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_Ania Majewska\2025\141_PN_ZP_D_2025 - mat. zuż_endoskopia\ODPOWIEDZI do14.11.2025\"/>
    </mc:Choice>
  </mc:AlternateContent>
  <bookViews>
    <workbookView xWindow="0" yWindow="0" windowWidth="28800" windowHeight="11430"/>
  </bookViews>
  <sheets>
    <sheet name="FAC" sheetId="1" r:id="rId1"/>
  </sheets>
  <definedNames>
    <definedName name="_xlnm.Print_Area" localSheetId="0">FAC!$A$1:$V$303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 i="1" l="1"/>
  <c r="Q6" i="1" s="1"/>
  <c r="R6" i="1" s="1"/>
  <c r="K6" i="1"/>
  <c r="O6" i="1" s="1"/>
  <c r="P6" i="1" s="1"/>
  <c r="L5" i="1"/>
  <c r="Q5" i="1" s="1"/>
  <c r="R5" i="1" s="1"/>
  <c r="K5" i="1"/>
  <c r="O5" i="1" s="1"/>
  <c r="P5" i="1" s="1"/>
  <c r="L298" i="1" l="1"/>
  <c r="Q298" i="1" s="1"/>
  <c r="R298" i="1" s="1"/>
  <c r="K298" i="1"/>
  <c r="O298" i="1" s="1"/>
  <c r="P298" i="1" s="1"/>
  <c r="J298" i="1"/>
  <c r="L297" i="1"/>
  <c r="Q297" i="1" s="1"/>
  <c r="R297" i="1" s="1"/>
  <c r="K297" i="1"/>
  <c r="O297" i="1" s="1"/>
  <c r="P297" i="1" s="1"/>
  <c r="J297" i="1"/>
  <c r="L296" i="1"/>
  <c r="Q296" i="1" s="1"/>
  <c r="R296" i="1" s="1"/>
  <c r="K296" i="1"/>
  <c r="O296" i="1" s="1"/>
  <c r="J296" i="1"/>
  <c r="L283" i="1"/>
  <c r="Q283" i="1" s="1"/>
  <c r="R283" i="1" s="1"/>
  <c r="K283" i="1"/>
  <c r="O283" i="1" s="1"/>
  <c r="P283" i="1" s="1"/>
  <c r="J283" i="1"/>
  <c r="L282" i="1"/>
  <c r="Q282" i="1" s="1"/>
  <c r="R282" i="1" s="1"/>
  <c r="K282" i="1"/>
  <c r="O282" i="1" s="1"/>
  <c r="P282" i="1" s="1"/>
  <c r="J282" i="1"/>
  <c r="L281" i="1"/>
  <c r="Q281" i="1" s="1"/>
  <c r="R281" i="1" s="1"/>
  <c r="K281" i="1"/>
  <c r="O281" i="1" s="1"/>
  <c r="P281" i="1" s="1"/>
  <c r="J281" i="1"/>
  <c r="L280" i="1"/>
  <c r="Q280" i="1" s="1"/>
  <c r="K280" i="1"/>
  <c r="O280" i="1" s="1"/>
  <c r="J280" i="1"/>
  <c r="Q284" i="1" l="1"/>
  <c r="Q288" i="1" s="1"/>
  <c r="P296" i="1"/>
  <c r="P299" i="1" s="1"/>
  <c r="P303" i="1" s="1"/>
  <c r="O299" i="1"/>
  <c r="O303" i="1" s="1"/>
  <c r="R299" i="1"/>
  <c r="R303" i="1" s="1"/>
  <c r="O284" i="1"/>
  <c r="O288" i="1" s="1"/>
  <c r="P280" i="1"/>
  <c r="P284" i="1" s="1"/>
  <c r="P288" i="1" s="1"/>
  <c r="Q299" i="1"/>
  <c r="Q303" i="1" s="1"/>
  <c r="R280" i="1"/>
  <c r="R284" i="1" s="1"/>
  <c r="R288" i="1" s="1"/>
  <c r="O267" i="1" l="1"/>
  <c r="P267" i="1" s="1"/>
  <c r="O266" i="1"/>
  <c r="P266" i="1" s="1"/>
  <c r="L261" i="1"/>
  <c r="Q261" i="1" s="1"/>
  <c r="R261" i="1" s="1"/>
  <c r="K261" i="1"/>
  <c r="O261" i="1" s="1"/>
  <c r="P261" i="1" s="1"/>
  <c r="J261" i="1"/>
  <c r="L260" i="1"/>
  <c r="Q260" i="1" s="1"/>
  <c r="R260" i="1" s="1"/>
  <c r="K260" i="1"/>
  <c r="O260" i="1" s="1"/>
  <c r="P260" i="1" s="1"/>
  <c r="J260" i="1"/>
  <c r="L259" i="1"/>
  <c r="Q259" i="1" s="1"/>
  <c r="R259" i="1" s="1"/>
  <c r="K259" i="1"/>
  <c r="O259" i="1" s="1"/>
  <c r="P259" i="1" s="1"/>
  <c r="J259" i="1"/>
  <c r="L258" i="1"/>
  <c r="Q258" i="1" s="1"/>
  <c r="R258" i="1" s="1"/>
  <c r="K258" i="1"/>
  <c r="O258" i="1" s="1"/>
  <c r="P258" i="1" s="1"/>
  <c r="J258" i="1"/>
  <c r="L257" i="1"/>
  <c r="Q257" i="1" s="1"/>
  <c r="R257" i="1" s="1"/>
  <c r="K257" i="1"/>
  <c r="O257" i="1" s="1"/>
  <c r="P257" i="1" s="1"/>
  <c r="J257" i="1"/>
  <c r="L256" i="1"/>
  <c r="Q256" i="1" s="1"/>
  <c r="K256" i="1"/>
  <c r="O256" i="1" s="1"/>
  <c r="J256" i="1"/>
  <c r="O268" i="1" l="1"/>
  <c r="P268" i="1"/>
  <c r="O262" i="1"/>
  <c r="P256" i="1"/>
  <c r="P262" i="1" s="1"/>
  <c r="P272" i="1" s="1"/>
  <c r="R256" i="1"/>
  <c r="R262" i="1" s="1"/>
  <c r="R272" i="1" s="1"/>
  <c r="Q262" i="1"/>
  <c r="Q272" i="1" s="1"/>
  <c r="O272" i="1" l="1"/>
  <c r="L242" i="1" l="1"/>
  <c r="Q242" i="1" s="1"/>
  <c r="R242" i="1" s="1"/>
  <c r="K242" i="1"/>
  <c r="O242" i="1" s="1"/>
  <c r="P242" i="1" s="1"/>
  <c r="J242" i="1"/>
  <c r="L241" i="1"/>
  <c r="Q241" i="1" s="1"/>
  <c r="R241" i="1" s="1"/>
  <c r="K241" i="1"/>
  <c r="O241" i="1" s="1"/>
  <c r="P241" i="1" s="1"/>
  <c r="J241" i="1"/>
  <c r="L240" i="1"/>
  <c r="Q240" i="1" s="1"/>
  <c r="R240" i="1" s="1"/>
  <c r="K240" i="1"/>
  <c r="O240" i="1" s="1"/>
  <c r="P240" i="1" s="1"/>
  <c r="J240" i="1"/>
  <c r="L239" i="1"/>
  <c r="Q239" i="1" s="1"/>
  <c r="R239" i="1" s="1"/>
  <c r="K239" i="1"/>
  <c r="O239" i="1" s="1"/>
  <c r="P239" i="1" s="1"/>
  <c r="J239" i="1"/>
  <c r="L238" i="1"/>
  <c r="Q238" i="1" s="1"/>
  <c r="R238" i="1" s="1"/>
  <c r="K238" i="1"/>
  <c r="O238" i="1" s="1"/>
  <c r="P238" i="1" s="1"/>
  <c r="J238" i="1"/>
  <c r="L237" i="1"/>
  <c r="Q237" i="1" s="1"/>
  <c r="R237" i="1" s="1"/>
  <c r="K237" i="1"/>
  <c r="O237" i="1" s="1"/>
  <c r="P237" i="1" s="1"/>
  <c r="J237" i="1"/>
  <c r="D237" i="1"/>
  <c r="D238" i="1"/>
  <c r="D239" i="1"/>
  <c r="D240" i="1"/>
  <c r="D241" i="1"/>
  <c r="D242" i="1"/>
  <c r="J209" i="1"/>
  <c r="K209" i="1"/>
  <c r="O209" i="1" s="1"/>
  <c r="L209" i="1"/>
  <c r="Q209" i="1" s="1"/>
  <c r="R209" i="1" s="1"/>
  <c r="J210" i="1"/>
  <c r="K210" i="1"/>
  <c r="O210" i="1" s="1"/>
  <c r="L210" i="1"/>
  <c r="Q210" i="1" s="1"/>
  <c r="R210" i="1" s="1"/>
  <c r="J211" i="1"/>
  <c r="K211" i="1"/>
  <c r="O211" i="1" s="1"/>
  <c r="L211" i="1"/>
  <c r="Q211" i="1" s="1"/>
  <c r="R211" i="1" s="1"/>
  <c r="J212" i="1"/>
  <c r="K212" i="1"/>
  <c r="O212" i="1" s="1"/>
  <c r="L212" i="1"/>
  <c r="Q212" i="1" s="1"/>
  <c r="R212" i="1" s="1"/>
  <c r="J213" i="1"/>
  <c r="K213" i="1"/>
  <c r="O213" i="1" s="1"/>
  <c r="L213" i="1"/>
  <c r="Q213" i="1" s="1"/>
  <c r="R213" i="1" s="1"/>
  <c r="J214" i="1"/>
  <c r="K214" i="1"/>
  <c r="O214" i="1" s="1"/>
  <c r="L214" i="1"/>
  <c r="Q214" i="1" s="1"/>
  <c r="R214" i="1" s="1"/>
  <c r="J215" i="1"/>
  <c r="K215" i="1"/>
  <c r="O215" i="1" s="1"/>
  <c r="L215" i="1"/>
  <c r="Q215" i="1" s="1"/>
  <c r="R215" i="1" s="1"/>
  <c r="J216" i="1"/>
  <c r="K216" i="1"/>
  <c r="O216" i="1" s="1"/>
  <c r="L216" i="1"/>
  <c r="Q216" i="1" s="1"/>
  <c r="R216" i="1" s="1"/>
  <c r="J217" i="1"/>
  <c r="K217" i="1"/>
  <c r="O217" i="1" s="1"/>
  <c r="L217" i="1"/>
  <c r="Q217" i="1" s="1"/>
  <c r="R217" i="1" s="1"/>
  <c r="J218" i="1"/>
  <c r="K218" i="1"/>
  <c r="O218" i="1" s="1"/>
  <c r="L218" i="1"/>
  <c r="Q218" i="1" s="1"/>
  <c r="R218" i="1" s="1"/>
  <c r="J219" i="1"/>
  <c r="K219" i="1"/>
  <c r="O219" i="1" s="1"/>
  <c r="L219" i="1"/>
  <c r="Q219" i="1" s="1"/>
  <c r="R219" i="1" s="1"/>
  <c r="J220" i="1"/>
  <c r="K220" i="1"/>
  <c r="O220" i="1" s="1"/>
  <c r="L220" i="1"/>
  <c r="Q220" i="1" s="1"/>
  <c r="R220" i="1" s="1"/>
  <c r="J221" i="1"/>
  <c r="K221" i="1"/>
  <c r="O221" i="1" s="1"/>
  <c r="L221" i="1"/>
  <c r="Q221" i="1" s="1"/>
  <c r="R221" i="1" s="1"/>
  <c r="J222" i="1"/>
  <c r="K222" i="1"/>
  <c r="O222" i="1" s="1"/>
  <c r="L222" i="1"/>
  <c r="Q222" i="1" s="1"/>
  <c r="R222" i="1" s="1"/>
  <c r="J223" i="1"/>
  <c r="K223" i="1"/>
  <c r="O223" i="1" s="1"/>
  <c r="L223" i="1"/>
  <c r="Q223" i="1" s="1"/>
  <c r="R223" i="1" s="1"/>
  <c r="L208" i="1"/>
  <c r="Q208" i="1" s="1"/>
  <c r="K208" i="1"/>
  <c r="O208" i="1" s="1"/>
  <c r="J208" i="1"/>
  <c r="D208" i="1"/>
  <c r="D210" i="1"/>
  <c r="D217" i="1"/>
  <c r="L195" i="1"/>
  <c r="Q195" i="1" s="1"/>
  <c r="R195" i="1" s="1"/>
  <c r="K195" i="1"/>
  <c r="O195" i="1" s="1"/>
  <c r="P195" i="1" s="1"/>
  <c r="J195" i="1"/>
  <c r="L194" i="1"/>
  <c r="Q194" i="1" s="1"/>
  <c r="R194" i="1" s="1"/>
  <c r="K194" i="1"/>
  <c r="O194" i="1" s="1"/>
  <c r="P194" i="1" s="1"/>
  <c r="J194" i="1"/>
  <c r="L193" i="1"/>
  <c r="Q193" i="1" s="1"/>
  <c r="R193" i="1" s="1"/>
  <c r="K193" i="1"/>
  <c r="O193" i="1" s="1"/>
  <c r="P193" i="1" s="1"/>
  <c r="J193" i="1"/>
  <c r="L192" i="1"/>
  <c r="Q192" i="1" s="1"/>
  <c r="R192" i="1" s="1"/>
  <c r="K192" i="1"/>
  <c r="O192" i="1" s="1"/>
  <c r="P192" i="1" s="1"/>
  <c r="J192" i="1"/>
  <c r="L191" i="1"/>
  <c r="Q191" i="1" s="1"/>
  <c r="R191" i="1" s="1"/>
  <c r="K191" i="1"/>
  <c r="O191" i="1" s="1"/>
  <c r="P191" i="1" s="1"/>
  <c r="J191" i="1"/>
  <c r="L190" i="1"/>
  <c r="Q190" i="1" s="1"/>
  <c r="R190" i="1" s="1"/>
  <c r="K190" i="1"/>
  <c r="O190" i="1" s="1"/>
  <c r="P190" i="1" s="1"/>
  <c r="J190" i="1"/>
  <c r="L189" i="1"/>
  <c r="Q189" i="1" s="1"/>
  <c r="R189" i="1" s="1"/>
  <c r="K189" i="1"/>
  <c r="O189" i="1" s="1"/>
  <c r="P189" i="1" s="1"/>
  <c r="J189" i="1"/>
  <c r="L188" i="1"/>
  <c r="Q188" i="1" s="1"/>
  <c r="R188" i="1" s="1"/>
  <c r="K188" i="1"/>
  <c r="O188" i="1" s="1"/>
  <c r="P188" i="1" s="1"/>
  <c r="J188" i="1"/>
  <c r="L187" i="1"/>
  <c r="Q187" i="1" s="1"/>
  <c r="R187" i="1" s="1"/>
  <c r="K187" i="1"/>
  <c r="O187" i="1" s="1"/>
  <c r="P187" i="1" s="1"/>
  <c r="J187" i="1"/>
  <c r="L186" i="1"/>
  <c r="Q186" i="1" s="1"/>
  <c r="R186" i="1" s="1"/>
  <c r="K186" i="1"/>
  <c r="O186" i="1" s="1"/>
  <c r="P186" i="1" s="1"/>
  <c r="J186" i="1"/>
  <c r="L185" i="1"/>
  <c r="Q185" i="1" s="1"/>
  <c r="R185" i="1" s="1"/>
  <c r="K185" i="1"/>
  <c r="O185" i="1" s="1"/>
  <c r="P185" i="1" s="1"/>
  <c r="J185" i="1"/>
  <c r="L184" i="1"/>
  <c r="Q184" i="1" s="1"/>
  <c r="K184" i="1"/>
  <c r="O184" i="1" s="1"/>
  <c r="P184" i="1" s="1"/>
  <c r="J184" i="1"/>
  <c r="L171" i="1"/>
  <c r="Q171" i="1" s="1"/>
  <c r="R171" i="1" s="1"/>
  <c r="K171" i="1"/>
  <c r="O171" i="1" s="1"/>
  <c r="P171" i="1" s="1"/>
  <c r="J171" i="1"/>
  <c r="L170" i="1"/>
  <c r="Q170" i="1" s="1"/>
  <c r="R170" i="1" s="1"/>
  <c r="K170" i="1"/>
  <c r="O170" i="1" s="1"/>
  <c r="P170" i="1" s="1"/>
  <c r="J170" i="1"/>
  <c r="L169" i="1"/>
  <c r="Q169" i="1" s="1"/>
  <c r="R169" i="1" s="1"/>
  <c r="K169" i="1"/>
  <c r="O169" i="1" s="1"/>
  <c r="P169" i="1" s="1"/>
  <c r="J169" i="1"/>
  <c r="L168" i="1"/>
  <c r="Q168" i="1" s="1"/>
  <c r="R168" i="1" s="1"/>
  <c r="K168" i="1"/>
  <c r="O168" i="1" s="1"/>
  <c r="P168" i="1" s="1"/>
  <c r="J168" i="1"/>
  <c r="L167" i="1"/>
  <c r="Q167" i="1" s="1"/>
  <c r="R167" i="1" s="1"/>
  <c r="K167" i="1"/>
  <c r="O167" i="1" s="1"/>
  <c r="P167" i="1" s="1"/>
  <c r="J167" i="1"/>
  <c r="L166" i="1"/>
  <c r="Q166" i="1" s="1"/>
  <c r="R166" i="1" s="1"/>
  <c r="K166" i="1"/>
  <c r="O166" i="1" s="1"/>
  <c r="P166" i="1" s="1"/>
  <c r="J166" i="1"/>
  <c r="L165" i="1"/>
  <c r="Q165" i="1" s="1"/>
  <c r="R165" i="1" s="1"/>
  <c r="K165" i="1"/>
  <c r="O165" i="1" s="1"/>
  <c r="P165" i="1" s="1"/>
  <c r="J165" i="1"/>
  <c r="L164" i="1"/>
  <c r="Q164" i="1" s="1"/>
  <c r="R164" i="1" s="1"/>
  <c r="K164" i="1"/>
  <c r="O164" i="1" s="1"/>
  <c r="P164" i="1" s="1"/>
  <c r="J164" i="1"/>
  <c r="L163" i="1"/>
  <c r="Q163" i="1" s="1"/>
  <c r="R163" i="1" s="1"/>
  <c r="K163" i="1"/>
  <c r="O163" i="1" s="1"/>
  <c r="P163" i="1" s="1"/>
  <c r="J163" i="1"/>
  <c r="R172" i="1" l="1"/>
  <c r="R176" i="1" s="1"/>
  <c r="R243" i="1"/>
  <c r="R247" i="1" s="1"/>
  <c r="P218" i="1"/>
  <c r="P219" i="1"/>
  <c r="P213" i="1"/>
  <c r="P208" i="1"/>
  <c r="P217" i="1"/>
  <c r="P223" i="1"/>
  <c r="P216" i="1"/>
  <c r="P212" i="1"/>
  <c r="P209" i="1"/>
  <c r="P222" i="1"/>
  <c r="P215" i="1"/>
  <c r="P211" i="1"/>
  <c r="P220" i="1"/>
  <c r="P221" i="1"/>
  <c r="P214" i="1"/>
  <c r="P210" i="1"/>
  <c r="P196" i="1"/>
  <c r="P200" i="1" s="1"/>
  <c r="P243" i="1"/>
  <c r="P247" i="1" s="1"/>
  <c r="R208" i="1"/>
  <c r="Q224" i="1"/>
  <c r="Q228" i="1" s="1"/>
  <c r="O243" i="1"/>
  <c r="O247" i="1" s="1"/>
  <c r="Q243" i="1"/>
  <c r="Q247" i="1" s="1"/>
  <c r="O224" i="1"/>
  <c r="O228" i="1" s="1"/>
  <c r="R184" i="1"/>
  <c r="Q196" i="1"/>
  <c r="Q200" i="1" s="1"/>
  <c r="O196" i="1"/>
  <c r="O200" i="1" s="1"/>
  <c r="P172" i="1"/>
  <c r="P176" i="1" s="1"/>
  <c r="O172" i="1"/>
  <c r="O176" i="1" s="1"/>
  <c r="Q172" i="1"/>
  <c r="Q176" i="1" s="1"/>
  <c r="L147" i="1"/>
  <c r="Q147" i="1" s="1"/>
  <c r="R147" i="1" s="1"/>
  <c r="K147" i="1"/>
  <c r="O147" i="1" s="1"/>
  <c r="P147" i="1" s="1"/>
  <c r="J147" i="1"/>
  <c r="L145" i="1"/>
  <c r="Q145" i="1" s="1"/>
  <c r="R145" i="1" s="1"/>
  <c r="K145" i="1"/>
  <c r="O145" i="1" s="1"/>
  <c r="P145" i="1" s="1"/>
  <c r="J145" i="1"/>
  <c r="L144" i="1"/>
  <c r="Q144" i="1" s="1"/>
  <c r="R144" i="1" s="1"/>
  <c r="K144" i="1"/>
  <c r="O144" i="1" s="1"/>
  <c r="P144" i="1" s="1"/>
  <c r="J144" i="1"/>
  <c r="L143" i="1"/>
  <c r="Q143" i="1" s="1"/>
  <c r="R143" i="1" s="1"/>
  <c r="K143" i="1"/>
  <c r="O143" i="1" s="1"/>
  <c r="P143" i="1" s="1"/>
  <c r="J143" i="1"/>
  <c r="L140" i="1"/>
  <c r="Q140" i="1" s="1"/>
  <c r="R140" i="1" s="1"/>
  <c r="K140" i="1"/>
  <c r="O140" i="1" s="1"/>
  <c r="P140" i="1" s="1"/>
  <c r="J140" i="1"/>
  <c r="L138" i="1"/>
  <c r="Q138" i="1" s="1"/>
  <c r="R138" i="1" s="1"/>
  <c r="K138" i="1"/>
  <c r="O138" i="1" s="1"/>
  <c r="P138" i="1" s="1"/>
  <c r="J138" i="1"/>
  <c r="L137" i="1"/>
  <c r="Q137" i="1" s="1"/>
  <c r="R137" i="1" s="1"/>
  <c r="K137" i="1"/>
  <c r="O137" i="1" s="1"/>
  <c r="P137" i="1" s="1"/>
  <c r="J137" i="1"/>
  <c r="L136" i="1"/>
  <c r="Q136" i="1" s="1"/>
  <c r="R136" i="1" s="1"/>
  <c r="K136" i="1"/>
  <c r="O136" i="1" s="1"/>
  <c r="P136" i="1" s="1"/>
  <c r="J136" i="1"/>
  <c r="L135" i="1"/>
  <c r="Q135" i="1" s="1"/>
  <c r="R135" i="1" s="1"/>
  <c r="K135" i="1"/>
  <c r="O135" i="1" s="1"/>
  <c r="P135" i="1" s="1"/>
  <c r="J135" i="1"/>
  <c r="L134" i="1"/>
  <c r="Q134" i="1" s="1"/>
  <c r="R134" i="1" s="1"/>
  <c r="K134" i="1"/>
  <c r="O134" i="1" s="1"/>
  <c r="P134" i="1" s="1"/>
  <c r="J134" i="1"/>
  <c r="L133" i="1"/>
  <c r="Q133" i="1" s="1"/>
  <c r="R133" i="1" s="1"/>
  <c r="K133" i="1"/>
  <c r="O133" i="1" s="1"/>
  <c r="P133" i="1" s="1"/>
  <c r="J133" i="1"/>
  <c r="L132" i="1"/>
  <c r="Q132" i="1" s="1"/>
  <c r="R132" i="1" s="1"/>
  <c r="K132" i="1"/>
  <c r="O132" i="1" s="1"/>
  <c r="P132" i="1" s="1"/>
  <c r="J132" i="1"/>
  <c r="L123" i="1"/>
  <c r="Q123" i="1" s="1"/>
  <c r="R123" i="1" s="1"/>
  <c r="K123" i="1"/>
  <c r="O123" i="1" s="1"/>
  <c r="P123" i="1" s="1"/>
  <c r="J123" i="1"/>
  <c r="L121" i="1"/>
  <c r="Q121" i="1" s="1"/>
  <c r="R121" i="1" s="1"/>
  <c r="K121" i="1"/>
  <c r="O121" i="1" s="1"/>
  <c r="P121" i="1" s="1"/>
  <c r="J121" i="1"/>
  <c r="L120" i="1"/>
  <c r="Q120" i="1" s="1"/>
  <c r="R120" i="1" s="1"/>
  <c r="K120" i="1"/>
  <c r="O120" i="1" s="1"/>
  <c r="P120" i="1" s="1"/>
  <c r="J120" i="1"/>
  <c r="L116" i="1"/>
  <c r="Q116" i="1" s="1"/>
  <c r="R116" i="1" s="1"/>
  <c r="K116" i="1"/>
  <c r="O116" i="1" s="1"/>
  <c r="P116" i="1" s="1"/>
  <c r="J116" i="1"/>
  <c r="L114" i="1"/>
  <c r="Q114" i="1" s="1"/>
  <c r="R114" i="1" s="1"/>
  <c r="K114" i="1"/>
  <c r="O114" i="1" s="1"/>
  <c r="P114" i="1" s="1"/>
  <c r="J114" i="1"/>
  <c r="L113" i="1"/>
  <c r="Q113" i="1" s="1"/>
  <c r="R113" i="1" s="1"/>
  <c r="K113" i="1"/>
  <c r="O113" i="1" s="1"/>
  <c r="P113" i="1" s="1"/>
  <c r="J113" i="1"/>
  <c r="J109" i="1"/>
  <c r="K109" i="1"/>
  <c r="O109" i="1" s="1"/>
  <c r="P109" i="1" s="1"/>
  <c r="L109" i="1"/>
  <c r="Q109" i="1" s="1"/>
  <c r="R109" i="1" s="1"/>
  <c r="J87" i="1"/>
  <c r="K87" i="1"/>
  <c r="O87" i="1" s="1"/>
  <c r="P87" i="1" s="1"/>
  <c r="L87" i="1"/>
  <c r="Q87" i="1" s="1"/>
  <c r="R87" i="1" s="1"/>
  <c r="J88" i="1"/>
  <c r="K88" i="1"/>
  <c r="O88" i="1" s="1"/>
  <c r="P88" i="1" s="1"/>
  <c r="L88" i="1"/>
  <c r="Q88" i="1" s="1"/>
  <c r="R88" i="1" s="1"/>
  <c r="J89" i="1"/>
  <c r="K89" i="1"/>
  <c r="O89" i="1" s="1"/>
  <c r="P89" i="1" s="1"/>
  <c r="L89" i="1"/>
  <c r="Q89" i="1" s="1"/>
  <c r="R89" i="1" s="1"/>
  <c r="J90" i="1"/>
  <c r="K90" i="1"/>
  <c r="O90" i="1" s="1"/>
  <c r="P90" i="1" s="1"/>
  <c r="L90" i="1"/>
  <c r="Q90" i="1" s="1"/>
  <c r="R90" i="1" s="1"/>
  <c r="J91" i="1"/>
  <c r="K91" i="1"/>
  <c r="O91" i="1" s="1"/>
  <c r="P91" i="1" s="1"/>
  <c r="L91" i="1"/>
  <c r="Q91" i="1" s="1"/>
  <c r="R91" i="1" s="1"/>
  <c r="J92" i="1"/>
  <c r="K92" i="1"/>
  <c r="O92" i="1" s="1"/>
  <c r="P92" i="1" s="1"/>
  <c r="L92" i="1"/>
  <c r="Q92" i="1" s="1"/>
  <c r="R92" i="1" s="1"/>
  <c r="J93" i="1"/>
  <c r="K93" i="1"/>
  <c r="O93" i="1" s="1"/>
  <c r="P93" i="1" s="1"/>
  <c r="L93" i="1"/>
  <c r="Q93" i="1" s="1"/>
  <c r="R93" i="1" s="1"/>
  <c r="J94" i="1"/>
  <c r="K94" i="1"/>
  <c r="O94" i="1" s="1"/>
  <c r="P94" i="1" s="1"/>
  <c r="L94" i="1"/>
  <c r="Q94" i="1" s="1"/>
  <c r="R94" i="1" s="1"/>
  <c r="J95" i="1"/>
  <c r="K95" i="1"/>
  <c r="O95" i="1" s="1"/>
  <c r="P95" i="1" s="1"/>
  <c r="L95" i="1"/>
  <c r="Q95" i="1" s="1"/>
  <c r="R95" i="1" s="1"/>
  <c r="J96" i="1"/>
  <c r="K96" i="1"/>
  <c r="O96" i="1" s="1"/>
  <c r="P96" i="1" s="1"/>
  <c r="L96" i="1"/>
  <c r="Q96" i="1" s="1"/>
  <c r="R96" i="1" s="1"/>
  <c r="J97" i="1"/>
  <c r="K97" i="1"/>
  <c r="O97" i="1" s="1"/>
  <c r="P97" i="1" s="1"/>
  <c r="L97" i="1"/>
  <c r="Q97" i="1" s="1"/>
  <c r="R97" i="1" s="1"/>
  <c r="J98" i="1"/>
  <c r="K98" i="1"/>
  <c r="O98" i="1" s="1"/>
  <c r="P98" i="1" s="1"/>
  <c r="L98" i="1"/>
  <c r="Q98" i="1" s="1"/>
  <c r="R98" i="1" s="1"/>
  <c r="J99" i="1"/>
  <c r="K99" i="1"/>
  <c r="O99" i="1" s="1"/>
  <c r="P99" i="1" s="1"/>
  <c r="L99" i="1"/>
  <c r="Q99" i="1" s="1"/>
  <c r="R99" i="1" s="1"/>
  <c r="J100" i="1"/>
  <c r="K100" i="1"/>
  <c r="O100" i="1" s="1"/>
  <c r="P100" i="1" s="1"/>
  <c r="L100" i="1"/>
  <c r="Q100" i="1" s="1"/>
  <c r="R100" i="1" s="1"/>
  <c r="J101" i="1"/>
  <c r="K101" i="1"/>
  <c r="O101" i="1" s="1"/>
  <c r="P101" i="1" s="1"/>
  <c r="L101" i="1"/>
  <c r="Q101" i="1" s="1"/>
  <c r="R101" i="1" s="1"/>
  <c r="J102" i="1"/>
  <c r="K102" i="1"/>
  <c r="O102" i="1" s="1"/>
  <c r="P102" i="1" s="1"/>
  <c r="L102" i="1"/>
  <c r="Q102" i="1" s="1"/>
  <c r="R102" i="1" s="1"/>
  <c r="J103" i="1"/>
  <c r="K103" i="1"/>
  <c r="O103" i="1" s="1"/>
  <c r="P103" i="1" s="1"/>
  <c r="L103" i="1"/>
  <c r="Q103" i="1" s="1"/>
  <c r="R103" i="1" s="1"/>
  <c r="J104" i="1"/>
  <c r="K104" i="1"/>
  <c r="O104" i="1" s="1"/>
  <c r="P104" i="1" s="1"/>
  <c r="L104" i="1"/>
  <c r="Q104" i="1" s="1"/>
  <c r="R104" i="1" s="1"/>
  <c r="J105" i="1"/>
  <c r="K105" i="1"/>
  <c r="O105" i="1" s="1"/>
  <c r="P105" i="1" s="1"/>
  <c r="L105" i="1"/>
  <c r="Q105" i="1" s="1"/>
  <c r="R105" i="1" s="1"/>
  <c r="J106" i="1"/>
  <c r="K106" i="1"/>
  <c r="O106" i="1" s="1"/>
  <c r="P106" i="1" s="1"/>
  <c r="L106" i="1"/>
  <c r="Q106" i="1" s="1"/>
  <c r="R106" i="1" s="1"/>
  <c r="J107" i="1"/>
  <c r="K107" i="1"/>
  <c r="O107" i="1" s="1"/>
  <c r="P107" i="1" s="1"/>
  <c r="L107" i="1"/>
  <c r="Q107" i="1" s="1"/>
  <c r="R107" i="1" s="1"/>
  <c r="L86" i="1"/>
  <c r="Q86" i="1" s="1"/>
  <c r="R86" i="1" s="1"/>
  <c r="K86" i="1"/>
  <c r="O86" i="1" s="1"/>
  <c r="J86" i="1"/>
  <c r="R224" i="1" l="1"/>
  <c r="R228" i="1" s="1"/>
  <c r="R151" i="1"/>
  <c r="R155" i="1" s="1"/>
  <c r="R196" i="1"/>
  <c r="R200" i="1" s="1"/>
  <c r="P224" i="1"/>
  <c r="P228" i="1" s="1"/>
  <c r="P86" i="1"/>
  <c r="P151" i="1" s="1"/>
  <c r="P155" i="1" s="1"/>
  <c r="O151" i="1"/>
  <c r="O155" i="1" s="1"/>
  <c r="Q151" i="1"/>
  <c r="Q155" i="1" s="1"/>
  <c r="J67" i="1"/>
  <c r="K67" i="1"/>
  <c r="O67" i="1" s="1"/>
  <c r="L67" i="1"/>
  <c r="Q67" i="1" s="1"/>
  <c r="J68" i="1"/>
  <c r="K68" i="1"/>
  <c r="O68" i="1" s="1"/>
  <c r="P68" i="1" s="1"/>
  <c r="L68" i="1"/>
  <c r="Q68" i="1" s="1"/>
  <c r="R68" i="1" s="1"/>
  <c r="J69" i="1"/>
  <c r="K69" i="1"/>
  <c r="O69" i="1" s="1"/>
  <c r="P69" i="1" s="1"/>
  <c r="L69" i="1"/>
  <c r="Q69" i="1" s="1"/>
  <c r="R69" i="1" s="1"/>
  <c r="J70" i="1"/>
  <c r="K70" i="1"/>
  <c r="O70" i="1" s="1"/>
  <c r="P70" i="1" s="1"/>
  <c r="L70" i="1"/>
  <c r="Q70" i="1" s="1"/>
  <c r="R70" i="1" s="1"/>
  <c r="J71" i="1"/>
  <c r="K71" i="1"/>
  <c r="O71" i="1" s="1"/>
  <c r="P71" i="1" s="1"/>
  <c r="L71" i="1"/>
  <c r="Q71" i="1" s="1"/>
  <c r="R71" i="1" s="1"/>
  <c r="J72" i="1"/>
  <c r="K72" i="1"/>
  <c r="O72" i="1" s="1"/>
  <c r="P72" i="1" s="1"/>
  <c r="L72" i="1"/>
  <c r="Q72" i="1" s="1"/>
  <c r="R72" i="1" s="1"/>
  <c r="J73" i="1"/>
  <c r="K73" i="1"/>
  <c r="O73" i="1" s="1"/>
  <c r="P73" i="1" s="1"/>
  <c r="L73" i="1"/>
  <c r="Q73" i="1" s="1"/>
  <c r="R73" i="1" s="1"/>
  <c r="L66" i="1"/>
  <c r="Q66" i="1" s="1"/>
  <c r="K66" i="1"/>
  <c r="O66" i="1" s="1"/>
  <c r="J66" i="1"/>
  <c r="P67" i="1" l="1"/>
  <c r="O74" i="1"/>
  <c r="O78" i="1" s="1"/>
  <c r="Q74" i="1"/>
  <c r="Q78" i="1" s="1"/>
  <c r="R67" i="1"/>
  <c r="P66" i="1"/>
  <c r="R66" i="1"/>
  <c r="R74" i="1" l="1"/>
  <c r="R78" i="1" s="1"/>
  <c r="P74" i="1"/>
  <c r="P78" i="1" s="1"/>
  <c r="D23" i="1" l="1"/>
  <c r="D24" i="1"/>
  <c r="D25" i="1"/>
  <c r="D26" i="1"/>
  <c r="D27" i="1"/>
  <c r="D28" i="1"/>
  <c r="D29" i="1"/>
  <c r="D30" i="1"/>
  <c r="D31" i="1"/>
  <c r="D32" i="1"/>
  <c r="D33" i="1"/>
  <c r="D34" i="1"/>
  <c r="D35" i="1"/>
  <c r="D36" i="1"/>
  <c r="D40" i="1"/>
  <c r="D41" i="1"/>
  <c r="D42" i="1"/>
  <c r="D43" i="1"/>
  <c r="D45" i="1"/>
  <c r="D22" i="1"/>
  <c r="J13" i="1"/>
  <c r="K13" i="1"/>
  <c r="O13" i="1" s="1"/>
  <c r="P13" i="1" s="1"/>
  <c r="L13" i="1"/>
  <c r="Q13" i="1" s="1"/>
  <c r="R13" i="1" s="1"/>
  <c r="J14" i="1"/>
  <c r="K14" i="1"/>
  <c r="L14" i="1"/>
  <c r="Q14" i="1" s="1"/>
  <c r="R14" i="1" s="1"/>
  <c r="J15" i="1"/>
  <c r="K15" i="1"/>
  <c r="O15" i="1" s="1"/>
  <c r="P15" i="1" s="1"/>
  <c r="L15" i="1"/>
  <c r="Q15" i="1" s="1"/>
  <c r="R15" i="1" s="1"/>
  <c r="J16" i="1"/>
  <c r="K16" i="1"/>
  <c r="O16" i="1" s="1"/>
  <c r="P16" i="1" s="1"/>
  <c r="L16" i="1"/>
  <c r="Q16" i="1" s="1"/>
  <c r="R16" i="1" s="1"/>
  <c r="J17" i="1"/>
  <c r="K17" i="1"/>
  <c r="O17" i="1" s="1"/>
  <c r="P17" i="1" s="1"/>
  <c r="L17" i="1"/>
  <c r="Q17" i="1" s="1"/>
  <c r="R17" i="1" s="1"/>
  <c r="J18" i="1"/>
  <c r="K18" i="1"/>
  <c r="O18" i="1" s="1"/>
  <c r="P18" i="1" s="1"/>
  <c r="L18" i="1"/>
  <c r="Q18" i="1" s="1"/>
  <c r="R18" i="1" s="1"/>
  <c r="J19" i="1"/>
  <c r="K19" i="1"/>
  <c r="O19" i="1" s="1"/>
  <c r="P19" i="1" s="1"/>
  <c r="L19" i="1"/>
  <c r="Q19" i="1" s="1"/>
  <c r="R19" i="1" s="1"/>
  <c r="J20" i="1"/>
  <c r="K20" i="1"/>
  <c r="O20" i="1" s="1"/>
  <c r="P20" i="1" s="1"/>
  <c r="L20" i="1"/>
  <c r="Q20" i="1" s="1"/>
  <c r="R20" i="1" s="1"/>
  <c r="J21" i="1"/>
  <c r="K21" i="1"/>
  <c r="O21" i="1" s="1"/>
  <c r="P21" i="1" s="1"/>
  <c r="L21" i="1"/>
  <c r="Q21" i="1" s="1"/>
  <c r="R21" i="1" s="1"/>
  <c r="J22" i="1"/>
  <c r="K22" i="1"/>
  <c r="O22" i="1" s="1"/>
  <c r="P22" i="1" s="1"/>
  <c r="L22" i="1"/>
  <c r="Q22" i="1" s="1"/>
  <c r="R22" i="1" s="1"/>
  <c r="J23" i="1"/>
  <c r="K23" i="1"/>
  <c r="O23" i="1" s="1"/>
  <c r="P23" i="1" s="1"/>
  <c r="L23" i="1"/>
  <c r="Q23" i="1" s="1"/>
  <c r="R23" i="1" s="1"/>
  <c r="J24" i="1"/>
  <c r="K24" i="1"/>
  <c r="O24" i="1" s="1"/>
  <c r="P24" i="1" s="1"/>
  <c r="L24" i="1"/>
  <c r="Q24" i="1" s="1"/>
  <c r="R24" i="1" s="1"/>
  <c r="J25" i="1"/>
  <c r="K25" i="1"/>
  <c r="O25" i="1" s="1"/>
  <c r="P25" i="1" s="1"/>
  <c r="L25" i="1"/>
  <c r="Q25" i="1" s="1"/>
  <c r="R25" i="1" s="1"/>
  <c r="J26" i="1"/>
  <c r="K26" i="1"/>
  <c r="O26" i="1" s="1"/>
  <c r="P26" i="1" s="1"/>
  <c r="L26" i="1"/>
  <c r="Q26" i="1" s="1"/>
  <c r="R26" i="1" s="1"/>
  <c r="J27" i="1"/>
  <c r="K27" i="1"/>
  <c r="O27" i="1" s="1"/>
  <c r="P27" i="1" s="1"/>
  <c r="L27" i="1"/>
  <c r="Q27" i="1" s="1"/>
  <c r="R27" i="1" s="1"/>
  <c r="J28" i="1"/>
  <c r="K28" i="1"/>
  <c r="O28" i="1" s="1"/>
  <c r="P28" i="1" s="1"/>
  <c r="L28" i="1"/>
  <c r="Q28" i="1" s="1"/>
  <c r="R28" i="1" s="1"/>
  <c r="J29" i="1"/>
  <c r="K29" i="1"/>
  <c r="O29" i="1" s="1"/>
  <c r="P29" i="1" s="1"/>
  <c r="L29" i="1"/>
  <c r="Q29" i="1" s="1"/>
  <c r="R29" i="1" s="1"/>
  <c r="J30" i="1"/>
  <c r="K30" i="1"/>
  <c r="O30" i="1" s="1"/>
  <c r="P30" i="1" s="1"/>
  <c r="L30" i="1"/>
  <c r="Q30" i="1" s="1"/>
  <c r="R30" i="1" s="1"/>
  <c r="J31" i="1"/>
  <c r="K31" i="1"/>
  <c r="O31" i="1" s="1"/>
  <c r="P31" i="1" s="1"/>
  <c r="L31" i="1"/>
  <c r="Q31" i="1" s="1"/>
  <c r="R31" i="1" s="1"/>
  <c r="J32" i="1"/>
  <c r="K32" i="1"/>
  <c r="O32" i="1" s="1"/>
  <c r="P32" i="1" s="1"/>
  <c r="L32" i="1"/>
  <c r="Q32" i="1" s="1"/>
  <c r="R32" i="1" s="1"/>
  <c r="J33" i="1"/>
  <c r="K33" i="1"/>
  <c r="O33" i="1" s="1"/>
  <c r="P33" i="1" s="1"/>
  <c r="L33" i="1"/>
  <c r="Q33" i="1" s="1"/>
  <c r="R33" i="1" s="1"/>
  <c r="J34" i="1"/>
  <c r="K34" i="1"/>
  <c r="O34" i="1" s="1"/>
  <c r="P34" i="1" s="1"/>
  <c r="L34" i="1"/>
  <c r="Q34" i="1" s="1"/>
  <c r="R34" i="1" s="1"/>
  <c r="J35" i="1"/>
  <c r="K35" i="1"/>
  <c r="O35" i="1" s="1"/>
  <c r="P35" i="1" s="1"/>
  <c r="L35" i="1"/>
  <c r="Q35" i="1" s="1"/>
  <c r="R35" i="1" s="1"/>
  <c r="J36" i="1"/>
  <c r="K36" i="1"/>
  <c r="O36" i="1" s="1"/>
  <c r="P36" i="1" s="1"/>
  <c r="L36" i="1"/>
  <c r="Q36" i="1" s="1"/>
  <c r="R36" i="1" s="1"/>
  <c r="J37" i="1"/>
  <c r="K37" i="1"/>
  <c r="O37" i="1" s="1"/>
  <c r="P37" i="1" s="1"/>
  <c r="L37" i="1"/>
  <c r="Q37" i="1" s="1"/>
  <c r="R37" i="1" s="1"/>
  <c r="J38" i="1"/>
  <c r="K38" i="1"/>
  <c r="O38" i="1" s="1"/>
  <c r="P38" i="1" s="1"/>
  <c r="L38" i="1"/>
  <c r="Q38" i="1" s="1"/>
  <c r="R38" i="1" s="1"/>
  <c r="J39" i="1"/>
  <c r="K39" i="1"/>
  <c r="O39" i="1" s="1"/>
  <c r="P39" i="1" s="1"/>
  <c r="L39" i="1"/>
  <c r="Q39" i="1" s="1"/>
  <c r="R39" i="1" s="1"/>
  <c r="J40" i="1"/>
  <c r="K40" i="1"/>
  <c r="O40" i="1" s="1"/>
  <c r="P40" i="1" s="1"/>
  <c r="L40" i="1"/>
  <c r="Q40" i="1" s="1"/>
  <c r="R40" i="1" s="1"/>
  <c r="J41" i="1"/>
  <c r="K41" i="1"/>
  <c r="O41" i="1" s="1"/>
  <c r="P41" i="1" s="1"/>
  <c r="L41" i="1"/>
  <c r="Q41" i="1" s="1"/>
  <c r="R41" i="1" s="1"/>
  <c r="J42" i="1"/>
  <c r="K42" i="1"/>
  <c r="O42" i="1" s="1"/>
  <c r="P42" i="1" s="1"/>
  <c r="L42" i="1"/>
  <c r="Q42" i="1" s="1"/>
  <c r="R42" i="1" s="1"/>
  <c r="J43" i="1"/>
  <c r="K43" i="1"/>
  <c r="O43" i="1" s="1"/>
  <c r="P43" i="1" s="1"/>
  <c r="L43" i="1"/>
  <c r="Q43" i="1" s="1"/>
  <c r="R43" i="1" s="1"/>
  <c r="J44" i="1"/>
  <c r="K44" i="1"/>
  <c r="O44" i="1" s="1"/>
  <c r="P44" i="1" s="1"/>
  <c r="L44" i="1"/>
  <c r="Q44" i="1" s="1"/>
  <c r="R44" i="1" s="1"/>
  <c r="J45" i="1"/>
  <c r="K45" i="1"/>
  <c r="O45" i="1" s="1"/>
  <c r="P45" i="1" s="1"/>
  <c r="L45" i="1"/>
  <c r="Q45" i="1" s="1"/>
  <c r="R45" i="1" s="1"/>
  <c r="J46" i="1"/>
  <c r="K46" i="1"/>
  <c r="O46" i="1" s="1"/>
  <c r="P46" i="1" s="1"/>
  <c r="L46" i="1"/>
  <c r="Q46" i="1" s="1"/>
  <c r="R46" i="1" s="1"/>
  <c r="J47" i="1"/>
  <c r="K47" i="1"/>
  <c r="O47" i="1" s="1"/>
  <c r="P47" i="1" s="1"/>
  <c r="L47" i="1"/>
  <c r="Q47" i="1" s="1"/>
  <c r="R47" i="1" s="1"/>
  <c r="J48" i="1"/>
  <c r="K48" i="1"/>
  <c r="O48" i="1" s="1"/>
  <c r="P48" i="1" s="1"/>
  <c r="L48" i="1"/>
  <c r="Q48" i="1" s="1"/>
  <c r="R48" i="1" s="1"/>
  <c r="J49" i="1"/>
  <c r="K49" i="1"/>
  <c r="O49" i="1" s="1"/>
  <c r="P49" i="1" s="1"/>
  <c r="L49" i="1"/>
  <c r="Q49" i="1" s="1"/>
  <c r="R49" i="1" s="1"/>
  <c r="J50" i="1"/>
  <c r="K50" i="1"/>
  <c r="O50" i="1" s="1"/>
  <c r="P50" i="1" s="1"/>
  <c r="L50" i="1"/>
  <c r="Q50" i="1" s="1"/>
  <c r="R50" i="1" s="1"/>
  <c r="J51" i="1"/>
  <c r="K51" i="1"/>
  <c r="O51" i="1" s="1"/>
  <c r="P51" i="1" s="1"/>
  <c r="L51" i="1"/>
  <c r="Q51" i="1" s="1"/>
  <c r="R51" i="1" s="1"/>
  <c r="J52" i="1"/>
  <c r="K52" i="1"/>
  <c r="O52" i="1" s="1"/>
  <c r="P52" i="1" s="1"/>
  <c r="L52" i="1"/>
  <c r="Q52" i="1" s="1"/>
  <c r="R52" i="1" s="1"/>
  <c r="J53" i="1"/>
  <c r="K53" i="1"/>
  <c r="O53" i="1" s="1"/>
  <c r="P53" i="1" s="1"/>
  <c r="L53" i="1"/>
  <c r="Q53" i="1" s="1"/>
  <c r="R53" i="1" s="1"/>
  <c r="J12" i="1"/>
  <c r="O14" i="1"/>
  <c r="P14" i="1" s="1"/>
  <c r="L12" i="1" l="1"/>
  <c r="Q12" i="1" s="1"/>
  <c r="Q54" i="1" s="1"/>
  <c r="K12" i="1"/>
  <c r="O12" i="1" s="1"/>
  <c r="O54" i="1" s="1"/>
  <c r="O58" i="1" l="1"/>
  <c r="P12" i="1"/>
  <c r="R12" i="1"/>
  <c r="R54" i="1" s="1"/>
  <c r="Q58" i="1"/>
  <c r="P54" i="1" l="1"/>
  <c r="P58" i="1" s="1"/>
  <c r="R58" i="1"/>
</calcChain>
</file>

<file path=xl/sharedStrings.xml><?xml version="1.0" encoding="utf-8"?>
<sst xmlns="http://schemas.openxmlformats.org/spreadsheetml/2006/main" count="1003" uniqueCount="320">
  <si>
    <t>ZAPOTRZEBOWANIE ZAMAWIAJĄCEGO</t>
  </si>
  <si>
    <t>WIELKOŚCI OFEROWANE PRZEZ WYKONAWCĘ</t>
  </si>
  <si>
    <t>LP.</t>
  </si>
  <si>
    <t xml:space="preserve">OPIS PRZEDMIOTU ZAMÓWIENIA </t>
  </si>
  <si>
    <t>J.M.</t>
  </si>
  <si>
    <t>ILOŚĆ MINIMALNA (J.M.)</t>
  </si>
  <si>
    <t>ILOŚĆ PODSTAWOWA (J.M.)</t>
  </si>
  <si>
    <t>PRAWO OPCJI (J.M.)</t>
  </si>
  <si>
    <t>1. PRODUCENT
2. NAZWA HANDLOWA
3. NR KATALOGOWY</t>
  </si>
  <si>
    <t>DEKLARACJA ZGODNOŚCI (NP. NUMER, DATA)</t>
  </si>
  <si>
    <t>KLASA WYROBU MEDYCZNEGO</t>
  </si>
  <si>
    <t>OFEROWANA J.M.</t>
  </si>
  <si>
    <t>OFEROWANA ILOŚĆ PODSTAWOWA (J.M.)</t>
  </si>
  <si>
    <t>OFEROWANA ILOŚĆ PRAWA OPCJI (J.M.)</t>
  </si>
  <si>
    <t>CENA NETTO ZA OFEROWANĄ J.M. (ZŁ)</t>
  </si>
  <si>
    <t>VAT %</t>
  </si>
  <si>
    <t>WARTOŚĆ PODSTAWOWA NETTO (ZŁ)</t>
  </si>
  <si>
    <t>WARTOŚĆ PODSTAWOWA BRUTTO (ZŁ)</t>
  </si>
  <si>
    <t>WARTOŚĆ PRAWA OPCJI NETTO (ZŁ)</t>
  </si>
  <si>
    <t>WARTOŚĆ PRAWA OPCJI BRUTTO (ZŁ)</t>
  </si>
  <si>
    <t>RAZEM:</t>
  </si>
  <si>
    <t>W PRZYPADKU ZAOFEROWANIA PRZEDMIOTU ZAMÓWIENIA O DOPUSZCZONYCH PARAMETRACH, INNYCH NIŻ OPISANE POWYŻEJ, PROSZĘ UZUPEŁNIĆ ODRĘBNIE DLA KAŻDEJ POZYCJI:
• W POZYCJI ………. ZAOFEROWANO TOWAR ZGODNIE Z ODPOWIEDZIĄ ZAMAWIAJĄCEGO NR ………. Z DNIA ………. .</t>
  </si>
  <si>
    <t>PROTEZA PLASTIKOWA DO DRENAŻU NIEDROŻNYCH KANAŁÓW TRZUSTKOWYCH ZE SPIRALNIE UŁOŻONYMI OTWORAMI UŁATWIAJĄCYMI DRENAŻ ORAZ 4 JĘZYCZKAMI MINIMALIZUJĄCYMI PRZEMIESZCZANIE. ROZMIARY: ŚREDNICA 3, 5, 7 I 10 FR, DŁUGOŚĆ OD 3 DO 15 CM. PRODUKT JAŁOWY, JEDNORAZOWEGO UŻYTKU.</t>
  </si>
  <si>
    <t>STENT TRZUSTKOWY Z OTWORAMI DRENUJĄCYMI NA CAŁEJ DŁUGOŚCI, TEMPEROWANY KONIEC DLA ROZMIARU 7 FR. ŚREDNICA 5 I 7 FR, DŁUGOŚĆ 3, 5, 7, 9, 10, 12 I 15 CM. JĘZYK UNIEMOŻLIWIAJĄCY MIGRACJĘ. POJEDYNCZY PIGTAIL.</t>
  </si>
  <si>
    <t>STENT TRZUSTKOWY Z OTWORAMI DRENUJĄCYMI NA CAŁEJ DŁUGOŚCI, TEMPEROWANY KONIEC DLA ROZMIARU 7 FR. ŚREDNICA 5 I 7 FR, DŁUGOŚĆ 3, 5 I 7 CM DLA  5 FR I 3 I 5 CM DLA 7 FR. SAMOEWAKUUJĄCA. BEZ JĘZYCZKA. POJEDYNCZY PIGTAIL.</t>
  </si>
  <si>
    <t>SAMOROZPRĘŻALNY STENT METALOWY DO DWUNASTNICY, WYKONANY Z POJEDYNCZEGO, PLECIONEGO DRUTU NITINOLOWEGO, ZAMONTOWANY NA ZESTAWIE WPROWADZAJĄCYM O ŚREDNICY 10 FR I DŁUGOŚCI 230 CM. STENT NIEPOKRYWANY. PISTOLETOWY UCHWYT DO PODAWANIA UMOŻLIWIA ROZPRĘŻENIE LUB ODZYSKANIE STENTU, MOŻLIWOŚĆ OTWIERANIA I ZAMYKANIA STENTU NA ZESTAWIE DO 80%. POSIADA MARKERY WIDOCZNE ZARÓWNO ENDOSKOPOWO, JAK I FLUOROSKOPOWO, UŁATWIAJĄC PRECYZYJNE UMIESZCZENIE STENTU. ROZMIARY: ŚREDNICA TRZONU/KOŁNIERZA 22/27 MM O DŁUGOŚCI 6, 9 LUB 12 CM. REZONANS MAGNETYCZNY 3T LUB MNIEJ. STERYLNY, JEDNORAZOWEGO UŻYTKU.</t>
  </si>
  <si>
    <t>SAMOROZPRĘŻALNY STENT METALOWY DO OKRĘŻNICY, WYKONANY Z POJEDYNCZEGO, PLECIONEGO DRUTU NITINOLOWEGO, ZAMONTOWANY NA ZESTAWIE WPROWADZAJĄCYM O ŚREDNICY 10 FR I DŁUGOŚCI 230 CM. STENT NIEPOKRYWANY. PISTOLETOWY UCHWYT DO PODAWANIA UMOŻLIWIA ROZPRĘŻENIE LUB ODZYSKANIE STENTU, MOŻLIWOŚĆ OTWIERANIA I ZAMYKANIA STENTU NA ZESTAWIE DO 80%. POSIADA MARKERY WIDOCZNE ZARÓWNO ENDOSKOPOWO, JAK I FLUOROSKOPOWO, UŁATWIAJĄC PRECYZYJNE UMIESZCZENIE STENTU. ROZMIARY: ŚREDNICA TRZONU/KOŁNIERZA 25/30 MM O DŁUGOŚCI 6, 8 LUB 10 CM. REZONANS MAGNETYCZNY 3T LUB MNIEJ. STERYLNY, JEDNORAZOWEGO UŻYTKU.</t>
  </si>
  <si>
    <t>SAMOROZPRĘŻALNY STENT METALOWY DO PRZEŁYKU, WYKONANY Z POJEDYNCZEGO, PLECIONEGO DRUTU NITINOLOWEGO, ZAMONTOWANY NA ZESTAWIE WPROWADZAJĄCYM O ŚREDNICY 8 MM I DŁUGOŚCI 78 CM, STOSOWANY W CELU UTRZYMANIA DROŻNOŚCI PRZEŁYKU LUB DO USZCZELNIANIA PRZETOK PRZEŁYKOWO-TCHAWICZYCH. STENT POKRYTY SILIKONEM NA TRZONIE, ZAŚ NIEPOKRYWANE PROKSYMALNE I DYSTALNE KOŁNIERZE REDUKUJĄ RYZYKO MIGRACJI. PĘTLA TYPU LASSO UMOŻLIWIA REPOZYCJONOWANIE STENTU NATYCHMIAST PO UMIESZCZENIU. PISTOLETOWY UCHWYT DO PODAWANIA UMOŻLIWIA ROZPRĘŻENIE LUB ODZYSKANIE STENTU, MOŻLIWOŚĆ OTWIERANIA I ZAMYKANIA STENTU NA ZESTAWIE DO 80%. STENT ZAWIERA 4 ZNACZNIKI RADIOLOGICZNE NA KAZDYM KOŃCU. ROZMIARY: ŚREDNICA TRZONU/KOŁNIERZA 20/25 MM, DŁUGOŚCI 8, 10, 12,5 I 15 CM. REZONANS MAGNETYCZNY 3T LUB MNIEJ. STERYLNY, JEDNORAZOWEGO UŻYTKU.</t>
  </si>
  <si>
    <t>ENDOSKOPOWY PRZYRZĄD HEMOSTATYCZNY Z KARTRIDŻEM Z CO2 STOSOWANY DO UZYSKIWANIA HEMOSTAZY W PRZYPADKU KRWAWIENIA Z PRZEWODU POKARMOWEGO. ZAWIERA OBOJĘTNY PROSZEK BENTONITOWY PODAWANY PRZEZ CEWNIK O DŁUGOŚCI 220 CM I ŚREDNICY 7 LUB 10 FR. STERYLNY, JEDNORAZOWEGO UŻYTKU.</t>
  </si>
  <si>
    <t>JEDNORAZOWE IGŁY DO OSTRZYKIWANIA ŻYLAKÓW I BŁONY ŚLUZOWEJ. MOŻLIWOŚĆ OBSŁUGI IGŁY JEDNĄ RĘKĄ ZA POMOCĄ PRZYCISKU ZE SŁYSZALNYM KLIKNIĘCIEM. STALOWA KOSZULKA IGŁY. ŚREDNICA IGŁY 23 LUB 25 GAUGE. DŁUGOŚĆ KOSZULKI - 160 LUB 230 CM. DŁUGOŚĆ PRZEDŁUŻENIA IGŁY - 4 LUB 5 MM. PRZEZNACZONY DO JEDNORAZOWEGO UŻYCIA.</t>
  </si>
  <si>
    <t xml:space="preserve">METALOWA PROWADNICA JEDNORAZOWEGO UŻYTKU TYPU AMPLATZ, POWLEKANA TEFLONEM. TEMPEROWANY RDZEŃ NA DŁ. 7 CM. DŁ. 260 I 300 CM. </t>
  </si>
  <si>
    <t>SAMOROZPRĘŻALNY STENT METALOWY DO PRZEŁYKU, WYKONANY Z POJEDYNCZEGO, PLECIONEGO DRUTU NITINOLOWEGO, ZAMONTOWANY NA ZBROJONYM ZESTAWIE WPROWADZAJĄCYM O ŚREDNICY 8 MM I DŁUGOŚCI 78 CM, STOSOWANY W CELU UTRZYMANIA DROŻNOŚCI PRZEŁYKU LUB DO USZCZELNIANIA PRZETOK PRZEŁYKOWO-TCHAWICZYCH. STENT CAŁKOWICIE POKRYWANY Z DWÓCH STRON. PISTOLETOWY UCHWYT DO PODAWANIA UMOŻLIWIA ROZPRĘŻENIE LUB ODZYSKANIE STENTU, MOŻLIWOŚĆ OTWIERANIA I ZAMYKANIA STENTU NA ZESTAWIE DO 80%. PODWÓJNE PĘTELKI ZNAJDUJĄCE SIĘ NA PROKSYMALNYM I DYSTALNYM KOŃCU UŁATWIAJĄ CHWYTANIE I SKŁADANIE PROKSYMALNEJ I DYSTALNEJ KOŃCÓWKI STENTU PRZY REPOZYCJONOWANIU LUB USUWANIU. ROZMIARY: ŚREDNICA TRZONU/KOŁNIERZA 18/23 MM LUB 20/25 MM O DŁUGOŚCI 8, 10 LUB 12 CM. REZONANS MAGNETYCZNY 3T LUB MNIEJ. STERYLNY, JEDNORAZOWEGO UŻYTKU.</t>
  </si>
  <si>
    <t>ENDOSKOPOWA IGŁA BIOPSYJNA HISTOLOGICZNA DO ULTRASONOGRAFII ENDOSKOPOWEJ ZMIAN PODŚLUZÓWKOWYCH I ZEWNĄTRZŚLUZÓWKOWYCH, MAS ŚRÓDPIERSIA, WĘZŁÓW CHŁONNYCH I MAS WĘWNĄTRZOTRZEWNOWYCH W OBRĘBIE LUB SĄSIEDZTWIE PRZEWODU POKARMOWEGO. GIĘTKA KOSZULKA WYKONANA ZE SPIRALNEJ SPRĘŻYNY ZE STALI NIERDZEWNEJ, POWLEKANEJ PTFE, IGŁA WYKONANA ZE STOPU KOBALTOWO-CHROMOWEGO TYPU FRANSEEN, MANDRYN Z PAMIĘCIĄ KSZTAŁTU. W ZESTAWIE STRZYKAWKA PRÓŻNIOWA 10 ML. ROZMIAR IGŁY 22 GA., DŁUGOŚĆ PRZEDŁUŻENIA IGŁY 0-8 CM. STERYLNA, JEDNORAZOWEGO UŻYTKU.</t>
  </si>
  <si>
    <t xml:space="preserve">KOTWICA DO UCHWYCENIA TKANKI. TRZY WYSUWANE, ZAGIĘTE OSTRZA DO MOCOWANIA W TWARDYCH TKANKACH. </t>
  </si>
  <si>
    <t xml:space="preserve">SZCZYPCE DWUSTRONNE. ZAMYKANA STRONA PRAWA I LEWA, NIEZALEŻNIE OD SIEBIE. DO MOCOWANIA BRZEGÓW PERFORACJI. </t>
  </si>
  <si>
    <t>FILTRY DO KV-2 I KV-4, KV-5, SSU-II (10 SZT.)</t>
  </si>
  <si>
    <t>DRENY JEDNORAZOWE, 2 M, PAKOWANE PO 5 SZT.</t>
  </si>
  <si>
    <t>FILTR ANTYBAKTERYJNY (10 SZT.)</t>
  </si>
  <si>
    <t>ZAWORKI BIOPSYJNE 10 SZT.</t>
  </si>
  <si>
    <t>ZAWÓR SSĄCY.</t>
  </si>
  <si>
    <t>ZAWÓR WODA/POWIETRZE.</t>
  </si>
  <si>
    <t xml:space="preserve"> JEDNORAZOWA PUŁAPKA NA POLIPY, JEDNOKOMOROWA, MONTOWANA MIĘDZY ENDOSKOPEM A SSAKIEM ENDOSKOPOWYM; PRODUKT NIESTERYLNY; 25 SZT. W OPAKOWANIU.</t>
  </si>
  <si>
    <t>JEDNORAZOWE NARZĘDZIE DO NAPEŁNIANIA POSZERZADEŁ BALONOWYCH EZDILATE; NIE ZAWIERA LATEXU; OBJ. 60 CC, MAX CIŚNIENIE 15 ATM; STERYLIZOWANE ETO; 1 SZT. W OPAKOWANIU.</t>
  </si>
  <si>
    <t>KLIPSY JEDNORAZOWE DO KLIPSOWNICY HX-110LR/QR/UR ORAZ HX-810LR/QR/UR ZAMAWIAJACY WYMAGA ZAOFEROWANIE WSZYTSKICH W JEDNAKOWEJ CENEIE</t>
  </si>
  <si>
    <t>KLIPSY JEDNORAZOWE DO KLIPSOWNICY HX-110LR/QR/UR ORAZ HX-810LR/QR/UR, DŁUGOŚĆ RAMION KLIPSA 7,5 MM, KĄT ZAGIĘCIA RAMION 90 STOPNI; MOŻLIWOŚĆ WARUNKOWEGO STOSOWANIA REZONANSU MAGNETYCZNEGO (MRI); 40 SZTUK W OPAKOWANIU.</t>
  </si>
  <si>
    <t>KLIPSY JEDNORAZOWE, DŁUGIE, DO KLIPSOWNICY HX-110LR/QR/UR ORAZ HX-810LR/QR/UR, DŁUGOŚĆ RAMION KLIPSA 9 MM, KĄT ZAGIĘCIA RAMION 90 STOPNI; MOŻLIWOŚĆ STOSOWANIA REZONANSU MAGNETYCZNEGO (MRI); 40 SZT. W OPAKOWANIU.</t>
  </si>
  <si>
    <t>KLIPSY JEDNORAZOWE DO KLIPSOWNICY HX-110LR/QR/UR ORAZ HX-810LR/QR/UR, DŁUGOŚĆ RAMION KLIPSA 7,5 MM, KĄT ZAGIĘCIA RAMION 135; MOŻLIWOŚĆ WARUNKOWEGO STOSOWANIA REZONANSU MAGNETYCZNEGO (MRI); 40 SZT. W OPAKOWANIU.</t>
  </si>
  <si>
    <t>KLIPSY JEDNORAZOWE, DŁUGIE DO KLIPSOWNICY HX-110LR/QR/UR ORAZ HX-810LR/QR/UR, DŁUGOŚĆ RAMION KLIPSA 9 MM, KĄT ZAGIĘCIA RAMION 135 STOPNI; MOŻLIWOŚĆ WARUNKOWEGO STOSOWANIA REZONANSU MAGNETYCZNEGO (MRI); 40 SZT. W OPAKOWANIU.</t>
  </si>
  <si>
    <t>POKRYWA WODOODPORNA DO ENDOSKOPU.</t>
  </si>
  <si>
    <t>NÓŻ ELEKTROCHIRURGICZNY DO ENDOSKOPOWEJ RESEKCJI ŚLUZÓWKI Z PORTEM WODNYM DO PODSTRZYKIWANIA, POSIADA KOPULASTE ZAKOŃCZENIE. NÓŻ MOŻNA STOSOWAĆ WYSUNIĘTY (2,0 MM) LUB SCHOWANY (0,1 MM) DO OZNACZANIA, HEMOSTAZY, ROZWARSTWIANIA, CIĘCIA. DŁUGOŚĆ ROBOCZA NARZĘDZIA 1650 MM, KOMPATYBILNE Z KANAŁEM 2,8 MM. ŚREDNICA OSTRZA WYNOSI 0,4 MM, A KOPULASTEGO ZAKOŃCZENIA 0,65 MM. OSŁONA NA CZĘŚCI DYSTALNEJ SŁUŻY DO IZOLACJI PRĄDU WYSOKIEJ CZĘSTOTLIWOŚCI 1 SZT. W OPAKOWANIU. DO STOSOWANIA Z MAJ-1681 LUB MAJ-1682. </t>
  </si>
  <si>
    <t>NÓŻ ELEKTROCHIRURGICZNY DO ENDOSKOPOWEJ RESEKCJI ŚLUZÓWKI Z PORTEM WODNYM DO PODSTRZYKIWANIA, POSIADA KOPULASTE ZAKOŃCZENIE. NÓŻ MOŻNA STOSOWAĆ WYSUNIĘTY (1,5 MM) LUB SCHOWANY (0,1 MM) DO OZNACZANIA, HEMOSTAZY, ROZWARSTWIANIA, CIĘCIA. DŁUGOŚĆ ROBOCZA NARZĘDZIA 2300 MM, KOMPATYBILNE Z KANAŁEM 2,8 MM. ŚREDNICA OSTRZA WYNOSI 0,4 MM, A KOPULASTEGO ZAKOŃCZENIA 0,65 MM. OSŁONA NA CZĘŚCI DYSTALNEJ SŁUŻY DO IZOLACJI PRĄDU WYSOKIEJ CZĘSTOTLIWOŚCI. 1 SZT. W OPAKOWANIU. DO STOSOWANIA Z MAJ-1681 LUB MAJ-1682. </t>
  </si>
  <si>
    <t>SAMOROZPRĘŻALNE, STENTY DO PROTEZOWANIA ZWĘŻEŃ DRÓG ŻÓŁCIOWYCH. DOSTĘPNE W WERSJI POKRYWANEJ, CZĘŚCIOWO POKRYWANEJ I NIEPOKRYWANEJ, Z MOŻLIWOŚCIĄ STOSOWANIA ZARÓWNO W ZWĘŻENIACH NOWOTWOROWYCH JAK I ŁAGODNYCH (W WERSJI Z POKRYCIEM NA CAŁEJ DŁUGOŚCI), W PRZYPADKU IMPLANTACJI W ZWĘŻENIACH ŁAGODNYCH MOŻLIWE USUNIĘCIE W OKRESIE DO 12 MIESIĘCY OD MOMENTU IMPLANTACJI (SZCZEGÓŁOWE WARUNKI USUNIĘCIA MUSZĄ BYĆ OPISANE W INSTRUKCJI DOŁĄCZONEJ DO PRODUKTU), WYKONANE Z DRUTU NITINOLOWEGO Z PLATYNOWYM RDZENIEM ZAPEWNIAJĄCYM DOBRĄ WIDOCZNOŚĆ W OBRAZIE RTG, DŁUGOŚCI:  6, 8, 10 I 12 CM, ŚREDNICA: 8 I 10 MM, ZAMONTOWANE NA ZESTAWIE O ŚREDNICY MAX. 9 FR, STENTY Z MOŻLIWOŚCIĄ UWALNIANIA GO ZARÓWNO WE WSPÓŁPRACY Z SYSTEMEM NARZĘDZI Z KRÓTKIM PROWADNIKIEM JAK I W SPOSÓB STANDARDOWY Z PROWADNIKIEM DŁUGIM.</t>
  </si>
  <si>
    <t>STENT O ŚREDNICY KOŁNIERZA 21 MM; ŚREDNICA OTWORU DRENUJĄCEGO 10 MM; ODLEGŁOŚĆ MIĘDZY KOŁNIERZAMI 10 MM. SYSTEM WPROWADZAJĄCY: ŚREDNICA 10,8 FR; DŁUGOŚĆ ROBOCZA 138 CM.</t>
  </si>
  <si>
    <t>STENT PRZEŁYKOWY, NITINOLOWY POWLECZONY CAŁKOWICIE SILIKONEM, CZĘŚCIOWO POWLECZONY – ODKRYTE KOŃCE ORAZ BEZ POWLECZENIA, ŚREDNICA STENTU 20, 24 MM I 28 MM ORAZ POSZERZONE KOŃCE ODPOWIEDNIO 26, 30, 34 MM, DŁUGOŚCI STENTU 60, 80, 100, 120, 140 MM I 100, 120 DLA STENTU O ŚR. 28 DO WYBORU PRZEZ ZAMAWIAJĄCEGO, UWALNIANY Z SYSTEMU DYSTALNIE. PĘTLE DO REPOZYCJI, SYSTEM WPROWADZANIA O ŚR. 24 FR I DŁ. 700 MM. DWUCZĘŚCIOWA RĘKOJEŚĆ Z HAMULCEM W POKRĘTLE. ZNACZNIKI RTG NA SYSTEMIE WPROWADZANIA. SYSTEM POSIADA PORT DO IRYGACJI I PORT PROWADNIKA O ŚR. 0,035". MOŻLIWOŚĆ REPOZYCJI STENTU DO 80% UWOLNIENIA Z ZESTAWU Z WIZUALNYM WSKAŹNIKIEM PUNKTU „BEZ POWROTU” PO PRZEKROCZENIU KTÓREGO REPOZYCJA JEST NIEMOŻLIWA.</t>
  </si>
  <si>
    <t>PĘTLA DO POLIPEKTOMII JEDNORAZOWEGO UŻYTKU, WYKONANA Z DRUTU PLECIONEGO 0,47 MM, ŚREDNICA PĘTLI 10, 15, 20, 24, 36. DŁUGOŚĆ ZESTAWU 230 CM. POSIADA RĘKOJEŚĆ SKALOWANĄ CO 1 CM. ŚREDNICA KATETERU 2,3 MM. ZŁĄCZE DIATERMICZNE NA RĘKOJEŚCI POZWALA NA PRACĘ Z DIATERMIĄ KAŻDEGO PRODUCENTA. 10 SZTUK W OPAKOWANIU.</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</si>
  <si>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</si>
  <si>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</si>
  <si>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</si>
  <si>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</si>
  <si>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</si>
  <si>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</si>
  <si>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</si>
  <si>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</si>
  <si>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</si>
  <si>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</si>
  <si>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</si>
  <si>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</si>
  <si>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</si>
  <si>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</si>
  <si>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</si>
  <si>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</si>
  <si>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</si>
  <si>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</si>
  <si>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</si>
  <si>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</si>
  <si>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</si>
  <si>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</si>
  <si>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</si>
  <si>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</si>
  <si>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</si>
  <si>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</si>
  <si>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</si>
  <si>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</si>
  <si>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</si>
  <si>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</si>
  <si>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</si>
  <si>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</si>
  <si>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</si>
  <si>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</si>
  <si>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</si>
  <si>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</si>
  <si>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</si>
  <si>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</si>
  <si>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</si>
  <si>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</si>
  <si>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</si>
  <si>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</si>
  <si>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PROWADNIK JEDNORAZOWEGO UŻYTKU DO ZABIEGÓW ECPW, UŻYWANY DO KANIULACJI PRZEWODÓW ŻÓŁCIOWYCH I TRZUSTKOWYCH, HYDROFILNIE POWLECZONY KONIEC NA DŁUGOŚCI 5,8 CM, WZMOCNIONY NITINOLOWYM RDZENIEM ORAZ ZE ZNACZNIKAMI CO 1 CM ZAPEWNIAJĄCYMI ENDOSKOPOWĄ WIZUALIZACJĘ RUCHU I GŁĘBOKOŚCI WPROWADZENIA. ATRAUMATYCZNA, ELASTYCZNA, PLATYNOWA KOŃCÓWKA O DŁUGOŚCI 4 CM, WIDOCZNA WE FLUOROSKOPII, PROSTA LUB ZAGIĘTA. ZAGIĘTA KOŃCÓWKA POSIADA ZDOLNOŚĆ PRZENOSZENIA OBROTU 1:1, CO UŁATWIA WPROWADZENIE PROWADNIKA DO DRÓG ŻÓŁCIOWYCH. ROZMIARY: ŚREDNICA 0,025" LUB 0,035" O DŁUGOŚCI 205 (TYLKO DLA ŚREDNICY 0,035"), 260 LUB 450 CM.</t>
  </si>
  <si>
    <t>PROWADNIK JEDNORAZOWEGO UŻYTKU DO ZABIEGÓW ECPW, UŻYWANY DO KANIULACJI DRÓG ŻÓŁCIOWYCH I TRZUSTKOWYCH, ZE SPIRALNIE UŁOŻONYMI KOLORAMI, POZWALAJĄCYMI NA OBSERWOWANIE RUCHU PROWADNIKA, CIENIODAJNY I HYDROFILNIE POWLECZONY KONIEC NA DŁUGOŚCI 5 CM. ROZMIARY: ŚREDNICA 0,021", 0,025" I 0,035" O DŁUGOŚCI 260 LUB 480 CM. KOŃCÓWKA PROSTA LUB ZAGIĘTA (TYLKO DLA PROWADNIKA O ŚREDNICY 0,035" I DŁUGOŚCI 480 CM).</t>
  </si>
  <si>
    <t xml:space="preserve">CEWNIK DWUKANAŁOWY UMOŻLIWIAJĄCY PODANIE KONTRASTU DO DRÓG ŻÓŁCIOWYCH I TRZUSTKOWYCH, PRZY JEDNOCZESNYM UTRZYMANIU PROWADNIKA W OSOBNYM KANALE. POSIADA 3 ZNACZNIKI NA DYSTALNYM KOŃCU ORAZ CIENIODAJNE OPASKI STOSOWANE W CELU OKREŚLENIA GŁĘBOKOŚCI KANIULACJI. ROZMIARY: DŁUGOŚĆ CEWNIKA 195-200 CM, DŁUGOŚĆ MANDRYNU 100 CM, ŚREDNICA CEWNIKA 6-6,3 FR. KOŃCÓWKA ZAOKRĄGLONA. AKCEPTUJE PROWADNIK 0,035". STERYLNY, JEDNORAZOWEGO UŻYTKU. </t>
  </si>
  <si>
    <t xml:space="preserve">SFINKTEROTOM TRÓJKANAŁOWY STOSOWANY DO KANIULACJI DRÓG ŻÓŁCIOWYCH I WYKONYWANIA SFINKTEROTOMII Z ZAGIĘTĄ, CIENIODAJNĄ I ZAOKRĄGLONĄ KOŃCÓWKĄ. POSIADA ODDZIELNE KANAŁY DO PODAWANIA KONTRASTU I WPROWADZANIA PROWADNICY O ŚREDNICY 0,035". SYSTEM MARK V® Z CIENODAJNYMI OPASKAMI NA 5, 10 I 15 CM OD DYSTALNEGO KOŃCA CEWNIKA STOSOWANY W CELU OKREŚLENIA GŁĘBOKOŚCI KANIULACJI. ROZMIARY: ŚREDNICA CEWNIKA 7.5 FR TEMPEROWANY DO 5 FR O DŁUGOŚCI 175 CM, DŁUGOŚĆ CIĘCIWY TNĄCEJ 20, 25 LUB 30 MM (PLECIONA LUB MONOFILAMENT). </t>
  </si>
  <si>
    <t>SFINTKEROTOM DWUKANAŁOWY STOSOWANY DO KANIULACJI DRÓG ŻÓŁCIOWYCH I WYKONANIA SFINKTEROTOMII, Z ZAGIĘTĄ, KONTRASTUJĄCĄ SIĘ STOŻKOWĄ KOŃCÓWKĄ ZAPEWNIAJĄCĄ OPTYMALNE UŁOŻENIE PODCZAS CIĘCIA. ROZMIARY: ŚREDNICA TEMPEROWANEGO CEWNIKA 5,1-4 FR O DŁUGOŚCI 180 CM, DŁUGOŚĆ CIĘCIWY TNĄCEJ MONOFILAMENTOWEJ 20 LUB 25 MM, DŁUGOŚĆ CIĘCIWY TNĄCEJ PLECIONEJ 15, 20, 25 LUB 30 MM. STERYLNY, JEDNORAZOWEGO UŻYTKU.</t>
  </si>
  <si>
    <t>IGŁOWY SFINKTEROTOM TRÓJKANAŁOWY, STOSOWANY DO UZYSKANIA DOSTĘPU DO PRZEWODU ŻÓŁCIOWEGO, POSIADAJĄCY TEMPEROWANY KONIEC DYSTALNY 7,5-6 FR. WYSUNIĘCIE IGŁY 4 ±2 MM, OSOBNE KANAŁY DLA PROWADNIKA 0,035" I DO PODAWANIA KONTRASTU, DŁUGOŚĆ CEWNIKA 177 CM. STERYLNY, JEDNORAZOWEGO UŻYTKU.</t>
  </si>
  <si>
    <t xml:space="preserve">CZTEROSTOPNIOWY BALON TRÓJKANAŁOWY DO EKTRAKCJI ZŁOGÓW. MOŻLIWOŚĆ PODAWANIA KONTRASTU POWYŻEJ LUB PONIŻEJ BALONU. POSIADA CIENIUJĄCE OPASKI W DYSTALNEJ I PROKSYMALNEJ KRAWĘDZI BALONU, WZMACNIAJĄCE WIZUALIZACJĘ FLUOROSKOPOWĄ ORAZ WIDOCZNE ENDOSKOPOWO OPASKI NA 5, 10 I 15 CM CEWNIKA, CO POZWALA OKREŚLIĆ GŁĘBOKOŚĆ KANIULACJI. ROZMIARY: DŁUGOŚĆ CEWNIKA 200 CM, ŚREDNICA CEWNIKA 6,6 FR, ŚREDNICE NAPEŁNIANEGO BALONU: 8,5-10-12-15 LUB 12-15-18-20 MM ZA POMOCĄ JEDNEJ STRZYKAWKI. AKCEPTUJE PROWADNIK 0,035". POSIADA DODATKOWY PORT DLA PROWADNICY W ODLEGŁOŚCI OK. 6 CM OD DYSTALNEGO KOŃCA CEWNIKA. STERYLNY, JEDNORAZOWEGO UŻYTKU. </t>
  </si>
  <si>
    <t>KOSZ DO EKSTRAKCJI ZŁOGÓW I USUWANIA CIAŁ OBCYCH, CZTERODRUTOWY, POSIADAJĄCY OBROTOWĄ RĘKOJEŚĆ, ZBUDOWANY Z TWARDEGO MONOFILAMENTU Z PAMIĘCIĄ KSZTAŁTU, SKRĘTNY Z MOŻLIWOŚCIĄ PODANIA KONTRASTU. ROZMIARY: DŁUGOŚĆ KOSZULKI 194 CM, ŚREDNICA KOSZULKI 6,9 FR, WYMIARY KOSZA 1,5 X 3,5, 2 X 4 LUB 3 X 6 CM. STERYLNY, JEDNORAZOWEGO UŻYTKU.</t>
  </si>
  <si>
    <t>POSZERZADŁO DO DRÓG ŻÓŁCIOWCYH, STOPNIOWANE, STOSOWANE DO POSZERZANIA UJŚCIA BRODAWKI DWUNASTNICY ORAZ ZWĘŻEŃ DRÓG ŻÓŁCIOWYCH I TRZUSTKOWYCH, WYPOSAŻONE W CIENIODAJNĄ OPASKĘ WIDOCZNĄ WE FLUOROSKOPII. ROZMIARY: ŚREDNICA CEWNIKA 8,4 FR, ŚREDNICA KOŃCÓWKI 7-5 FR LUB ŚREDNICA CEWNIKA 9,6 FR, ŚREDNICA KOŃCÓWKI 7-5 FR; DŁUGOŚĆ CEWNIKA 195 CM, DŁUGOŚĆ ZWĘŻONEJ KOŃCÓWKI 5 CM. AKCEPTUJE PROWADNIK 0,035". STERYLNY, JEDNORAZOWEGO UŻYTKU.</t>
  </si>
  <si>
    <t>PROTEZA PLASTIKOWA STOSOWANA DO DRENAŻU DRÓG ZABLOKOWANYCH PRZEWODÓW ŻÓŁCIOWYCH. PRODUKT ZAWIERA: CIENIODAJNĄ PROTEZĘ WYKONANĄ Z EVA (KOPOLIMER ETYLENU I OCTANU WINYLU) ORAZ OSŁONKĘ WYKONANĄ Z PTFE UŁATWIAJĄCĄ WPROWADZENIE PROTEZY DO KANAŁU ROBOCZEGO ENDOSKOPU. ROZMIARY: ŚREDNICA 7, 8,5, 10 I 11,5 FR, DŁUGOŚĆ 5, 7, 9, 12 I 15 CM. WSPÓŁPRACUJE Z ZESTAWAMI WPROWADZAJĄCYMI. PRODUKT JAŁOWY, JEDNORAZOWEGO UŻYTKU</t>
  </si>
  <si>
    <t xml:space="preserve">JEDNOFAZOWY SYSTEM DO WPROWADZANIA PROTEZ DO DRÓG ŻÓŁCIOWYCH, AKCEPTUJĄCY PROWADNIK O ŚREDNICY 0,035". POSIADA 4 CIENIODAJNE OPASKI UŁOŻONE CO 5 CM NA ODCINKU 20 CM. ROZMIARY: ŚREDNICA CEWNIKA POPYCHAJĄCEGO/PROWADZĄCEGO 8,5/5, 10/6 I 11/6 FR O DŁUGOŚCI CEWNIKA PROWADZĄCEGO 205 CM. </t>
  </si>
  <si>
    <t>CEWNIK POPYCHAJĄCY STOSOWANY DO WPROWADZANIA PROTEZ W CELU DRENAŻU ZABLOKOWANYCH DRÓG ŻÓŁCIOWYCH. ROZMIARY: DŁUGOŚĆ CEWNIKA POPYCHAJĄCEGO 170 CM, ŚREDNICA CEWNIKA POPYCHAJĄCEGO 3, 5, 6, 7, 8,5, 10, 11 FR. AKCEPTUJE PROWADNIK 0,035" LUB 0,018" (ŚREDNICA CEWNIKA 3 FR). STERYLNY, JEDNORAZOWEGO UŻYTKU.</t>
  </si>
  <si>
    <t xml:space="preserve">CIŚNIENIOWY TRÓJSTOPNIOWY BALON DO POSZERZANIA ZWĘŻEŃ PRZEŁYKU, ROZPRĘŻAJĄCY SIĘ PŁYNNIE W TRZECH ŚREDNICACH: 8-9-10, 10-11-12, 12-13,5-15, 15-16,5-18 LUB 18-19-20 MM. POSIADA DWA WIDOCZNE W PROMIENIACH RTG ZNACZNIKI, UŁATWIAJĄCE UMIEJSCOWIENIE. ELASTYCZNA I ATRAUMATYCZNA KOŃCÓWKA POZWALA NA GŁADKIE PRZECHODZENIE, ZWŁASZCZA PRZEZ CIASNE ZWĘŻENIA. CEWNIK WYKONANY Z NITINOLU. ROZMIARY: ŚREDNICA CEWNIKA 7 FR O DŁUGOŚCI 180 CM, DŁUGOŚĆ BALONU 8 CM. WYPOSAŻONY W ETYKIETĘ NA CEWNIKU WSKAZUJĄCĄ MAKSYMALNE CIŚNIENIE INFLACJI BALONU. STERYLNY, JEDNORAZOWEGO UŻYTKU. </t>
  </si>
  <si>
    <t xml:space="preserve">CIŚNIENIOWY TRÓJSTOPNIOWY BALON DO POSZERZANIA ZWĘŻEŃ W UKŁADZIE POKARMOWYM, ROZPRĘŻAJĄCY SIĘ PŁYNNIE W TRZECH ŚREDNICACH: 8-9-10, 10-11-12, 12-13,5-15, 15-16,5-18 LUB 18-19-20 MM, WYPOSAŻONY W PROWADNIK 0,035" O DŁUGOŚCI 300 CM. POSIADA DWA WIDOCZNE W PROMIENIACH RTG ZNACZNIKI, UŁATWIAJĄCE UMIEJSCOWIENIE. ELASTYCZNA I ATRAUMATYCZNA KOŃCÓWKA POZWALA NA GŁADKIE PRZECHODZENIE, ZWŁASZCZA PRZEZ CIASNE ZWĘŻENIA. CEWNIK WYKONANY Z NITINOLU. ROZMIARY: ŚREDNICA CEWNIKA 8 FR O DŁUGOŚCI 240 CM, DŁUGOŚĆ BALONU 5,5 CM. WYPOSAŻONY W ETYKIETĘ NA CEWNIKU WSKAZUJĄCĄ MAKSYMALNE CIŚNIENIE INFLACJI BALONU. STERYLNY, JEDNORAZOWEGO UŻYTKU. </t>
  </si>
  <si>
    <t>SAMOROZPRĘŻALNY STENT METALOWY DO DRÓG ŻÓŁCIOWYCH, WYKONANY Z CIENKIEGO, PLECIONEGO DRUTU NITINOLOWEGO Z PLATYNOWYM RDZENIEM, ZAMONTOWANY NA ZESTAWIE WPROWADZAJĄCYM 8,5 FR, Z PRZEZROCZYSTĄ KOSZULKĄ NA CAŁEJ DŁUGOŚCI WPROWADZANEJ PROTEZY, WSPÓŁPRACUJĄCY Z PROWADNIKIEM 0,035". POSIADA KOŁNIERZ NA OBU KOŃCACH STENTU, CO ZAPOBIEGA MIGRACJI. PISTOLETOWY UCHWYT DO PODAWANIA UMOŻLIWIA ROZPRĘŻENIE LUB ODZYSKANIE STENTU, MOŻLIWOŚĆ OTWIERANIA I ZAMYKANIA STENTU NA ZESTAWIE DO 80%. ROZMIARY: ŚREDNICA TRZONU/KOŁNIERZA: 8/9 MM LUB 10/11 MM O DŁUGOŚCI 4, 6, 8 I 10 CM DLA STENTÓW NIEPOKRYWANYCH; ŚREDNICA TRZONU/KOŁNIERZA 8/9 MM LUB 10/11 MM O DŁUGOŚCI 4, 6 CM I 8 (TYLKO DLA ŚREDNICY 10/11 MM) CM DLA STENTÓW POKRYWANYCH CZĘŚCIOWO; ŚREDNICA TRZONU/KOŁNIERZA 8/9 MM LUB 10/11 MM O DŁUGOŚCI 4, 6 CM I 8 (TYLKO DLA ŚREDNICY 10/11 MM) DLA STENTÓW POKRYWANYCH W CAŁOŚCI.  CIENIODAJNE ZNACZNIKI NA CEWNIKU ZEWNĘTRZNYM I UCHWYCIE DO PODAWANIA POZWALAJĄ NA KONTROLĘ STOPNIA UWOLNIENIA STENTU I POZWALAJĄ UCHWYCIĆ PRÓG ROZPRĘŻENIA. PRZEZNACZONY DO JEDNORAZOWEGO UŻYTKU. REZONANS MAGNETYCZNY 3 T LUB MNIEJ. STERYLNY, JEDNORAZOWEGO UŻYTKU.</t>
  </si>
  <si>
    <t>CYSTOTOM STOSOWANY DO PRZEZŻOŁĄDKOWEGO LUB PRZEZDWUNASTNICZEGO NAKŁUCIA ELEKTROCHIRURGICZNEGO TORBIELI RZEKOMEJ TRZUSTKI. POŁĄCZENIE NOŻA IGŁOWEGO I PIERŚCIENIA DIATERMICZNEGO ELIMINUJE POTRZEBĘ WYMIANY NARZĘDZI, CO SKRACA CZAS ZABIEGU. ROZMIARY: DŁUGOŚĆ/ŚREDNICA CEWNIKA WEWNĘTRZNEGO 190 CM/5 FR, DŁUGOŚĆ/ŚREDNICA CEWNIKA ZEWNĘTRZNEGO 165 CM/10 FR, ŚREDNICA PIERŚCIENIA DIATERMICZNEGO 10 FR. AKCEPTUJE PROWADNIK 0,035". STERYLNY, JEDNORAZOWEGO UŻYTKU.</t>
  </si>
  <si>
    <t>KLIPS HEMOSTATYCZNY STOSOWANY DO ZNAKOWANIA ENDOSKOPOWEGO, HEMOSTAZY, KOTWICZENIA CEWNIKÓW DO JEJUNOSTOMII ORAZ STENTÓW SAMOROZPRĘŻALNYCH I JAKO METODA UZUPEŁNIAJĄCA ZAMYKANIE PERFORACJI MNIEJSZYCH NIŻ 20 MM. KOMPATYBILNY Z DUODENOSKOPAMI. FUNKCJA ROTACJI 360°, ROZWARCIE RAMION DO 16 MM, MOŻLIWOŚĆ WIELOKROTNEGO OTWIERANIA I ZAMYKANIA KLIPSA PRZED JEGO UWOLNIENIEM, KOTWICZĄCE ZĘBY KLIPSA ZABEZPIECZAJĄCE CHWYTANIE TKANKI, POWLEKANE NITINOLEM. REZONANS MAGNETYCZNY 3T LUB MNIEJ. STERYLNY, JEDNORAZOWEGO UŻYTKU. OPAKOWANIE ZAWIERA 10 SZT.</t>
  </si>
  <si>
    <t>DWUKANAŁOWA SZCZOTECZKA CYTOLOGICZNA STOSOWANA DO POBIERANIA KOMÓREK Z DRÓG ŻÓŁCIOWYCH. PODWÓJNE ŚWIATŁO UMOŻLIWIA WPROWADZENIE PROWADNIKA PODCZAS POBIERANIA KOMÓREK I UŁATWIA WYMIANĘ PROWADNIKA. ROZMIARY: ŚREDNICA CEWNIKA 6,6 LUB 8 FR, DŁUGOŚĆ CEWNIKA 185 LUB 200 CM, ŚREDNICA SZCZOTECZKI 3 MM, DŁUGOŚĆ SZCZOTECZKI 2,5 CM. AKCEPTUJE PROWDANIK 0,035" I 0,021". STERYLNA, JEDNORAZOWEGO UŻYTKU.</t>
  </si>
  <si>
    <t>ENDOSKOPOWA IGŁA ULTRASONOGRAFICZNA TYPU FNA STOSOWANA DO WYKONYWANIA BIOPSJI PODŚLUZÓWKOWYCH ZMIAN ŻOŁĄDKOWO-JELITOWYCH. POSIADA SPECJALNE WGŁĘBIENIA WSPOMAGAJĄCE WIDOCZNOŚĆ IGŁY W OBRAZIE USG. NATURALNIE WYPROFILOWANY UCHWYT ZAPEWNIA PRECYZYJNĄ KONTROLĘ NAD IGŁĄ ORAZ STABILNOŚĆ, WYPOSAŻONY W PIERŚCIEŃ ZABEZPIECZAJĄCY I BLOKUJĄCY. ZNACZNIK REFERENCYJNY "ZERO" ZAPEWNIA CAŁKOWITE WYCOFANIE IGŁY DO KOSZULKI. STRZYKAWKA O OBJĘTOŚCI 10 ML POSIADA DWIE BLOKADY TŁOCZKA. MANDRYN Z ZAOKRĄGLONĄ KOŃCÓWKĄ. ROZMIARY: ŚREDNICA IGŁY/ŚREDNICA KOSZULKI 19 G/5,2-4,3 FR, 22 G/5,2 LUB 5,4 FR, 25 G/5,2 FR; NASTAWNE PRZEDŁUŻENIE IGŁY 0-8 CM, NASTAWNA DŁUGOŚĆ KOSZULKI 0-5 CM, DŁUGOŚĆ NARZĘDZIA OK. 1400 MM, REGULOWANA W ZAKRESIE 1380-1430 MM. STERYLNA, JEDNORAZOWEGO UŻYTKU.</t>
  </si>
  <si>
    <t xml:space="preserve">ENDOSKOPOWA IGŁA ULTRASONOGRAFICZNA TYPU FNB Z OKIENKIEM STOSOWANA DO HISTOLOGICZNEJ BIOPSJI ZMIAN PODŚLUZÓWKOWYCH, MAS ŚRÓDPIERSIA, WĘZŁÓW CHŁONNYCH I MAS ŚRÓDOTRZEWNOWNYCH WEWNĄTRZ LUB PRZYLEGŁYCH DO DRÓG PRZEWODU POKARMOWEGO. POSIADA WGŁĘBIENIA WSPOMAGAJĄCE WIDOCZNOŚĆ IGŁY W OBRAZIE USG. NATURALNIE WYPROFILOWANY UCHWYT ZAPEWNIA PRECYZYJNĄ KONTROLĘ NAD IGŁĄ ORAZ STABILNOŚĆ, WYPOSAŻONY W PIERŚCIEŃ ZABEZPIECZAJĄCY I BLOKUJĄCY. ZNACZNIK REFERENCYJNY "ZERO" ZAPEWNIA CAŁKOWITE WYCOFANIE IGŁY DO KOSZULKI. STRZYKAWKA O OBJĘTOŚCI 10 ML POSIADA DWIE BLOKADY TŁOCZKA. MANDRYN Z ZAOKRĄGLONĄ KOŃCÓWKĄ LUB ŚCIĘTĄ (DLA IGŁY 25 G). ROZMIARY: ŚREDNICA IGŁY/ŚREDNICA KOSZULKI 19 G/5,8 FR, 20 G/7,95 FR 22 G/5,2 FR, 25 G/5,2 FR; NASTAWNE PRZEDŁUŻENIE IGŁY 0-8 CM, NASTAWNE PRZEDŁUŻENIE KOSZULKI 0-5 CM. STERYLNA, JEDNORAZOWEGO UŻYTKU. </t>
  </si>
  <si>
    <t>LIGATOR WIELOPODWIĄZKOWY STOSOWANY DO ENDOSKOPOWEGO PODWIĄZYWANIA ŻYLAKÓW PRZEŁYKU ORAZ DO PODWIĄZYWANIA WEWNĘTRZNYCH GUZKÓW KRWAWNICZYCH. ZESTAW ZAWIERA MAGAZYNEK Z PLECIONYM SZNUREM ZAPADKOWYM, GUMKI DO OBLITERACJI, CEWNIK ŁADUJĄCY, PRECYZYJNY UCHWYT ORAZ ADAPTER IRYGACYJNY. PRZEDOSTATNIA GUMKA PRZEZROCZYSTA. ILOŚĆ GUMEK: 4, 6 LUB 10. ŚREDNICA ZEWNĘTRZNA ENDOSKOPU: 8,6-9,2, 9,5-11,5, 9,5-13 LUB 11-14 MM. NIESTERYLNY, JEDNORAZOWEGO UŻYTKU.</t>
  </si>
  <si>
    <t>SONDA NOSOWO-ŻÓŁCIOWA STOSOWANA DO CZASOWEGO DRENAŻU DRÓG ŻÓŁCIOWYCH. ZESTAW ZAWIERA CEWNIK DO PRZEKŁADANIA PRZEZ NOS (O DŁUGOŚCI 50 CM) Z PCV, CEWNIK DO PODŁĄCZENIA DRENAŻU WYKONANY Z PCV, UŁATWIAJĄCY PŁUKANIE I DRENAŻ, PROWADNIK ZE STALI NIERDZEWNEJ POWLEKANEJ TFE ORAZ CEWNIK DRENUJĄCY Z PE ZAKOŃCZONY PIGTAILEM LUB PIGTAILEM Z PĘTLĄ ALFA. ROZMIARY: DŁUGOŚĆ CEWNIKA 235 LUB 250 CM, ŚREDNICA CEWNIKA 5, 6, 7, 8,5 LUB 10 FR. AKCEPTUJE PROWADNIK 0,035". STERYLNA, JEDNORAZOWEGO UŻYTKU.</t>
  </si>
  <si>
    <t>PĘTLA DO POLIPEKTOMII STOSOWANA DO ENDOSKOPOWEGO USUWANIA POLIPÓW Z PLECIONEJ STALI NIERDZEWNEJ, ZAWIERAJĄCEJ NITINOL, DZIĘKI CZEMU JEST BARDZIEJ "MIĘKKA" W DOTYKU. KOSZULKA WYKONANA Z TEFLONU. ROZMIARY: ŚREDNICA KOSZULKI 6,9 FR, DŁUGOŚĆ KOSZULKI 240 CM. RODZAJ I WYMIARY PĘTLI: MINI OWAL 1,5 X 3 CM, STANDARDOWY OWAL 2,5 X 5,5 CM, DUŻY OWAL 3 X 6 CM, MINI HEKSAGONALNA 1,5 X 2,5 CM ORAZ HEKSAGONALNA 3 X 4,5 CM. STERYLNA, JEDNORAZOWEGO UŻYTKU.</t>
  </si>
  <si>
    <t>ENDOSKOPOWY WĘGLOWY MARKER DO OZNACZANIA MIEJSC PRZED LUB PO WYCIĘCIU POLIPÓW. OPAKOWANIE ZAWIERA 10 AMPUŁKOSTRZYKAWEK 5 CM3.</t>
  </si>
  <si>
    <t>SFINKTEROTOM ZAŁADOWANY PROWADNIKIEM 0,035", 0,025" LUB 0,021" DO WYBORU PRZEZ ZAMAWIAJĄCEGO STOSOWANY DO ENDOSKOPOWEJ KANIULACJI DRÓG ŻÓŁCIOWYCH. ZAGIĘTA, CIENIODAJNA KOŃCÓWKA DOMETIP. ZINTEGROWANE GNIAZDO RĄCZKI UMOŻLIWIA PODAWANIE KONTRASTU, KIEDY PROWADNIK JEST W ŚWIETLE PRZEWODU. ZŁOTE, SREBRNE I BRĄZOWE ZNACZNIKI ODLEGŁOŚCI UŁATWIAJĄ WPROWADZENIE SFINKTEROTOMU NA ODPOWIEDNIĄ GŁĘBOKOŚĆ ORAZ UŁATWIAJĄ SFINKTEROTOMIĘ. URZĄDZENIE DOSTARCZANE JAŁOWE, PRZEZNACZONE DO JEDNORAZOWEGO UŻYTKU.</t>
  </si>
  <si>
    <t>SPIRALE EMBOLIZACYJNYCH OBWODOWYCH WYKONANYCH Z PLATYNOWEGO DRUTU KOMPATYBILNEGO Z CEWNIKAMI O ŚREDNICY 0,018" I 0,035", Z DAKRONOWYMI WŁÓKNAMI PRZYSPIESZAJĄCYMI POWSTAWANIE ZAKRZEPÓW DO SZYBKIEJ EMBOLIZACJI. SPIRALE O KSZTAŁCIE TORNADO IMPLANTOWANE Z WĘŻSZYM KOŃCEM JAKO PIERWSZYM; O ŚREDNICY PO UWOLNIENIU W CZĘŚCI PROKSYMALNEJ OD 3 MM DO 10 MM, ŚREDNICA W CZĘŚCI DYSTALNEJ OD 2 MM DO 5 MM. DŁUGOŚĆ WYPROSTOWANEJ SPRĘŻYNKI OD 2 DO 14,2CM.  RÓŻNE KOMBINACJE ŚREDNICA / DŁUGOŚĆ. SPIRALE HELIKALNE O KSZTAŁCIE SPRĘŻYNKI  O ŚREDNICY PO UWOLNIENIU OD 2 DO 10 MM I DŁUGOŚCI WYPROSTOWANEJ SPRĘŻYNKI 3, 5, 7, 14 CM DLA ROZMIARU 0,018" ORAZ O ŚREDNICY PO UWOLNIENIU OD 3 DO 20 MM I DŁUGOŚCI WYPROSTOWANEJ SPRĘŻYNKI 7, 14, 20 CM DLA ROZMIARU 0,035". RÓŻNE KOMBINACJE ŚREDNICA / DŁUGOŚĆ.</t>
  </si>
  <si>
    <t>NISKOCIŚNIENIOWY BALON DO ACHALAZJI, STOSOWANY DO POSZERZANIA DOLNEGO ZWIERACZA PRZEŁYKU, POSIADAJĄCY TRZY KONTRASTUJĄCE ZNACZNIKI WEWNĄTRZ. ROZMIARY: ŚREDNICA CEWNIKA 14,4 FR O DŁUGOŚCI 75 CM, ŚREDNICA BALONU 30 LUB 35 MM O DŁUGOŚCI 8 CM. AKCEPTUJE PROWADNIK 0,035". NIESTERYLNY, JEDNORAZOWEGO UŻYTKU.</t>
  </si>
  <si>
    <t>LIGATOR WIELOPODWIĄZKOWY DO MUKOZEKTOMII Z MIĘKKĄ, PLECIONĄ PĘTLĄ HEKSAGONALNĄ STOSOWANY DO WYKONYWANIA ENDOSKOPOWEJ RESEKCJI W OBRĘBIE GÓRNEGO ODCINKA PRZEWODU POKARMOWEGO. ZAWIERA SZEŚĆ LATEKSOWYCH OPASEK DO USUWANIA DUŻYCH ZMIAN. ROZMIARY: ZEWNĘTRZNA ŚREDNICA ENDOSKOPU 9,5-13 LUB 11-14 MM, ŚREDNICA KOSZULKI 5 LUB 7 FR, ROZMIAR PĘTLI 1,5 X 2,5 CM. MINIMALNA ŚREDNICA KANAŁU ROBOCZEGO 2,8 LUB 3,7. LIGATOR NIESTERYLNY, PĘTLA STERYLNA. JEDNORAZOWEGO UŻYTKU.</t>
  </si>
  <si>
    <t>ŚRODEK PODNOSZĄCY TKANKĘ PODŚLUZOWĄ - JAŁOWA, NIEBIESKA EMULSJA PRZEZNACZONA DO STOSOWANIA PODCZAS ENDOSKOPOWYCH ZABIEGÓW RESEKCJI W GÓRNYM I DOLNYM ODCINKU PRZEWODU POKARMOWEGO, NP. W PRZEŁYKU, ŻOŁĄDKU, JELICIE CIENKIM ORAZ ODBYTNICY. STOSOWANY W CELU UNIESIENIA WARSTWY ŚLUZOWEJ I TKANKI (POLIPÓW, GRUCZOLAKÓW, NOWOTWORÓW WE WCZESNYM STADIUM, INNYCH ZMIAN), KTÓRA MA ZOSTAĆ WYCIĘTA Z TKANKI PODŚLUZOWEJ I ZEWNĘTRZNEJ WARSTWY MIĘŚNIOWEJ ZA POMOCĄ PĘTLI LUB INNEGO URZĄDZENIA ENDOSKOPOWEGO. KAŻDA STERYLIZOWANA PAROWO STRZYKAWKA ZAWIERA 10 ML ŚRODKA PODNOSZĄCEGO O NASTĘPUJĄCYM SKŁADZIE: WODA, GLICERYNA, HYDROKSYETYLO-CELULOZA, BŁĘKIT METYLENOWY, ALKOHOL BENZYLOWY, FOSFORAN SODU, FOSFORAN POTASU. ŚRODEK NA BAZIE CELULOZY (WOLNIEJSZE WCHŁANIANIE), WSTĘPNIE WYMIESZANY Z BŁĘKITEM METYLENOWYM (PODKREŚLA/UWIDACZNIA OBWÓD ZMIANY). HIPERTONICZNY – WOLNIEJSZE TEMPO WCHŁANIANIA Z POWODU OPORNOŚCI OSMOTYCZNEJ. DŁUGI CZAS UTRZYMANIA PODNOSZENIA (ŚRODEK UTRZYMUJE 2 MM PODNIESIENIE PRZEZ 60 MINUT). ŚODEK GOTOWY DO UŻYCIA BEZ PRZYGOTOWANIA Z WSTĘPNIE NAPEŁNIONĄ STRZYKAWKĄ. PRODUKT JEDNORAZOWY, PRZEZNACZONY DLA JEDNEGO PACJENTA, JAŁOWY. OPAKOWANIE ZAWIERA 10 AMPUŁKOSTRZYKAWEK.</t>
  </si>
  <si>
    <t>ZESTAW DO DOKŁADNEGO CZYSZCZENIA KANAŁU ROBOCZEGO I ZAWORÓW ENDOSKOPÓW PO JEDNOKROTNYM PRZEJŚCIU SZCZOTECZKI, SKŁADAJĄCY SIĘ Z: SZCZOTECZKI DO CZYSZCZENIA KANAŁU ROBOCZEGO ENDOSKOPÓW O ŚREDNICY 2,8-4,2 MM ORAZ SZCZOTECZKI DO CZYSZCZENIA ZAWORÓW ENDOSKOPÓW. DŁUGOŚĆ CEWNIKA SZCZOTECZKI DO CZYSZCZENIA KANAŁU ROBOCZEGO 250 CM O ŚREDNICY 1,7 MM, ŚREDNICA NYLONOWEJ SZCZOTECZKI PROWADZĄCEJ ORAZ DYSTALNEJ 5,0-6,3 MM, DODATKOWO GUMOWA SZCZOTECZKA WYKONANA Z TPE PRZED KOŃCEM DYSTALNYM. SZCZOTECZKA DO CZYSZCZENIA ZAWORÓW O DŁUGOŚCI 14,5 CM; SZCZOTECZKA DO CZYSZCZENIA ZAWORÓW O ŚREDNICY 11 MM I DŁUGOŚCI 4,5 CM ORAZ PORTÓW O ŚREDNICY 4,3 MM I DŁUGOŚCI 1 CM, WŁOSIE Z NYLONU. JEDNORAZOWEGO UŻYTKU, OPAKOWANIE HANDLOWE 25 SZT.</t>
  </si>
  <si>
    <t>TRÓJSTOPNIOWY BALON TRÓJKANAŁOWY DO EKSTRAKCJI ZŁOGÓW. MOŻLIWOŚĆ PODAWANIA KONTRASTU POWYŻEJ LUB PONIŻEJ BALONU. ROZMIARY: DŁUGOŚĆ CEWNIKA 200 CM, ŚREDNICA TEMPEROWANEGO CEWNIKA 7-5 FR, ŚREDNICE NAPEŁNIANEGO BALONU DO 8,5, 12 LUB 15 MM ZA POMOCĄ JEDNEJ STRZYKAWKI. AKCEPTUJE PROWADNIK 0,035". STERYLNY, JEDNORAZOWEGO UŻYTKU.</t>
  </si>
  <si>
    <t>SZT.</t>
  </si>
  <si>
    <t>ZESTAW DO ZAKŁADANIA KLIPSA NITINOLOWEGO W SKŁADZIE: KLIPS 9 MM OKRĄGŁY GOTOWY DO ZAŁOŻENIA PO 4 ZĘBY W KAŻDEJ ZE SZCZĘK, Z NAKŁADKĄ NA KOŃCÓWKE ENDOSKOPU, MECHANIZM ZWALNIAJĄCY MONTOWANY NA KANALE ROBOCZYM. DŁUGOŚC ROBOCZA 165 CM. DO ENDOSKOPÓW O ROZMIARACH 8,5-11 MM.</t>
  </si>
  <si>
    <t>ZESTAW DO ZAKŁADANIA KLIPSA NITINOLOWEGO W SKŁADZIE: KLIPS 10 MM OKRĄGŁY GOTOWY DO ZAŁOŻENIA PO 4 ZĘBY W KAŻDEJ ZE SZCZĘK, Z NAKŁADKĄ NA KOŃCÓWKE ENDOSKOPU, MECHANIZM ZWALNIAJĄCY MONTOWANY NA KANALE ROBOCZYM. DŁUGOŚC ROBOCZA 165 LUB 220 CM. DO ENDOSKOPÓW O ROZMIARACH 10,5-12 MM.</t>
  </si>
  <si>
    <t>ZESTAW DO ZAKŁADANIA KLIPSA NITINOLOWEGO W SKŁADZIE: KLIPS 11 MM OKRĄGŁY GOTOWY DO ZAŁOŻENIA PO 4 ZĘBY W KAŻDEJ ZE SZCZĘK, Z NAKŁADKĄ NA KOŃCÓWKE ENDOSKOPU, MECHANIZM ZWALNIAJĄCY MONTOWANY NA KANALE ROBOCZYM. DŁUGOŚĆ ROBOCZA 220 CM. DO ENDOSKOPÓW O ROZMIARACH 11,5-14 MM.</t>
  </si>
  <si>
    <t>PROTEZY SAMOROZPRĘŻALNE, DO DRÓG ŻÓŁCIOWYCH , NITINOLOWE, SPLOT TYPU S, DO WYBORU: POWLEKANE W CAŁOŚCI, USUWALNE; POWLEKANE W CAŁOŚCI Z KOŁNIERZAMI Z OBU STRON, USUWALNE; DO DRÓG ŻÓŁCIOWYCH DŁ. 4,5,6, 7, 8, 9, 10, 12 CM ŚREDNICY 8 LUB 10 MM, JEDNORAZOWEGO UŻYTKU. DŁUGOŚĆ ZESTAWU WPROWADZAJĄCEGO 180 CM, ŚREDNICA ZESTAWU MAX 8,5 FR.</t>
  </si>
  <si>
    <t>PROTEZA SAMOROZPRĘŻALNA DO PRZEŁYKU CAŁKOWICIE POKRYWANA. USUWALNA. WYKONANA Z SIATKI Z NITINOLU, KOŃCE POSZERZANE, POKRYWANE, ATRAUMATYCZNE ZAKOŃCZENIA, POKRYWANA SILIKONEM. ZNACZNIKI RTG PO 4 ZNACZNIKI NA KOŃCACH, 2 W ŚRODKU PROTEZY. ŚREDNICA 16-28 MM , DŁUGOŚĆ 6-15 CM. SYSTEM UWALNIANIA PROKSYMALNY LUB DYSTALNY O ŚREDNICY W ZAKRESIE 16 -22 FR. I DŁUGOŚCI 70 CM LUB PRZEZ ENDOSKOP W ZAKRESIE ŚREDNIC 18-20 MM (TTS) O ŚREDNICY 10,5 FR. I DŁUGOŚĆ SYSTEMU 180 CM (PAKOWANE PO 1 SZT).</t>
  </si>
  <si>
    <t>PROTEZA SAMOROZPRĘŻALNA DO DRENAŻU TORBIELI TRZUSTKOWYCH I PĘCHERZYKA ŻÓŁCIOWEGO, POKRYWANA W CAŁOŚCI, Z KOŁNIERZAMI Z OBU KOŃCÓW ZABEZPIECZAJĄCYMI PRZED MIGRACJĄ, KOŁNIERZE KRYZOWANE ZAPEWNIAJĄCE ZBLIŻENIE DRENOWANYCH ZBIORNIKÓW, DŁUGOŚĆ PROTEZY 20 MM, ŚREDNICA DO WYBORU: PROTEZA 8 MM/KOŁNIERZ 23 MM, PROTEZA 10 MM/KOŁNIERZ 25 MM, PROTEZA 16MM/KOŁNIERZ 31MM, APLIKATOR ZAKOŃCZONY ELEKTRODĄ, DŁUGOŚĆ APLIKATORA 180 CM, ŚREDNICA APLIKATORA MAX 10 FR. USUWALNA.</t>
  </si>
  <si>
    <t>ZESTAW</t>
  </si>
  <si>
    <t>JEDNORAZOWA SZCZOTECZKA JEDNOSTRONNA DO CZYSZCZENIA KANAŁÓW ENDOSKOPÓW; DŁUGOŚĆ ROBOCZA 1650 MM; ŚREDNICA WŁOSIA 2,4 MM; DŁUGOŚĆ WŁOSIA 5 MM; PRODUKT NIESTERYLNY; PASUJE DO KANAŁÓW ENDOSKOPÓW O ŚREDNICACH 1 MM-1,5 MM (10 SZTUK W OPAKOWANIU).</t>
  </si>
  <si>
    <t>UNIWERSALNA JEDNORAZOWA SZCZOTECZKA DWUSTRONNA DO CZYSZCZENIA WLOTÓW KANAŁÓW I KANAŁÓW ENDOSKOPOWYCH; POSIADA PLASTIKOWĄ KOŃCÓWKĘ ZAPOBIEGAJĄCĄ ZARYSOWANIU KANAŁÓW ENDOSKOPOWYCH; DŁUGOŚĆ ROBOCZA 2200 MM; PRODUKT NIESTERYLNY; PASUJE DO KANAŁÓW ENDOSKOPÓW O ŚREDNICACH 2 MM-4,2 MM (50 SZTUK W OPAKOWANIU).</t>
  </si>
  <si>
    <t xml:space="preserve">DREN DO OFP-2, JEDNODNIOWY (10 SZT) </t>
  </si>
  <si>
    <t>DREN OFP-2 K. INST. (50 SZT)</t>
  </si>
  <si>
    <t>PRZYŁĄCZE DO PŁUKANIA TYPU EXERA.</t>
  </si>
  <si>
    <t>APLIKATOR DO BALONÓW DO ENDOSKOPÓW ULTRASONOGRAFICZNYCH GF-UCT180, -UCT140, -UC160P, EMD140P, -UC30P.</t>
  </si>
  <si>
    <t>BUTELKA NA WODĘ DO GASTRO-, KOLONO-, DUODENOSKOPÓW SERII: OES-40, EVIS-140, -145, -160, -165, -180, -240,0-260, ENDOSKOPÓW ULTRASONOGRAFICZNYCH UE-160, UM-160, UC-160, -140, UMD-140P.</t>
  </si>
  <si>
    <t>BUTELKA NA WODĘ DO UŻYCIA Z CO2, DO GASTRO-, KOLONO-, DUODENOSKOPÓW SERII: OES-40, EVIS-140, -145, -160, -160, -165, -180, -240, -260.</t>
  </si>
  <si>
    <t>BUTELKA ZAPASOWA DO OPISANYCH W POZYCJI  15 I 16.</t>
  </si>
  <si>
    <t>RURKA DO STANDARDOWEJ PRĘDKOŚCI PRZEPŁYWU CO2.</t>
  </si>
  <si>
    <t>NIESTERYLNY ZAWÓR BIOPSYJNY ENDOSKOPY ULTRASONOGRAFICZNE: -UC140P, -UCT140,-UC160P, -UCT160, -UCT180.</t>
  </si>
  <si>
    <t>ZAWÓR SSANIA EUS.</t>
  </si>
  <si>
    <t>ZAWÓR WODA/POWIETRZE DO ENDOSKOPÓW EUS.</t>
  </si>
  <si>
    <t>DREN DO PORTU DODATKOWEGO Z NAKRĘTKĄ LUB TRZPIENIEM, DO POMPY OFP-2, DŁUGOŚĆ: 354 CM; STERYLNE; 10 SZT W OPAKOWANIU.</t>
  </si>
  <si>
    <t>JEDNORAZOWE TRÓJSTOPNIOWE POSZERZADŁA BALONOWE: ZAMAWIAJACY WYMAGA ZAOFEROWANIE WSZYSTKICH W JEDNAKOWEJ CENIE.</t>
  </si>
  <si>
    <t>JEDNORAZOWE TRÓJSTOPNIOWE POSZERZADŁA BALONOWE ZE ZINTEGROWANYM PROWADNIKIEM STABILIZUJĄCYM; DO POSZERZANIA PRZEŁYKU; ŚREDNICE BALONU: Ø 6-7-8 MM; WYMAGANE CIŚNIENIE 2,0-5,5-9,5 ATM, PROKSYMALNY ZNACZNIK RADIOLOGICZNY, RADIOCIENIUJĄCA KOŃCÓWKA DYSTALNA ORAZ ŚRODKOWY ZNACZNIK ENDOSKOPOWY; BALON O OWALNYM KSZTAŁCIE WYKONANY Z NYLONU O WYSOKIEJ PRZEZIERNOŚCI; ATRAUMATYCZNA KOŃCÓWKA; DŁUGOŚĆ BALONU 90 MM; DŁUGOŚĆ PROWADNIKA 1900 MM; MIN. ŚREDNICA KANAŁU ROBOCZEGO 2,8 MM; NIE ZAWIERA LATEKSU; STERYLIZOWANE ETO, KOMPATYBILNE Z JEDNORAZOWYM NARZĘDZIEM DO NAPEŁNIANIA O POJ. 60CC, 15 ATM.; 1 SZTUKA W OPAKOWANIU.</t>
  </si>
  <si>
    <t>JEDNORAZOWE TRÓJSTOPNIOWE POSZERZADŁA BALONOWE ZE ZINTEGROWANYM PROWADNIKIEM STABILIZUJĄCYM; DO POSZERZANIA PRZEŁYKU; ŚREDNICE BALONU: Ø 8,5-9,5-10,5 MM; WYMAGANE CIŚNIENIE 2,0-5,5-9,5 ATM; PROKSYMALNY ZNACZNIK RADIOLOGICZNY, RADIOCIENIUJĄCA KOŃCÓWKA DYSTALNA ORAZ ŚRODKOWY ZNACZNIK ENDOSKOPOWY; BALON O OWALNYM KSZTAŁCIE WYKONANY Z NYLONU O WYSOKIEJ PRZEZIERNOŚCI; ATRAUMATYCZNA KOŃCÓWKA;  DŁUGOŚĆ BALONU 90 MM; DŁUGOŚĆ PROWADNIKA 1900 MM; MIN. ŚREDNICA KANAŁU ROBOCZEGO 2,8 MM; NIE ZAWIERA LATEKSU; STERYLIZOWANE ETO; KOMPATYBILNE Z JEDNORAZOWYM NARZĘDZIEM DO NAPEŁNIANIA O POJ. 60CC, 15 ATM.; 1 SZTUKA W OPAKOWANIU.</t>
  </si>
  <si>
    <t>JEDNORAZOWE TRÓJSTOPNIOWE POSZERZADŁA BALONOWE; DO POSZERZANIA PRZEŁYKU/ODŹWIERNIKA/JELIT/BRODAWKI VATERA; ZAŁADOWANA PROWADNICA 0,035” Z MOŻLIWOŚCIĄ USUNIĘCIA; ŚREDNICE BALONU: Ø 11-12-13 MM; WYMAGANE CIŚNIENIE 2,0-3,5-5,5 ATM; PROKSYMALNY ZNACZNIK RADIOLOGICZNY, RADIOCIENIUJĄCA KOŃCÓWKA DYSTALNA ORAZ ŚRODKOWY ZNACZNIK ENDOSKOPOWY; BALON O OWALNYM KSZTAŁCIE WYKONANY Z NYLONU O WYSOKIEJ PRZEZIERNOŚCI; ATRAUMATYCZNA KOŃCÓWKA;  DŁUGOŚĆ BALONU 55 MM; DŁUGOŚĆ PROWADNIKA 2400 MM; MIN. ŚREDNICA KANAŁU ROBOCZEGO 2,8 MM; NIE ZAWIERA LATEKSU; STERYLIZOWANE ETO; KOMPATYBILNE Z JEDNORAZOWYM NARZĘDZIEM DO NAPEŁNIANIA O POJ. 60CC, 15 ATM.; 1 SZTUKA W OPAKOWANIU; PRODUCENT GYRUS ACMI, INC.  </t>
  </si>
  <si>
    <t>JEDNORAZOWE TRÓJSTOPNIOWE POSZERZADŁA BALONOWE; DO POSZERZANIA PRZEŁYKU/ODŹWIERNIKA/JELIT/BRODAWKI VATERA; ZAŁADOWANA PROWADNICA 0,035” Z MOŻLIWOŚCIĄ USUNIĘCIA; ŚREDNICE BALONU: Ø 16-17-18 MM; WYMAGANE CIŚNIENIE 2,5-4,0-5,5 ATM; PROKSYMALNY ZNACZNIK RADIOLOGICZNY, RADIOCIENIUJĄCA KOŃCÓWKA DYSTALNA ORAZ ŚRODKOWY ZNACZNIK ENDOSKOPOWY; BALON O OWALNYM KSZTAŁCIE WYKONANY Z NYLONU O WYSOKIEJ PRZEZIERNOŚCI; ATRAUMATYCZNA KOŃCÓWKA;  DŁUGOŚĆ BALONU 55 MM; DŁUGOŚĆ PROWADNIKA 2400 MM; MIN. ŚREDNICA KANAŁU ROBOCZEGO 2,8 MM; NIE ZAWIERA LATEKSU; STERYLIZOWANE ETO; KOMPATYBILNE Z JEDNORAZOWYM NARZĘDZIEM DO NAPEŁNIANIA O POJ. 60CC, 15 ATM.; 1 SZTUKA W OPAKOWANIU; PRODUCENT GYRUS ACMI, INC.  </t>
  </si>
  <si>
    <t>23.1</t>
  </si>
  <si>
    <t>23.2</t>
  </si>
  <si>
    <t>23.3</t>
  </si>
  <si>
    <t>23.4</t>
  </si>
  <si>
    <t>ŁADOWANY APLIKATOR KLIPSÓW DO WIELOKROTNEGO KLIPSOWANIA U JEDNEGO PACJENTA; JEDNORAZOWE NARZĘDZIE Z FUNKCJĄ ROTACJI DO ZAKŁADANIA KLIPSÓW NA KRWAWIĄCE NACZYNIA I SZYPUŁY POLIPÓW; CIĘGNO DO OSADZANIA KLIPSA ZAKOŃCZONE STOŻKIEM, WSPÓŁPRACUJE ZE STERYLNYMI KLIPSAMI SERII HX-610 W KARTRIDŻACH; MAKSYMALNA ŚREDNICA CZĘŚCI WPROWADZANEJ 2,75 MM, DŁ. NARZĘDZIA 2300 MM, MINIMALNA ŚREDNICA KANAŁU ROBOCZEGO 2,8 MM; OPAKOWANIE - 10 SZTUK.</t>
  </si>
  <si>
    <t>JEDNORAZOWA KLIPSOWNICA DO ENDOSKOPOWEGO TAMOWANIA KRWAWIEŃ; DŁUGOŚĆ ROBOCZA 1800 MM ORAZ 2300 MM; SZEROKOŚĆ ROZWARCIA KLIPSA  9 MM, 12 MM, 16 MM DO WYBORU PRZEZ ZAMAWIAJĄCEGO; NARZĘDZIE JEDNOELEMENTOWE SKŁADAJĄCE SIĘ Z OSŁONKI ZE ZNACZNIKAMI GRAFICZNYMI W CZĘŚCI PROKSYMALNEJ I DYSTALNEJ; ROTACJA 360 STOPNI ORAZ OTWIERANIE KLIPSA NAWET PRZY DUŻYM ZAGIĘCIU ENDOSKOPU; POSIADA MOŻLIWOŚĆ WIELOKROTNEGO OTWIERANIA I ZAMYKANIA KLIPSA PRZED JEGO UWOLNIENIEM, CO UŁATWIA PRECYZYJNE USTAWIENIE KLIPSA WZGLĘDEM MIEJSCA KRWAWIENIA; SUWAK UWALNIAJĄCY KLIPS W KOLORZE IDENTYFIKUJĄCYM ROZMIAR KLIPSA; MINIMALNA ŚREDNICA KANAŁU ROBOCZEGO 2,8 MM; U PACJENTÓW Z ZAAPLIKOWANYM KLIPSEM JEST MOŻLIWOŚĆ WYKONYWANIA REZONANSU MAGNETYCZNEGO; OPAKOWANIE ZAWIERA 10 GOTOWYCH DO UŻYCIA STERYLNYCH KLIPSOWNIC Z ZAŁOŻONYM KLIPSEM.</t>
  </si>
  <si>
    <t>SZCZYPCE BIOPSYJNE JEDNORAZOWEGO UŻYTKU. ZAMAWIAJACY WYMAGA ZAOFEROWANIA WSZYSTKICH WARIANTÓW W JEDNAKOWEJ CENIE.</t>
  </si>
  <si>
    <t>SZCZYPCE BIOPSYJNE JEDNORAZOWEGO UŻYTKU, ŁYŻECZKI Z OKIENKIEM TYPU SZCZĘKI ALIGATORA; ŁYŻECZKI UCHYLNE DO BIOPSJI STYCZNYCH; OSŁONKA SZARA, BEZPIECZNA DLA KANAŁÓW BIOPSYJNYCH ENDOSKOPÓW; DŁUGOŚĆ NARZĘDZIA 1550 MM, MAKSYMALNA ŚREDNICA CZEŚCI WPROWADZENEJ DO ENDOSKOPU 2,45 MM; MINIMALNA ŚREDNICA KANAŁU ROBOCZEGO 2,8 MM; W OPAKOWANIU 20 SZTUK ODDZIELNIE ZAPAKOWANYCH W STERYLNE PAKIETY SZCZYPIEC; STERYLIZOWANE METODĄ NAPROMIENIOWANIA PROMIENIAMI GAMMA.</t>
  </si>
  <si>
    <t>SZCZYPCE BIOPSYJNE JEDNORAZOWEGO UŻYTKU, ŁYŻECZKI Z OKIENKIEM TYPU SZCZĘKI ALIGATORA; ŁYŻECZKI UCHYLNE DO BIOPSJI STYCZNYCH; NIEBIESKA OSŁONKA BEZPIECZNA DLA KANAŁÓW BIOPSYJNYCH ENDOSKOPÓW; DŁUGOŚĆ NARZĘDZIA 2300 MM, MAKSYMALNA ŚREDNICA CZEŚCI WPROWADZENEJ DO ENDOSKOPU 2,45 MM; MINIMALNA ŚREDNICA KANAŁU ROBOCZEGO 2,8MM; W OPAKOWANIU 20 SZTUK ODDZIELNIE ZAPAKOWANYCH W STERYLNE PAKIETY SZCZYPIEC; STERYLIZOWANE METODĄ NAPROMIENIOWANIA PROMIENIAMI GAMMA.</t>
  </si>
  <si>
    <t>SZCZYPCE BIOPSYJNE JEDNORAZOWEGO UŻYTKU; ŁYŻECZKI O POWIĘKSZONEJ OBJĘTOŚCI, "SZCZĘKI ALIGATORA"; ŁYŻECZKI UCHYLNE DO BIOPSJI STYCZNYCH, WYKONANE ZE STALI NIERDZEWNEJ O DWUSTOPNIOWYM ŚCIĘCIU I GŁADKICH KRAWĘDZIACH; NIEBIESKA, TEFLONOWA OSŁONKA BEZPIECZNA DLA KANAŁÓW BIOPSYJNYCH ENDOSKOPÓW; DŁUGOŚĆ NARZĘDZIA 2300 MM, MAKSYMALNA ŚREDNICA CZEŚCI WPROWADZENEJ DO ENDOSKOPU 2,45 MM; MINIMALNA ŚREDNICA KANAŁU ROBOCZEGO 2,8 MM; W OPAKOWANIU 20 SZTUK ODDZIELNIE ZAPAKOWANYCH W STERYLNE PAKIETY SZCZYPIEC; STERYLIZOWANE METODĄ NAPROMIENIOWANIA PROMIENIAMI GAMMA.</t>
  </si>
  <si>
    <t>SZCZYPCE BIOPSYJNE JEDNORAZOWEGO UŻYTKU, ŁYŻECZKI OWALNE Z OKIENKIEM; ŁYŻECZKI UCHYLNE DO BIOPSJI STYCZNYCH; SZARA, OSŁONKA SZARA, BEZPIECZNA DLA KANAŁÓW BIOPSYJNYCH ENDOSKOPÓW; DŁUGOŚĆ NARZĘDZIA 1550 MM, MAKSYMALNA ŚREDNICA CZEŚCI WPROWADZENEJ DO ENDOSKOPU 2,45 MM; MINIMALNA ŚREDNICA KANAŁU ROBOCZEGO 2,8 MM; W OPAKOWANIU 20 SZTUK ODDZIELNIE ZAPAKOWANYCH W STERYLNE PAKIETY SZCZYPIEC; STERYLIZOWANE METODĄ NAPROMIENIOWANIA 60.</t>
  </si>
  <si>
    <t>SZCZYPCE BIOPSYJNE JEDNORAZOWEGO UŻYTKU, ŁYŻECZKI OWALNE Z OKIENKIEM; ŁYŻECZKI UCHYLNE DO BIOPSJI STYCZNYCH; NIEBIESKA OSŁONKA BEZPIECZNA DLA KANAŁÓW BIOPSYJNYCH ENDOSKOPÓW; DŁUGOŚĆ NARZĘDZIA 2300 MM, MAKSYMALNA ŚREDNICA CZEŚCI WPROWADZENEJ DO ENDOSKOPU 2,45 MM; MINIMALNA ŚREDNICA KANAŁU ROBOCZEGO 2,8 MM; W OPAKOWANIU 20 SZTUK ODDZIELNIE ZAPAKOWANYCH W STERYLNE PAKIETY SZCZYPIEC; STERYLIZOWANE METODĄ NAPROMIENIOWANIA PROMIENIAMI GAMMA.</t>
  </si>
  <si>
    <t>SZCZYPCE BIOPSYJNE JEDNORAZOWEGO UŻYTKU; ŁYŻECZKI OWALNE O POWIĘKSZONEJ OBJĘTOŚCI; ŁYŻECZKI UCHYLNE DO BIOPSJI STYCZNYCH, WYKONANE ZE STALI NIERDZEWNEJ O DWUSTOPNIOWYM ŚCIĘCIU I GŁADKICH KRAWĘDZIACH; NIEBIESKA, TEFLONOWA OSŁONKA BEZPIECZNA DLA KANAŁÓW BIOPSYJNYCH ENDOSKOPÓW; DŁUGOŚĆ NARZĘDZIA 2300MM, MAKSYMALNA ŚREDNICA CZEŚCI WPROWADZENEJ DO ENDOSKOPU 2,45 MM; MINIMALNA ŚREDNICA KANAŁU ROBOCZEGO 2,8 MM; W OPAKOWANIU 20 SZTUK ODDZIELNIE ZAPAKOWANYCH W STERYLNE PAKIETY SZCZYPIEC; STERYLIZOWANE METODĄ NAPROMIENIOWANIA PROMIENIAMI GAMMA.</t>
  </si>
  <si>
    <t>SZCZYPCE BIOPSYJNE JEDNORAZOWEGO UŻYTKU, ŁYŻECZKI OWALNE Z OKIENKIEM I IGŁĄ MOCUJĄCĄ; ŁYŻECZKI UCHYLNE DO BIOPSJI STYCZNYCH; SZARA OSŁONKA BEZPIECZNA DLA KANAŁÓW BIOPSYJNYCH ENDOSKOPÓW; DŁUGOŚĆ NARZĘDZIA 1550 MM, MAKSYMALNA ŚREDNICA CZEŚCI WPROWADZENEJ DO ENDOSKOPU 2,45 MM; MINIMALNA ŚREDNICA KANAŁU ROBOCZEGO 2,8 MM; W OPAKOWANIU 20 SZTUK ODDZIELNIE ZAPAKOWANYCH W STERYLNE PAKIETY SZCZYPIEC; STERYLIZOWANE METODĄ NAPROMIENIOWANIA PROMIENIAMI GAMMA.</t>
  </si>
  <si>
    <t>SZCZYPCE BIOPSYJNE JEDNORAZOWEGO UŻYTKU, ŁYŻECZKI OWALNE Z OKIENKIEM I IGŁĄ MOCUJĄCĄ; ŁYŻECZKI UCHYLNE DO BIOPSJI STYCZNYCH; NIEBIESKA OSŁONKA BEZPIECZNA DLA KANAŁÓW BIOPSYJNYCH ENDOSKOPÓW; DŁUGOŚĆ NARZĘDZIA 2300 MM, MAKSYMALNA ŚREDNICA CZEŚCI WPROWADZENEJ DO ENDOSKOPU 2,45 MM; MINIMALNA ŚREDNICA KANAŁU ROBOCZEGO 2,8 MM; W OPAKOWANIU 20 SZTUK ODDZIELNIE ZAPAKOWANYCH W STERYLNE PAKIETY SZCZYPIEC; STERYLIZOWANE METODĄ NAPROMIENIOWANIA PROMIENIAMI GAMMA.</t>
  </si>
  <si>
    <t>SZCZYPCE BIOPSYJNE JEDNORAZOWEGO UŻYTKU Z IGŁĄ; ŁYŻECZKI OWALNE O POWIĘKSZONEJ OBJĘTOŚCI; ŁYŻECZKI UCHYLNE DO BIOPSJI STYCZNYCH, WYKONANE ZE STALI NIERDZEWNEJ O DWUSTOPNIOWYM ŚCIĘCIU I GŁADKICH KRAWĘDZIACH; NIEBIESKA, TEFLONOWA OSŁONKA BEZPIECZNA DLA KANAŁÓW BIOPSYJNYCH ENDOSKOPÓW; DŁUGOŚĆ NARZĘDZIA 2300 MM, MAKSYMALNA ŚREDNICA CZEŚCI WPROWADZENEJ DO ENDOSKOPU 2,45MM; MINIMALNA ŚREDNICA KANAŁU ROBOCZEGO 2,8 MM; W OPAKOWANIU 20 SZTUK ODDZIELNIE ZAPAKOWANYCH W STERYLNE PAKIETY SZCZYPIEC; STERYLIZOWANE METODĄ NAPROMIENIOWANIA PROMIENIAMI GAMMA.</t>
  </si>
  <si>
    <t>PĘTLE ELEKTROCHIRURGICZNA, KOLONOSKOPOWE JEDNORAZOWEGO UŻYTKU; DO ZABIEGÓW POLIPEKTOMI NA ZIMNO I Z UŻYCIEM GENERATORA ELEKTROCHIRURGICZNEGO; KSZTAŁT HEKSAGONALNY; SZEROKOŚĆ PĘTLI 10 MM LUB 15 MM ; PĘTLA WYKONANA Z PLECIONEGO DRUTU O GRUBOŚCI 0,3 MM; ZINTEGROWANY UCHWYT ZE SKALĄ POMIAROWĄ, DŁUGOŚĆ NARZĘDZIA 2300 MM, MAKSYMALNA ŚREDNICA CZĘŚCI WPROWADZANEJ DO ENDOSKOPU 2,6 MM; MINIMALNA ŚREDNICA KANAŁU ROBOCZEGO 2,8 MM; 10 SZTUK W ODDZIELNYCH STERYLNYCH PAKIETACH.</t>
  </si>
  <si>
    <t>JEDNORAOZWE SZCZYPCE CHWYTAJĄCE  (M.IN. DO USUWANIA PROTEZ PLASTIKOWYCH Z DRÓG ŻÓŁCIOWYCH); OBA RAMIONA RUCHOME; RAMIONA TYPU SZCZĘKI ALIGATORA Z ZĘBEM SZCZURA; POSIADA FUNKCJĘ ROTACJI; SZEROKOŚĆ OTWARCIA RAMION 7,2 MM; MAKSYMALNA ŚREDNICA CZEŚCI WPROWADZANEJ DO KANAŁU ENDOSKOPU 2,6 MM; DŁUGOŚĆ ROBOCZA NARZĘDZIA 1745 MM; MINIMALNA ŚREDNICA KANAŁU ROBOCZEGO 2,8 MM; 1 SZTUKA W OPAKOWANIU.</t>
  </si>
  <si>
    <t>JEDNORAZOWE SZCZYPCE CHWYTAJĄCE, GASTROSKOPOWE, DO USUWANIA CIAŁ OBCYCH, RAMIONA TYPU ZĄB SZCZURA, ROZPIĘTOŚĆ RAMION 7,3 MM, DŁUGOŚĆ ROBOCZA 1621 MM, MINIMALNA ŚREDNICA KANAŁU ROBOCZEGO 2,8 MM, 1 SZT. W OPAKOWANIU.</t>
  </si>
  <si>
    <t>JEDNORAZOWE SZCZYPCE CHWYTAJĄCE DO USUWANIA CIAŁ OBCYCH; RAMIONA OWALNE; WYKŁADANE GUMĄ; DŁUGOŚĆ ROBOCZA 1900 MM; MINIMALNA ŚREDNICA KANAŁU ROBOCZEGO 2,0 MM; SZEROKOŚĆ OTWARCIA 4,8 MM; JEDNA SZTUKA W OPAKOWANIU.</t>
  </si>
  <si>
    <t xml:space="preserve"> JEDNORAZOWE SZCZYPCE CHWYTAJĄCE DO USUWANIA CIAŁ OBCYCH; RAMIONA TYPU ZĄB SZCZURA; ROZPIĘTOŚĆ RAMION 3,8 MM; DŁUGOŚĆ ROBOCZA 1900 MM; MINIMALNA ŚREDNICA KANAŁU ROBOCZEGO 2,0 MM; JEDNA SZTUKA W OPAKOWANIU.</t>
  </si>
  <si>
    <t>JEDNORAZOWE IGŁY DO BIOPSJI ASPIRACYJNEJ POD KONTROLĄ APARATU ENDOULTRASONOGRAFICZNEGO (EUS-FNA); DŁUGOŚĆ NARZĘDZIA 1400 MM, REGULOWANA W ZAKRESIE STOPNIA WYSUNIĘCIA OSŁONKI MIĘDZY 1354 MM-1407 MM; MAKSYMALNA DŁUGOŚĆ WYSUNIĘCIA OSTRZA IGŁY 80 MM (CAŁY ZAKRES 0-80 MM), ŚREDNICA OSTRZA IGŁY 19, 22 I 25 G, MAKSYMALNA ŚREDNICA CZĘŚCI WPROWADZANEJ DO ENDOSKOPU 1,85 MM; MINIMALNA ŚREDNICA KANAŁU ROBOCZEGO ENDOSKOPU 2,8 MM; NA KOŃCU DYSTALNYM IGŁY ZNAJDUJĄ SIĘ OTWORKI, KTÓRE WZMACNIAJĄ ECHOGENICZNOŚĆ IGŁY; WEWNĄTRZ NARZĘDZIA ZNAJDUJE SIĘ WYJMOWANY NITINOLOWY MANDRYN ZAPEWNIAJĄCY STAŁĄ DROŻNOŚĆ IGŁY; POSIADA BLOKADĘ STOPNIA WYSUNIĘCIA IGŁY Z OSŁONKI (POKRĘTŁO) ORAZ BLOKADĘ WYSUNIĘCIA OSŁONKI (POKRĘTŁO) W ZAKRESIE 0-55 MM ; NA CZEŚCI STERUJĄCEJ ZNAJDUJE SIĘ SKALA POZWALAJĄCA OKREŚLIĆ STOPIEŃ WYSUNIĘCIA IGŁY ORAZ ODDZIELNA SKALA POZWALAJĄCA OKREŚLIĆ STOPIEN WYSUNIĘCIA OSŁONKI; POSIADA ZNACZNIK GRAFICZNY INFORMUJĄCY O CAŁKOWITYM SCHOWANIU IGŁY DO OSŁONKI; IGŁA WSPÓŁPRACUJE Z ENDOSKOPAMI ULTRADŹWIĘKOWYMI, W KTÓRYCH KIERUNEK SKANOWANIA ULTRADŹWIEKOWEGO JEST RÓWNOLEGŁY DO KIERUNKU WPROWADZANIA; POSIADA METALOWE ZŁĄCZE TYPU LUER LOCK, KTÓRE UMOŻLIWIA STABILNE ZAMOCOWANIE IGŁY NA ENDOSKOPIE; 1 OPAKOWANIE ZAWIERA: 5 STERYLNYCH GOTOWYCH DO UŻYCIA IGIEŁ DO BIOPSJI ASPIRACYJNEJ, 5 JEDNORAZOWYCH, STERYLNYCH, GOTOWYCH DO UŻYCIA STRZYKAWEK DO POBIERANIA BIOPSJI MEDALION Z ZAWOREM ODCINAJĄCYM I MOŻLIWOŚCIĄ BLOKOWANIA W POZYCJI 5, 10, 15 I 20 ML.</t>
  </si>
  <si>
    <t>JEDNORAZOWA PROTEZA Z SYSTEMEM ELEKTROKOAGULACJI DO DRENAŻU TORBIELI RZEKOMEJ TRZUSTKI LUB PĘCHERZYKA ŻÓŁCIOWEGO; POKRYTA SILIKONEM NA CAŁEJ DŁUGOŚCI. ŚREDNICA PROTEZY 10, 12, 14, 16 MM DO WYBORU ZAMAWIAJĄCEGO; DŁUGOŚĆ CAŁKOWITA 20, 30, 40 MM DO WYBORU ZAMAWIAJĄCEGO; OD STRONY ŻOŁĄDKA POSIADA LASSO DO REPOZYCJONOWANIA; DŁUGOŚĆ APLIKATORA 140 CM, ŚREDNICA APLIKATORA 3,5 MM (10,5 FR), ZŁOTE ZNACZNIKI RADIO CIENIUJĄCE NA KOŁNIERZACH I W CZĘŚCI ŚRODKOWEJ. ZNACZNIK RADIOLOGICZNY I GRAFICZNY NA APLIKATORZE. 1 SZT. W OPAKOWANIU.</t>
  </si>
  <si>
    <t>NÓŻ ELEKTROCHIRURGICZNY, ZAMAIWJĄCY WYMAGA ZAOFEROWANA W TEJ SAMEJ CENIE.</t>
  </si>
  <si>
    <t>JEDNORAZOWY NÓŻ ELEKTROCHIRURGICZNY DO ENDOSKOPOWEGO USUWANIA WARSTW PODŚLUZÓWKOWYCH W OBRĘBIE JELITA GRUBEGO; ZAKOŃCZONY IZOLOWANĄ KOŃCÓWKĄ O ŚREDNICY 1,7 MM; DŁUGOŚĆ NOŻA 3,5 MM; CAŁKOWITA DŁUGOŚĆ NARZĘDZIA 2300 MM; MINIMALNA ŚREDNICA KANAŁU ROBOCZEGO ENDOSKOPU 2,8 MM.</t>
  </si>
  <si>
    <t>HEMOSTATYCZNE SZCZYPCE ELEKTROCHIRURGICZNE JEDNORAZOWEGO UŻYTKU COAGRASPER G; POSIADAJĄ FUNKCJĘ ROTACJI; PRZYSTOSOWANE DO TAMOWANIA KRWAWIEŃ PODCZAS RUTYNOWYCH ORAZ ZAAWANSOWANYCH ZABIEGÓW ENDOSKOPOWYCH W OBRĘBIE ŻOŁĄDKA; DŁUGOŚĆ NARZĘDZIA 1650 MM; MAKSYMALNA SZEROKOŚĆ OTWARCIA ŁYŻECZEK 6,5 MM; MAKSYMALNA ŚREDNICA CZĘŚCI WPROWADZANEJ DO ENDOSKOPU 2,75 MM; MINIMALNA ŚREDNICA KANAŁU ROBOCZEGO 2,8 MM; DOSTARCZANE W STERYLNYM PAKIECIE.</t>
  </si>
  <si>
    <t>SZCZYPCE HEMOSTATYCZNE ELEKTROCHIRURGICZNE JEDNORAZOWEGO UŻYTKU, POSIADAJĄ FUNKCJĘ ROTACJI, PRZYSTOSOWANE DO TAMOWANIA KRWAWIEŃ PODCZAS RUTYNOWYCH ORAZ ZAAWANSOWANYCH ZABIEGÓW ENDOSKOPOWYCH W GÓRNYM LUB DOLNYM ODCINKU PRZEWODU POKARMOWEGO, DŁUGOŚĆ NARZĘDZIA 1650 MM,1950 MM LUB 2300 MM DO WYBORU PRZEZ ZAMAWIAJĄCEGO; MAKSYMALNA SZEROKOŚĆ OTWARCIA ŁYŻECZEK 4 MM, 5 MM, 6,5 MM W ZALEŻNOŚCI OD ROZMIARU , MINIMALNA ŚREDNICA KANAŁU ROBOCZEGO 2,8 MM LUB 3,2 MM W ZALEŻNOŚCI OD ROZMIARU, DOSTARCZANE W STERYLNYM PAKIECIE.</t>
  </si>
  <si>
    <t>NASADKA NA KOŃCÓWKĘ ENDOSKOPU; DO ESD; MIĘKKA; PROSTA; Z OTWORKIEM BOCZNYM, ŚREDNICA ZEWNĘTRZNA: 11,4 MM, 11,8 MM, 12,4 MM, 13,4 MM, 14 MM, 15 MM, 15,7 MM (DO WYBORU PRZEZ ZAMAWIAJĄCEGO W ZALEŻNOŚCI OD POTRZEB); ODLEGŁOŚĆ OD KOŃCÓWKI DYSTALNEJ ENDOSKOPU 4 MM; KOMPATYBILNA Z ENDOSKOPAMI FIRMY OLYMPUS POSIADANYMI PRZEZ ZAMAWIAJĄCEGO; JEDNORAZOWEGO UŻYTKU; STERYLNA. OP.10SZT.</t>
  </si>
  <si>
    <t>JEDNORAZOWA SIATKA DO USUWANIA CIAŁ OBCYCH. ZAMAWIAJACY WYMAGA ZAOFEROWANIA WSZYSTKICH WARIANTÓW W JEDNAKOWEJ CENIE.</t>
  </si>
  <si>
    <t>JEDNORAZOWA SIATKA DO USUWANIA CIAŁ OBCYCH ; Z FUNKCJĄ ROTACJI LUB BEZ ROTACJI ; ROZMIAR SIATKI: 20 X 51 MM, 25 X 55 MM, 30 X 59 MM, 40 X 70 MM DO WYBORU PRZEZ ZAMAWIAJĄCEGO; DŁUGOŚĆ ROBOCZA: 230 CM, MINIMALNA ŚREDNICA KANAŁU ROBOCZEGO 2,8 MM, KSZTAŁT OWALNY , PRODUKT STERYLNY; STERYLIZOWANY TLENKIEM ETYLENU; PAKOWANE POJEDYNCZO; 10 SZT. W OPAKOWANIU.</t>
  </si>
  <si>
    <t xml:space="preserve">JEDNORAZOWA SIATKA DO USUWANIA CIAŁ OBCYCH Z FUNKCJĄ ROTACJI LUB BEZ ROTACJI; ROZMIAR SIATKI: 35 MM X 62 MM, DŁUGOŚĆ ROBOCZA: 230 CM, MINIMALNA ŚREDNICA KANAŁU ROBOCZEGO 2,8 MM, KSZTAŁT OŚMIOKĄTNY, PRODUKT STERYLNY; STERYLIZOWANY TLENKIEM ETYLENU; PAKOWANE POJEDYNCZO; 10 SZT. W OPAKOWANIU. </t>
  </si>
  <si>
    <t xml:space="preserve">JEDNORAZOWA SIATKA DO USUWANIA CIAŁ OBCYCH; ROZMIAR SIATKI: 20 MM X 51 MM, 25 MM X 55 MM, 30 MM X 59 MM DO WYBORU ZAMAWIAJĄCEGO; DŁUGOŚĆ ROBOCZA: 120 CM LUB 230 CM DO WYBORU ZAMAWIAJĄCEGO; MINIMALNA ŚREDNICA KANAŁU ROBOCZEGO 2 MM, KSZTAŁT OWALNY, PRODUKT STERYLNY; STERYLIZOWANY TLENKIEM ETYLENU; PAKOWANE POJEDYNCZO; 10 SZT. W OPAKOWANIU. </t>
  </si>
  <si>
    <t>26.1</t>
  </si>
  <si>
    <t>26.2</t>
  </si>
  <si>
    <t>26.3</t>
  </si>
  <si>
    <t>26.4</t>
  </si>
  <si>
    <t>29.1</t>
  </si>
  <si>
    <t>29.2</t>
  </si>
  <si>
    <t>29.3</t>
  </si>
  <si>
    <t>29.4</t>
  </si>
  <si>
    <t>29.5</t>
  </si>
  <si>
    <t>29.6</t>
  </si>
  <si>
    <t>29.7</t>
  </si>
  <si>
    <t>29.8</t>
  </si>
  <si>
    <t>29.9</t>
  </si>
  <si>
    <t>37.1</t>
  </si>
  <si>
    <t>37.2</t>
  </si>
  <si>
    <t>37.3</t>
  </si>
  <si>
    <t>41.1</t>
  </si>
  <si>
    <t>41.2</t>
  </si>
  <si>
    <t>41.3</t>
  </si>
  <si>
    <t>41.4</t>
  </si>
  <si>
    <t>OP.</t>
  </si>
  <si>
    <t>SFINKTEROTOM OBROTOWY  JEDNORAZOWEGO UŻYTKU W KOMPLECIE Z PROWADNIKIEM ZAŁADOWANYM DO KANAŁU. PARAMETRY SFINKTEROTOMU:
• Z MECHANIZMEM POZWALAJĄCYM NA PŁYNNY OBRÓT KOŃCÓWKI W DOWOLNYM KIERUNKU (360 STOPNI), UŁATWIAJĄCY USTAWIENIE WZGLĘDEM BRODAWKI, UZYSKANIE DOSTĘPU DO DRÓG ŻÓŁCIOWYCH ORAZ SELEKTYWNĄ KANIULACJĘ WYBRANEGO OBSZARU, RĘKOJEŚĆ WYPOSAŻONA W HAMULEC/BLOKADĘ UTRZYMANIA ZAGIĘCIA CEWNIKA. SFINKTEROTOM Z NIEZALEŻNYMI KANAŁAMI DLA PROWADNIKA I PODAWANIA KONTRASTU,DŁUGOŚĆ ROBOCZA 200 CM, DŁUGOŚĆ NOSKA 5 MM, DOSTĘPNE DŁUGOŚCI CIĘCIW TNĄCYCH 20 I 30 MM,DOSTĘPNE ŚREDNICE KOŃCÓWKI DYSTALNEJ:
 - 4,4 FR (WSPÓŁPRACUJĄCE Z PROWADNIKIEM O ŚREDNICY 0,025” I 0,035”)
- 3,9 FR (WSPÓŁPRACUJĄCE Z PROWADNIKIEM O ŚREDNICY  0,025”)
• DYSTALNY KONIEC WYPOSAŻONY W SYSTEM MARKERÓW OKREŚLAJĄCYCH POŁOŻENIE CIĘCIWY ORAZ GŁĘBOKOŚĆ KANIULACJI. PARAMETRY PROWADNIKA: ŚREDNICA 0,025” I 0,035”, DŁUGOŚĆ: 450 CM,  KOŃCÓWKA O DŁUGOŚCI 5 CM WYKONANA Z MATERIAŁU ZAPEWNIAJĄCEGO WIDOCZNOŚĆ W OBRAZIE RTG, SZTYWNOŚĆ: STANDARDOWA I USZTYWNIONA, Z NITINOLOWYM RDZENIEM ODPORNYM NA ZAŁAMANIA, W CZĘŚCI DYSTALNEJ POKRYTY TWORZYWEM ZMNIEJSZAJĄCYM TARCIE I UŁATWIAJĄCYM WYMIANĘ NARZĘDZI, IZOLOWANY ELEKTRYCZNIE, DWUKOLOROWY, ZAPEWNIAJĄCY MOŻLIWOŚĆ KONTROLI RUCHU I POŁOŻENIA.</t>
  </si>
  <si>
    <t xml:space="preserve"> IGŁA DO BIOPSJI POD KONTROLĄ EUS (FNB):
• IGŁA WYKONANA ZE STALI KOBALTOWO CHROMOWEJ
• IGŁA ZAOSTRZONA TRÓJSTOŻKOWO (POSIADAJĄCA TRZY OSTRZA NA KOŃCÓWCE IGŁY)
• IGŁA NA CAŁEJ DŁUGOŚCI POKRYTA ECHOGENICZNYM WZOREM ZAPEWNIAJĄCYM DOBRĄ WIDOCZNOŚĆ W OBRAZIE EUS
• OSŁONKI IGŁY O RÓŻNYCH ŚREDNICACH, ZALEŻNYCH OD ŚREDNICY IGŁY
• MANDRYN WYKONANY Z NITINOLU, WYPOSAŻONY W KLIPS POZWALAJĄCY NA JEGO SPIĘCIE W FORMIE PĘTLI PO WYJĘCIU Z IGŁY
• REGULOWANA DŁUGOŚĆ OSŁONKI IGŁY W GRANICACH: ±4 CM
• REGULOWANA DŁUGOŚĆ WYSUNIĘCIA IGŁY W GRANICACH: 0-8 CM
• DOSTĘPNE ŚREDNICE: 25, 22  GAUGE- MINIMALNA ŚREDNICA KANAŁU ROBOCZEGO 2,4 MM</t>
  </si>
  <si>
    <t>PROWADNIK ENDOSKOPOWY Z DWIEMA KOŃCÓWKAMI ROBOCZYMI. KOŃCÓWKI ROBOCZE O DŁUGOŚCI 5 I 10 CM, Z NITINOLOWYM RDZENIEM ODPORNYM NA ZAŁAMANIA, IZOLOWANY ELEKTRYCZNIE, Z MARKERAMI POMIARU ODLEGŁOŚCI WIDOCZNYMI W PROMIENIACH RTG, ŚREDNICA 0,035”, DOSTĘPNE ZESTAWY KOŃCÓWEK: PROSTA/PROSTA; PROSTA/ZAGIĘTA,SZTYWNOŚĆ: STANDARDOWA I ZWIĘKSZONA, DŁUGOŚĆ 450 CM,,DWUKOLOROWY, ZAPEWNIAJĄCY MOŻLIWOŚĆ KONTROLI RUCHU I POŁOŻENIA, OPAKOWANIE ZAWIERA 2 SZTUKI.</t>
  </si>
  <si>
    <t>KLIPSY HEMOSTATYCZNE JEDNORAZOWEGO UŻYTKU: Z KLIPSEM FABRYCZNIE ZAŁADOWANYM DO ZESTAWU I GOTOWYM DO UŻYCIA BEZPOŚREDNIO PO ROZPAKOWANIU, Z MOŻLIWOŚCIĄ KILKUKROTNEGO OTWARCIA I ZAMKNIĘCIA RAMION KLIPSA PRZED CAŁKOWITYM UWOLNIENIEM, Z FUNKCJĄ ROTACJI 1: 1 I DWOMA SPOSOBAMI ROTACJI,SZEROKOŚĆ ROZWARCIA RAMION KLIPSA 11 MM W DŁUGOŚCI ROBOCZEJ: 155 I 235 CM, SZEROKOŚĆ ROZWARCIA RAMION KLIPSA 17 MM W DŁUGOŚCI ROBOCZEJ 235 CM, WSPÓŁPRACUJĄCY Z KANAŁEM ENDOSKOPU O ŚREDNICY 2,8 MM.</t>
  </si>
  <si>
    <t>BALON DO EKSTRAKCJI ZŁOGÓW; BALONY O ZMIENNEJ ŚREDNICY, W ZAKRESIE: 9-12, 12-15 I 15-18 MM; POSIADAJĄCY„KWADRATOWE RAMIONA” UŁATWIAJĄCE USUNIECIE ZŁOGÓW, DOSTĘPNE Z UJŚCIEM KONTRASTU POWYŻEJ I PONIŻEJ BALONU; WSPÓŁPRACUJĄCE Z PROWADNIKIEM 0,035” O DŁUGOŚCI 450 CM; W KOMPLECIE ZE SKALIBROWANĄ STRZYKAWKĄ DO INFLACJI.</t>
  </si>
  <si>
    <t>SAMOROZPRĘŻALNE STENTY PRZEŁYKOWE:
• WYKONANE Z GRUBEGO DRUTU NITINOLOWEGO
• 	DOSTĘPNE W WERSJI POKRYWANEJ NA CAŁEJ DŁUGOŚCI (Z MOŻLIWOŚCIĄ IMPLANTACJI W ZWĘŻENIACH ŁAGODNYCH) ORAZ W WERSJI Z NIEPOKRYTYMI KOŃCAMI
•	 DOSTĘPNE DŁUGOŚCI DLA OBU WERSJI: 10, 12 I 15 CM
•	 DOSTĘPNE ŚREDNICE CZĘŚCI ROBOCZEJ STENTU DLA OBU WERSJI: 18 I 23 MM
•	 WYPOSAŻONE W KOŁNIERZE ANTYMIGRACYJNE ZNAJDUJĄCE SIĘ NA OBU KOŃCACH STENTU
•	 UWALNIANE OD KOŃCA DYSTALNEGO
•	 Z MOŻLIWOŚCIĄ REPOZYCJI LUB USUNIĘCIA BEZPOŚREDNIO PO ZAIMPLANTOWANIU
SYSTEM UWALNIAJĄCY:
•	 ŚREDNICA MAX: 18.5 FR
•	 WYPOSAŻONY W MARKER ZNAJDUJĄCY SIĘ NA RĘKOJEŚCI JEDNOZNACZNIE OKREŚLAJĄCY PUNKT, KTÓREGO PRZEKROCZENIE UNIEMOŻLIWIA REPOZYCJĘ STENTU
•	 DAJĄCY MOŻLIWOŚĆ UWOLNIENIA STENTU DO 75% JEGO DŁUGOŚCI I W RAZIE KONIECZNOŚCI JEGO REPOZYCJI</t>
  </si>
  <si>
    <t>KLIPS JEDNORAZOWEGO UŻYTKU O ROZSZERZONYCH MOŻLIWOŚCIACH CHWYTANIA, Z KLIPSEM ZAŁADOWANYM W ZESTAWIE, POZWALAJĄCY NA KILKUKROTNE OTWARCIE I ZAMKNIĘCIE RAMION KLIPSA PRZED JEGO CALKOWITYM ZACISNIĘCIEM I UWOLNIENIEM; RAMIONA KLIPSA ZAKOŃCZONE ZACZEPAMI KOTWICZĄCYMI O DŁUGOŚCI 1,5 MM, ROTACJA KLIPSA 1:1 , DWA SPOSOBY ROTACJI ; DLUGOŚĆ 235 CM; WSPÓŁPRACUJĄCY Z KANAŁEM ENDOSKOPU 2,8 MM.</t>
  </si>
  <si>
    <t>ZESTAW PROTEZY SAMOROZPRĘŻALNEJ PRZEŁYKOWEJ Z SYSTEMEM DRENAŻU PODCIŚNIENIOWEGO DEDYKOWANY DO ENDOSKOPOWEJ TERAPII UBYTKÓW PRZEŁYKU/PERFORACJI. STENT Z GĄBKĄ W PEŁNI POWLECZONY, ŚREDNICA 14 MM, KIELICHY 30 MM, DŁUGOŚĆ 70 MM, DŁ. POKRYCIA GĄBKĄ 50 MM, DO UBYTKÓW PRZEŁYKU MAKS. 35 MM. ZAŁADOWANY DO SYSTEMU WPROWADZANIA O ŚR. 14/11 MM, DŁ. 1000 MM, DO PROWADNIKA MAKS. 0,035" - SUPER SZTYWNY.</t>
  </si>
  <si>
    <t>KLIPSOWNICA HEMOSTATYCZNA JEDNORAZOWEGO UŻYTKU W PEŁNI OBROTOWA I REPOZYCJONOWALNA, POKRYTA, POSIADA ZNACZNIKI W CZĘŚCI DYSTALNEJ, ŚR. 2,6 MM DO KANAŁU ROBOCZEGO 2,8 MM, 230 CM; KĄT OTWARCIA 135°, SZER. OTWARCIA KLIPSA  11, 16 MM. 10 SZT. W OPAKOWANIU.</t>
  </si>
  <si>
    <t>KLIPSOWNICA HEMOSTATYCZNA W PEŁNI OBROTOWA I REPOZYCJONOWALNA; POKRYTA MATERIAŁEM HYDROFILNYM; POSIADA ZNACZNIKI W CZĘŚCI DYSTALNEJ; ŚREDNICA NARZĘDZIA 2,6 MM; DŁUGOŚCI NARZĘDZIA 2300 MM; KĄT OTWARCIA KLIPSA 135°; SZEROKOŚCI OTWARCIA KLIPSA: 11 MM, 16 MM I 20 MM (RODZAJ NARZĘDZIA DO WYBORU ZAMAWIAJĄCEGO, W ZALEŻNOŚCI OD POTRZEB); KLIPS WYPOSAŻONY W 10 ZĘBÓW (Z CZEGO 6 NA BOCZNEJ POWIERZCHNI) MOŻLIWOŚĆ WIELOKROTNEGO OTWARCIA KLIPSA BEZ UTRATY JEGO SKUTECZNOŚCI; MOŻLIWOŚĆ WYKONANIA MRI; NARZĘDZIE KOMPATYBILNE Z KANAŁEM ENDOSKOPU 2,8 MM, JEDNORAZOWEGO UŻYTKU, STERYLNE; 10 SZT. W OPAKOWANIU.</t>
  </si>
  <si>
    <t>PAPILOTOM OBROTOWY POZWALAJĄCY NA OBRÓT KOŃCÓWKI W DOWOLNYM KIERUNKU. RĘKOJEŚĆ WYPOSAŻONA W HAMULEC/BLOKADĘ UTRZYMANIA ZAGIĘCIA CEWNIKA. SFINKTEROTOM Z NIEZALEŻNYMI KANAŁAMI DLA PROWADNIKA I PODAWANIA KONTRASTU ORAZ CIĘCIWY TNĄCEJ. DŁUGOŚĆ ROBOCZA 200 CM, DŁUGOŚĆ NOSKA 0/2/5 MM. DOSTĘPNE DŁUGOŚCI CIĘCIW TNĄCYCH 20, 25 I 30 MM. ŚREDNICA STOŻKOWEJ KOŃCÓWKI DYSTALNEJ 5 FR (WSPÓŁPRACUJĄCE Z PROWADNIKIEM O ŚREDNICY 0,018” DO 0,035”). DYSTALNY KONIEC WYPOSAŻONY W SYSTEM MARKERÓW OKREŚLAJĄCYCH POŁOŻENIE CIĘCIWY ORAZ GŁĘBOKOŚĆ KANIULACJI, DOSTĘPNE W WERSJI Z CZĘŚCIOWĄ IZOLACJĄ LINKI TNĄCEJ LUB BEZ. PAKOWANY STERYLNIE POJEDYNCZO – 2 SZTUKI W OPAKOWANIU ZBIORCZYM.</t>
  </si>
  <si>
    <t>PROWADNIK ENDOSKOPOWY, NITINOLOWY ODPORNY NA ZAŁAMANIA; POWLEKANY TEFLONEM; KOŃCÓWKA HYDROFILNA PROSTA (RDZEŃ WOLFRAMOWY), PROWADNIK DWUKOLOROWY; POSIADA SPIRALNY ZNACZNIK RUCHU. ZAPAKOWANY W OKRĄGŁĄ KASETĘ, POSIADAJĄCĄ PORT DO PRZEPŁUKIWANIA, SZTYWNOŚĆ STANDARDOWA 0,025'', 0,035'', DŁUGOŚĆ 2600 I 4500 MM, KOŃCÓWKA PROSTA I „J” 60 MM, POKRYCIE NIEBIESKO – ŻÓŁTE; 2 SZT W OPAKOWANIU.</t>
  </si>
  <si>
    <t>BALON DO USUWANIA ZŁOGÓW, TRÓJKANAŁOWY DO USUWANIA ZŁOGÓW Z DRÓG ŻÓŁCIOWYCH WYKONANY Z WYSOKIEJ JAKOŚCI LATEXU; BALON MOŻNA NAPOMPOWAĆ DO 3 USTALONYCH ŚREDNIC: 9/12/15,0 MM; 12/15/18 MM; 15/18/21 MM - DO WYBORU PRZEZ ZAMAWIAJĄCEGO; UJŚCIE KANAŁU KONTRASTU POWYŻEJ LUB PONIŻEJ BALONU; NA KOŃCU DYSTALNYM I PROKSYMALNYM BALONU ZNAJDUJE SIĘ PO 1 ZNACZNIKU WIDOCZNYM W PROMIENIACH RTG; DŁUGOŚĆ NARZĘDZIA 2000 MM, KOMPATYBILNA PROWADNICA 0,035'' LUB MNIEJSZA; NARZĘDZIE WPROWADZANE JEST PO PROWADNICY NA CAŁEJ JEGO DŁUGOŚCI; MINIMALNA ŚREDNICA KANAŁU ROBOCZEGO 2,8 MM; W ZESTAWIE 3 ODPOWIEDNIO SKALIBROWANE STRZYKAWKI DO NAPEŁNIANIA BALONU DO WYBRANEJ ŚREDNICY. POJEMNOŚĆ BALONU DO 15 MM – 2,2 ML; DO 18 MM – 3,4 ML; DO 21 MM – 5,6 ML.</t>
  </si>
  <si>
    <t>ZESTAWY DO PROTEZOWANIA DRÓG ŻÓŁCIOWYCH ZE STENTEM PLASTIKOWYM PROSTYM, FABRYCZNIE ZMONTOWANE ZAWIERAJĄCE CEWNIK PROWADZĄCY, CEWNIK POPYCHAJĄCY, DŁUGOŚĆ SYSTEMU WPROWADZANIA 2200 MM, PRZYSTOSOWANY DO PROWADNIKA O ŚREDNICY 0,035”, DO WYBORU ŚREDNICE ZESTAWU 8,5; 10 FR. DŁUGOŚĆ STENTU OD 5-11 CM. 10 SZT W OPAKOWANIU.</t>
  </si>
  <si>
    <t>STENT DO PSEUDOCYSTY, SAMOROZPRĘŻALNY, NITINOLOWY, CAŁKOWICIE POKRYTY, DŁ. 15, 20, 30 MM, SYSTEM WPROWADZAJĄCY O DŁ. 1800 MM, ŚR. 10,5 F, KOMPATYBILNY PROWADNIK 0,035”. ZAKOŃCZENIE PROKSYMALNE W KSZTAŁCIE GRZYBA, ŚR. 26 MM DŁ. 5 MM; ZAKOŃCZENIE DYSTALNE W KSZTAŁCIE PARASOLA, ŚR. 30 MM; CZĘŚĆ ŚRODKOWA O ŚR. 16 MM; 4 ZNACZNIKI CIENIUJĄCE.</t>
  </si>
  <si>
    <t>BALON ŚREDNIOCIŚNIENIOWY DO ENDOSKOPOWEGO POSZERZENIA PRZEŁYKU LUB JELITA, JEDNORAZOWEGO UŻYTKU, STERYLNY, DŁUGOŚĆ BALONU 55 MM LUB 80 MM ŚREDNICA ZEWNĘTRZNA 6-7-8; 8-9-10; 10-11-12; 12-13,5-15; 15-16,5-18; 18-19-20 MM, DŁUGOŚĆ NARZĘDZIA 230 CM, MINIMALNA ŚREDNICA KANAŁU ROBOCZEGO 2,8 MM.</t>
  </si>
  <si>
    <t>STENTY WYKONANE Z DRUTU NITINOLOWEGO Z PLATYNOWYM RDZENIEM ZWIĘKSZAJĄCYM WIDOCZNOŚĆ CAŁEGO STENTU W RTG. DOSTĘPNE W WERSJI POKRYWANEJ, CZĘŚCIOWO POKRYWANEJ I NIEPOKRYWANEJ. ŚREDNICA STENTU 10 MM, DŁUGOŚCI 40, 60, 80, 100 MM. STENT ZAŁADOWANY DO ZESTAWU WPROWADZAJĄCEGO O MAKSYMALNEJ ŚREDNICY 8,5 FR, NIEWYMAGAJĄCEGO PRZEPŁUKIWANIA PRZED IMPLANTACJĄ I POZWALAJĄCEGO NA WYCOFANIE STENTU DO 80% JEGO UWOLNIENIA. ZESTAW WYPOSAŻONY W 2 MARKERY I ZNACZNIK „BEZ POWROTU”. WERSJA Z ROZSZERZANYMI KOŃCAMI ŚR. 10 MM ŚR. KOŁNIERZY 13 MM. KOMPATYBILNY PROWADNIK 0,035”, DŁUGOŚĆ 260/450 CM. STENT W PEŁNI POKRYTY MOŻNA USUNĄĆ W TERMINIE DO 12 MIESIĘCY OD IMPLANTACJI.</t>
  </si>
  <si>
    <t>PROWADNIK JEDNORAZOWEGO UŻYTKU DO ZABIEGÓW ENDOSKOPOWYCH, O ŚREDNICY 0,035” (PROSTY ŚREDNIO SZTYWNY LUB SZTYWNY) LUB 0,025” (PROSTY, ŚREDNIO SZTYWNY) - DO WYBORU ZAMAWIAJĄCEGO. POKRYTY DWUKOLOROWYM, KONTRASTOWYM ZNACZNIKIEM ZNAKOMICIE WIDOCZNYM W OBRAZIE RTG. PROWADNIK O RDZENIU NITINOLOWYM, POKRYTY POWŁOKĄ HYDROFILNĄ O DŁUGOŚCI 50 MM NA ZWĘŻANYM ODCINKU DYSTALNYM. IZOLOWANY ELEKTRYCZNIE. CAŁKOWITA DŁUGOŚĆ NARZĘDZIA 4500 MM. PAKOWANY POJEDYNCZO, W PANCERZU TRANSPORTOWYM. OPAKOWANIE HANDLOWE = 10 SZTUK.</t>
  </si>
  <si>
    <t>BALON DO USUWANIA ZŁOGÓW, TRÓJKANAŁOWY, JEDNORAZOWEGO UŻYTKU, W KSZTAŁCIE JABŁKA. W ZESTAWIE Z WYSKALOWANĄ STRZYKAWKĄ, NA KTÓREJ OZNACZONO MOMENT OSIĄGNIĘCIA PRZEZ BALON OCZEKIWANEJ ŚREDNICY: 10/12/15 MM LUB 13/15/18 MM (DO WYBORU ZAMAWIAJĄCEGO). DŁUGOŚĆ ZŁĄCZA LUER 35 MM. ZNACZNIKI WIDOCZNE W OBRAZIE RTG PONIŻEJ I POWYŻEJ BALONU. DŁUGOŚĆ ROBOCZA NARZĘDZIA 2152 MM, ŚREDNICA OSŁONKI 2,3 MM - Z KOŃCÓWKĄ DYSTALNĄ TEMPEROWANĄ DO 1,95 MM DLA UŁATWIENIA WPROWADZANIA. NARZĘDZIE WSPÓŁPRACUJĄCE Z PROWADNICAMI 0,025” I 0,035".  Z ZAWOREM W KOLORZE FIOLETOWYM, O WYMIARACH: DŁUGOŚĆ 44,1 MM, WYSOKOŚĆ 17,4 MM ORAZ Z POKRĘTŁEM O ŚREDNICY 10,97 MM. MOŻLIWOŚĆ PODANIA KONTRASTU POWYŻEJ BALONA. PAKOWANY POJEDYNCZO, STERYLNIE, DODATKOWO W PLASTIKOWY PANCERZ TRANSPORTOWY. OPAKOWANIE HANDLOWE = 5 SZTUK.</t>
  </si>
  <si>
    <t>SFINKTEROTOM TRÓJKANAŁOWY JEDNORAZOWEGO UŻYTKU, Z MECHANIZMEM PŁYNNEGO OBROTU O 360°. CIĘCIWA MONOFILAMENT O DŁUGOŚCI 20 MM, 25 MM LUB 35 MM, ŚREDNICA NARZĘDZIA 2 MM Z KOŃCÓWKĄ DYSTALNĄ ZWĘŻANĄ DO 1,75 MM, NOSEK O DŁUGOŚCI 5 MM. DŁUGOŚĆ NARZĘDZIA 1800 MM. KOMPATYBILNY Z PROWADNIKIEM 0,035". POSIADA ZNACZNIKI WIDOCZNE W OBRAZIE RTG. PAKOWANY POJEDYNCZO W STERYLNE PAKIETY. OPAKOWANIE HANDLOWE = 5 SZTUK.</t>
  </si>
  <si>
    <t>SFINKTEROTOM TRÓJKANAŁOWY Z IGŁĄ, JEDNORAZOWEGO UŻYTKU. ŚREDNICA NARZĘDZIA 2 MM, KOŃCÓWKA DYSTALNA O ŚREDNICY 1,6 MM,  IGŁA O DŁUGOŚCI 5 MM. DŁUGOŚĆ NARZĘDZIA 1800 MM. KOMPATYBILNY Z PROWADNIKIEM 0,035". POSIADA ZNACZNIKI WIDOCZNE W OBRAZIE RTG. PAKOWANY POJEDYNCZO W STERYLNE PAKIETY. OPAKOWANIE HANDLOWE = 5 SZTUK.</t>
  </si>
  <si>
    <t>KOSZ DWUKANAŁOWY DO EKSTRAKCJI KAMIENI, CZTERORAMIENNY,  JEDNORAZOWEGO UŻYTKU, O NITINOLOWYM RDZENIU W ROZMIARZE 20 MM X 40 MM I 30 MM X 60 MM ORAZ O STALOWYM RDZENIU W ROZMIARZE 25 MM X 50 MM. KOSZ W OSŁONCE WYKONANEJ Z PE, CHRONIĄCEJ PRZED USZKODZENIAMI NARZEDZIA W TRANSPORCIE. NARZĘDZIE KOMPATYBILNE Z PROWADNIKIEM 0,035" ORAZ AWARYJNYM LITOTRYPTOREM. MOŻLIWOŚĆ PODANIA KONTRASTU. DŁUGOŚĆ ROBOCZA NARZĘDZIA 1950 MM. ŚREDNICA NARZĘDZIA 3,2 MM. PAKOWANY POJEDYNCZO, STERYLNIE. OPAKOWANIE HANDLOWE = 10 SZTUK.</t>
  </si>
  <si>
    <t>IGŁA DO OSTRZYKIWAŃ JEDNORAZOWEGO UŻYTKU, W OSŁONCE PTFE, O GRUBOŚCI IGŁY 0,6 MM LUB 0,8 MM I GŁĘBOKOŚCI NAKŁUCIA 4 MM LUB 6 MM (DO WYBORU PRZEZ ZAMAWIAJĄCEGO). ŚREDNICA NRZĘDZIA 2,4 MM; IGŁA KOMPATYBILNA Z KANAŁEM ROBOCZYM 2,8 MM. DŁUGOŚĆ NARZĘDZIA 2300 MM. ZABLOKOWANIE IGŁY SŁYSZALNE WYRAŹNYM KLIKNIĘCIEM. RĘKOJEŚĆ IGŁY Z CZTEREMA PLASTIKOWYMI WYPUSTKAMI DLA PRECYZYJNEGO UCHWYTU. OSTRZE IGŁY SZLIFOWANE POD PODWÓJNYM KĄTEM DLA ZWIĘKSZENIA OSTROŚCI NARZĘDZIA. OPAKOWANIE HANDLOWE = 10 SZTUK.</t>
  </si>
  <si>
    <t>IGŁA DO OSTRZYKIWAŃ JEDNORAZOWEGO UŻYTKU, W ZIELONEJ DOBRZE WIDOCZNEJ OSŁONCE PTFE, O GRUBOŚCI IGŁY 0,6 MM  I GŁĘBOKOŚCI NAKŁUCIA 4 MM LUB 6 MM. KĄT ŚCIĘCIA OSTRZA IGŁY 23,5°. ŚREDNICA NARZĘDZIA 2,4 MM; IGŁA KOMPATYBILNA Z KANAŁEM ROBOCZYM 2,8 MM. DŁUGOŚĆ NARZĘDZIA 2300 MM. PANCERZ IGŁY ZAKOŃCZONY METALOWYM, ZEWNĘTRZNYM PIERŚCIENIEM W MIEJSCU JEJ WYJŚCIA STABILIZUJĄCY PRACĘ IGŁY I ELIMINUJĄCY MOŻLIWOŚĆ JEJ WYGINANIA. ZABLOKOWANIE IGŁY SŁYSZALNE WYRAŹNYM KLIKNIĘCIEM. MOŻLIWOŚĆ WYSUNIĘCIA I SCHOWANIA IGŁY BEZ WZGLĘDU NA STOPIEŃ ZAGIĘCIA ENDOSKPOU. RĘKOJEŚĆ IGŁY Z CZTEREMA PLASTIKOWYMI WYPUSTKAMI DLA PRECYZYJNEGO UCHWYTU. OSTRZE IGŁY SZLIFOWANE POD PODWÓJNYM KĄTEM DLA ZWIĘKSZENIA OSTROŚCI NARZĘDZIA. OPAKOWANIE HANDLOWE = 10 SZTUK.</t>
  </si>
  <si>
    <t>KLIPSOWNICA HEMOSTATYCZNA Z ZAŁADOWANYM, GOTOWYM DO UŻYCIA KLIPSEM. OBROTOWA - 360 STOPNI W OBYDWU KIERUNKACH. MOŻLIWOŚĆ WIELOKROTNEGO ZAMKNIĘCIA I OTWARCIA PRZED OSTATECZNYM UWOLNIENIEM KLIPSA. ŚREDNICA NARZĘDZIA 2,6 MM, ROZWARCIE RAMION KLIPSA 11 MM (DŁUGOŚĆ RAMIENIA 9 MM) I 16 MM (DŁUGOŚĆ RAMIENIA 9,5 MM), STOPIEŃ ZAGIĘCIA RAMION KLIPSA 90 STOPNI I 135 STOPNI, DŁUGOŚĆ NARZĘDZIA 2300 MM. MOŻLIWOŚĆ USUNIĘCIA JUŻ ZAAPLIKOWANEGO KLIPSA. UWOLNIONY KLIPS MA POSTAĆ JEDNEGO ELEMENTU I POZBAWIONY JEST JAKICHKOLWIEK FRAGMENTÓW MOGĄCYCH SIĘ OD NIEGO ODDZIELIĆ PO UWOLNIENIU I TYM SAMYM USZKODZIĆ KANAŁ ENDOSKOPU. KLIPSOWNICA PAKOWANA STERYLNIE, POJEDYNCZO W PAKIETY I DODATKOWO W PLASTIKOWY PANCERZ TRANSPORTOWY. MOŻLIWOŚĆ WYKONYWANIA BADAŃ REZONANSU MAGNETYCZNEGO U PACJENTÓW Z ZAAPLIKOWANYM KLIPSEM (WARUNKI OPISANE W DOŁĄCZONEJ INSTRUKCJI UŻYTKOWANIA WYROBU). OPAKOWANIE HANDLOWE = 10 SZTUK.</t>
  </si>
  <si>
    <t>JEDNORAZOWA ŁADOWALNA KLIPSOWNICA HEMOSTATYCZNA Z ZAŁADOWANYM, GOTOWYM DO UŻYCIA KLIPSEM, W ZESTAWIE Z DODATKOWYMI DWOMA KLIPSAMI, ZAPAKOWANYMI STERYLNIE W ODDZIELNYM PAKOWANIU I MOŻLIWOŚCIĄ UŻYCIA NIEWYKORZYSTANYCH KLIPSÓW PRZY KOLEJNYM ZABIEGU U INNEGO PACJENTA.. OBROTOWA - 360 STOPNI W OBYDWU KIERUNKACH. MOŻLIWOŚĆ WIELOKROTNEGO ZAMKNIĘCIA I OTWARCIA PRZED OSTATECZNYM UWOLNIENIEM KLIPSA. ŚREDNICA NARZĘDZIA 2,6 MM, ROZWARCIE RAMION KLIPSA 11 MM, STOPIEŃ ZAGIĘCIA RAMION KLIPSA 90 STOPNI LUB ROZWARCIE RAMION KLIPSA 16 MM, STOPIEŃ ZAGIĘCIA RAMION KLIPSA 135 STOPNI DŁUGOŚĆ NARZĘDZIA 2300 MM. UWOLNIONY KLIPS MA POSTAĆ JEDNEGO ELEMENTU I POZBAWIONY JEST JAKICHKOLWIEK FRAGMENTÓW MOGĄCYCH SIĘ OD NIEGO ODDZIELIĆ PO UWOLNIENIU I TYM SAMYM USZKODZIĆ KANAŁ ENDOSKOPU.  KLIPSOWNICA PAKOWANA STERYLNIE, POJEDYNCZO, KOŃCÓWKA NARZĘDZIA Z KLIPSEM ZABEZPIECZONA SILIKONOWĄ OSŁONKĄ.  MOŻLIWOŚĆ WYKONYWANIA BADAŃ REZONANSU MAGNETYCZNEGO U PACJENTÓW Z ZAAPLIKOWANYM KLIPSEM (WARUNKI OPISANE W DOŁĄCZONEJ INSTRUKCJI UŻYTKOWANIA WYROBU). OPAKOWANIE HANDLOWE = 10 SZTUK.</t>
  </si>
  <si>
    <t>ZESTAW DO OPASKOWANIA ŻYLAKÓW PRZEŁYKU, JEDNORAZOWEGO UŻYTKU, SKŁADAJĄCY SIĘ Z NASADKI NA ENDOSKOP ZAWIERAJĄCEJ 7 OPASEK CZARNYCH ORAZ GŁOWICY Z NICIĄ O DŁUGOŚCI 1650 MM DO ZRZUCANIA OPASEK POŁĄCZONĄ FABRYCZNIE Z POKRĘTŁEM DZIAŁAJĄCYM W DWÓCH KIERUNKACH I POKRĘTŁEM DO NAPINANIA NICI, NASADKA Z NICIĄ DO ZRZUCANIA OPASEK ŁĄCZONA PRZEZ PRZEŁOŻENIE PĘTLI ZA PĘTLĘ, W GŁOWICY PORT Z ŁĄCZNIKIEM LUER-LOCK DO PRZEPŁUKIWANIA MIEJSCA OBLITERACJI, ZRZUCENIE GUMKI ZASYGNALIZOWANE MECHANICZNIE I DŹWIĘKOWO. WSPÓŁPRACUJE Z ENDOSKOPEM O MINIMALNEJ ŚREDNICY 9,3 MM. OPAKOWANIE HANDLOWE = 1 ZESTAW.</t>
  </si>
  <si>
    <t>PĘTLA DO POLIPEKTOMII JEDNORAZOWEGO UŻYTKU Z FUNKCJĄ ROTACJI, STERYLNA, OWALNA, Z MOŻLIWOŚCIĄ CIĘCIA Z UŻYCIEM ELEKTROKOAGULACJI LUB BEZ, PLECIONA, DRUT O ŚREDNICY 0,30 MM DLA ŚREDNICY OTWARCIA 10 MM I 15 MM ORAZ 0,41 MM DLA ŚREDNICY OTWARCIA PĘTLI 25 MM I 32 MM. DŁUGOŚĆ OCZKA PĘTLI 38,5 MM. NARZĘDZIE ZE SKALOWANĄ RĘKOJEŚCIĄ. DŁUGOŚĆ NARZĘDZIA 2300 MM, ŚREDNICA OSŁONKI 2,4 MM. PAKOWANE POJEDYNCZO, W ZESTAWIE 4 ETYKIETY SAMOPRZYLEPNE DO DOKUMENTACJI Z NR KATALOGOWYM, NR LOT, DATĄ WAŻNOŚCI. OPAKOWANIE HANDLOWE = 10 SZTUK.</t>
  </si>
  <si>
    <t>PĘTLA Z SIATKĄ CHWYTAJĄCĄ; JEDNORAZOWA, OWALNA, OBROTOWA, Z REGULACJĄ WYSUNIĘCIA. SIATKA NYLONOWA ROZPOSTARTA NA PĘTLI O OTWARCIU 25MM I DŁUGOŚCI OCZKA 42 MM LUB OTWARCIU 35 MM I DŁUGOŚCI OCZKA 51,5 MM (DO WYBORU ZAMAWIAJĄCEGO). ŚREDNICA NARZĘDZIA 2,4 MM, DŁUGOŚĆ ROBOCZA 2300 MM. OPAKOWANIE HANDLOWE = 10 SZTUK.</t>
  </si>
  <si>
    <t>KLESZCZE BIOPSYJNE JEDNORAZOWEGO UŻYTKU, W POWLECZENIU PE, Z MARKERAMI GŁĘBOKOŚCI WIDOCZNYMI W OBRAZIE ENDOSKOPOWYM, ŁYŻECZKI O DŁUGOŚCI 3,86 MM, ROZWARCIU 8 MM. ŁYŻECZKI OWALNE: GŁADKIE, GŁADKIE Z IGŁĄ, ALIGATOR, ALIGATOR Z IGŁĄ. DOSTĘPNE W DŁUGOŚCIACH: 1600 MM, 1800 MM, 2300 MM - PRZY ŚREDNICY NARZĘDZIA 2,3 MM. KOLOR POWLECZENIA NIEBIESKI DLA DŁUGOŚCI KLESZCZY PRZEZNACZONYCH DO KOLONOSKOPII ORAZ ZIELONY DLA KLESZCZY PRZEZNACZONYCH DO GASTROSKOPII. KLESZCZE Z FUNKCJĄ BIOPSJI STYCZNYCH. PAKOWANE POJEDYNCZO, W ZESTAWIE 4 ETYKIETY SAMOPRZYLEPNE DO DOKUMENTACJI Z NR KATALOGOWYM, NR LOT, DATĄ WAŻNOŚCI. OPAKOWANIE HANDLOWE = 10 SZTUK.</t>
  </si>
  <si>
    <t>KLESZCZE BIOPSYJNE JEDNORAZOWEGO UŻYTKU TYPU JUMBO, O POWIĘKSZONEJ POJEMNOŚCI, W POWLECZENIU PE, Z MARKERAMI GŁĘBOKOŚCI WIDOCZNYMI W OBRAZIE ENDOSKOPOWYM; Z FUNKCJĄ ROTACJI;  ŁYŻECZKI O  ROZWARCIU 8,5 MM, POJEMNOŚĆ 11,9 MM3. ŁYŻECZKI OWALNE,  GŁADKIE. DOSTĘPNE W DŁUGOŚCI 2300 MM - PRZY ŚREDNICY NARZĘDZIA 2,8 MM. WSPÓŁPRACUJĄCE Z MINIMALNYM KANAŁEM ROBOCZYM 3,2 MM. KOLOR POWLECZENIA NIEBIESKI. PAKOWANE POJEDYNCZO, W ZESTAWIE 3 ETYKIETY SAMOPRZYLEPNE DO DOKUMENTACJI Z NR KATALOGOWYM, NR LOT, DATĄ WAŻNOŚCI. OPAKOWANIE HANDLOWE = 10 SZTUK.</t>
  </si>
  <si>
    <t>KLESZCZE CHWYTAJĄCE JEDNORAZOWEGO UŻYTKU, W POWLECZENIU PE. TYP ŁOPATEK ZĄB SZCZURA O ROZWARCIU 15 MM. WERSJA OBROTOWA: ZĄB SZCZURA O ROZWARCIU 8,3 MM.  DŁUGOŚĆ ROBOCZA 2300 MM, ŚREDNICA NARZĘDZIA 2,3 MM. PAKOWANE POJEDYNCZO, W ZESTAWIE 4 ETYKIETY SAMOPRZYLEPNE DO DOKUMENTACJI Z NR KATALOGOWYM, NR LOT, DATĄ WAŻNOŚCI. OPAKOWANIE HANDLOWE = 10 SZTUK.</t>
  </si>
  <si>
    <t>PUŁAPKA JEDNOKOMOROWA NA SSAK, JEDNORAZOWEGO UŻYTKU; O ŚREDNICY ZEWNĘTRZNEJ KOMORY 30 MM I DŁUGOŚCI DRENU 125 MM. PAKOWANA POJEDYNCZO,  Z PRZYRZĄDEM DO USUWANIA POBRANEGO MATERIAŁU Z SZUFLADKI, KAŻDE OPAKOWANIE ZAWIERA 4 ETYKIETY SAMOPRZYLEPNE DO DOKUMENTACJI Z NR KATALOGOWYM, NR LOT, DATĄ WAŻNOŚCI ORAZ DANYMI PRODUCENTA. OPAKOWANIE HANDLOWE = 50 SZTUK.</t>
  </si>
  <si>
    <t>STENT POLIETYLENOWY PROSTY, ŚREDNICE FR. 7, 8,5, 10, 11,5, KOŃCÓWKA PROTEZY ZWĘŻANA, ODLEGŁOŚĆ MIĘDZY LISTKAMI OD 3 DO 15 CM CO JEDEN CM; W STERYLNYM OPAKOWANIU OPRÓCZ STENTU PLASTIKOWY POZYCJONER UŁATWIAJĄCY WPROWADZANIE PROTEZY DO KANAŁU ROBOCZEGO.</t>
  </si>
  <si>
    <t>ZESTAWY DO WPROWADZANIA PROSTYCH PROTEZ DO DRÓG ŻÓŁCIOWYCH, FR. 8,5, 10, 11,5, WSTĘPNIE ZŁOŻONE, DŁ. 220 CM, MOŻLIWOŚĆ PODANIA KONTRASTU PRZY JEDNOCZESNEJ PRACY Z PROWADNIKIEM.</t>
  </si>
  <si>
    <t>STENT POLIETYLENOWY TYPU PODWÓJNY PIG-TAIL, ŚREDNICE FR. 7, 8,5, 10, DŁUGOŚĆ ROBOCZA W ZAKRESIE OD 3 DO 15 CM CO JEDEN CM, POSIADAJĄCY PRZYNAJMNIEJ PO 8 OTWORÓW NA KAŻDYM OGONKU, ZNACZNIK RADIOLOGICZNY PRZY POCZĄTKU JEDNEGO Z OGONKÓW, W STERYLNYM OPAKOWANIU OPRÓCZ STENTU PLASTIKOWY POZYCJONER UŁATWIAJĄCY WPROWADZANIE PROTEZY DO KANAŁU ROBOCZEGO.</t>
  </si>
  <si>
    <t>CEWNIK DO ECPW TYPU BI-TRACK, DŁ. 190 CM, ŚR. FR 8,5, DWUKANAŁOWY - NA DWA PROWADNIKI PO 0,035 CALA (DO LEWEGO I PRAWEGO PRZEWODU WĄTROBOWEGO), ZNACZNIKI RADIOLOGICZNE DLA OBU KANAŁÓW.</t>
  </si>
  <si>
    <t>ZESTAW PEG (7 ROZMIARÓW), TYPU PULL, W SKŁADZIE: SILIKONOWA RURKA DO PRZECIĄGNIĘCIA PEG DŁ. 60 CM ZE SKALĄ POMIAROWĄ 15 CM, PIERŚCIEŃ ZEWNĘTRZNY 25 MM Z PRZYŁĄCZEM, ZAKOŃCZONA PĘTLĄ, 2 ADAPTERY ŻYWIENIOWE (W TYM 1 Z PRZYŁĄCZEM LUER), PIERŚCIEŃ BLOKUJĄCY O ŚREDNICY 35 MM Z CYLINDREM O ŚREDNICY 11 MM, IGŁA 19G, DŁ. 36 MM ORAZ 25G, DŁ. 20 MM, NIĆ DO PRZECIĄGANIA O ŚREDNICY 0,6 MM I DŁ. 260 CM, STRZYKAWKA 10 ML, SKALPEL DŁ. ROBOCZA 147 MM, DŁ. OSTRZA 22 MM, IGŁA WPROWADZAJĄCA O DŁUGOŚCI CAŁKOWITEJ 100 MM, KLAMRA ZACISKOWA DŁ. 37 MM, GAZIK 10 X 10 MM, OBŁOŻENIE 80X60 CM Z OTWOREM W CENTRALNEJ CZĘŚCI OTOCZONYM TAŚMĄ PRZYLEPNĄ, NOŻYCZKI DŁ. 14 CM, PEAN DŁ. 125 MM, PĘTLA DO POLIEPKTOMII DŁ. ROBOCZA 180 CM, CEWNIK 1,8 MM, ŚR. PĘTLI 15 MM DLA ZESTAWÓW PEG O ŚR. 12; 14; 16 FR. ORAZ PĘTLA 180 CM, ŚR. CEWNIKA 2,4 MM, ŚR. PĘTLI 25 MM DLA ZESTAWÓW PEG O ŚR. 18; 20; 22; 24 F</t>
  </si>
  <si>
    <t>USNTIK ENDOSKOPOWY Z GUMKĄ.</t>
  </si>
  <si>
    <t>BALONY, STERYLNE, DO ENDOSKOPÓW ULTRASONOGRAFICZNYCH LINIOWYCH GF-UC140P-AL5, GF-UCT140-AL5, GF-UCT140-DO5, GF-UC160P-OL5, GF-UCT160-OL5, GF-UMD140P, GF-UC30P ORAZ GF-UCT180. ZAWIERA LATEKS. OPAKOWANIE 20 SZT.</t>
  </si>
  <si>
    <t xml:space="preserve"> PAKIET 1</t>
  </si>
  <si>
    <t>PAKIET 1</t>
  </si>
  <si>
    <t xml:space="preserve"> PAKIET 2</t>
  </si>
  <si>
    <t>PAKIET 2</t>
  </si>
  <si>
    <t xml:space="preserve"> PAKIET 3</t>
  </si>
  <si>
    <t>PAKIET 3</t>
  </si>
  <si>
    <t xml:space="preserve"> PAKIET 4</t>
  </si>
  <si>
    <t>PAKIET 4</t>
  </si>
  <si>
    <t xml:space="preserve"> PAKIET 5</t>
  </si>
  <si>
    <t>PAKIET 5</t>
  </si>
  <si>
    <t xml:space="preserve"> PAKIET 6</t>
  </si>
  <si>
    <t>PAKIET 6</t>
  </si>
  <si>
    <t xml:space="preserve"> PAKIET 7</t>
  </si>
  <si>
    <t>PAKIET 7</t>
  </si>
  <si>
    <t xml:space="preserve"> PAKIET 8</t>
  </si>
  <si>
    <t>PAKIET 8</t>
  </si>
  <si>
    <t xml:space="preserve"> DZIERŻAWA</t>
  </si>
  <si>
    <t xml:space="preserve"> DOSTAWA</t>
  </si>
  <si>
    <t>ELEKTROHYDRAULICZNY BIPOLARNY SYSTEM DO FRAGMENTACJI KAMIENI W DROGACH ŻÓŁCIOWYCH ZA POMOCĄ SONDY, Z MOŻLIWOŚCIĄ WYKONANIA LITOTRYPSJI PRZEZ KANAŁ ROBOCZY CHOLANGIOSKOPU, SKŁADAJĄCY SIĘ Z:
- GENERATORA Z AUTOMATYCZNĄ REGULACJĄ MOCY W TRZECH ZAKRESACH, Z SYSTEMEM AUTOMATYCZNIE MONITORUJĄCYM DZIAŁANIE SONDY ORAZ ILOŚCI WYKONANYCH IMPULSÓW, Z DOTYKOWYM EKRANEM STERUJĄCYM
- PNEUMATYCZNEGO WYŁĄCZNIKA NOŻNEGO DO WYZWALANIA IMPULSÓW WYMIARY: WYSOKOŚĆ 15,24 CM , SZEROKOŚĆ 30,48 CM, GŁĘBOKOŚĆ 30,48 CM , WAGA 5.2 KG
PANEL PRZEDNI ZŁOŻONY Z:
- WYŚWIETLACZ LCD Z EKRANEM DOTYKOWYM
- ZŁĄCZE KABLA PRZEDŁUŻAJĄCEGO
- ZŁĄCZE KABLA PRZEŁĄCZNIKA NOŻNEGO
- DIODA LED WSKAZUJĄCA TRYB WYŁĄCZONY I TRYB WŁĄCZONY</t>
  </si>
  <si>
    <t>CYFROWY PROCESOR OBRAZU
• ZAWIERAJĄCY ZINTEGROWANE ŹRÓDŁO ŚWIATŁA.
• Z FUNKCJĄ AUTOMATYCZNEJ KONTROLI JAKOŚCI OBRAZU ORAZ NATĘŻENIA OŚWIETLENIA.
• WYPOSAŻONY W ZESTAW ANALOGOWYCH I CYFROWYCH WYJŚĆ VIDEO: S-VIDEO, DVI, SXGA , POZWALAJĄCYCH NA WSPÓŁPRACĘ Z MONITORAMI MEDYCZNYMI.
• Z MOŻLIWOŚCIĄ INSTALACJI NA STANDARDOWYM WÓZKU ENDOSKOPOWYM WYMIARY: WYSOKOŚĆ 11,5 CM, SZEROKOŚĆ 33,0 CM, GŁĘBOKOŚĆ 39,5 CM, WAGA 6,8 KG, PANEL PRZEDNI ZŁOŻONY Z:
- PRZYCISKU ZASILANIA,
- GNIAZDA PODŁĄCZENIA CHOLANGIOSKOPU
- PRZYCISKU WŁĄCZENIA/WYŁĄCZENIA OŚWIETLENIA
- PRZYCISKÓW STERUJĄCYCH JASNOŚCIĄ OŚWIETLENIA
- WSKAŹNIKA JASNOŚCI OŚWIETLENIA, DOSTĘPNYCH 5 POZIOMÓW NATĘŻENIA ŚWIATŁA</t>
  </si>
  <si>
    <t>KOSZYK DO USUWANIA ZŁOGÓW, ŚREDNICA OTWARTEGO KOSZYKA 15 MM, ŚREDNICA ZEWNĘTRZNA 1MM, DŁUGOŚĆ 286 CM.</t>
  </si>
  <si>
    <t>JEDNORAZOWEGO UŻYTKU BIPOLARNA SONDA DO ELEKTROHYDRAULICZNEJ LITOTRYPSJI - ŚREDNICA 1.9 FR, DŁUGOŚĆ 375 CM.</t>
  </si>
  <si>
    <t>PĘTLA DO USUWANIA ZLOGÓW:
• ŚREDNICA OTWARTEJ PĘTLI 9 MM, SREDNICA ZEWNĘTRZNA 1MM, DŁUGOŚĆ 286 CM.</t>
  </si>
  <si>
    <t>JEDNORAZOWEGO UŻYTKU CHOLANGIOSKOP:
• POLE WIDZENIA 120°
• ŚREDNICA KOŃCÓWKI DYSTALNEJ 10.5 F (3.5 MM)
• MAKSYMALNA ŚREDNICA ROBOCZA 10.8 F (3.6 MM)
• DŁUGOŚĆ ROBOCZA 214 CM
• ŚREDNICA KANAŁU ROBOCZEGO 1.2 MM (3.6 F)
• Z MOŻLIWOŚCIĄ ZAGIĘCIA KOŃCÓWKI W CZTERECH KIERUNKACH ORAZ FUNKCJĄ BLOKADY WYGIĘCIA,
• Z PODWÓJNYM KANAŁEM DO IRYGACJI,
• Z CYFROWYM CHIPEM CMOS
• Z SYSTEMEM OŚWIETLENIA TYPU DUAL-LED</t>
  </si>
  <si>
    <t>KLESZCZE BIOPSYJNE:
• DŁUGOŚĆ ROBOCZA 286 CM
• ŚREDNICA ZEWNĘTRZNA 1.0 MM
• ŚREDNICA SZCZĘK 1.0 MM
• ROZWARCIE SZCZĘK 4.1 MM</t>
  </si>
  <si>
    <t>ZESTAW DRENÓW DO IRYGACJI:
• WSPÓŁPRACUJĄCE Z ENDOSKOPOWĄ POMPĄ PERYSTALTYCZNĄ
• ZE ZŁĄCZEM TYPU „LUER-LOCK”
• ZANURZALNA KOŃCÓWKA DRENU WYPOSAŻONA W OBCIĄŻNIK</t>
  </si>
  <si>
    <t>CZAS TRWANIA (M-CE)</t>
  </si>
  <si>
    <t>ILOŚĆ DZIERŻAWIONYCH URZĄDZEŃ (SZT.)</t>
  </si>
  <si>
    <t>CENA NETTO ZA 1 MIESIĄC (ZŁ)</t>
  </si>
  <si>
    <t>W PRZYPADKU ZAOFEROWANIA PRZEDMIOTU ZAMÓWIENIA O DOPUSZCZONYCH PARAMETRACH, INNYCH NIŻ OPISANE POWYŻEJ, PROSZĘ UZUPEŁNIĆ ODRĘBNIE DLA KAŻDEJ POZYCJI:
• W POZYCJI ………. ZAOFEROWANO TOWAR ZGODNIE Z ODPOWIEDZIĄ ZAMAWIAJĄCEGO NR ………. Z DNIA ………. .
W RAMACH POWYŻSZEGO PAKIETU ODDAJEMY W DZIERŻAWĘ .......... (URZĄDZENIE, PRODUCENT, TYP, MODEL, ROK PRODUKCJI) O WARTOŚCI .......... ZŁ NETTO / .......... ZŁ BRUTTO</t>
  </si>
  <si>
    <t xml:space="preserve"> PAKIET 9</t>
  </si>
  <si>
    <t>KLIPSOWNICE AUTOMATYCZNE JEDNORAZOWEGO UŻYTKU DO CHIRURGII OTWARTEJ Z KLIPSAMI TYTANOWYMI, 13 KLIPSÓW DUŻYCH. DŁUGOŚĆ ZAMKNIĘTEGO KLIPSA 11 MM. SZEROKOŚĆ OTWARTEGO KLIPSA 6,5 MM. DŁUGOŚĆ KLIPSOWNICY OKOŁO 33 CM. OP. A' 6 SZT.</t>
  </si>
  <si>
    <t>KLIPSOWNICE AUTOMATYCZNE JEDNORAZOWEGO UŻYTKU DO CHIRURGII OTWARTEJ Z KLIPSAMI TYTANOWYMI, 20 KLIPSÓW ŚREDNICH. DŁUGOŚĆ ZAMKNIĘTEGO KLIPSA 6 MM. SZEROKOŚĆ OTWARTEGO KLIPSA 4,6 MM. DŁUGOŚĆ KLIPSOWNICY OKOŁO 25 CM. OP. A' 6 SZT.</t>
  </si>
  <si>
    <t>KLIPSOWNICA NACZYNIOWA AUTOMATYCZNA JEDNORAZOWEGO UŻYTKU Z 30 TYTANOWYMI KLIPSAMI W ROZMIARZE ŚREDNIM, DŁUGOŚĆ KLIPSA PO UFORMOWANIU 6 MM - Z MECHANIZMEM ZAPADKOWYM UMOŻLIWIAJĄCYM CZĘŚCIOWE ZAMKNIĘCIE KLIPSA, ROZSTAW NÓŻEK KLIPSA PRZED ZAMKNIĘCIEM - 4,6 MM. OP. A' 6 SZT.</t>
  </si>
  <si>
    <t>PAKIET 9</t>
  </si>
  <si>
    <t xml:space="preserve"> PAKIET 10</t>
  </si>
  <si>
    <t>PAKIET 10</t>
  </si>
  <si>
    <t>SZCZYPCE BIOPSYJNE  JEDNORAZOWEGO UŻYTKU, ŁYŻECZKI Z OKIENKIEM TYPU SZCZĘKI ALIGATORA; ŁYŻECZKI UCHYLNE DO BIOPSJI. STYCZNYCH; OSŁONKA BEZPIECZNA DLA KANAŁÓW BIOPSYJNYCH ENDOSKOPÓW; DŁUGOŚĆ NARZĘDZIA 1150 MM, MAKSYMALNA ŚREDNICA CZEŚCI WPROWADZENEJ DO ENDOSKOPU 1,9 MM; MINIMALNA ŚREDNICA KANAŁU ROBOCZEGO 2,0 MM; W OPAKOWANIU 20 SZTUK ODDZIELNIE ZAPAKOWANYCH W STERYLNE PAKIETY SZCZYPIEC.</t>
  </si>
  <si>
    <t xml:space="preserve">SZCZYPCE BIOPSYJNE JEDNORAZOWEGO UŻYTKU, ŁYŻECZKI OWALNE Z OKIENKIEM; ŁYŻECZKI UCHYLNE DO BIOPSJI STYCZNYCH; OSŁONKA BEZPIECZNA DLA KANAŁÓW BIOPSYJNYCH ENDOSKOPÓW; DŁUGOŚĆ NARZĘDZIA 1150 MM, MAKSYMALNA ŚREDNICA CZEŚCI WPROWADZENEJ DO ENDOSKOPU 1,9 MM; MINIMALNA ŚREDNICA KANAŁU ROBOCZEGO 2,0 MM; W OPAKOWANIU 20 SZTUK ODDZIELNIE ZAPAKOWANYCH W STERYLNE PAKIETY SZCZYPIEC.
</t>
  </si>
  <si>
    <t>SZCZYPCE BIOPSYJNE JEDNORAZOWEGO UŻYTKU, ŁYŻECZKI OWALNE Z OKIENKIEM I IGŁĄ MOCUJĄCĄ; ŁYŻECZKI UCHYLNE DO BIOPSJI STYCZNYCH; OSŁONKA BEZPIECZNA DLA KANAŁÓW BIOPSYJNYCH ENDOSKOPÓW; DŁUGOŚĆ NARZĘDZIA 1150 MM, MAKSYMALNA ŚREDNICA CZEŚCI WPROWADZENEJ DO ENDOSKOPU 1,9 MM; MINIMALNA ŚREDNICA KANAŁU ROBOCZEGO 2,0 MM; W OPAKOWANIU 20 SZTUK ODDZIELNIE ZAPAKOWANYCH W STERYLNE PAKIETY SZCZYPIEC.</t>
  </si>
  <si>
    <t>KLIPSOWNICA AUTOMATYCZNA JEDNORAZOWEGO UŻYTKU DO CHIRURGII OTWARTEJ Z KLIPSAMI TYTANOWYMI, 20 KLIPSÓW MAŁYCH. DŁUGOŚĆ ZAMNKNIETEGO KLIPSA 3,7 MM. SZEROKOŚĆ OTWARTEGO KLIPSA 2,25 MM. DŁUGOŚĆ KLIPSOWNICY OKOŁO 23 CM. OP. A' 6 SZT.</t>
  </si>
  <si>
    <t xml:space="preserve">!!! WAŻNE !!! </t>
  </si>
  <si>
    <t>Lp.</t>
  </si>
  <si>
    <t xml:space="preserve">Opis przedmiotu zamówienia </t>
  </si>
  <si>
    <t>j.m.</t>
  </si>
  <si>
    <t>Ilość minimalna (j.m.)</t>
  </si>
  <si>
    <t>Ilość podstawowa (j.m.)</t>
  </si>
  <si>
    <t>Prawo opcji (j.m.)</t>
  </si>
  <si>
    <t>1. Producent
2. Nazwa handlowa
3. Nr katalogowy</t>
  </si>
  <si>
    <t>Dane identyfikujące Deklarację Zgodności (np. numer, data)</t>
  </si>
  <si>
    <t>Klasa wyrobu medycznego</t>
  </si>
  <si>
    <t>Oferowana j.m.</t>
  </si>
  <si>
    <t>Oferowana ilość podstawowa (j.m.)</t>
  </si>
  <si>
    <t>Oferowana ilość prawa opcji (j.m.)</t>
  </si>
  <si>
    <t>Cena netto za oferowaną j.m. (zł)</t>
  </si>
  <si>
    <t>Wartość podstawowa netto (zł)</t>
  </si>
  <si>
    <t>Wartość podstawowa brutto (zł)</t>
  </si>
  <si>
    <t>Wartość prawa opcji netto (zł)</t>
  </si>
  <si>
    <t>Wartość prawa opcji brutto (zł)</t>
  </si>
  <si>
    <t>PAKIET</t>
  </si>
  <si>
    <t>PRZYKŁADOWY</t>
  </si>
  <si>
    <t>XXXXXXX</t>
  </si>
  <si>
    <t>szt.</t>
  </si>
  <si>
    <t>1 op=50 sztuk</t>
  </si>
  <si>
    <t>yyyyyyyy op=20sztuk</t>
  </si>
  <si>
    <t>op</t>
  </si>
  <si>
    <t>1 op=70 sztuk</t>
  </si>
  <si>
    <r>
      <t xml:space="preserve">Np. </t>
    </r>
    <r>
      <rPr>
        <b/>
        <u/>
        <sz val="16"/>
        <color rgb="FFFF0000"/>
        <rFont val="Calibri"/>
        <family val="2"/>
        <charset val="238"/>
        <scheme val="minor"/>
      </rPr>
      <t xml:space="preserve"> Pozycja 1</t>
    </r>
    <r>
      <rPr>
        <b/>
        <sz val="16"/>
        <color rgb="FFFF0000"/>
        <rFont val="Calibri"/>
        <family val="2"/>
        <charset val="238"/>
        <scheme val="minor"/>
      </rPr>
      <t xml:space="preserve">:Wykonawca oferuje towar XXXXXXX pakowany po 50 sztuk, czyli jego jednoską miary jest op=50 sztuk i tym samym , oferowana ilość podstawowa to 500/50=10( tj. 10 opakowań po 50 sztuk, co daje wymaganą ilość przez Zamawiającego 500 sztuk), oferowana ilość prawa opcji to 400/50=8 ( tj.  8 opakowań po 50 sztuk, co daje wymaganą przez Zamawiającego ilość w prawie opcji 400 sztuk). Oferowana jednostaka miary to wielkość oferowanego opakowania dlatego </t>
    </r>
    <r>
      <rPr>
        <b/>
        <u/>
        <sz val="16"/>
        <color rgb="FFFF0000"/>
        <rFont val="Calibri"/>
        <family val="2"/>
        <charset val="238"/>
        <scheme val="minor"/>
      </rPr>
      <t xml:space="preserve"> cena netto za oferowaną  jednostkę miary  BĘDZIE PODANA ZA OP=50 SZTUK  </t>
    </r>
    <r>
      <rPr>
        <b/>
        <sz val="16"/>
        <color rgb="FFFF0000"/>
        <rFont val="Calibri"/>
        <family val="2"/>
        <charset val="238"/>
        <scheme val="minor"/>
      </rPr>
      <t xml:space="preserve">                                                                                                                                                                                                                                                                                                                                                                                                                                         </t>
    </r>
    <r>
      <rPr>
        <b/>
        <u/>
        <sz val="16"/>
        <color rgb="FFFF0000"/>
        <rFont val="Calibri"/>
        <family val="2"/>
        <charset val="238"/>
        <scheme val="minor"/>
      </rPr>
      <t>Pozycja 2</t>
    </r>
    <r>
      <rPr>
        <b/>
        <sz val="16"/>
        <color rgb="FFFF0000"/>
        <rFont val="Calibri"/>
        <family val="2"/>
        <charset val="238"/>
        <scheme val="minor"/>
      </rPr>
      <t xml:space="preserve">: Zamawiający wymaga  dla ilości podstawowej 15 opakowań po 20 sztuk=300 sztuk i dla prawa opcji 12 opakowań po 20 sztuk=240 sztuk.Wykonawca oferuje towar YYYYYYY pakowany po 70 sztuk, czyli jego jednoską miary jest op=70 sztuk i tym samym , oferowana ilość podstawowa to 300/70=4,29 tj. po zaokrągleniu do pełnych opakowań w górę =5 opakowań, oferowana ilość prawa opcji to 240/70=3,42  tj. po zaokrągleniu do pełnych opakowań w górę =4 opakowania. Oferowana jednostaka miary to wielkość oferowanego opakowania dlatego </t>
    </r>
    <r>
      <rPr>
        <b/>
        <u/>
        <sz val="16"/>
        <color rgb="FFFF0000"/>
        <rFont val="Calibri"/>
        <family val="2"/>
        <charset val="238"/>
        <scheme val="minor"/>
      </rPr>
      <t xml:space="preserve"> cena netto za oferowaną  jednostkę miary  BĘDZIE PODANA ZA OP=70 SZTUK</t>
    </r>
    <r>
      <rPr>
        <b/>
        <sz val="16"/>
        <color rgb="FFFF0000"/>
        <rFont val="Calibri"/>
        <family val="2"/>
        <charset val="238"/>
        <scheme val="minor"/>
      </rPr>
      <t xml:space="preserve">                                                                                                                                                                                                                                </t>
    </r>
  </si>
  <si>
    <r>
      <t xml:space="preserve">Zamawiający zwraca uwagę, iż w Formularzu asortymentowo-cenowym w kolumnach zaznaczonych  na niebiesko ujęte  jest </t>
    </r>
    <r>
      <rPr>
        <b/>
        <u/>
        <sz val="16"/>
        <color rgb="FFFF0000"/>
        <rFont val="Calibri"/>
        <family val="2"/>
        <charset val="238"/>
        <scheme val="minor"/>
      </rPr>
      <t>zapotrzebowanie Zamawiającego</t>
    </r>
    <r>
      <rPr>
        <b/>
        <sz val="16"/>
        <color rgb="FFFF0000"/>
        <rFont val="Calibri"/>
        <family val="2"/>
        <charset val="238"/>
        <scheme val="minor"/>
      </rPr>
      <t xml:space="preserve"> (we wskazanej przez Zamawiającego j.m.).
W kolumnach zaznaczonych na żółto Wykonawca powinien wskazać</t>
    </r>
    <r>
      <rPr>
        <b/>
        <u/>
        <sz val="16"/>
        <color rgb="FFFF0000"/>
        <rFont val="Calibri"/>
        <family val="2"/>
        <charset val="238"/>
        <scheme val="minor"/>
      </rPr>
      <t xml:space="preserve"> oferowane wielkości  opakowannia</t>
    </r>
    <r>
      <rPr>
        <b/>
        <sz val="16"/>
        <color rgb="FFFF0000"/>
        <rFont val="Calibri"/>
        <family val="2"/>
        <charset val="238"/>
        <scheme val="minor"/>
      </rPr>
      <t xml:space="preserve"> w zależności  od tego  jaka jest  </t>
    </r>
    <r>
      <rPr>
        <b/>
        <u/>
        <sz val="16"/>
        <color rgb="FFFF0000"/>
        <rFont val="Calibri"/>
        <family val="2"/>
        <charset val="238"/>
        <scheme val="minor"/>
      </rPr>
      <t xml:space="preserve">jego oferowana jednostka miary (np. op=1 sztuka, op=......sztuk, op=1 zestaw, op= ... zestawów, op=rolka, op=...rolek, itp.)
</t>
    </r>
    <r>
      <rPr>
        <b/>
        <sz val="16"/>
        <color rgb="FFFF0000"/>
        <rFont val="Calibri"/>
        <family val="2"/>
        <charset val="238"/>
        <scheme val="minor"/>
      </rPr>
      <t>Na podstawie oferowanej wielkości</t>
    </r>
    <r>
      <rPr>
        <b/>
        <u/>
        <sz val="16"/>
        <color rgb="FFFF0000"/>
        <rFont val="Calibri"/>
        <family val="2"/>
        <charset val="238"/>
        <scheme val="minor"/>
      </rPr>
      <t xml:space="preserve"> opakowania,</t>
    </r>
    <r>
      <rPr>
        <b/>
        <sz val="16"/>
        <color rgb="FFFF0000"/>
        <rFont val="Calibri"/>
        <family val="2"/>
        <charset val="238"/>
        <scheme val="minor"/>
      </rPr>
      <t xml:space="preserve"> </t>
    </r>
    <r>
      <rPr>
        <b/>
        <u/>
        <sz val="16"/>
        <color rgb="FFFF0000"/>
        <rFont val="Calibri"/>
        <family val="2"/>
        <charset val="238"/>
        <scheme val="minor"/>
      </rPr>
      <t>tj. oferowanej j.m.,</t>
    </r>
    <r>
      <rPr>
        <b/>
        <sz val="16"/>
        <color rgb="FFFF0000"/>
        <rFont val="Calibri"/>
        <family val="2"/>
        <charset val="238"/>
        <scheme val="minor"/>
      </rPr>
      <t xml:space="preserve"> należy wyliczyć  oferowaną ilość podstawową (oferowaną ilość opakowań) i oferowaną ilość prawa opcji (oferowaną ilość opakowań). W przypadku gdy wynik przeliczenia nie jest liczbą całkowitą należy zaokrąglić go w górę do pełnego opakowania (chyba, że Zamawiający określił inaczej). Następnie należy wyliczy wartość towaru zarówno w zamówieniu podstawowym jak i w prawie opcji. Wartość netto i brutto winna być wyliczona </t>
    </r>
    <r>
      <rPr>
        <b/>
        <u/>
        <sz val="16"/>
        <color rgb="FFFF0000"/>
        <rFont val="Calibri"/>
        <family val="2"/>
        <charset val="238"/>
        <scheme val="minor"/>
      </rPr>
      <t>dla ilości oferowanych przez Wykonawcę. 
PAKIET PRZYKŁADOWY PONIŻEJ:</t>
    </r>
  </si>
  <si>
    <r>
      <rPr>
        <b/>
        <sz val="16"/>
        <color theme="1"/>
        <rFont val="Calibri"/>
        <family val="2"/>
        <charset val="238"/>
        <scheme val="minor"/>
      </rPr>
      <t xml:space="preserve">Uwaga ! Należy zapoznać się z poniższymi uwagami przed wypełnieniem Formularza asortymentowo-cenowego         
1. W kolumnach  O, P, Q, R w poszczególnych komórkach zostały wpisane formuły. Wystarczy wypełnić pozostałe komórki, a wartość netto/brutto oraz suma (o ile dotyczy) zostanie wyliczona automatycznie. Pomimo zastosowania formuł Zamawiający zaleca sprawdzenie poprawności wyliczeń zgodnie z zasadami określonymi w rozdziale XV. pkt. 7 SWZ. Formuły wpisane w Formularzu mają jedynie charakter pomocniczy - Wykonawca jest w pełni odpowiedzialny za prawidłowe wypełnienie Formularza asortymentowo-cenowego.         
2. Określenie właściwej stawki VAT należy do Wykonawcy. Należy podać stawkę VAT obowiązującą na dzień składania ofert.         </t>
    </r>
    <r>
      <rPr>
        <sz val="16"/>
        <color theme="1"/>
        <rFont val="Calibri"/>
        <family val="2"/>
        <charset val="238"/>
        <scheme val="minor"/>
      </rPr>
      <t xml:space="preserve">
</t>
    </r>
  </si>
  <si>
    <t>BANK MIN. (J.M.)</t>
  </si>
  <si>
    <t>WARTOŚĆ BANKU BRUTTO (ZŁ)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</si>
</sst>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zł&quot;_-;\-* #,##0.00\ &quot;zł&quot;_-;_-* &quot;-&quot;??\ &quot;zł&quot;_-;_-@_-"/>
    <numFmt numFmtId="164" formatCode="[$-415]General"/>
    <numFmt numFmtId="165" formatCode="#,##0.00\ &quot;zł&quot;"/>
    <numFmt numFmtId="166" formatCode="_-* #,##0.00\ [$zł-415]_-;\-* #,##0.00\ [$zł-415]_-;_-* &quot;-&quot;??\ [$zł-415]_-;_-@_-"/>
  </numFmts>
  <fonts count="27"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1"/>
      <color theme="1"/>
      <name val="Calibri"/>
      <family val="2"/>
      <charset val="238"/>
      <scheme val="minor"/>
    </font>
    <font>
      <b/>
      <sz val="11"/>
      <color rgb="FF000000"/>
      <name val="Calibri"/>
      <family val="2"/>
      <charset val="238"/>
      <scheme val="minor"/>
    </font>
    <font>
      <b/>
      <sz val="11"/>
      <name val="Calibri"/>
      <family val="2"/>
      <charset val="238"/>
      <scheme val="minor"/>
    </font>
    <font>
      <sz val="11"/>
      <color rgb="FF000000"/>
      <name val="Calibri"/>
      <family val="2"/>
      <charset val="238"/>
    </font>
    <font>
      <b/>
      <sz val="12"/>
      <color theme="1"/>
      <name val="Calibri"/>
      <family val="2"/>
      <charset val="238"/>
      <scheme val="minor"/>
    </font>
    <font>
      <sz val="12"/>
      <color theme="1"/>
      <name val="Calibri"/>
      <family val="2"/>
      <charset val="238"/>
      <scheme val="minor"/>
    </font>
    <font>
      <sz val="11"/>
      <name val="Calibri"/>
      <family val="2"/>
      <charset val="238"/>
      <scheme val="minor"/>
    </font>
    <font>
      <b/>
      <sz val="12"/>
      <name val="Calibri"/>
      <family val="2"/>
      <charset val="238"/>
      <scheme val="minor"/>
    </font>
    <font>
      <sz val="8"/>
      <name val="Calibri"/>
      <family val="2"/>
      <scheme val="minor"/>
    </font>
    <font>
      <sz val="10"/>
      <name val="Arial"/>
      <family val="2"/>
    </font>
    <font>
      <sz val="8"/>
      <color rgb="FF000000"/>
      <name val="Calibri"/>
      <family val="2"/>
      <charset val="238"/>
    </font>
    <font>
      <sz val="11"/>
      <color rgb="FF000000"/>
      <name val="Calibri"/>
      <family val="2"/>
      <charset val="238"/>
      <scheme val="minor"/>
    </font>
    <font>
      <sz val="11"/>
      <color indexed="8"/>
      <name val="Calibri"/>
      <family val="2"/>
      <charset val="238"/>
      <scheme val="minor"/>
    </font>
    <font>
      <sz val="11"/>
      <color rgb="FF3C3D3E"/>
      <name val="Calibri"/>
      <family val="2"/>
      <charset val="238"/>
      <scheme val="minor"/>
    </font>
    <font>
      <b/>
      <sz val="12"/>
      <color rgb="FF000000"/>
      <name val="Calibri"/>
      <family val="2"/>
      <charset val="238"/>
      <scheme val="minor"/>
    </font>
    <font>
      <b/>
      <sz val="12"/>
      <color rgb="FFFF0000"/>
      <name val="Calibri"/>
      <family val="2"/>
      <charset val="238"/>
      <scheme val="minor"/>
    </font>
    <font>
      <sz val="12"/>
      <color rgb="FFFF0000"/>
      <name val="Calibri"/>
      <family val="2"/>
      <charset val="238"/>
      <scheme val="minor"/>
    </font>
    <font>
      <b/>
      <sz val="16"/>
      <color rgb="FFFF0000"/>
      <name val="Calibri"/>
      <family val="2"/>
      <charset val="238"/>
      <scheme val="minor"/>
    </font>
    <font>
      <b/>
      <u/>
      <sz val="16"/>
      <color rgb="FFFF0000"/>
      <name val="Calibri"/>
      <family val="2"/>
      <charset val="238"/>
      <scheme val="minor"/>
    </font>
    <font>
      <sz val="16"/>
      <color theme="1"/>
      <name val="Calibri"/>
      <family val="2"/>
      <charset val="238"/>
      <scheme val="minor"/>
    </font>
    <font>
      <b/>
      <sz val="16"/>
      <color theme="1"/>
      <name val="Calibri"/>
      <family val="2"/>
      <charset val="238"/>
      <scheme val="minor"/>
    </font>
    <font>
      <sz val="11"/>
      <color rgb="FFFF0000"/>
      <name val="Calibri"/>
      <family val="2"/>
      <charset val="238"/>
      <scheme val="minor"/>
    </font>
  </fonts>
  <fills count="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right style="thin">
        <color indexed="8"/>
      </right>
      <top style="thin">
        <color indexed="8"/>
      </top>
      <bottom style="thin">
        <color indexed="8"/>
      </bottom>
      <diagonal/>
    </border>
    <border>
      <left style="thin">
        <color indexed="64"/>
      </left>
      <right style="thin">
        <color indexed="64"/>
      </right>
      <top style="medium">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8"/>
      </top>
      <bottom/>
      <diagonal/>
    </border>
    <border diagonalUp="1" diagonalDown="1">
      <left style="thin">
        <color indexed="64"/>
      </left>
      <right style="thin">
        <color indexed="64"/>
      </right>
      <top style="thin">
        <color indexed="64"/>
      </top>
      <bottom style="thin">
        <color indexed="64"/>
      </bottom>
      <diagonal style="thin">
        <color indexed="64"/>
      </diagonal>
    </border>
    <border>
      <left/>
      <right style="thin">
        <color indexed="64"/>
      </right>
      <top/>
      <bottom style="thin">
        <color indexed="64"/>
      </bottom>
      <diagonal/>
    </border>
    <border>
      <left/>
      <right style="thin">
        <color indexed="8"/>
      </right>
      <top/>
      <bottom/>
      <diagonal/>
    </border>
    <border>
      <left style="thin">
        <color indexed="8"/>
      </left>
      <right style="thin">
        <color indexed="64"/>
      </right>
      <top style="medium">
        <color indexed="64"/>
      </top>
      <bottom/>
      <diagonal/>
    </border>
    <border diagonalUp="1" diagonalDown="1">
      <left style="thin">
        <color indexed="64"/>
      </left>
      <right style="thin">
        <color indexed="64"/>
      </right>
      <top style="thin">
        <color indexed="64"/>
      </top>
      <bottom style="thin">
        <color indexed="64"/>
      </bottom>
      <diagonal style="thin">
        <color indexed="8"/>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64"/>
      </left>
      <right/>
      <top/>
      <bottom/>
      <diagonal/>
    </border>
    <border diagonalUp="1" diagonalDown="1">
      <left style="thin">
        <color indexed="64"/>
      </left>
      <right style="thin">
        <color indexed="64"/>
      </right>
      <top style="medium">
        <color indexed="64"/>
      </top>
      <bottom style="thin">
        <color indexed="64"/>
      </bottom>
      <diagonal style="thin">
        <color indexed="64"/>
      </diagonal>
    </border>
    <border diagonalUp="1" diagonalDown="1">
      <left style="thin">
        <color indexed="64"/>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left/>
      <right/>
      <top style="medium">
        <color indexed="64"/>
      </top>
      <bottom/>
      <diagonal/>
    </border>
    <border>
      <left/>
      <right style="medium">
        <color indexed="64"/>
      </right>
      <top/>
      <bottom/>
      <diagonal/>
    </border>
    <border diagonalUp="1" diagonalDown="1">
      <left style="thin">
        <color indexed="64"/>
      </left>
      <right style="thin">
        <color indexed="64"/>
      </right>
      <top style="thin">
        <color indexed="64"/>
      </top>
      <bottom/>
      <diagonal style="thin">
        <color indexed="64"/>
      </diagonal>
    </border>
    <border>
      <left style="thin">
        <color indexed="64"/>
      </left>
      <right/>
      <top style="medium">
        <color indexed="64"/>
      </top>
      <bottom style="thin">
        <color indexed="64"/>
      </bottom>
      <diagonal/>
    </border>
    <border>
      <left/>
      <right style="thin">
        <color rgb="FF000000"/>
      </right>
      <top style="medium">
        <color indexed="64"/>
      </top>
      <bottom style="thin">
        <color indexed="64"/>
      </bottom>
      <diagonal/>
    </border>
    <border>
      <left/>
      <right style="thin">
        <color rgb="FF000000"/>
      </right>
      <top style="thin">
        <color indexed="64"/>
      </top>
      <bottom style="thin">
        <color indexed="64"/>
      </bottom>
      <diagonal/>
    </border>
    <border diagonalUp="1" diagonalDown="1">
      <left style="thin">
        <color indexed="64"/>
      </left>
      <right style="thin">
        <color indexed="64"/>
      </right>
      <top style="medium">
        <color indexed="64"/>
      </top>
      <bottom style="medium">
        <color indexed="64"/>
      </bottom>
      <diagonal style="thin">
        <color indexed="64"/>
      </diagonal>
    </border>
    <border diagonalUp="1" diagonalDown="1">
      <left style="thin">
        <color indexed="64"/>
      </left>
      <right style="medium">
        <color indexed="64"/>
      </right>
      <top style="medium">
        <color indexed="64"/>
      </top>
      <bottom style="medium">
        <color indexed="64"/>
      </bottom>
      <diagonal style="thin">
        <color indexed="64"/>
      </diagonal>
    </border>
    <border>
      <left style="medium">
        <color indexed="64"/>
      </left>
      <right style="thin">
        <color indexed="64"/>
      </right>
      <top style="thin">
        <color indexed="64"/>
      </top>
      <bottom/>
      <diagonal/>
    </border>
    <border>
      <left style="thin">
        <color indexed="64"/>
      </left>
      <right style="thin">
        <color rgb="FFFF0000"/>
      </right>
      <top style="thin">
        <color indexed="64"/>
      </top>
      <bottom/>
      <diagonal/>
    </border>
    <border>
      <left/>
      <right style="thin">
        <color rgb="FFFF0000"/>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rgb="FFFF0000"/>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8">
    <xf numFmtId="0" fontId="0" fillId="0" borderId="0"/>
    <xf numFmtId="44" fontId="4" fillId="0" borderId="0" applyFont="0" applyFill="0" applyBorder="0" applyAlignment="0" applyProtection="0"/>
    <xf numFmtId="9" fontId="4" fillId="0" borderId="0" applyFont="0" applyFill="0" applyBorder="0" applyAlignment="0" applyProtection="0"/>
    <xf numFmtId="164" fontId="8" fillId="0" borderId="0" applyBorder="0" applyProtection="0"/>
    <xf numFmtId="0" fontId="4" fillId="0" borderId="0"/>
    <xf numFmtId="0" fontId="14" fillId="0" borderId="0"/>
    <xf numFmtId="0" fontId="15" fillId="0" borderId="0" applyNumberFormat="0" applyBorder="0" applyProtection="0"/>
    <xf numFmtId="0" fontId="4" fillId="0" borderId="0"/>
  </cellStyleXfs>
  <cellXfs count="306">
    <xf numFmtId="0" fontId="0" fillId="0" borderId="0" xfId="0"/>
    <xf numFmtId="0" fontId="5" fillId="0" borderId="5" xfId="0" applyFont="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164" fontId="7" fillId="3" borderId="5" xfId="3" applyFont="1" applyFill="1" applyBorder="1" applyAlignment="1" applyProtection="1">
      <alignment horizontal="center" vertical="center" wrapText="1"/>
      <protection locked="0"/>
    </xf>
    <xf numFmtId="0" fontId="7" fillId="3" borderId="5" xfId="0" applyFont="1" applyFill="1" applyBorder="1" applyAlignment="1" applyProtection="1">
      <alignment horizontal="center" vertical="center" wrapText="1"/>
      <protection locked="0"/>
    </xf>
    <xf numFmtId="165" fontId="5" fillId="3" borderId="5" xfId="1" applyNumberFormat="1" applyFont="1" applyFill="1" applyBorder="1" applyAlignment="1" applyProtection="1">
      <alignment horizontal="center" vertical="center" wrapText="1"/>
      <protection locked="0"/>
    </xf>
    <xf numFmtId="164" fontId="6" fillId="3" borderId="5" xfId="3" applyFont="1" applyFill="1"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3" fontId="10" fillId="2" borderId="9" xfId="0" applyNumberFormat="1" applyFont="1" applyFill="1" applyBorder="1" applyAlignment="1">
      <alignment horizontal="center" vertical="center"/>
    </xf>
    <xf numFmtId="3" fontId="9" fillId="2" borderId="9" xfId="0" applyNumberFormat="1" applyFont="1" applyFill="1" applyBorder="1" applyAlignment="1">
      <alignment horizontal="center" vertical="center"/>
    </xf>
    <xf numFmtId="0" fontId="9" fillId="0" borderId="10" xfId="0" applyFont="1" applyBorder="1" applyAlignment="1" applyProtection="1">
      <alignment horizontal="center" vertical="center"/>
      <protection locked="0"/>
    </xf>
    <xf numFmtId="166" fontId="9" fillId="0" borderId="11" xfId="0" applyNumberFormat="1" applyFont="1" applyBorder="1" applyAlignment="1">
      <alignment vertical="center"/>
    </xf>
    <xf numFmtId="166" fontId="9" fillId="0" borderId="12" xfId="0" applyNumberFormat="1" applyFont="1" applyBorder="1" applyAlignment="1">
      <alignment vertical="center"/>
    </xf>
    <xf numFmtId="0" fontId="5" fillId="0" borderId="0" xfId="0" applyFont="1" applyAlignment="1" applyProtection="1">
      <alignment vertical="center" wrapText="1"/>
      <protection locked="0"/>
    </xf>
    <xf numFmtId="0" fontId="11" fillId="0" borderId="13" xfId="4" applyFont="1" applyBorder="1" applyAlignment="1">
      <alignment horizontal="center" vertical="center" wrapText="1"/>
    </xf>
    <xf numFmtId="3" fontId="10" fillId="2" borderId="13" xfId="0" applyNumberFormat="1" applyFont="1" applyFill="1" applyBorder="1" applyAlignment="1">
      <alignment horizontal="center" vertical="center"/>
    </xf>
    <xf numFmtId="3" fontId="9" fillId="2" borderId="13" xfId="0" applyNumberFormat="1" applyFont="1" applyFill="1" applyBorder="1" applyAlignment="1">
      <alignment horizontal="center" vertical="center"/>
    </xf>
    <xf numFmtId="3" fontId="10" fillId="2" borderId="1" xfId="0" applyNumberFormat="1" applyFont="1" applyFill="1" applyBorder="1" applyAlignment="1">
      <alignment horizontal="center" vertical="center"/>
    </xf>
    <xf numFmtId="3" fontId="9" fillId="2" borderId="1" xfId="0" applyNumberFormat="1" applyFont="1" applyFill="1" applyBorder="1" applyAlignment="1">
      <alignment horizontal="center" vertical="center"/>
    </xf>
    <xf numFmtId="3" fontId="9" fillId="3" borderId="1" xfId="0" applyNumberFormat="1" applyFont="1" applyFill="1" applyBorder="1" applyAlignment="1">
      <alignment horizontal="center" vertical="center"/>
    </xf>
    <xf numFmtId="3" fontId="10" fillId="3" borderId="1" xfId="0" applyNumberFormat="1" applyFont="1" applyFill="1" applyBorder="1" applyAlignment="1">
      <alignment horizontal="center" vertical="center"/>
    </xf>
    <xf numFmtId="9" fontId="9" fillId="3" borderId="1" xfId="2" applyFont="1" applyFill="1" applyBorder="1" applyAlignment="1" applyProtection="1">
      <alignment horizontal="center" vertical="center"/>
      <protection locked="0"/>
    </xf>
    <xf numFmtId="44" fontId="10" fillId="2" borderId="1" xfId="0" applyNumberFormat="1" applyFont="1" applyFill="1" applyBorder="1" applyAlignment="1">
      <alignment horizontal="center" vertical="center"/>
    </xf>
    <xf numFmtId="44" fontId="10" fillId="2" borderId="1" xfId="0" applyNumberFormat="1" applyFont="1" applyFill="1" applyBorder="1" applyAlignment="1">
      <alignment vertical="center"/>
    </xf>
    <xf numFmtId="0" fontId="3" fillId="0" borderId="0" xfId="0" applyFont="1"/>
    <xf numFmtId="0" fontId="3" fillId="0" borderId="0" xfId="0" applyFont="1" applyAlignment="1" applyProtection="1">
      <alignment vertical="center"/>
      <protection locked="0"/>
    </xf>
    <xf numFmtId="0" fontId="3" fillId="0" borderId="0" xfId="0" applyFont="1" applyAlignment="1">
      <alignment vertical="center"/>
    </xf>
    <xf numFmtId="0" fontId="3" fillId="3" borderId="9" xfId="0" applyFont="1" applyFill="1" applyBorder="1" applyAlignment="1" applyProtection="1">
      <alignment horizontal="center" vertical="center"/>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0" fontId="5" fillId="0" borderId="7" xfId="0" applyFont="1" applyBorder="1" applyAlignment="1" applyProtection="1">
      <alignment vertical="center"/>
      <protection locked="0"/>
    </xf>
    <xf numFmtId="0" fontId="5" fillId="0" borderId="7" xfId="0" applyFont="1" applyBorder="1" applyAlignment="1">
      <alignment vertical="center"/>
    </xf>
    <xf numFmtId="0" fontId="3" fillId="0" borderId="7" xfId="0" applyFont="1" applyBorder="1" applyAlignment="1">
      <alignment vertical="center"/>
    </xf>
    <xf numFmtId="0" fontId="3" fillId="0" borderId="0" xfId="0" applyFont="1" applyAlignment="1">
      <alignment horizontal="center" vertical="center"/>
    </xf>
    <xf numFmtId="0" fontId="9" fillId="0" borderId="6" xfId="0" applyFont="1" applyBorder="1" applyAlignment="1" applyProtection="1">
      <alignment horizontal="left" vertical="center"/>
      <protection locked="0"/>
    </xf>
    <xf numFmtId="0" fontId="6" fillId="0" borderId="5" xfId="0" applyFont="1" applyFill="1" applyBorder="1" applyAlignment="1" applyProtection="1">
      <alignment horizontal="center" vertical="center" wrapText="1"/>
      <protection locked="0"/>
    </xf>
    <xf numFmtId="0" fontId="16" fillId="0" borderId="1" xfId="0" applyFont="1" applyFill="1" applyBorder="1" applyAlignment="1">
      <alignment horizontal="left" vertical="top" wrapText="1"/>
    </xf>
    <xf numFmtId="0" fontId="16" fillId="0" borderId="9" xfId="6" applyFont="1" applyFill="1" applyBorder="1" applyAlignment="1" applyProtection="1">
      <alignment vertical="top" wrapText="1"/>
    </xf>
    <xf numFmtId="0" fontId="16" fillId="0" borderId="13" xfId="6" applyFont="1" applyFill="1" applyBorder="1" applyAlignment="1" applyProtection="1">
      <alignment vertical="top" wrapText="1"/>
    </xf>
    <xf numFmtId="0" fontId="3" fillId="0" borderId="1" xfId="0" applyFont="1" applyFill="1" applyBorder="1" applyAlignment="1">
      <alignment horizontal="left" vertical="top" wrapText="1"/>
    </xf>
    <xf numFmtId="49" fontId="17" fillId="0" borderId="1" xfId="0" applyNumberFormat="1" applyFont="1" applyFill="1" applyBorder="1" applyAlignment="1">
      <alignment horizontal="left" vertical="top" wrapText="1"/>
    </xf>
    <xf numFmtId="0" fontId="16" fillId="0" borderId="1" xfId="6" applyFont="1" applyFill="1" applyBorder="1" applyAlignment="1" applyProtection="1">
      <alignment vertical="top" wrapText="1"/>
    </xf>
    <xf numFmtId="0" fontId="3" fillId="0" borderId="0" xfId="0" applyFont="1" applyFill="1"/>
    <xf numFmtId="3" fontId="9" fillId="3" borderId="17" xfId="0" applyNumberFormat="1" applyFont="1" applyFill="1" applyBorder="1" applyAlignment="1">
      <alignment horizontal="center" vertical="center"/>
    </xf>
    <xf numFmtId="3" fontId="10" fillId="3" borderId="17" xfId="0" applyNumberFormat="1" applyFont="1" applyFill="1" applyBorder="1" applyAlignment="1">
      <alignment horizontal="center" vertical="center"/>
    </xf>
    <xf numFmtId="9" fontId="9" fillId="3" borderId="17" xfId="2" applyFont="1" applyFill="1" applyBorder="1" applyAlignment="1" applyProtection="1">
      <alignment horizontal="center" vertical="center"/>
      <protection locked="0"/>
    </xf>
    <xf numFmtId="44" fontId="10" fillId="2" borderId="17" xfId="0" applyNumberFormat="1" applyFont="1" applyFill="1" applyBorder="1" applyAlignment="1">
      <alignment horizontal="center" vertical="center"/>
    </xf>
    <xf numFmtId="44" fontId="10" fillId="2" borderId="17" xfId="0" applyNumberFormat="1" applyFont="1" applyFill="1" applyBorder="1" applyAlignment="1">
      <alignment vertical="center"/>
    </xf>
    <xf numFmtId="49" fontId="3" fillId="0" borderId="21" xfId="0" applyNumberFormat="1" applyFont="1" applyFill="1" applyBorder="1" applyAlignment="1">
      <alignment horizontal="center" vertical="center" wrapText="1"/>
    </xf>
    <xf numFmtId="0" fontId="16" fillId="0" borderId="9" xfId="0" applyFont="1" applyFill="1" applyBorder="1" applyAlignment="1">
      <alignment horizontal="left" vertical="top" wrapText="1"/>
    </xf>
    <xf numFmtId="0" fontId="16" fillId="0" borderId="1" xfId="0" applyFont="1" applyFill="1" applyBorder="1" applyAlignment="1">
      <alignment vertical="top" wrapText="1"/>
    </xf>
    <xf numFmtId="0" fontId="3" fillId="0" borderId="0" xfId="0" applyFont="1" applyFill="1" applyAlignment="1">
      <alignment vertical="top"/>
    </xf>
    <xf numFmtId="0" fontId="3" fillId="0" borderId="0" xfId="0" applyFont="1" applyFill="1" applyAlignment="1" applyProtection="1">
      <alignment vertical="top"/>
      <protection locked="0"/>
    </xf>
    <xf numFmtId="0" fontId="5" fillId="0" borderId="7" xfId="0" applyFont="1" applyFill="1" applyBorder="1" applyAlignment="1" applyProtection="1">
      <alignment horizontal="left" vertical="top"/>
      <protection locked="0"/>
    </xf>
    <xf numFmtId="0" fontId="3" fillId="0" borderId="0" xfId="0" applyFont="1" applyFill="1" applyAlignment="1" applyProtection="1">
      <alignment horizontal="left" vertical="top" wrapText="1"/>
      <protection locked="0"/>
    </xf>
    <xf numFmtId="0" fontId="3" fillId="0" borderId="0" xfId="0" applyFont="1" applyFill="1" applyAlignment="1">
      <alignment vertical="top" wrapText="1"/>
    </xf>
    <xf numFmtId="0" fontId="11" fillId="0" borderId="0" xfId="0" applyFont="1" applyFill="1" applyAlignment="1">
      <alignment horizontal="left" vertical="top" wrapText="1"/>
    </xf>
    <xf numFmtId="0" fontId="3" fillId="0" borderId="0" xfId="0" applyFont="1" applyFill="1" applyAlignment="1">
      <alignment horizontal="left" vertical="top" wrapText="1"/>
    </xf>
    <xf numFmtId="0" fontId="11" fillId="0" borderId="1" xfId="0" applyFont="1" applyFill="1" applyBorder="1" applyAlignment="1" applyProtection="1">
      <alignment horizontal="left" vertical="top" wrapText="1"/>
      <protection locked="0"/>
    </xf>
    <xf numFmtId="0" fontId="3" fillId="0" borderId="8" xfId="0" applyFont="1" applyBorder="1" applyAlignment="1">
      <alignment horizontal="center" vertical="center"/>
    </xf>
    <xf numFmtId="0" fontId="16" fillId="2" borderId="9" xfId="0" applyFont="1" applyFill="1" applyBorder="1" applyAlignment="1">
      <alignment horizontal="center" vertical="center" wrapText="1"/>
    </xf>
    <xf numFmtId="0" fontId="16" fillId="0" borderId="15" xfId="5" applyFont="1" applyFill="1" applyBorder="1" applyAlignment="1">
      <alignment horizontal="center" vertical="center" wrapText="1"/>
    </xf>
    <xf numFmtId="49" fontId="17" fillId="0" borderId="14" xfId="0" applyNumberFormat="1" applyFont="1" applyFill="1" applyBorder="1" applyAlignment="1">
      <alignment horizontal="center" vertical="center" wrapText="1"/>
    </xf>
    <xf numFmtId="49" fontId="3" fillId="0" borderId="14" xfId="0" applyNumberFormat="1" applyFont="1" applyFill="1" applyBorder="1" applyAlignment="1">
      <alignment horizontal="center" vertical="center" wrapText="1"/>
    </xf>
    <xf numFmtId="4" fontId="11" fillId="0" borderId="1" xfId="0" applyNumberFormat="1" applyFont="1" applyFill="1" applyBorder="1" applyAlignment="1">
      <alignment horizontal="center" vertical="center" wrapText="1"/>
    </xf>
    <xf numFmtId="4" fontId="11" fillId="0" borderId="4" xfId="0" applyNumberFormat="1" applyFont="1" applyFill="1" applyBorder="1" applyAlignment="1">
      <alignment horizontal="center" vertical="center" wrapText="1"/>
    </xf>
    <xf numFmtId="49" fontId="3" fillId="0" borderId="16" xfId="0" applyNumberFormat="1" applyFont="1" applyFill="1" applyBorder="1" applyAlignment="1">
      <alignment horizontal="center" vertical="center" wrapText="1"/>
    </xf>
    <xf numFmtId="49" fontId="17" fillId="0" borderId="16" xfId="0" applyNumberFormat="1" applyFont="1" applyFill="1" applyBorder="1" applyAlignment="1">
      <alignment horizontal="center" vertical="center" wrapText="1"/>
    </xf>
    <xf numFmtId="4" fontId="16" fillId="0" borderId="15" xfId="0" applyNumberFormat="1" applyFont="1" applyFill="1" applyBorder="1" applyAlignment="1">
      <alignment horizontal="center" vertical="center" wrapText="1"/>
    </xf>
    <xf numFmtId="0" fontId="3" fillId="0" borderId="0" xfId="0" applyFont="1" applyFill="1" applyAlignment="1">
      <alignment horizontal="center" vertical="center"/>
    </xf>
    <xf numFmtId="0" fontId="3" fillId="0" borderId="0" xfId="0" applyFont="1" applyFill="1" applyAlignment="1" applyProtection="1">
      <alignment horizontal="center" vertical="center"/>
      <protection locked="0"/>
    </xf>
    <xf numFmtId="0" fontId="5" fillId="0" borderId="5"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16" fillId="0" borderId="1" xfId="6" applyFont="1" applyFill="1" applyBorder="1" applyAlignment="1" applyProtection="1">
      <alignment horizontal="center" vertical="center" wrapText="1"/>
    </xf>
    <xf numFmtId="0" fontId="3" fillId="0" borderId="9"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7" xfId="0" applyFont="1" applyFill="1" applyBorder="1" applyAlignment="1" applyProtection="1">
      <alignment horizontal="center" vertical="center"/>
      <protection locked="0"/>
    </xf>
    <xf numFmtId="3" fontId="3" fillId="0" borderId="9" xfId="0" applyNumberFormat="1" applyFont="1" applyFill="1" applyBorder="1" applyAlignment="1">
      <alignment horizontal="center" vertical="center"/>
    </xf>
    <xf numFmtId="0" fontId="16" fillId="0" borderId="22" xfId="0" applyFont="1" applyFill="1" applyBorder="1" applyAlignment="1">
      <alignment horizontal="center" vertical="center" wrapText="1"/>
    </xf>
    <xf numFmtId="3" fontId="3" fillId="0" borderId="22" xfId="0" applyNumberFormat="1" applyFont="1" applyFill="1" applyBorder="1" applyAlignment="1">
      <alignment horizontal="center" vertical="center"/>
    </xf>
    <xf numFmtId="0" fontId="3" fillId="0" borderId="22" xfId="0" applyFont="1" applyFill="1" applyBorder="1" applyAlignment="1">
      <alignment horizontal="center" vertical="center"/>
    </xf>
    <xf numFmtId="3" fontId="5" fillId="0" borderId="22" xfId="0" applyNumberFormat="1" applyFont="1" applyFill="1" applyBorder="1" applyAlignment="1">
      <alignment horizontal="center" vertical="center"/>
    </xf>
    <xf numFmtId="0" fontId="3" fillId="0" borderId="22" xfId="0" applyFont="1" applyFill="1" applyBorder="1" applyAlignment="1" applyProtection="1">
      <alignment horizontal="center" vertical="center"/>
      <protection locked="0"/>
    </xf>
    <xf numFmtId="165" fontId="16" fillId="0" borderId="22" xfId="3" applyNumberFormat="1" applyFont="1" applyFill="1" applyBorder="1" applyAlignment="1" applyProtection="1">
      <alignment horizontal="center" vertical="center" wrapText="1"/>
    </xf>
    <xf numFmtId="9" fontId="5" fillId="0" borderId="22" xfId="2" applyFont="1" applyFill="1" applyBorder="1" applyAlignment="1" applyProtection="1">
      <alignment horizontal="center" vertical="center"/>
      <protection locked="0"/>
    </xf>
    <xf numFmtId="44" fontId="3" fillId="0" borderId="22" xfId="0" applyNumberFormat="1" applyFont="1" applyFill="1" applyBorder="1" applyAlignment="1">
      <alignment horizontal="center" vertical="center"/>
    </xf>
    <xf numFmtId="44" fontId="3" fillId="0" borderId="22" xfId="0" applyNumberFormat="1" applyFont="1" applyFill="1" applyBorder="1" applyAlignment="1">
      <alignment vertical="center"/>
    </xf>
    <xf numFmtId="49" fontId="10" fillId="0" borderId="9" xfId="0" applyNumberFormat="1" applyFont="1" applyBorder="1" applyAlignment="1" applyProtection="1">
      <alignment horizontal="center" vertical="center" wrapText="1"/>
      <protection locked="0"/>
    </xf>
    <xf numFmtId="0" fontId="3" fillId="2"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0" borderId="9" xfId="0" applyFont="1" applyFill="1" applyBorder="1" applyAlignment="1">
      <alignment horizontal="center" vertical="center"/>
    </xf>
    <xf numFmtId="3" fontId="3" fillId="0" borderId="1" xfId="0" applyNumberFormat="1" applyFont="1" applyFill="1" applyBorder="1" applyAlignment="1">
      <alignment horizontal="center" vertical="center"/>
    </xf>
    <xf numFmtId="0" fontId="9" fillId="0" borderId="13" xfId="0" applyFont="1" applyBorder="1" applyAlignment="1" applyProtection="1">
      <alignment horizontal="center" vertical="center" wrapText="1"/>
      <protection locked="0"/>
    </xf>
    <xf numFmtId="49" fontId="3" fillId="0" borderId="24" xfId="0" applyNumberFormat="1" applyFont="1" applyFill="1" applyBorder="1" applyAlignment="1">
      <alignment horizontal="left" vertical="top" wrapText="1"/>
    </xf>
    <xf numFmtId="0" fontId="3" fillId="2" borderId="25" xfId="0" applyFont="1" applyFill="1" applyBorder="1" applyAlignment="1">
      <alignment horizontal="center" vertical="center"/>
    </xf>
    <xf numFmtId="0" fontId="3" fillId="0" borderId="20" xfId="0" applyFont="1" applyFill="1" applyBorder="1" applyAlignment="1">
      <alignment horizontal="center" vertical="center" wrapText="1"/>
    </xf>
    <xf numFmtId="0" fontId="9" fillId="0" borderId="1" xfId="0" applyFont="1" applyBorder="1" applyAlignment="1" applyProtection="1">
      <alignment horizontal="center" vertical="center" wrapText="1"/>
      <protection locked="0"/>
    </xf>
    <xf numFmtId="0" fontId="3" fillId="3" borderId="5" xfId="0" applyFont="1" applyFill="1" applyBorder="1" applyAlignment="1" applyProtection="1">
      <alignment horizontal="center" vertical="center"/>
      <protection locked="0"/>
    </xf>
    <xf numFmtId="44" fontId="19" fillId="3" borderId="1" xfId="1" applyFont="1" applyFill="1" applyBorder="1" applyAlignment="1" applyProtection="1">
      <alignment horizontal="center" vertical="center" wrapText="1"/>
    </xf>
    <xf numFmtId="44" fontId="19" fillId="3" borderId="17" xfId="1" applyFont="1" applyFill="1" applyBorder="1" applyAlignment="1" applyProtection="1">
      <alignment horizontal="center" vertical="center" wrapText="1"/>
    </xf>
    <xf numFmtId="44" fontId="9" fillId="3" borderId="1" xfId="1" applyFont="1" applyFill="1" applyBorder="1" applyAlignment="1">
      <alignment horizontal="center" vertical="center"/>
    </xf>
    <xf numFmtId="3" fontId="10" fillId="2" borderId="1" xfId="0" applyNumberFormat="1" applyFont="1" applyFill="1" applyBorder="1" applyAlignment="1">
      <alignment horizontal="center" vertical="center"/>
    </xf>
    <xf numFmtId="3" fontId="9" fillId="2" borderId="1" xfId="0" applyNumberFormat="1" applyFont="1" applyFill="1" applyBorder="1" applyAlignment="1">
      <alignment horizontal="center" vertical="center"/>
    </xf>
    <xf numFmtId="3" fontId="3" fillId="0" borderId="26" xfId="0" applyNumberFormat="1" applyFont="1" applyFill="1" applyBorder="1" applyAlignment="1">
      <alignment horizontal="center" vertical="center"/>
    </xf>
    <xf numFmtId="3" fontId="5" fillId="0" borderId="26" xfId="0" applyNumberFormat="1" applyFont="1" applyFill="1" applyBorder="1" applyAlignment="1">
      <alignment horizontal="center" vertical="center"/>
    </xf>
    <xf numFmtId="0" fontId="3" fillId="0" borderId="26" xfId="0" applyFont="1" applyFill="1" applyBorder="1" applyAlignment="1">
      <alignment horizontal="center" vertical="center" wrapText="1"/>
    </xf>
    <xf numFmtId="0" fontId="16" fillId="0" borderId="26" xfId="0" applyFont="1" applyFill="1" applyBorder="1" applyAlignment="1">
      <alignment horizontal="center" vertical="center" wrapText="1"/>
    </xf>
    <xf numFmtId="0" fontId="3" fillId="0" borderId="26" xfId="0" applyFont="1" applyFill="1" applyBorder="1" applyAlignment="1" applyProtection="1">
      <alignment horizontal="center" vertical="center"/>
      <protection locked="0"/>
    </xf>
    <xf numFmtId="165" fontId="16" fillId="0" borderId="26" xfId="3" applyNumberFormat="1" applyFont="1" applyFill="1" applyBorder="1" applyAlignment="1" applyProtection="1">
      <alignment horizontal="center" vertical="center" wrapText="1"/>
    </xf>
    <xf numFmtId="9" fontId="5" fillId="0" borderId="26" xfId="2" applyFont="1" applyFill="1" applyBorder="1" applyAlignment="1" applyProtection="1">
      <alignment horizontal="center" vertical="center"/>
      <protection locked="0"/>
    </xf>
    <xf numFmtId="44" fontId="3" fillId="0" borderId="26" xfId="0" applyNumberFormat="1" applyFont="1" applyFill="1" applyBorder="1" applyAlignment="1">
      <alignment horizontal="center" vertical="center"/>
    </xf>
    <xf numFmtId="44" fontId="3" fillId="0" borderId="26" xfId="0" applyNumberFormat="1" applyFont="1" applyFill="1" applyBorder="1" applyAlignment="1">
      <alignment vertical="center"/>
    </xf>
    <xf numFmtId="0" fontId="9" fillId="0" borderId="9" xfId="0" applyFont="1" applyFill="1" applyBorder="1" applyAlignment="1" applyProtection="1">
      <alignment horizontal="center" vertical="center" wrapText="1"/>
      <protection locked="0"/>
    </xf>
    <xf numFmtId="49" fontId="3" fillId="0" borderId="2" xfId="0" applyNumberFormat="1"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2" xfId="0" applyFont="1" applyFill="1" applyBorder="1" applyAlignment="1">
      <alignment vertical="top" wrapText="1"/>
    </xf>
    <xf numFmtId="49" fontId="3" fillId="0" borderId="27" xfId="0" applyNumberFormat="1" applyFont="1" applyFill="1" applyBorder="1" applyAlignment="1">
      <alignment horizontal="left" vertical="top" wrapText="1"/>
    </xf>
    <xf numFmtId="49" fontId="3" fillId="0" borderId="28" xfId="0" applyNumberFormat="1" applyFont="1" applyFill="1" applyBorder="1" applyAlignment="1">
      <alignment horizontal="left" vertical="top" wrapText="1"/>
    </xf>
    <xf numFmtId="49" fontId="11" fillId="0" borderId="28" xfId="0" applyNumberFormat="1" applyFont="1" applyFill="1" applyBorder="1" applyAlignment="1">
      <alignment horizontal="left" vertical="top" wrapText="1"/>
    </xf>
    <xf numFmtId="0" fontId="11" fillId="0" borderId="2" xfId="0" applyFont="1" applyFill="1" applyBorder="1" applyAlignment="1">
      <alignment horizontal="left" vertical="top" wrapText="1"/>
    </xf>
    <xf numFmtId="49" fontId="3" fillId="0" borderId="29" xfId="0" applyNumberFormat="1" applyFont="1" applyFill="1" applyBorder="1" applyAlignment="1">
      <alignment horizontal="left" vertical="top" wrapText="1"/>
    </xf>
    <xf numFmtId="0" fontId="18" fillId="0" borderId="2" xfId="0" applyFont="1" applyFill="1" applyBorder="1" applyAlignment="1">
      <alignment vertical="top" wrapText="1"/>
    </xf>
    <xf numFmtId="0" fontId="3" fillId="0" borderId="26" xfId="0" applyFont="1" applyFill="1" applyBorder="1" applyAlignment="1">
      <alignment horizontal="center" vertical="center"/>
    </xf>
    <xf numFmtId="2" fontId="7" fillId="0" borderId="5" xfId="0" applyNumberFormat="1" applyFont="1" applyFill="1" applyBorder="1" applyAlignment="1" applyProtection="1">
      <alignment horizontal="center" vertical="center" wrapText="1"/>
      <protection locked="0"/>
    </xf>
    <xf numFmtId="164" fontId="6" fillId="0" borderId="5" xfId="3" applyFont="1" applyFill="1" applyBorder="1" applyAlignment="1" applyProtection="1">
      <alignment horizontal="center" vertical="center" wrapText="1"/>
      <protection locked="0"/>
    </xf>
    <xf numFmtId="0" fontId="16" fillId="0" borderId="20" xfId="0" applyFont="1" applyFill="1" applyBorder="1" applyAlignment="1">
      <alignment horizontal="center" vertical="center" wrapText="1"/>
    </xf>
    <xf numFmtId="3" fontId="3" fillId="0" borderId="5" xfId="0" applyNumberFormat="1" applyFont="1" applyFill="1" applyBorder="1" applyAlignment="1">
      <alignment horizontal="center" vertical="center"/>
    </xf>
    <xf numFmtId="0" fontId="18" fillId="0" borderId="1" xfId="0" applyFont="1" applyFill="1" applyBorder="1" applyAlignment="1">
      <alignment horizontal="center" vertical="center"/>
    </xf>
    <xf numFmtId="0" fontId="16" fillId="0" borderId="9"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0" xfId="0" applyFont="1" applyFill="1" applyBorder="1" applyAlignment="1" applyProtection="1">
      <alignment horizontal="center" vertical="center"/>
      <protection locked="0"/>
    </xf>
    <xf numFmtId="165" fontId="12" fillId="0" borderId="10" xfId="4" applyNumberFormat="1" applyFont="1" applyBorder="1" applyAlignment="1">
      <alignment horizontal="center" vertical="center"/>
    </xf>
    <xf numFmtId="165" fontId="12" fillId="0" borderId="11" xfId="4" applyNumberFormat="1" applyFont="1" applyBorder="1" applyAlignment="1">
      <alignment horizontal="center" vertical="center"/>
    </xf>
    <xf numFmtId="165" fontId="12" fillId="0" borderId="12" xfId="4" applyNumberFormat="1" applyFont="1" applyBorder="1" applyAlignment="1">
      <alignment horizontal="center" vertical="center"/>
    </xf>
    <xf numFmtId="49" fontId="17" fillId="0" borderId="0" xfId="0" applyNumberFormat="1" applyFont="1" applyFill="1" applyBorder="1" applyAlignment="1">
      <alignment horizontal="left" vertical="top" wrapText="1"/>
    </xf>
    <xf numFmtId="3" fontId="10" fillId="2" borderId="5" xfId="0" applyNumberFormat="1" applyFont="1" applyFill="1" applyBorder="1" applyAlignment="1">
      <alignment horizontal="center" vertical="center"/>
    </xf>
    <xf numFmtId="3" fontId="9" fillId="2" borderId="5" xfId="0" applyNumberFormat="1" applyFont="1" applyFill="1" applyBorder="1" applyAlignment="1">
      <alignment horizontal="center" vertical="center"/>
    </xf>
    <xf numFmtId="0" fontId="3" fillId="0" borderId="30" xfId="0" applyFont="1" applyFill="1" applyBorder="1" applyAlignment="1">
      <alignment horizontal="center" vertical="center" wrapText="1"/>
    </xf>
    <xf numFmtId="3" fontId="9" fillId="3" borderId="5" xfId="0" applyNumberFormat="1" applyFont="1" applyFill="1" applyBorder="1" applyAlignment="1">
      <alignment horizontal="center" vertical="center"/>
    </xf>
    <xf numFmtId="3" fontId="10" fillId="3" borderId="5" xfId="0" applyNumberFormat="1" applyFont="1" applyFill="1" applyBorder="1" applyAlignment="1">
      <alignment horizontal="center" vertical="center"/>
    </xf>
    <xf numFmtId="44" fontId="19" fillId="3" borderId="5" xfId="1" applyFont="1" applyFill="1" applyBorder="1" applyAlignment="1" applyProtection="1">
      <alignment horizontal="center" vertical="center" wrapText="1"/>
    </xf>
    <xf numFmtId="9" fontId="9" fillId="3" borderId="5" xfId="2" applyFont="1" applyFill="1" applyBorder="1" applyAlignment="1" applyProtection="1">
      <alignment horizontal="center" vertical="center"/>
      <protection locked="0"/>
    </xf>
    <xf numFmtId="44" fontId="10" fillId="2" borderId="5" xfId="0" applyNumberFormat="1" applyFont="1" applyFill="1" applyBorder="1" applyAlignment="1">
      <alignment horizontal="center" vertical="center"/>
    </xf>
    <xf numFmtId="44" fontId="10" fillId="2" borderId="5" xfId="0" applyNumberFormat="1" applyFont="1" applyFill="1" applyBorder="1" applyAlignment="1">
      <alignment vertical="center"/>
    </xf>
    <xf numFmtId="0" fontId="16" fillId="0" borderId="13" xfId="0" applyFont="1" applyFill="1" applyBorder="1" applyAlignment="1">
      <alignment horizontal="left" vertical="top" wrapText="1"/>
    </xf>
    <xf numFmtId="4" fontId="16" fillId="0" borderId="18" xfId="0" applyNumberFormat="1" applyFont="1" applyFill="1" applyBorder="1" applyAlignment="1">
      <alignment horizontal="center" vertical="center" wrapText="1"/>
    </xf>
    <xf numFmtId="0" fontId="16" fillId="0" borderId="9" xfId="0" applyFont="1" applyFill="1" applyBorder="1" applyAlignment="1">
      <alignment vertical="top" wrapText="1"/>
    </xf>
    <xf numFmtId="4" fontId="11" fillId="0" borderId="23" xfId="0" applyNumberFormat="1" applyFont="1" applyFill="1" applyBorder="1" applyAlignment="1">
      <alignment horizontal="center" vertical="center" wrapText="1"/>
    </xf>
    <xf numFmtId="0" fontId="16" fillId="0" borderId="1" xfId="5"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left" vertical="top" wrapText="1"/>
    </xf>
    <xf numFmtId="0" fontId="2" fillId="2" borderId="1" xfId="0" applyFont="1" applyFill="1" applyBorder="1" applyAlignment="1">
      <alignment horizontal="center" vertical="center"/>
    </xf>
    <xf numFmtId="3" fontId="2" fillId="0" borderId="1" xfId="0" applyNumberFormat="1" applyFont="1" applyFill="1" applyBorder="1" applyAlignment="1">
      <alignment horizontal="center" vertical="center"/>
    </xf>
    <xf numFmtId="0" fontId="12" fillId="0" borderId="6" xfId="4" applyFont="1" applyBorder="1" applyAlignment="1">
      <alignment horizontal="centerContinuous" vertical="center"/>
    </xf>
    <xf numFmtId="0" fontId="12" fillId="0" borderId="7" xfId="4" applyFont="1" applyBorder="1" applyAlignment="1">
      <alignment horizontal="centerContinuous" vertical="center"/>
    </xf>
    <xf numFmtId="0" fontId="12" fillId="0" borderId="8" xfId="4" applyFont="1" applyBorder="1" applyAlignment="1">
      <alignment horizontal="centerContinuous" vertical="center"/>
    </xf>
    <xf numFmtId="0" fontId="7" fillId="0" borderId="5" xfId="0" applyFont="1" applyFill="1" applyBorder="1" applyAlignment="1" applyProtection="1">
      <alignment horizontal="center" vertical="center" wrapText="1"/>
      <protection locked="0"/>
    </xf>
    <xf numFmtId="44" fontId="10" fillId="0" borderId="31" xfId="0" applyNumberFormat="1" applyFont="1" applyFill="1" applyBorder="1" applyAlignment="1">
      <alignment vertical="center"/>
    </xf>
    <xf numFmtId="44" fontId="10" fillId="0" borderId="22" xfId="0" applyNumberFormat="1" applyFont="1" applyFill="1" applyBorder="1" applyAlignment="1">
      <alignment vertical="center"/>
    </xf>
    <xf numFmtId="0" fontId="5" fillId="0" borderId="0" xfId="0" applyFont="1" applyBorder="1" applyAlignment="1" applyProtection="1">
      <alignment horizontal="center" vertical="center" wrapText="1"/>
      <protection locked="0"/>
    </xf>
    <xf numFmtId="0" fontId="3" fillId="0" borderId="0" xfId="0" applyFont="1" applyBorder="1" applyAlignment="1">
      <alignment horizontal="center" vertical="center"/>
    </xf>
    <xf numFmtId="0" fontId="9" fillId="0" borderId="0" xfId="0" applyFont="1" applyBorder="1" applyAlignment="1" applyProtection="1">
      <alignment horizontal="center" vertical="center" wrapText="1"/>
      <protection locked="0"/>
    </xf>
    <xf numFmtId="49" fontId="10" fillId="0" borderId="0" xfId="0" applyNumberFormat="1" applyFont="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7" fillId="0" borderId="5" xfId="0" applyFont="1" applyFill="1" applyBorder="1" applyAlignment="1" applyProtection="1">
      <alignment horizontal="centerContinuous" vertical="center" wrapText="1"/>
      <protection locked="0"/>
    </xf>
    <xf numFmtId="44" fontId="10"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3" fillId="3" borderId="1" xfId="0" applyFont="1" applyFill="1" applyBorder="1" applyAlignment="1" applyProtection="1">
      <alignment horizontal="center" vertical="center"/>
      <protection locked="0"/>
    </xf>
    <xf numFmtId="3" fontId="10" fillId="2" borderId="1" xfId="0" applyNumberFormat="1" applyFont="1" applyFill="1" applyBorder="1" applyAlignment="1">
      <alignment horizontal="center" vertical="center"/>
    </xf>
    <xf numFmtId="3" fontId="9" fillId="2" borderId="1" xfId="0" applyNumberFormat="1" applyFont="1" applyFill="1" applyBorder="1" applyAlignment="1">
      <alignment horizontal="center" vertical="center"/>
    </xf>
    <xf numFmtId="3" fontId="9" fillId="3" borderId="1" xfId="0" applyNumberFormat="1" applyFont="1" applyFill="1" applyBorder="1" applyAlignment="1">
      <alignment horizontal="center" vertical="center"/>
    </xf>
    <xf numFmtId="3" fontId="10" fillId="3" borderId="1" xfId="0" applyNumberFormat="1" applyFont="1" applyFill="1" applyBorder="1" applyAlignment="1">
      <alignment horizontal="center" vertical="center"/>
    </xf>
    <xf numFmtId="44" fontId="19" fillId="3" borderId="1" xfId="1" applyFont="1" applyFill="1" applyBorder="1" applyAlignment="1" applyProtection="1">
      <alignment horizontal="center" vertical="center" wrapText="1"/>
    </xf>
    <xf numFmtId="9" fontId="9" fillId="3" borderId="1" xfId="2" applyFont="1" applyFill="1" applyBorder="1" applyAlignment="1" applyProtection="1">
      <alignment horizontal="center" vertical="center"/>
      <protection locked="0"/>
    </xf>
    <xf numFmtId="44" fontId="10" fillId="2" borderId="5" xfId="0" applyNumberFormat="1" applyFont="1" applyFill="1" applyBorder="1" applyAlignment="1">
      <alignment horizontal="center" vertical="center"/>
    </xf>
    <xf numFmtId="9" fontId="9" fillId="3" borderId="5" xfId="2" applyFont="1" applyFill="1" applyBorder="1" applyAlignment="1" applyProtection="1">
      <alignment horizontal="center" vertical="center"/>
      <protection locked="0"/>
    </xf>
    <xf numFmtId="49" fontId="3" fillId="0" borderId="0" xfId="0" applyNumberFormat="1" applyFont="1" applyFill="1" applyBorder="1" applyAlignment="1">
      <alignment horizontal="center" vertical="center" wrapText="1"/>
    </xf>
    <xf numFmtId="166" fontId="9" fillId="0" borderId="7" xfId="0" applyNumberFormat="1" applyFont="1" applyBorder="1" applyAlignment="1">
      <alignment vertical="center"/>
    </xf>
    <xf numFmtId="0" fontId="9" fillId="0" borderId="34" xfId="0" applyFont="1" applyBorder="1" applyAlignment="1" applyProtection="1">
      <alignment horizontal="center" vertical="center"/>
      <protection locked="0"/>
    </xf>
    <xf numFmtId="166" fontId="9" fillId="0" borderId="34" xfId="0" applyNumberFormat="1" applyFont="1" applyBorder="1" applyAlignment="1">
      <alignment vertical="center"/>
    </xf>
    <xf numFmtId="0" fontId="3" fillId="0" borderId="35" xfId="0" applyFont="1" applyBorder="1" applyAlignment="1" applyProtection="1">
      <alignment vertical="center"/>
      <protection locked="0"/>
    </xf>
    <xf numFmtId="0" fontId="5" fillId="0" borderId="7" xfId="0" applyFont="1" applyFill="1" applyBorder="1" applyAlignment="1" applyProtection="1">
      <alignment vertical="center"/>
      <protection locked="0"/>
    </xf>
    <xf numFmtId="0" fontId="6" fillId="0" borderId="36" xfId="0" applyFont="1" applyFill="1" applyBorder="1" applyAlignment="1" applyProtection="1">
      <alignment horizontal="center" vertical="center" wrapText="1"/>
      <protection locked="0"/>
    </xf>
    <xf numFmtId="0" fontId="7" fillId="2" borderId="5" xfId="0" applyFont="1" applyFill="1" applyBorder="1" applyAlignment="1" applyProtection="1">
      <alignment horizontal="centerContinuous" vertical="center" wrapText="1"/>
      <protection locked="0"/>
    </xf>
    <xf numFmtId="0" fontId="3" fillId="0" borderId="36"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41" xfId="0" applyFont="1" applyFill="1" applyBorder="1" applyAlignment="1">
      <alignment horizontal="center" vertical="center"/>
    </xf>
    <xf numFmtId="3" fontId="10" fillId="2" borderId="9" xfId="0" applyNumberFormat="1" applyFont="1" applyFill="1" applyBorder="1" applyAlignment="1">
      <alignment horizontal="center" vertical="center"/>
    </xf>
    <xf numFmtId="3" fontId="9" fillId="2" borderId="9" xfId="0" applyNumberFormat="1" applyFont="1" applyFill="1" applyBorder="1" applyAlignment="1">
      <alignment horizontal="center" vertical="center"/>
    </xf>
    <xf numFmtId="3" fontId="9" fillId="3" borderId="1" xfId="0" applyNumberFormat="1" applyFont="1" applyFill="1" applyBorder="1" applyAlignment="1">
      <alignment horizontal="center" vertical="center"/>
    </xf>
    <xf numFmtId="3" fontId="10" fillId="3" borderId="1" xfId="0" applyNumberFormat="1" applyFont="1" applyFill="1" applyBorder="1" applyAlignment="1">
      <alignment horizontal="center" vertical="center"/>
    </xf>
    <xf numFmtId="44" fontId="19" fillId="3" borderId="1" xfId="1" applyFont="1" applyFill="1" applyBorder="1" applyAlignment="1" applyProtection="1">
      <alignment horizontal="center" vertical="center" wrapText="1"/>
    </xf>
    <xf numFmtId="9" fontId="9" fillId="3" borderId="1" xfId="2" applyFont="1" applyFill="1" applyBorder="1" applyAlignment="1" applyProtection="1">
      <alignment horizontal="center" vertical="center"/>
      <protection locked="0"/>
    </xf>
    <xf numFmtId="44" fontId="10" fillId="2" borderId="1" xfId="0" applyNumberFormat="1" applyFont="1" applyFill="1" applyBorder="1" applyAlignment="1">
      <alignment horizontal="center" vertical="center"/>
    </xf>
    <xf numFmtId="3" fontId="10" fillId="2" borderId="1" xfId="0" applyNumberFormat="1" applyFont="1" applyFill="1" applyBorder="1" applyAlignment="1">
      <alignment horizontal="center" vertical="center"/>
    </xf>
    <xf numFmtId="3" fontId="9" fillId="2" borderId="1" xfId="0" applyNumberFormat="1" applyFont="1" applyFill="1" applyBorder="1" applyAlignment="1">
      <alignment horizontal="center" vertical="center"/>
    </xf>
    <xf numFmtId="0" fontId="3" fillId="3" borderId="1" xfId="0" applyFont="1" applyFill="1" applyBorder="1" applyAlignment="1" applyProtection="1">
      <alignment horizontal="center" vertical="center"/>
      <protection locked="0"/>
    </xf>
    <xf numFmtId="0" fontId="1" fillId="2" borderId="1" xfId="0" applyFont="1" applyFill="1" applyBorder="1" applyAlignment="1">
      <alignment horizontal="center" vertical="center"/>
    </xf>
    <xf numFmtId="0" fontId="11" fillId="4" borderId="9" xfId="0" applyFont="1" applyFill="1" applyBorder="1" applyAlignment="1">
      <alignment horizontal="left" vertical="center" wrapText="1"/>
    </xf>
    <xf numFmtId="166" fontId="9" fillId="3" borderId="9" xfId="0" applyNumberFormat="1" applyFont="1" applyFill="1" applyBorder="1" applyAlignment="1" applyProtection="1">
      <alignment horizontal="center" vertical="center"/>
      <protection locked="0"/>
    </xf>
    <xf numFmtId="0" fontId="20" fillId="0" borderId="42" xfId="0" applyFont="1" applyFill="1" applyBorder="1" applyAlignment="1" applyProtection="1">
      <alignment horizontal="center" vertical="center" wrapText="1"/>
      <protection locked="0"/>
    </xf>
    <xf numFmtId="0" fontId="20" fillId="0" borderId="5" xfId="0" applyFont="1" applyFill="1" applyBorder="1" applyAlignment="1" applyProtection="1">
      <alignment horizontal="center" vertical="center" wrapText="1"/>
      <protection locked="0"/>
    </xf>
    <xf numFmtId="0" fontId="20" fillId="5" borderId="5" xfId="0" applyFont="1" applyFill="1" applyBorder="1" applyAlignment="1" applyProtection="1">
      <alignment horizontal="center" vertical="center" wrapText="1"/>
      <protection locked="0"/>
    </xf>
    <xf numFmtId="0" fontId="20" fillId="5" borderId="1" xfId="0" applyFont="1" applyFill="1" applyBorder="1" applyAlignment="1" applyProtection="1">
      <alignment horizontal="center" vertical="center" wrapText="1"/>
      <protection locked="0"/>
    </xf>
    <xf numFmtId="2" fontId="20" fillId="0" borderId="5" xfId="0" applyNumberFormat="1" applyFont="1" applyFill="1" applyBorder="1" applyAlignment="1" applyProtection="1">
      <alignment horizontal="center" vertical="center" wrapText="1"/>
      <protection locked="0"/>
    </xf>
    <xf numFmtId="164" fontId="20" fillId="0" borderId="5" xfId="3" applyFont="1" applyFill="1" applyBorder="1" applyAlignment="1" applyProtection="1">
      <alignment horizontal="center" vertical="center" wrapText="1"/>
      <protection locked="0"/>
    </xf>
    <xf numFmtId="164" fontId="20" fillId="3" borderId="5" xfId="3" applyFont="1" applyFill="1" applyBorder="1" applyAlignment="1" applyProtection="1">
      <alignment horizontal="center" vertical="center" wrapText="1"/>
      <protection locked="0"/>
    </xf>
    <xf numFmtId="1" fontId="20" fillId="3" borderId="1" xfId="7" applyNumberFormat="1" applyFont="1" applyFill="1" applyBorder="1" applyAlignment="1" applyProtection="1">
      <alignment horizontal="center" vertical="center" wrapText="1"/>
      <protection locked="0"/>
    </xf>
    <xf numFmtId="165" fontId="20" fillId="3" borderId="5" xfId="1" applyNumberFormat="1" applyFont="1" applyFill="1" applyBorder="1" applyAlignment="1" applyProtection="1">
      <alignment horizontal="center" vertical="center" wrapText="1"/>
      <protection locked="0"/>
    </xf>
    <xf numFmtId="165" fontId="20" fillId="4" borderId="5" xfId="3" applyNumberFormat="1" applyFont="1" applyFill="1" applyBorder="1" applyAlignment="1" applyProtection="1">
      <alignment horizontal="center" vertical="center" wrapText="1"/>
    </xf>
    <xf numFmtId="0" fontId="20" fillId="0" borderId="5" xfId="0" applyFont="1" applyBorder="1" applyAlignment="1" applyProtection="1">
      <alignment horizontal="center" vertical="center" wrapText="1"/>
    </xf>
    <xf numFmtId="0" fontId="20" fillId="0" borderId="43" xfId="0" applyFont="1" applyBorder="1" applyAlignment="1" applyProtection="1">
      <alignment horizontal="center" vertical="center" wrapText="1"/>
    </xf>
    <xf numFmtId="0" fontId="20" fillId="0" borderId="6" xfId="0" applyFont="1" applyFill="1" applyBorder="1" applyAlignment="1" applyProtection="1">
      <alignment vertical="center"/>
      <protection locked="0"/>
    </xf>
    <xf numFmtId="0" fontId="20" fillId="0" borderId="7" xfId="0" applyFont="1" applyFill="1" applyBorder="1" applyAlignment="1" applyProtection="1">
      <alignment horizontal="left" vertical="center"/>
      <protection locked="0"/>
    </xf>
    <xf numFmtId="0" fontId="20" fillId="0" borderId="7" xfId="0" applyFont="1" applyBorder="1" applyAlignment="1" applyProtection="1">
      <alignment vertical="center"/>
      <protection locked="0"/>
    </xf>
    <xf numFmtId="0" fontId="20" fillId="0" borderId="7" xfId="0" applyFont="1" applyFill="1" applyBorder="1" applyAlignment="1" applyProtection="1">
      <alignment vertical="center"/>
      <protection locked="0"/>
    </xf>
    <xf numFmtId="0" fontId="20" fillId="0" borderId="7" xfId="0" applyFont="1" applyBorder="1" applyAlignment="1" applyProtection="1">
      <alignment vertical="center"/>
    </xf>
    <xf numFmtId="0" fontId="20" fillId="0" borderId="44" xfId="0" applyFont="1" applyBorder="1" applyAlignment="1" applyProtection="1">
      <alignment vertical="center"/>
    </xf>
    <xf numFmtId="0" fontId="20" fillId="0" borderId="45" xfId="0" applyFont="1" applyFill="1" applyBorder="1" applyAlignment="1" applyProtection="1">
      <alignment horizontal="center" vertical="center" wrapText="1"/>
      <protection locked="0"/>
    </xf>
    <xf numFmtId="0" fontId="21" fillId="0" borderId="1" xfId="0" applyFont="1" applyFill="1" applyBorder="1" applyAlignment="1" applyProtection="1">
      <alignment horizontal="left" vertical="center" wrapText="1"/>
      <protection locked="0"/>
    </xf>
    <xf numFmtId="0" fontId="21" fillId="5" borderId="1" xfId="0" applyFont="1" applyFill="1" applyBorder="1" applyAlignment="1" applyProtection="1">
      <alignment horizontal="center" vertical="center"/>
    </xf>
    <xf numFmtId="3" fontId="21" fillId="5" borderId="1" xfId="0" applyNumberFormat="1" applyFont="1" applyFill="1" applyBorder="1" applyAlignment="1" applyProtection="1">
      <alignment horizontal="center" vertical="center"/>
    </xf>
    <xf numFmtId="3" fontId="20" fillId="5" borderId="1" xfId="0" applyNumberFormat="1" applyFont="1" applyFill="1" applyBorder="1" applyAlignment="1" applyProtection="1">
      <alignment horizontal="center" vertical="center"/>
    </xf>
    <xf numFmtId="0" fontId="21" fillId="0" borderId="1" xfId="0" applyFont="1" applyFill="1" applyBorder="1" applyAlignment="1" applyProtection="1">
      <alignment horizontal="center" vertical="center" wrapText="1"/>
      <protection locked="0"/>
    </xf>
    <xf numFmtId="0" fontId="21" fillId="0" borderId="1" xfId="0" applyFont="1" applyFill="1" applyBorder="1" applyAlignment="1" applyProtection="1">
      <alignment horizontal="center" vertical="center"/>
      <protection locked="0"/>
    </xf>
    <xf numFmtId="0" fontId="21" fillId="3" borderId="1" xfId="0" applyFont="1" applyFill="1" applyBorder="1" applyAlignment="1" applyProtection="1">
      <alignment horizontal="center" vertical="center"/>
      <protection locked="0"/>
    </xf>
    <xf numFmtId="3" fontId="20" fillId="3" borderId="9" xfId="0" applyNumberFormat="1" applyFont="1" applyFill="1" applyBorder="1" applyAlignment="1" applyProtection="1">
      <alignment horizontal="center" vertical="center"/>
      <protection locked="0"/>
    </xf>
    <xf numFmtId="166" fontId="21" fillId="3" borderId="1" xfId="0" applyNumberFormat="1" applyFont="1" applyFill="1" applyBorder="1" applyAlignment="1" applyProtection="1">
      <alignment horizontal="center" vertical="center"/>
      <protection locked="0"/>
    </xf>
    <xf numFmtId="9" fontId="21" fillId="3" borderId="1" xfId="2" applyFont="1" applyFill="1" applyBorder="1" applyAlignment="1" applyProtection="1">
      <alignment horizontal="center" vertical="center"/>
      <protection locked="0"/>
    </xf>
    <xf numFmtId="166" fontId="21" fillId="0" borderId="1" xfId="0" applyNumberFormat="1" applyFont="1" applyBorder="1" applyAlignment="1" applyProtection="1">
      <alignment horizontal="center" vertical="center"/>
    </xf>
    <xf numFmtId="166" fontId="21" fillId="0" borderId="46" xfId="0" applyNumberFormat="1" applyFont="1" applyBorder="1" applyAlignment="1" applyProtection="1">
      <alignment horizontal="center" vertical="center"/>
    </xf>
    <xf numFmtId="0" fontId="21" fillId="0" borderId="47" xfId="0" applyFont="1" applyFill="1" applyBorder="1" applyAlignment="1" applyProtection="1">
      <alignment horizontal="left" vertical="center" wrapText="1"/>
      <protection locked="0"/>
    </xf>
    <xf numFmtId="166" fontId="21" fillId="0" borderId="47" xfId="0" applyNumberFormat="1" applyFont="1" applyBorder="1" applyAlignment="1" applyProtection="1">
      <alignment horizontal="center" vertical="center"/>
    </xf>
    <xf numFmtId="0" fontId="20" fillId="0" borderId="47" xfId="0" applyFont="1" applyFill="1" applyBorder="1" applyAlignment="1" applyProtection="1">
      <alignment horizontal="left" vertical="top" wrapText="1"/>
      <protection locked="0"/>
    </xf>
    <xf numFmtId="0" fontId="22" fillId="0" borderId="0" xfId="0" applyFont="1" applyFill="1" applyBorder="1" applyProtection="1">
      <protection locked="0"/>
    </xf>
    <xf numFmtId="0" fontId="20" fillId="0" borderId="0" xfId="0" applyFont="1" applyFill="1" applyBorder="1" applyAlignment="1" applyProtection="1">
      <alignment horizontal="left" vertical="top" wrapText="1"/>
      <protection locked="0"/>
    </xf>
    <xf numFmtId="0" fontId="20" fillId="0" borderId="6" xfId="0" applyFont="1" applyFill="1" applyBorder="1" applyAlignment="1" applyProtection="1">
      <alignment horizontal="left" vertical="top" wrapText="1"/>
      <protection locked="0"/>
    </xf>
    <xf numFmtId="166" fontId="9" fillId="0" borderId="49" xfId="0" applyNumberFormat="1" applyFont="1" applyBorder="1" applyAlignment="1">
      <alignment vertical="center"/>
    </xf>
    <xf numFmtId="0" fontId="9" fillId="0" borderId="48" xfId="0" applyFont="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5" fillId="3" borderId="3" xfId="0" applyFont="1" applyFill="1" applyBorder="1" applyAlignment="1" applyProtection="1">
      <alignment horizontal="center" vertical="center"/>
      <protection locked="0"/>
    </xf>
    <xf numFmtId="0" fontId="5" fillId="3" borderId="4" xfId="0" applyFont="1" applyFill="1" applyBorder="1" applyAlignment="1" applyProtection="1">
      <alignment horizontal="center" vertical="center"/>
      <protection locked="0"/>
    </xf>
    <xf numFmtId="0" fontId="5" fillId="0" borderId="0" xfId="0" applyFont="1" applyAlignment="1" applyProtection="1">
      <alignment horizontal="left" vertical="top" wrapText="1"/>
      <protection locked="0"/>
    </xf>
    <xf numFmtId="0" fontId="5" fillId="0" borderId="0" xfId="0" applyFont="1" applyAlignment="1" applyProtection="1">
      <alignment horizontal="left" vertical="top"/>
      <protection locked="0"/>
    </xf>
    <xf numFmtId="44" fontId="10" fillId="2" borderId="5" xfId="0" applyNumberFormat="1" applyFont="1" applyFill="1" applyBorder="1" applyAlignment="1">
      <alignment horizontal="center" vertical="center"/>
    </xf>
    <xf numFmtId="44" fontId="10" fillId="2" borderId="13" xfId="0" applyNumberFormat="1" applyFont="1" applyFill="1" applyBorder="1" applyAlignment="1">
      <alignment horizontal="center" vertical="center"/>
    </xf>
    <xf numFmtId="44" fontId="10" fillId="2" borderId="19" xfId="0" applyNumberFormat="1" applyFont="1" applyFill="1" applyBorder="1" applyAlignment="1">
      <alignment horizontal="center" vertical="center"/>
    </xf>
    <xf numFmtId="3" fontId="10" fillId="2" borderId="37" xfId="0" applyNumberFormat="1" applyFont="1" applyFill="1" applyBorder="1" applyAlignment="1">
      <alignment horizontal="center" vertical="center"/>
    </xf>
    <xf numFmtId="3" fontId="10" fillId="2" borderId="38" xfId="0" applyNumberFormat="1" applyFont="1" applyFill="1" applyBorder="1" applyAlignment="1">
      <alignment horizontal="center" vertical="center"/>
    </xf>
    <xf numFmtId="3" fontId="10" fillId="2" borderId="2" xfId="0" applyNumberFormat="1" applyFont="1" applyFill="1" applyBorder="1" applyAlignment="1">
      <alignment horizontal="center" vertical="center"/>
    </xf>
    <xf numFmtId="3" fontId="10" fillId="2" borderId="39" xfId="0" applyNumberFormat="1" applyFont="1" applyFill="1" applyBorder="1" applyAlignment="1">
      <alignment horizontal="center" vertical="center"/>
    </xf>
    <xf numFmtId="3" fontId="9" fillId="3" borderId="5" xfId="0" applyNumberFormat="1" applyFont="1" applyFill="1" applyBorder="1" applyAlignment="1">
      <alignment horizontal="center" vertical="center"/>
    </xf>
    <xf numFmtId="3" fontId="9" fillId="3" borderId="13" xfId="0" applyNumberFormat="1" applyFont="1" applyFill="1" applyBorder="1" applyAlignment="1">
      <alignment horizontal="center" vertical="center"/>
    </xf>
    <xf numFmtId="3" fontId="9" fillId="3" borderId="9" xfId="0" applyNumberFormat="1" applyFont="1" applyFill="1" applyBorder="1" applyAlignment="1">
      <alignment horizontal="center" vertical="center"/>
    </xf>
    <xf numFmtId="3" fontId="10" fillId="3" borderId="5" xfId="0" applyNumberFormat="1" applyFont="1" applyFill="1" applyBorder="1" applyAlignment="1">
      <alignment horizontal="center" vertical="center"/>
    </xf>
    <xf numFmtId="3" fontId="10" fillId="3" borderId="13" xfId="0" applyNumberFormat="1" applyFont="1" applyFill="1" applyBorder="1" applyAlignment="1">
      <alignment horizontal="center" vertical="center"/>
    </xf>
    <xf numFmtId="3" fontId="10" fillId="3" borderId="9" xfId="0" applyNumberFormat="1" applyFont="1" applyFill="1" applyBorder="1" applyAlignment="1">
      <alignment horizontal="center" vertical="center"/>
    </xf>
    <xf numFmtId="0" fontId="3" fillId="2" borderId="5"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9" xfId="0" applyFont="1" applyFill="1" applyBorder="1" applyAlignment="1">
      <alignment horizontal="center" vertical="center"/>
    </xf>
    <xf numFmtId="3" fontId="10" fillId="2" borderId="5" xfId="0" applyNumberFormat="1" applyFont="1" applyFill="1" applyBorder="1" applyAlignment="1">
      <alignment horizontal="center" vertical="center"/>
    </xf>
    <xf numFmtId="3" fontId="10" fillId="2" borderId="13" xfId="0" applyNumberFormat="1" applyFont="1" applyFill="1" applyBorder="1" applyAlignment="1">
      <alignment horizontal="center" vertical="center"/>
    </xf>
    <xf numFmtId="3" fontId="10" fillId="2" borderId="9" xfId="0" applyNumberFormat="1" applyFont="1" applyFill="1" applyBorder="1" applyAlignment="1">
      <alignment horizontal="center" vertical="center"/>
    </xf>
    <xf numFmtId="3" fontId="9" fillId="2" borderId="5" xfId="0" applyNumberFormat="1" applyFont="1" applyFill="1" applyBorder="1" applyAlignment="1">
      <alignment horizontal="center" vertical="center"/>
    </xf>
    <xf numFmtId="3" fontId="9" fillId="2" borderId="13" xfId="0" applyNumberFormat="1" applyFont="1" applyFill="1" applyBorder="1" applyAlignment="1">
      <alignment horizontal="center" vertical="center"/>
    </xf>
    <xf numFmtId="3" fontId="9" fillId="2" borderId="9" xfId="0" applyNumberFormat="1" applyFont="1" applyFill="1" applyBorder="1" applyAlignment="1">
      <alignment horizontal="center" vertical="center"/>
    </xf>
    <xf numFmtId="44" fontId="10" fillId="2" borderId="9" xfId="0" applyNumberFormat="1" applyFont="1" applyFill="1" applyBorder="1" applyAlignment="1">
      <alignment horizontal="center" vertical="center"/>
    </xf>
    <xf numFmtId="3" fontId="9" fillId="3" borderId="1" xfId="0" applyNumberFormat="1" applyFont="1" applyFill="1" applyBorder="1" applyAlignment="1">
      <alignment horizontal="center" vertical="center"/>
    </xf>
    <xf numFmtId="3" fontId="10" fillId="3" borderId="1" xfId="0" applyNumberFormat="1" applyFont="1" applyFill="1" applyBorder="1" applyAlignment="1">
      <alignment horizontal="center" vertical="center"/>
    </xf>
    <xf numFmtId="44" fontId="19" fillId="3" borderId="1" xfId="1" applyFont="1" applyFill="1" applyBorder="1" applyAlignment="1" applyProtection="1">
      <alignment horizontal="center" vertical="center" wrapText="1"/>
    </xf>
    <xf numFmtId="9" fontId="9" fillId="3" borderId="1" xfId="2" applyFont="1" applyFill="1" applyBorder="1" applyAlignment="1" applyProtection="1">
      <alignment horizontal="center" vertical="center"/>
      <protection locked="0"/>
    </xf>
    <xf numFmtId="44" fontId="10" fillId="2" borderId="1" xfId="0" applyNumberFormat="1" applyFont="1" applyFill="1" applyBorder="1" applyAlignment="1">
      <alignment horizontal="center" vertical="center"/>
    </xf>
    <xf numFmtId="0" fontId="3" fillId="3" borderId="5" xfId="0" applyFont="1" applyFill="1" applyBorder="1" applyAlignment="1" applyProtection="1">
      <alignment horizontal="center" vertical="center"/>
      <protection locked="0"/>
    </xf>
    <xf numFmtId="0" fontId="3" fillId="3" borderId="13"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44" fontId="19" fillId="3" borderId="5" xfId="1" applyFont="1" applyFill="1" applyBorder="1" applyAlignment="1" applyProtection="1">
      <alignment horizontal="center" vertical="center" wrapText="1"/>
    </xf>
    <xf numFmtId="44" fontId="19" fillId="3" borderId="13" xfId="1" applyFont="1" applyFill="1" applyBorder="1" applyAlignment="1" applyProtection="1">
      <alignment horizontal="center" vertical="center" wrapText="1"/>
    </xf>
    <xf numFmtId="44" fontId="19" fillId="3" borderId="9" xfId="1" applyFont="1" applyFill="1" applyBorder="1" applyAlignment="1" applyProtection="1">
      <alignment horizontal="center" vertical="center" wrapText="1"/>
    </xf>
    <xf numFmtId="0" fontId="3" fillId="2" borderId="1" xfId="0" applyFont="1" applyFill="1" applyBorder="1" applyAlignment="1">
      <alignment horizontal="center" vertical="center"/>
    </xf>
    <xf numFmtId="3" fontId="10" fillId="2" borderId="1" xfId="0" applyNumberFormat="1" applyFont="1" applyFill="1" applyBorder="1" applyAlignment="1">
      <alignment horizontal="center" vertical="center"/>
    </xf>
    <xf numFmtId="3" fontId="9" fillId="2" borderId="1" xfId="0" applyNumberFormat="1" applyFont="1" applyFill="1" applyBorder="1" applyAlignment="1">
      <alignment horizontal="center" vertical="center"/>
    </xf>
    <xf numFmtId="0" fontId="3" fillId="3" borderId="1" xfId="0" applyFont="1" applyFill="1" applyBorder="1" applyAlignment="1" applyProtection="1">
      <alignment horizontal="center" vertical="center"/>
      <protection locked="0"/>
    </xf>
    <xf numFmtId="9" fontId="9" fillId="3" borderId="5" xfId="2" applyFont="1" applyFill="1" applyBorder="1" applyAlignment="1" applyProtection="1">
      <alignment horizontal="center" vertical="center"/>
      <protection locked="0"/>
    </xf>
    <xf numFmtId="9" fontId="9" fillId="3" borderId="13" xfId="2" applyFont="1" applyFill="1" applyBorder="1" applyAlignment="1" applyProtection="1">
      <alignment horizontal="center" vertical="center"/>
      <protection locked="0"/>
    </xf>
    <xf numFmtId="9" fontId="9" fillId="3" borderId="9" xfId="2" applyFont="1" applyFill="1" applyBorder="1" applyAlignment="1" applyProtection="1">
      <alignment horizontal="center" vertical="center"/>
      <protection locked="0"/>
    </xf>
    <xf numFmtId="9" fontId="9" fillId="3" borderId="19" xfId="2" applyFont="1" applyFill="1" applyBorder="1" applyAlignment="1" applyProtection="1">
      <alignment horizontal="center" vertical="center"/>
      <protection locked="0"/>
    </xf>
    <xf numFmtId="3" fontId="3" fillId="2" borderId="1" xfId="0" applyNumberFormat="1" applyFont="1" applyFill="1" applyBorder="1" applyAlignment="1">
      <alignment horizontal="center" vertical="center"/>
    </xf>
    <xf numFmtId="3" fontId="5"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3" fontId="5" fillId="3" borderId="1" xfId="0" applyNumberFormat="1" applyFont="1" applyFill="1" applyBorder="1" applyAlignment="1">
      <alignment horizontal="center" vertical="center"/>
    </xf>
    <xf numFmtId="3" fontId="3" fillId="3" borderId="1" xfId="0" applyNumberFormat="1" applyFont="1" applyFill="1" applyBorder="1" applyAlignment="1">
      <alignment horizontal="center" vertical="center"/>
    </xf>
    <xf numFmtId="1" fontId="10" fillId="0" borderId="32" xfId="0" applyNumberFormat="1" applyFont="1" applyFill="1" applyBorder="1" applyAlignment="1">
      <alignment horizontal="center" vertical="center"/>
    </xf>
    <xf numFmtId="1" fontId="10" fillId="0" borderId="33" xfId="0" applyNumberFormat="1" applyFont="1" applyFill="1" applyBorder="1" applyAlignment="1">
      <alignment horizontal="center" vertical="center"/>
    </xf>
    <xf numFmtId="0" fontId="22" fillId="0" borderId="0" xfId="0" applyFont="1" applyFill="1" applyBorder="1" applyAlignment="1" applyProtection="1">
      <alignment vertical="top" wrapText="1"/>
      <protection locked="0"/>
    </xf>
    <xf numFmtId="0" fontId="22" fillId="0" borderId="47" xfId="0" applyFont="1" applyFill="1" applyBorder="1" applyAlignment="1" applyProtection="1">
      <alignment horizontal="left" vertical="top" wrapText="1"/>
      <protection locked="0"/>
    </xf>
    <xf numFmtId="0" fontId="24" fillId="0" borderId="7" xfId="0" applyFont="1" applyBorder="1" applyAlignment="1">
      <alignment horizontal="left" vertical="top" wrapText="1"/>
    </xf>
    <xf numFmtId="0" fontId="24" fillId="0" borderId="7" xfId="0" applyFont="1" applyBorder="1" applyAlignment="1">
      <alignment horizontal="left" vertical="top"/>
    </xf>
    <xf numFmtId="0" fontId="24" fillId="0" borderId="8" xfId="0" applyFont="1" applyBorder="1" applyAlignment="1">
      <alignment horizontal="left" vertical="top"/>
    </xf>
    <xf numFmtId="0" fontId="26" fillId="2" borderId="9" xfId="0" applyFont="1" applyFill="1" applyBorder="1" applyAlignment="1">
      <alignment horizontal="center" vertical="center" wrapText="1"/>
    </xf>
    <xf numFmtId="0" fontId="20" fillId="0" borderId="9" xfId="0" applyFont="1" applyBorder="1" applyAlignment="1" applyProtection="1">
      <alignment horizontal="center" vertical="center" wrapText="1"/>
      <protection locked="0"/>
    </xf>
  </cellXfs>
  <cellStyles count="8">
    <cellStyle name="Excel Built-in Normal 1" xfId="6"/>
    <cellStyle name="Normalny" xfId="0" builtinId="0"/>
    <cellStyle name="Normalny 6" xfId="4"/>
    <cellStyle name="Normalny 8" xfId="3"/>
    <cellStyle name="Normalny 8 2" xfId="7"/>
    <cellStyle name="Normalny_kardiowert_w2-zal2" xfId="5"/>
    <cellStyle name="Procentowy" xfId="2" builtinId="5"/>
    <cellStyle name="Walutowy"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03"/>
  <sheetViews>
    <sheetView tabSelected="1" zoomScale="80" zoomScaleNormal="80" workbookViewId="0">
      <selection activeCell="B9" sqref="B9"/>
    </sheetView>
  </sheetViews>
  <sheetFormatPr defaultRowHeight="15" x14ac:dyDescent="0.25"/>
  <cols>
    <col min="1" max="1" width="5.5703125" style="25" customWidth="1"/>
    <col min="2" max="2" width="80.7109375" style="53" customWidth="1"/>
    <col min="3" max="3" width="8.140625" style="25" bestFit="1" customWidth="1"/>
    <col min="4" max="4" width="11.85546875" style="25" customWidth="1"/>
    <col min="5" max="5" width="14" style="25" customWidth="1"/>
    <col min="6" max="6" width="10.7109375" style="25" customWidth="1"/>
    <col min="7" max="7" width="21.7109375" style="71" bestFit="1" customWidth="1"/>
    <col min="8" max="8" width="17.42578125" style="71" customWidth="1"/>
    <col min="9" max="9" width="19.5703125" style="71" customWidth="1"/>
    <col min="10" max="10" width="13.140625" style="25" bestFit="1" customWidth="1"/>
    <col min="11" max="11" width="18.28515625" style="25" customWidth="1"/>
    <col min="12" max="12" width="15.5703125" style="25" customWidth="1"/>
    <col min="13" max="13" width="15.140625" style="25" customWidth="1"/>
    <col min="14" max="14" width="8.28515625" style="25" bestFit="1" customWidth="1"/>
    <col min="15" max="15" width="17.7109375" style="25" customWidth="1"/>
    <col min="16" max="16" width="18.28515625" style="25" customWidth="1"/>
    <col min="17" max="17" width="18.85546875" style="25" customWidth="1"/>
    <col min="18" max="18" width="17.42578125" style="25" customWidth="1"/>
    <col min="19" max="19" width="5.28515625" style="35" bestFit="1" customWidth="1"/>
    <col min="20" max="20" width="8.42578125" style="35" customWidth="1"/>
    <col min="21" max="21" width="17.28515625" style="25" customWidth="1"/>
    <col min="22" max="22" width="4.140625" style="25" bestFit="1" customWidth="1"/>
    <col min="23" max="16384" width="9.140625" style="25"/>
  </cols>
  <sheetData>
    <row r="1" spans="1:20" ht="21" x14ac:dyDescent="0.35">
      <c r="A1" s="239" t="s">
        <v>289</v>
      </c>
    </row>
    <row r="2" spans="1:20" ht="162.75" customHeight="1" x14ac:dyDescent="0.25">
      <c r="A2" s="299" t="s">
        <v>316</v>
      </c>
      <c r="B2" s="299"/>
      <c r="C2" s="299"/>
      <c r="D2" s="299"/>
      <c r="E2" s="299"/>
      <c r="F2" s="299"/>
      <c r="G2" s="299"/>
      <c r="H2" s="299"/>
      <c r="I2" s="299"/>
      <c r="J2" s="299"/>
      <c r="K2" s="299"/>
      <c r="L2" s="299"/>
      <c r="M2" s="299"/>
      <c r="N2" s="299"/>
      <c r="O2" s="299"/>
      <c r="P2" s="299"/>
      <c r="Q2" s="299"/>
    </row>
    <row r="3" spans="1:20" ht="79.5" thickBot="1" x14ac:dyDescent="0.3">
      <c r="A3" s="205" t="s">
        <v>290</v>
      </c>
      <c r="B3" s="206" t="s">
        <v>291</v>
      </c>
      <c r="C3" s="207" t="s">
        <v>292</v>
      </c>
      <c r="D3" s="208" t="s">
        <v>293</v>
      </c>
      <c r="E3" s="208" t="s">
        <v>294</v>
      </c>
      <c r="F3" s="207" t="s">
        <v>295</v>
      </c>
      <c r="G3" s="206" t="s">
        <v>296</v>
      </c>
      <c r="H3" s="209" t="s">
        <v>297</v>
      </c>
      <c r="I3" s="210" t="s">
        <v>298</v>
      </c>
      <c r="J3" s="211" t="s">
        <v>299</v>
      </c>
      <c r="K3" s="212" t="s">
        <v>300</v>
      </c>
      <c r="L3" s="212" t="s">
        <v>301</v>
      </c>
      <c r="M3" s="213" t="s">
        <v>302</v>
      </c>
      <c r="N3" s="211" t="s">
        <v>15</v>
      </c>
      <c r="O3" s="214" t="s">
        <v>303</v>
      </c>
      <c r="P3" s="214" t="s">
        <v>304</v>
      </c>
      <c r="Q3" s="215" t="s">
        <v>305</v>
      </c>
      <c r="R3" s="216" t="s">
        <v>306</v>
      </c>
    </row>
    <row r="4" spans="1:20" ht="16.5" thickBot="1" x14ac:dyDescent="0.3">
      <c r="A4" s="217" t="s">
        <v>307</v>
      </c>
      <c r="B4" s="218" t="s">
        <v>308</v>
      </c>
      <c r="C4" s="219"/>
      <c r="D4" s="219"/>
      <c r="E4" s="219"/>
      <c r="F4" s="219"/>
      <c r="G4" s="220"/>
      <c r="H4" s="220"/>
      <c r="I4" s="220"/>
      <c r="J4" s="219"/>
      <c r="K4" s="219"/>
      <c r="L4" s="219"/>
      <c r="M4" s="219"/>
      <c r="N4" s="219"/>
      <c r="O4" s="221"/>
      <c r="P4" s="221"/>
      <c r="Q4" s="221"/>
      <c r="R4" s="222"/>
    </row>
    <row r="5" spans="1:20" ht="15.75" x14ac:dyDescent="0.25">
      <c r="A5" s="223" t="s">
        <v>55</v>
      </c>
      <c r="B5" s="224" t="s">
        <v>309</v>
      </c>
      <c r="C5" s="225" t="s">
        <v>310</v>
      </c>
      <c r="D5" s="226">
        <v>200</v>
      </c>
      <c r="E5" s="227">
        <v>500</v>
      </c>
      <c r="F5" s="226">
        <v>400</v>
      </c>
      <c r="G5" s="228"/>
      <c r="H5" s="229"/>
      <c r="I5" s="229"/>
      <c r="J5" s="230" t="s">
        <v>311</v>
      </c>
      <c r="K5" s="231">
        <f>ROUNDUP(E5/50,0)</f>
        <v>10</v>
      </c>
      <c r="L5" s="231">
        <f>ROUNDUP(F5/50,0)</f>
        <v>8</v>
      </c>
      <c r="M5" s="232">
        <v>75</v>
      </c>
      <c r="N5" s="233">
        <v>0.08</v>
      </c>
      <c r="O5" s="234">
        <f>ROUND(M5*K5,2)</f>
        <v>750</v>
      </c>
      <c r="P5" s="234">
        <f t="shared" ref="P5:P6" si="0">ROUND(O5+O5*N5,2)</f>
        <v>810</v>
      </c>
      <c r="Q5" s="234">
        <f>ROUND(L5*M5,2)</f>
        <v>600</v>
      </c>
      <c r="R5" s="235">
        <f t="shared" ref="R5:R6" si="1">ROUND(Q5+Q5*N5,2)</f>
        <v>648</v>
      </c>
    </row>
    <row r="6" spans="1:20" ht="21.75" customHeight="1" x14ac:dyDescent="0.25">
      <c r="A6" s="223" t="s">
        <v>56</v>
      </c>
      <c r="B6" s="236" t="s">
        <v>312</v>
      </c>
      <c r="C6" s="225" t="s">
        <v>313</v>
      </c>
      <c r="D6" s="226">
        <v>6</v>
      </c>
      <c r="E6" s="227">
        <v>15</v>
      </c>
      <c r="F6" s="226">
        <v>12</v>
      </c>
      <c r="G6" s="228"/>
      <c r="H6" s="229"/>
      <c r="I6" s="229"/>
      <c r="J6" s="230" t="s">
        <v>314</v>
      </c>
      <c r="K6" s="231">
        <f>ROUNDUP(300/70,0)</f>
        <v>5</v>
      </c>
      <c r="L6" s="231">
        <f>ROUNDUP(240/70,0)</f>
        <v>4</v>
      </c>
      <c r="M6" s="232">
        <v>150</v>
      </c>
      <c r="N6" s="233">
        <v>0.08</v>
      </c>
      <c r="O6" s="234">
        <f>ROUND(M6*K6,2)</f>
        <v>750</v>
      </c>
      <c r="P6" s="234">
        <f t="shared" si="0"/>
        <v>810</v>
      </c>
      <c r="Q6" s="234">
        <f>ROUND(L6*M6,2)</f>
        <v>600</v>
      </c>
      <c r="R6" s="235">
        <f t="shared" si="1"/>
        <v>648</v>
      </c>
    </row>
    <row r="7" spans="1:20" ht="138" customHeight="1" thickBot="1" x14ac:dyDescent="0.3">
      <c r="A7" s="300" t="s">
        <v>315</v>
      </c>
      <c r="B7" s="300"/>
      <c r="C7" s="300"/>
      <c r="D7" s="300"/>
      <c r="E7" s="300"/>
      <c r="F7" s="300"/>
      <c r="G7" s="300"/>
      <c r="H7" s="300"/>
      <c r="I7" s="300"/>
      <c r="J7" s="300"/>
      <c r="K7" s="300"/>
      <c r="L7" s="300"/>
      <c r="M7" s="300"/>
      <c r="N7" s="300"/>
      <c r="O7" s="300"/>
      <c r="P7" s="300"/>
      <c r="Q7" s="300"/>
      <c r="R7" s="237"/>
    </row>
    <row r="8" spans="1:20" ht="150" customHeight="1" thickBot="1" x14ac:dyDescent="0.3">
      <c r="A8" s="241"/>
      <c r="B8" s="301" t="s">
        <v>317</v>
      </c>
      <c r="C8" s="302"/>
      <c r="D8" s="302"/>
      <c r="E8" s="302"/>
      <c r="F8" s="302"/>
      <c r="G8" s="302"/>
      <c r="H8" s="302"/>
      <c r="I8" s="302"/>
      <c r="J8" s="303"/>
      <c r="K8" s="238"/>
      <c r="L8" s="238"/>
      <c r="M8" s="238"/>
      <c r="N8" s="238"/>
      <c r="O8" s="238"/>
      <c r="P8" s="238"/>
      <c r="Q8" s="238"/>
      <c r="R8" s="237"/>
    </row>
    <row r="9" spans="1:20" ht="31.5" customHeight="1" x14ac:dyDescent="0.25">
      <c r="A9" s="240"/>
      <c r="B9" s="240"/>
      <c r="C9" s="240"/>
      <c r="D9" s="240"/>
      <c r="E9" s="240"/>
      <c r="F9" s="240"/>
      <c r="G9" s="240"/>
      <c r="H9" s="240"/>
      <c r="I9" s="240"/>
      <c r="J9" s="240"/>
      <c r="K9" s="238"/>
      <c r="L9" s="238"/>
      <c r="M9" s="238"/>
      <c r="N9" s="238"/>
      <c r="O9" s="238"/>
      <c r="P9" s="238"/>
      <c r="Q9" s="238"/>
      <c r="R9" s="237"/>
    </row>
    <row r="10" spans="1:20" ht="60.75" thickBot="1" x14ac:dyDescent="0.3">
      <c r="A10" s="1" t="s">
        <v>2</v>
      </c>
      <c r="B10" s="37" t="s">
        <v>3</v>
      </c>
      <c r="C10" s="2" t="s">
        <v>4</v>
      </c>
      <c r="D10" s="3" t="s">
        <v>5</v>
      </c>
      <c r="E10" s="3" t="s">
        <v>6</v>
      </c>
      <c r="F10" s="3" t="s">
        <v>7</v>
      </c>
      <c r="G10" s="73" t="s">
        <v>8</v>
      </c>
      <c r="H10" s="127" t="s">
        <v>9</v>
      </c>
      <c r="I10" s="128" t="s">
        <v>10</v>
      </c>
      <c r="J10" s="4" t="s">
        <v>11</v>
      </c>
      <c r="K10" s="5" t="s">
        <v>12</v>
      </c>
      <c r="L10" s="5" t="s">
        <v>13</v>
      </c>
      <c r="M10" s="6" t="s">
        <v>14</v>
      </c>
      <c r="N10" s="7" t="s">
        <v>15</v>
      </c>
      <c r="O10" s="3" t="s">
        <v>16</v>
      </c>
      <c r="P10" s="3" t="s">
        <v>17</v>
      </c>
      <c r="Q10" s="3" t="s">
        <v>18</v>
      </c>
      <c r="R10" s="3" t="s">
        <v>19</v>
      </c>
      <c r="S10" s="1" t="s">
        <v>2</v>
      </c>
      <c r="T10" s="164"/>
    </row>
    <row r="11" spans="1:20" ht="16.5" thickBot="1" x14ac:dyDescent="0.3">
      <c r="A11" s="36" t="s">
        <v>248</v>
      </c>
      <c r="B11" s="55"/>
      <c r="C11" s="32"/>
      <c r="D11" s="32"/>
      <c r="E11" s="32"/>
      <c r="F11" s="32"/>
      <c r="G11" s="79"/>
      <c r="H11" s="79"/>
      <c r="I11" s="79"/>
      <c r="J11" s="32"/>
      <c r="K11" s="32"/>
      <c r="L11" s="32"/>
      <c r="M11" s="32"/>
      <c r="N11" s="32"/>
      <c r="O11" s="33"/>
      <c r="P11" s="33"/>
      <c r="Q11" s="34"/>
      <c r="R11" s="34"/>
      <c r="S11" s="61"/>
      <c r="T11" s="165"/>
    </row>
    <row r="12" spans="1:20" ht="135" x14ac:dyDescent="0.25">
      <c r="A12" s="8" t="s">
        <v>55</v>
      </c>
      <c r="B12" s="51" t="s">
        <v>97</v>
      </c>
      <c r="C12" s="62" t="s">
        <v>128</v>
      </c>
      <c r="D12" s="9">
        <v>2</v>
      </c>
      <c r="E12" s="10">
        <v>10</v>
      </c>
      <c r="F12" s="9">
        <v>20</v>
      </c>
      <c r="G12" s="70"/>
      <c r="H12" s="75"/>
      <c r="I12" s="95"/>
      <c r="J12" s="28" t="str">
        <f>C12</f>
        <v>SZT.</v>
      </c>
      <c r="K12" s="45">
        <f>E12</f>
        <v>10</v>
      </c>
      <c r="L12" s="46">
        <f>F12</f>
        <v>20</v>
      </c>
      <c r="M12" s="103"/>
      <c r="N12" s="47">
        <v>0.08</v>
      </c>
      <c r="O12" s="48">
        <f t="shared" ref="O12:O53" si="2">ROUND(K12*M12,2)</f>
        <v>0</v>
      </c>
      <c r="P12" s="48">
        <f>ROUND(O12+O12*N12,2)</f>
        <v>0</v>
      </c>
      <c r="Q12" s="49">
        <f t="shared" ref="Q12:Q53" si="3">ROUND(L12*M12,2)</f>
        <v>0</v>
      </c>
      <c r="R12" s="49">
        <f>ROUND(Q12+Q12*N12,2)</f>
        <v>0</v>
      </c>
      <c r="S12" s="8" t="s">
        <v>55</v>
      </c>
      <c r="T12" s="166"/>
    </row>
    <row r="13" spans="1:20" ht="90" x14ac:dyDescent="0.25">
      <c r="A13" s="8" t="s">
        <v>56</v>
      </c>
      <c r="B13" s="38" t="s">
        <v>98</v>
      </c>
      <c r="C13" s="62" t="s">
        <v>128</v>
      </c>
      <c r="D13" s="9">
        <v>300</v>
      </c>
      <c r="E13" s="10">
        <v>1000</v>
      </c>
      <c r="F13" s="9">
        <v>800</v>
      </c>
      <c r="G13" s="63"/>
      <c r="H13" s="75"/>
      <c r="I13" s="157"/>
      <c r="J13" s="28" t="str">
        <f t="shared" ref="J13:J53" si="4">C13</f>
        <v>SZT.</v>
      </c>
      <c r="K13" s="20">
        <f t="shared" ref="K13:K53" si="5">E13</f>
        <v>1000</v>
      </c>
      <c r="L13" s="21">
        <f t="shared" ref="L13:L53" si="6">F13</f>
        <v>800</v>
      </c>
      <c r="M13" s="102"/>
      <c r="N13" s="22">
        <v>0.08</v>
      </c>
      <c r="O13" s="23">
        <f t="shared" si="2"/>
        <v>0</v>
      </c>
      <c r="P13" s="23">
        <f t="shared" ref="P13:P53" si="7">ROUND(O13+O13*N13,2)</f>
        <v>0</v>
      </c>
      <c r="Q13" s="24">
        <f t="shared" si="3"/>
        <v>0</v>
      </c>
      <c r="R13" s="24">
        <f t="shared" ref="R13:R53" si="8">ROUND(Q13+Q13*N13,2)</f>
        <v>0</v>
      </c>
      <c r="S13" s="8" t="s">
        <v>56</v>
      </c>
      <c r="T13" s="166"/>
    </row>
    <row r="14" spans="1:20" ht="105" x14ac:dyDescent="0.25">
      <c r="A14" s="8" t="s">
        <v>57</v>
      </c>
      <c r="B14" s="38" t="s">
        <v>99</v>
      </c>
      <c r="C14" s="62" t="s">
        <v>128</v>
      </c>
      <c r="D14" s="9">
        <v>1</v>
      </c>
      <c r="E14" s="10">
        <v>8</v>
      </c>
      <c r="F14" s="9">
        <v>10</v>
      </c>
      <c r="G14" s="64"/>
      <c r="H14" s="75"/>
      <c r="I14" s="95"/>
      <c r="J14" s="28" t="str">
        <f t="shared" si="4"/>
        <v>SZT.</v>
      </c>
      <c r="K14" s="20">
        <f t="shared" si="5"/>
        <v>8</v>
      </c>
      <c r="L14" s="21">
        <f t="shared" si="6"/>
        <v>10</v>
      </c>
      <c r="M14" s="102"/>
      <c r="N14" s="22">
        <v>0.08</v>
      </c>
      <c r="O14" s="23">
        <f t="shared" si="2"/>
        <v>0</v>
      </c>
      <c r="P14" s="23">
        <f t="shared" si="7"/>
        <v>0</v>
      </c>
      <c r="Q14" s="24">
        <f t="shared" si="3"/>
        <v>0</v>
      </c>
      <c r="R14" s="24">
        <f t="shared" si="8"/>
        <v>0</v>
      </c>
      <c r="S14" s="8" t="s">
        <v>57</v>
      </c>
      <c r="T14" s="166"/>
    </row>
    <row r="15" spans="1:20" ht="120" x14ac:dyDescent="0.25">
      <c r="A15" s="8" t="s">
        <v>58</v>
      </c>
      <c r="B15" s="38" t="s">
        <v>100</v>
      </c>
      <c r="C15" s="62" t="s">
        <v>128</v>
      </c>
      <c r="D15" s="9">
        <v>300</v>
      </c>
      <c r="E15" s="10">
        <v>700</v>
      </c>
      <c r="F15" s="9">
        <v>600</v>
      </c>
      <c r="G15" s="64"/>
      <c r="H15" s="75"/>
      <c r="I15" s="95"/>
      <c r="J15" s="28" t="str">
        <f t="shared" si="4"/>
        <v>SZT.</v>
      </c>
      <c r="K15" s="20">
        <f t="shared" si="5"/>
        <v>700</v>
      </c>
      <c r="L15" s="21">
        <f t="shared" si="6"/>
        <v>600</v>
      </c>
      <c r="M15" s="102"/>
      <c r="N15" s="22">
        <v>0.08</v>
      </c>
      <c r="O15" s="23">
        <f t="shared" si="2"/>
        <v>0</v>
      </c>
      <c r="P15" s="23">
        <f t="shared" si="7"/>
        <v>0</v>
      </c>
      <c r="Q15" s="24">
        <f t="shared" si="3"/>
        <v>0</v>
      </c>
      <c r="R15" s="24">
        <f t="shared" si="8"/>
        <v>0</v>
      </c>
      <c r="S15" s="8" t="s">
        <v>58</v>
      </c>
      <c r="T15" s="166"/>
    </row>
    <row r="16" spans="1:20" ht="90" x14ac:dyDescent="0.25">
      <c r="A16" s="8" t="s">
        <v>59</v>
      </c>
      <c r="B16" s="38" t="s">
        <v>101</v>
      </c>
      <c r="C16" s="62" t="s">
        <v>128</v>
      </c>
      <c r="D16" s="9">
        <v>3</v>
      </c>
      <c r="E16" s="10">
        <v>20</v>
      </c>
      <c r="F16" s="9">
        <v>15</v>
      </c>
      <c r="G16" s="64"/>
      <c r="H16" s="75"/>
      <c r="I16" s="95"/>
      <c r="J16" s="28" t="str">
        <f t="shared" si="4"/>
        <v>SZT.</v>
      </c>
      <c r="K16" s="20">
        <f t="shared" si="5"/>
        <v>20</v>
      </c>
      <c r="L16" s="21">
        <f t="shared" si="6"/>
        <v>15</v>
      </c>
      <c r="M16" s="102"/>
      <c r="N16" s="22">
        <v>0.08</v>
      </c>
      <c r="O16" s="23">
        <f t="shared" si="2"/>
        <v>0</v>
      </c>
      <c r="P16" s="23">
        <f t="shared" si="7"/>
        <v>0</v>
      </c>
      <c r="Q16" s="24">
        <f t="shared" si="3"/>
        <v>0</v>
      </c>
      <c r="R16" s="24">
        <f t="shared" si="8"/>
        <v>0</v>
      </c>
      <c r="S16" s="8" t="s">
        <v>59</v>
      </c>
      <c r="T16" s="166"/>
    </row>
    <row r="17" spans="1:20" ht="75" x14ac:dyDescent="0.25">
      <c r="A17" s="8" t="s">
        <v>60</v>
      </c>
      <c r="B17" s="42" t="s">
        <v>102</v>
      </c>
      <c r="C17" s="62" t="s">
        <v>128</v>
      </c>
      <c r="D17" s="9">
        <v>30</v>
      </c>
      <c r="E17" s="10">
        <v>80</v>
      </c>
      <c r="F17" s="9">
        <v>70</v>
      </c>
      <c r="G17" s="64"/>
      <c r="H17" s="75"/>
      <c r="I17" s="95"/>
      <c r="J17" s="28" t="str">
        <f t="shared" si="4"/>
        <v>SZT.</v>
      </c>
      <c r="K17" s="20">
        <f t="shared" si="5"/>
        <v>80</v>
      </c>
      <c r="L17" s="21">
        <f t="shared" si="6"/>
        <v>70</v>
      </c>
      <c r="M17" s="102"/>
      <c r="N17" s="22">
        <v>0.08</v>
      </c>
      <c r="O17" s="23">
        <f t="shared" si="2"/>
        <v>0</v>
      </c>
      <c r="P17" s="23">
        <f t="shared" si="7"/>
        <v>0</v>
      </c>
      <c r="Q17" s="24">
        <f t="shared" si="3"/>
        <v>0</v>
      </c>
      <c r="R17" s="24">
        <f t="shared" si="8"/>
        <v>0</v>
      </c>
      <c r="S17" s="8" t="s">
        <v>60</v>
      </c>
      <c r="T17" s="166"/>
    </row>
    <row r="18" spans="1:20" ht="150" x14ac:dyDescent="0.25">
      <c r="A18" s="8" t="s">
        <v>61</v>
      </c>
      <c r="B18" s="52" t="s">
        <v>103</v>
      </c>
      <c r="C18" s="62" t="s">
        <v>128</v>
      </c>
      <c r="D18" s="9">
        <v>200</v>
      </c>
      <c r="E18" s="10">
        <v>500</v>
      </c>
      <c r="F18" s="9">
        <v>500</v>
      </c>
      <c r="G18" s="65"/>
      <c r="H18" s="75"/>
      <c r="I18" s="95"/>
      <c r="J18" s="28" t="str">
        <f t="shared" si="4"/>
        <v>SZT.</v>
      </c>
      <c r="K18" s="20">
        <f t="shared" si="5"/>
        <v>500</v>
      </c>
      <c r="L18" s="21">
        <f t="shared" si="6"/>
        <v>500</v>
      </c>
      <c r="M18" s="102"/>
      <c r="N18" s="22">
        <v>0.08</v>
      </c>
      <c r="O18" s="23">
        <f t="shared" si="2"/>
        <v>0</v>
      </c>
      <c r="P18" s="23">
        <f t="shared" si="7"/>
        <v>0</v>
      </c>
      <c r="Q18" s="24">
        <f t="shared" si="3"/>
        <v>0</v>
      </c>
      <c r="R18" s="24">
        <f t="shared" si="8"/>
        <v>0</v>
      </c>
      <c r="S18" s="8" t="s">
        <v>61</v>
      </c>
      <c r="T18" s="166"/>
    </row>
    <row r="19" spans="1:20" ht="75" x14ac:dyDescent="0.25">
      <c r="A19" s="8" t="s">
        <v>62</v>
      </c>
      <c r="B19" s="38" t="s">
        <v>104</v>
      </c>
      <c r="C19" s="62" t="s">
        <v>128</v>
      </c>
      <c r="D19" s="9">
        <v>20</v>
      </c>
      <c r="E19" s="10">
        <v>70</v>
      </c>
      <c r="F19" s="9">
        <v>70</v>
      </c>
      <c r="G19" s="64"/>
      <c r="H19" s="75"/>
      <c r="I19" s="95"/>
      <c r="J19" s="28" t="str">
        <f t="shared" si="4"/>
        <v>SZT.</v>
      </c>
      <c r="K19" s="20">
        <f t="shared" si="5"/>
        <v>70</v>
      </c>
      <c r="L19" s="21">
        <f t="shared" si="6"/>
        <v>70</v>
      </c>
      <c r="M19" s="102"/>
      <c r="N19" s="22">
        <v>0.08</v>
      </c>
      <c r="O19" s="23">
        <f t="shared" si="2"/>
        <v>0</v>
      </c>
      <c r="P19" s="23">
        <f t="shared" si="7"/>
        <v>0</v>
      </c>
      <c r="Q19" s="24">
        <f t="shared" si="3"/>
        <v>0</v>
      </c>
      <c r="R19" s="24">
        <f t="shared" si="8"/>
        <v>0</v>
      </c>
      <c r="S19" s="8" t="s">
        <v>62</v>
      </c>
      <c r="T19" s="166"/>
    </row>
    <row r="20" spans="1:20" ht="105" x14ac:dyDescent="0.25">
      <c r="A20" s="8" t="s">
        <v>63</v>
      </c>
      <c r="B20" s="38" t="s">
        <v>105</v>
      </c>
      <c r="C20" s="62" t="s">
        <v>128</v>
      </c>
      <c r="D20" s="9">
        <v>5</v>
      </c>
      <c r="E20" s="10">
        <v>35</v>
      </c>
      <c r="F20" s="9">
        <v>25</v>
      </c>
      <c r="G20" s="64"/>
      <c r="H20" s="75"/>
      <c r="I20" s="95"/>
      <c r="J20" s="28" t="str">
        <f t="shared" si="4"/>
        <v>SZT.</v>
      </c>
      <c r="K20" s="20">
        <f t="shared" si="5"/>
        <v>35</v>
      </c>
      <c r="L20" s="21">
        <f t="shared" si="6"/>
        <v>25</v>
      </c>
      <c r="M20" s="102"/>
      <c r="N20" s="22">
        <v>0.08</v>
      </c>
      <c r="O20" s="23">
        <f t="shared" si="2"/>
        <v>0</v>
      </c>
      <c r="P20" s="23">
        <f t="shared" si="7"/>
        <v>0</v>
      </c>
      <c r="Q20" s="24">
        <f t="shared" si="3"/>
        <v>0</v>
      </c>
      <c r="R20" s="24">
        <f t="shared" si="8"/>
        <v>0</v>
      </c>
      <c r="S20" s="8" t="s">
        <v>63</v>
      </c>
      <c r="T20" s="166"/>
    </row>
    <row r="21" spans="1:20" ht="90" x14ac:dyDescent="0.25">
      <c r="A21" s="8" t="s">
        <v>64</v>
      </c>
      <c r="B21" s="42" t="s">
        <v>106</v>
      </c>
      <c r="C21" s="62" t="s">
        <v>128</v>
      </c>
      <c r="D21" s="9">
        <v>400</v>
      </c>
      <c r="E21" s="10">
        <v>1000</v>
      </c>
      <c r="F21" s="9">
        <v>900</v>
      </c>
      <c r="G21" s="63"/>
      <c r="H21" s="75"/>
      <c r="I21" s="95"/>
      <c r="J21" s="28" t="str">
        <f t="shared" si="4"/>
        <v>SZT.</v>
      </c>
      <c r="K21" s="20">
        <f t="shared" si="5"/>
        <v>1000</v>
      </c>
      <c r="L21" s="21">
        <f t="shared" si="6"/>
        <v>900</v>
      </c>
      <c r="M21" s="102"/>
      <c r="N21" s="22">
        <v>0.08</v>
      </c>
      <c r="O21" s="23">
        <f t="shared" si="2"/>
        <v>0</v>
      </c>
      <c r="P21" s="23">
        <f t="shared" si="7"/>
        <v>0</v>
      </c>
      <c r="Q21" s="24">
        <f t="shared" si="3"/>
        <v>0</v>
      </c>
      <c r="R21" s="24">
        <f t="shared" si="8"/>
        <v>0</v>
      </c>
      <c r="S21" s="8" t="s">
        <v>64</v>
      </c>
      <c r="T21" s="166"/>
    </row>
    <row r="22" spans="1:20" ht="60" x14ac:dyDescent="0.25">
      <c r="A22" s="8" t="s">
        <v>65</v>
      </c>
      <c r="B22" s="38" t="s">
        <v>22</v>
      </c>
      <c r="C22" s="62" t="s">
        <v>128</v>
      </c>
      <c r="D22" s="9">
        <f>E22*0.3</f>
        <v>9</v>
      </c>
      <c r="E22" s="10">
        <v>30</v>
      </c>
      <c r="F22" s="9">
        <v>25</v>
      </c>
      <c r="G22" s="63"/>
      <c r="H22" s="75"/>
      <c r="I22" s="95"/>
      <c r="J22" s="28" t="str">
        <f t="shared" si="4"/>
        <v>SZT.</v>
      </c>
      <c r="K22" s="20">
        <f t="shared" si="5"/>
        <v>30</v>
      </c>
      <c r="L22" s="21">
        <f t="shared" si="6"/>
        <v>25</v>
      </c>
      <c r="M22" s="102"/>
      <c r="N22" s="22">
        <v>0.08</v>
      </c>
      <c r="O22" s="23">
        <f t="shared" si="2"/>
        <v>0</v>
      </c>
      <c r="P22" s="23">
        <f t="shared" si="7"/>
        <v>0</v>
      </c>
      <c r="Q22" s="24">
        <f t="shared" si="3"/>
        <v>0</v>
      </c>
      <c r="R22" s="24">
        <f t="shared" si="8"/>
        <v>0</v>
      </c>
      <c r="S22" s="8" t="s">
        <v>65</v>
      </c>
      <c r="T22" s="166"/>
    </row>
    <row r="23" spans="1:20" ht="45" x14ac:dyDescent="0.25">
      <c r="A23" s="8" t="s">
        <v>66</v>
      </c>
      <c r="B23" s="42" t="s">
        <v>23</v>
      </c>
      <c r="C23" s="62" t="s">
        <v>128</v>
      </c>
      <c r="D23" s="9">
        <f t="shared" ref="D23:D45" si="9">E23*0.3</f>
        <v>1.5</v>
      </c>
      <c r="E23" s="10">
        <v>5</v>
      </c>
      <c r="F23" s="9">
        <v>15</v>
      </c>
      <c r="G23" s="64"/>
      <c r="H23" s="75"/>
      <c r="I23" s="95"/>
      <c r="J23" s="28" t="str">
        <f t="shared" si="4"/>
        <v>SZT.</v>
      </c>
      <c r="K23" s="20">
        <f t="shared" si="5"/>
        <v>5</v>
      </c>
      <c r="L23" s="21">
        <f t="shared" si="6"/>
        <v>15</v>
      </c>
      <c r="M23" s="102"/>
      <c r="N23" s="22">
        <v>0.08</v>
      </c>
      <c r="O23" s="23">
        <f t="shared" si="2"/>
        <v>0</v>
      </c>
      <c r="P23" s="23">
        <f t="shared" si="7"/>
        <v>0</v>
      </c>
      <c r="Q23" s="24">
        <f t="shared" si="3"/>
        <v>0</v>
      </c>
      <c r="R23" s="24">
        <f t="shared" si="8"/>
        <v>0</v>
      </c>
      <c r="S23" s="8" t="s">
        <v>66</v>
      </c>
      <c r="T23" s="166"/>
    </row>
    <row r="24" spans="1:20" ht="45" x14ac:dyDescent="0.25">
      <c r="A24" s="8" t="s">
        <v>67</v>
      </c>
      <c r="B24" s="42" t="s">
        <v>24</v>
      </c>
      <c r="C24" s="62" t="s">
        <v>128</v>
      </c>
      <c r="D24" s="9">
        <f t="shared" si="9"/>
        <v>1.5</v>
      </c>
      <c r="E24" s="10">
        <v>5</v>
      </c>
      <c r="F24" s="9">
        <v>10</v>
      </c>
      <c r="G24" s="64"/>
      <c r="H24" s="75"/>
      <c r="I24" s="95"/>
      <c r="J24" s="28" t="str">
        <f t="shared" si="4"/>
        <v>SZT.</v>
      </c>
      <c r="K24" s="20">
        <f t="shared" si="5"/>
        <v>5</v>
      </c>
      <c r="L24" s="21">
        <f t="shared" si="6"/>
        <v>10</v>
      </c>
      <c r="M24" s="102"/>
      <c r="N24" s="22">
        <v>0.08</v>
      </c>
      <c r="O24" s="23">
        <f t="shared" si="2"/>
        <v>0</v>
      </c>
      <c r="P24" s="23">
        <f t="shared" si="7"/>
        <v>0</v>
      </c>
      <c r="Q24" s="24">
        <f t="shared" si="3"/>
        <v>0</v>
      </c>
      <c r="R24" s="24">
        <f t="shared" si="8"/>
        <v>0</v>
      </c>
      <c r="S24" s="8" t="s">
        <v>67</v>
      </c>
      <c r="T24" s="166"/>
    </row>
    <row r="25" spans="1:20" ht="75" x14ac:dyDescent="0.25">
      <c r="A25" s="8" t="s">
        <v>68</v>
      </c>
      <c r="B25" s="38" t="s">
        <v>107</v>
      </c>
      <c r="C25" s="62" t="s">
        <v>128</v>
      </c>
      <c r="D25" s="9">
        <f t="shared" si="9"/>
        <v>180</v>
      </c>
      <c r="E25" s="10">
        <v>600</v>
      </c>
      <c r="F25" s="9">
        <v>550</v>
      </c>
      <c r="G25" s="64"/>
      <c r="H25" s="75"/>
      <c r="I25" s="95"/>
      <c r="J25" s="28" t="str">
        <f t="shared" si="4"/>
        <v>SZT.</v>
      </c>
      <c r="K25" s="20">
        <f t="shared" si="5"/>
        <v>600</v>
      </c>
      <c r="L25" s="21">
        <f t="shared" si="6"/>
        <v>550</v>
      </c>
      <c r="M25" s="102"/>
      <c r="N25" s="22">
        <v>0.08</v>
      </c>
      <c r="O25" s="23">
        <f t="shared" si="2"/>
        <v>0</v>
      </c>
      <c r="P25" s="23">
        <f t="shared" si="7"/>
        <v>0</v>
      </c>
      <c r="Q25" s="24">
        <f t="shared" si="3"/>
        <v>0</v>
      </c>
      <c r="R25" s="24">
        <f t="shared" si="8"/>
        <v>0</v>
      </c>
      <c r="S25" s="8" t="s">
        <v>68</v>
      </c>
      <c r="T25" s="166"/>
    </row>
    <row r="26" spans="1:20" ht="75" x14ac:dyDescent="0.25">
      <c r="A26" s="8" t="s">
        <v>69</v>
      </c>
      <c r="B26" s="38" t="s">
        <v>108</v>
      </c>
      <c r="C26" s="62" t="s">
        <v>128</v>
      </c>
      <c r="D26" s="9">
        <f t="shared" si="9"/>
        <v>1.5</v>
      </c>
      <c r="E26" s="10">
        <v>5</v>
      </c>
      <c r="F26" s="9">
        <v>10</v>
      </c>
      <c r="G26" s="64"/>
      <c r="H26" s="75"/>
      <c r="I26" s="95"/>
      <c r="J26" s="28" t="str">
        <f t="shared" si="4"/>
        <v>SZT.</v>
      </c>
      <c r="K26" s="20">
        <f t="shared" si="5"/>
        <v>5</v>
      </c>
      <c r="L26" s="21">
        <f t="shared" si="6"/>
        <v>10</v>
      </c>
      <c r="M26" s="102"/>
      <c r="N26" s="22">
        <v>0.08</v>
      </c>
      <c r="O26" s="23">
        <f t="shared" si="2"/>
        <v>0</v>
      </c>
      <c r="P26" s="23">
        <f t="shared" si="7"/>
        <v>0</v>
      </c>
      <c r="Q26" s="24">
        <f t="shared" si="3"/>
        <v>0</v>
      </c>
      <c r="R26" s="24">
        <f t="shared" si="8"/>
        <v>0</v>
      </c>
      <c r="S26" s="8" t="s">
        <v>69</v>
      </c>
      <c r="T26" s="166"/>
    </row>
    <row r="27" spans="1:20" ht="120" x14ac:dyDescent="0.25">
      <c r="A27" s="8" t="s">
        <v>70</v>
      </c>
      <c r="B27" s="42" t="s">
        <v>109</v>
      </c>
      <c r="C27" s="62" t="s">
        <v>128</v>
      </c>
      <c r="D27" s="9">
        <f t="shared" si="9"/>
        <v>39</v>
      </c>
      <c r="E27" s="10">
        <v>130</v>
      </c>
      <c r="F27" s="9">
        <v>120</v>
      </c>
      <c r="G27" s="63"/>
      <c r="H27" s="75"/>
      <c r="I27" s="95"/>
      <c r="J27" s="28" t="str">
        <f t="shared" si="4"/>
        <v>SZT.</v>
      </c>
      <c r="K27" s="20">
        <f t="shared" si="5"/>
        <v>130</v>
      </c>
      <c r="L27" s="21">
        <f t="shared" si="6"/>
        <v>120</v>
      </c>
      <c r="M27" s="102"/>
      <c r="N27" s="22">
        <v>0.08</v>
      </c>
      <c r="O27" s="23">
        <f t="shared" si="2"/>
        <v>0</v>
      </c>
      <c r="P27" s="23">
        <f t="shared" si="7"/>
        <v>0</v>
      </c>
      <c r="Q27" s="24">
        <f t="shared" si="3"/>
        <v>0</v>
      </c>
      <c r="R27" s="24">
        <f t="shared" si="8"/>
        <v>0</v>
      </c>
      <c r="S27" s="8" t="s">
        <v>70</v>
      </c>
      <c r="T27" s="166"/>
    </row>
    <row r="28" spans="1:20" ht="135" x14ac:dyDescent="0.25">
      <c r="A28" s="8" t="s">
        <v>71</v>
      </c>
      <c r="B28" s="38" t="s">
        <v>110</v>
      </c>
      <c r="C28" s="62" t="s">
        <v>128</v>
      </c>
      <c r="D28" s="9">
        <f t="shared" si="9"/>
        <v>21</v>
      </c>
      <c r="E28" s="10">
        <v>70</v>
      </c>
      <c r="F28" s="9">
        <v>65</v>
      </c>
      <c r="G28" s="63"/>
      <c r="H28" s="75"/>
      <c r="I28" s="95"/>
      <c r="J28" s="28" t="str">
        <f t="shared" si="4"/>
        <v>SZT.</v>
      </c>
      <c r="K28" s="20">
        <f t="shared" si="5"/>
        <v>70</v>
      </c>
      <c r="L28" s="21">
        <f t="shared" si="6"/>
        <v>65</v>
      </c>
      <c r="M28" s="102"/>
      <c r="N28" s="22">
        <v>0.08</v>
      </c>
      <c r="O28" s="23">
        <f t="shared" si="2"/>
        <v>0</v>
      </c>
      <c r="P28" s="23">
        <f t="shared" si="7"/>
        <v>0</v>
      </c>
      <c r="Q28" s="24">
        <f t="shared" si="3"/>
        <v>0</v>
      </c>
      <c r="R28" s="24">
        <f t="shared" si="8"/>
        <v>0</v>
      </c>
      <c r="S28" s="8" t="s">
        <v>71</v>
      </c>
      <c r="T28" s="166"/>
    </row>
    <row r="29" spans="1:20" ht="135" x14ac:dyDescent="0.25">
      <c r="A29" s="8" t="s">
        <v>72</v>
      </c>
      <c r="B29" s="42" t="s">
        <v>25</v>
      </c>
      <c r="C29" s="62" t="s">
        <v>128</v>
      </c>
      <c r="D29" s="9">
        <f t="shared" si="9"/>
        <v>1.5</v>
      </c>
      <c r="E29" s="10">
        <v>5</v>
      </c>
      <c r="F29" s="9">
        <v>10</v>
      </c>
      <c r="G29" s="64"/>
      <c r="H29" s="75"/>
      <c r="I29" s="95"/>
      <c r="J29" s="28" t="str">
        <f t="shared" si="4"/>
        <v>SZT.</v>
      </c>
      <c r="K29" s="20">
        <f t="shared" si="5"/>
        <v>5</v>
      </c>
      <c r="L29" s="21">
        <f t="shared" si="6"/>
        <v>10</v>
      </c>
      <c r="M29" s="102"/>
      <c r="N29" s="22">
        <v>0.08</v>
      </c>
      <c r="O29" s="23">
        <f t="shared" si="2"/>
        <v>0</v>
      </c>
      <c r="P29" s="23">
        <f t="shared" si="7"/>
        <v>0</v>
      </c>
      <c r="Q29" s="24">
        <f t="shared" si="3"/>
        <v>0</v>
      </c>
      <c r="R29" s="24">
        <f t="shared" si="8"/>
        <v>0</v>
      </c>
      <c r="S29" s="8" t="s">
        <v>72</v>
      </c>
      <c r="T29" s="166"/>
    </row>
    <row r="30" spans="1:20" ht="135" x14ac:dyDescent="0.25">
      <c r="A30" s="8" t="s">
        <v>73</v>
      </c>
      <c r="B30" s="42" t="s">
        <v>26</v>
      </c>
      <c r="C30" s="62" t="s">
        <v>128</v>
      </c>
      <c r="D30" s="9">
        <f t="shared" si="9"/>
        <v>3</v>
      </c>
      <c r="E30" s="10">
        <v>10</v>
      </c>
      <c r="F30" s="9">
        <v>10</v>
      </c>
      <c r="G30" s="64"/>
      <c r="H30" s="75"/>
      <c r="I30" s="95"/>
      <c r="J30" s="28" t="str">
        <f t="shared" si="4"/>
        <v>SZT.</v>
      </c>
      <c r="K30" s="20">
        <f t="shared" si="5"/>
        <v>10</v>
      </c>
      <c r="L30" s="21">
        <f t="shared" si="6"/>
        <v>10</v>
      </c>
      <c r="M30" s="102"/>
      <c r="N30" s="22">
        <v>0.08</v>
      </c>
      <c r="O30" s="23">
        <f t="shared" si="2"/>
        <v>0</v>
      </c>
      <c r="P30" s="23">
        <f t="shared" si="7"/>
        <v>0</v>
      </c>
      <c r="Q30" s="24">
        <f t="shared" si="3"/>
        <v>0</v>
      </c>
      <c r="R30" s="24">
        <f t="shared" si="8"/>
        <v>0</v>
      </c>
      <c r="S30" s="8" t="s">
        <v>73</v>
      </c>
      <c r="T30" s="166"/>
    </row>
    <row r="31" spans="1:20" ht="180" x14ac:dyDescent="0.25">
      <c r="A31" s="8" t="s">
        <v>74</v>
      </c>
      <c r="B31" s="42" t="s">
        <v>27</v>
      </c>
      <c r="C31" s="62" t="s">
        <v>128</v>
      </c>
      <c r="D31" s="9">
        <f t="shared" si="9"/>
        <v>60</v>
      </c>
      <c r="E31" s="10">
        <v>200</v>
      </c>
      <c r="F31" s="9">
        <v>180</v>
      </c>
      <c r="G31" s="64"/>
      <c r="H31" s="75"/>
      <c r="I31" s="95"/>
      <c r="J31" s="28" t="str">
        <f t="shared" si="4"/>
        <v>SZT.</v>
      </c>
      <c r="K31" s="20">
        <f t="shared" si="5"/>
        <v>200</v>
      </c>
      <c r="L31" s="21">
        <f t="shared" si="6"/>
        <v>180</v>
      </c>
      <c r="M31" s="102"/>
      <c r="N31" s="22">
        <v>0.08</v>
      </c>
      <c r="O31" s="23">
        <f t="shared" si="2"/>
        <v>0</v>
      </c>
      <c r="P31" s="23">
        <f t="shared" si="7"/>
        <v>0</v>
      </c>
      <c r="Q31" s="24">
        <f t="shared" si="3"/>
        <v>0</v>
      </c>
      <c r="R31" s="24">
        <f t="shared" si="8"/>
        <v>0</v>
      </c>
      <c r="S31" s="8" t="s">
        <v>74</v>
      </c>
      <c r="T31" s="166"/>
    </row>
    <row r="32" spans="1:20" ht="255" x14ac:dyDescent="0.25">
      <c r="A32" s="8" t="s">
        <v>75</v>
      </c>
      <c r="B32" s="42" t="s">
        <v>111</v>
      </c>
      <c r="C32" s="62" t="s">
        <v>128</v>
      </c>
      <c r="D32" s="9">
        <f t="shared" si="9"/>
        <v>24</v>
      </c>
      <c r="E32" s="10">
        <v>80</v>
      </c>
      <c r="F32" s="9">
        <v>70</v>
      </c>
      <c r="G32" s="63"/>
      <c r="H32" s="75"/>
      <c r="I32" s="95"/>
      <c r="J32" s="28" t="str">
        <f t="shared" si="4"/>
        <v>SZT.</v>
      </c>
      <c r="K32" s="20">
        <f t="shared" si="5"/>
        <v>80</v>
      </c>
      <c r="L32" s="21">
        <f t="shared" si="6"/>
        <v>70</v>
      </c>
      <c r="M32" s="102"/>
      <c r="N32" s="22">
        <v>0.08</v>
      </c>
      <c r="O32" s="23">
        <f t="shared" si="2"/>
        <v>0</v>
      </c>
      <c r="P32" s="23">
        <f t="shared" si="7"/>
        <v>0</v>
      </c>
      <c r="Q32" s="24">
        <f t="shared" si="3"/>
        <v>0</v>
      </c>
      <c r="R32" s="24">
        <f t="shared" si="8"/>
        <v>0</v>
      </c>
      <c r="S32" s="8" t="s">
        <v>75</v>
      </c>
      <c r="T32" s="166"/>
    </row>
    <row r="33" spans="1:20" ht="75" x14ac:dyDescent="0.25">
      <c r="A33" s="8" t="s">
        <v>76</v>
      </c>
      <c r="B33" s="42" t="s">
        <v>28</v>
      </c>
      <c r="C33" s="62" t="s">
        <v>128</v>
      </c>
      <c r="D33" s="9">
        <f t="shared" si="9"/>
        <v>0.6</v>
      </c>
      <c r="E33" s="10">
        <v>2</v>
      </c>
      <c r="F33" s="9">
        <v>10</v>
      </c>
      <c r="G33" s="64"/>
      <c r="H33" s="75"/>
      <c r="I33" s="95"/>
      <c r="J33" s="28" t="str">
        <f t="shared" si="4"/>
        <v>SZT.</v>
      </c>
      <c r="K33" s="20">
        <f t="shared" si="5"/>
        <v>2</v>
      </c>
      <c r="L33" s="21">
        <f t="shared" si="6"/>
        <v>10</v>
      </c>
      <c r="M33" s="102"/>
      <c r="N33" s="22">
        <v>0.08</v>
      </c>
      <c r="O33" s="23">
        <f t="shared" si="2"/>
        <v>0</v>
      </c>
      <c r="P33" s="23">
        <f t="shared" si="7"/>
        <v>0</v>
      </c>
      <c r="Q33" s="24">
        <f t="shared" si="3"/>
        <v>0</v>
      </c>
      <c r="R33" s="24">
        <f t="shared" si="8"/>
        <v>0</v>
      </c>
      <c r="S33" s="8" t="s">
        <v>76</v>
      </c>
      <c r="T33" s="166"/>
    </row>
    <row r="34" spans="1:20" ht="75" x14ac:dyDescent="0.25">
      <c r="A34" s="8" t="s">
        <v>77</v>
      </c>
      <c r="B34" s="42" t="s">
        <v>29</v>
      </c>
      <c r="C34" s="62" t="s">
        <v>128</v>
      </c>
      <c r="D34" s="9">
        <f t="shared" si="9"/>
        <v>60</v>
      </c>
      <c r="E34" s="10">
        <v>200</v>
      </c>
      <c r="F34" s="9">
        <v>190</v>
      </c>
      <c r="G34" s="64"/>
      <c r="H34" s="75"/>
      <c r="I34" s="95"/>
      <c r="J34" s="28" t="str">
        <f t="shared" si="4"/>
        <v>SZT.</v>
      </c>
      <c r="K34" s="20">
        <f t="shared" si="5"/>
        <v>200</v>
      </c>
      <c r="L34" s="21">
        <f t="shared" si="6"/>
        <v>190</v>
      </c>
      <c r="M34" s="102"/>
      <c r="N34" s="22">
        <v>0.08</v>
      </c>
      <c r="O34" s="23">
        <f t="shared" si="2"/>
        <v>0</v>
      </c>
      <c r="P34" s="23">
        <f t="shared" si="7"/>
        <v>0</v>
      </c>
      <c r="Q34" s="24">
        <f t="shared" si="3"/>
        <v>0</v>
      </c>
      <c r="R34" s="24">
        <f t="shared" si="8"/>
        <v>0</v>
      </c>
      <c r="S34" s="8" t="s">
        <v>77</v>
      </c>
      <c r="T34" s="166"/>
    </row>
    <row r="35" spans="1:20" ht="105" x14ac:dyDescent="0.25">
      <c r="A35" s="8" t="s">
        <v>78</v>
      </c>
      <c r="B35" s="38" t="s">
        <v>112</v>
      </c>
      <c r="C35" s="62" t="s">
        <v>128</v>
      </c>
      <c r="D35" s="9">
        <f t="shared" si="9"/>
        <v>7.5</v>
      </c>
      <c r="E35" s="10">
        <v>25</v>
      </c>
      <c r="F35" s="9">
        <v>25</v>
      </c>
      <c r="G35" s="64"/>
      <c r="H35" s="75"/>
      <c r="I35" s="95"/>
      <c r="J35" s="28" t="str">
        <f t="shared" si="4"/>
        <v>SZT.</v>
      </c>
      <c r="K35" s="20">
        <f t="shared" si="5"/>
        <v>25</v>
      </c>
      <c r="L35" s="21">
        <f t="shared" si="6"/>
        <v>25</v>
      </c>
      <c r="M35" s="102"/>
      <c r="N35" s="22">
        <v>0.08</v>
      </c>
      <c r="O35" s="23">
        <f t="shared" si="2"/>
        <v>0</v>
      </c>
      <c r="P35" s="23">
        <f t="shared" si="7"/>
        <v>0</v>
      </c>
      <c r="Q35" s="24">
        <f t="shared" si="3"/>
        <v>0</v>
      </c>
      <c r="R35" s="24">
        <f t="shared" si="8"/>
        <v>0</v>
      </c>
      <c r="S35" s="8" t="s">
        <v>78</v>
      </c>
      <c r="T35" s="166"/>
    </row>
    <row r="36" spans="1:20" ht="135" x14ac:dyDescent="0.25">
      <c r="A36" s="8" t="s">
        <v>79</v>
      </c>
      <c r="B36" s="42" t="s">
        <v>113</v>
      </c>
      <c r="C36" s="62" t="s">
        <v>128</v>
      </c>
      <c r="D36" s="9">
        <f t="shared" si="9"/>
        <v>75</v>
      </c>
      <c r="E36" s="10">
        <v>250</v>
      </c>
      <c r="F36" s="9">
        <v>240</v>
      </c>
      <c r="G36" s="64"/>
      <c r="H36" s="75"/>
      <c r="I36" s="95"/>
      <c r="J36" s="28" t="str">
        <f t="shared" si="4"/>
        <v>SZT.</v>
      </c>
      <c r="K36" s="20">
        <f t="shared" si="5"/>
        <v>250</v>
      </c>
      <c r="L36" s="21">
        <f t="shared" si="6"/>
        <v>240</v>
      </c>
      <c r="M36" s="102"/>
      <c r="N36" s="22">
        <v>0.08</v>
      </c>
      <c r="O36" s="23">
        <f t="shared" si="2"/>
        <v>0</v>
      </c>
      <c r="P36" s="23">
        <f t="shared" si="7"/>
        <v>0</v>
      </c>
      <c r="Q36" s="24">
        <f t="shared" si="3"/>
        <v>0</v>
      </c>
      <c r="R36" s="24">
        <f t="shared" si="8"/>
        <v>0</v>
      </c>
      <c r="S36" s="8" t="s">
        <v>79</v>
      </c>
      <c r="T36" s="166"/>
    </row>
    <row r="37" spans="1:20" ht="30" x14ac:dyDescent="0.25">
      <c r="A37" s="8" t="s">
        <v>80</v>
      </c>
      <c r="B37" s="42" t="s">
        <v>30</v>
      </c>
      <c r="C37" s="62" t="s">
        <v>128</v>
      </c>
      <c r="D37" s="9">
        <v>1</v>
      </c>
      <c r="E37" s="10">
        <v>1</v>
      </c>
      <c r="F37" s="9">
        <v>5</v>
      </c>
      <c r="G37" s="64"/>
      <c r="H37" s="75"/>
      <c r="I37" s="95"/>
      <c r="J37" s="28" t="str">
        <f t="shared" si="4"/>
        <v>SZT.</v>
      </c>
      <c r="K37" s="20">
        <f t="shared" si="5"/>
        <v>1</v>
      </c>
      <c r="L37" s="21">
        <f t="shared" si="6"/>
        <v>5</v>
      </c>
      <c r="M37" s="102"/>
      <c r="N37" s="22">
        <v>0.08</v>
      </c>
      <c r="O37" s="23">
        <f t="shared" si="2"/>
        <v>0</v>
      </c>
      <c r="P37" s="23">
        <f t="shared" si="7"/>
        <v>0</v>
      </c>
      <c r="Q37" s="24">
        <f t="shared" si="3"/>
        <v>0</v>
      </c>
      <c r="R37" s="24">
        <f t="shared" si="8"/>
        <v>0</v>
      </c>
      <c r="S37" s="8" t="s">
        <v>80</v>
      </c>
      <c r="T37" s="166"/>
    </row>
    <row r="38" spans="1:20" ht="90" x14ac:dyDescent="0.25">
      <c r="A38" s="8" t="s">
        <v>81</v>
      </c>
      <c r="B38" s="38" t="s">
        <v>114</v>
      </c>
      <c r="C38" s="62" t="s">
        <v>128</v>
      </c>
      <c r="D38" s="9">
        <v>1</v>
      </c>
      <c r="E38" s="10">
        <v>10</v>
      </c>
      <c r="F38" s="9">
        <v>10</v>
      </c>
      <c r="G38" s="64"/>
      <c r="H38" s="75"/>
      <c r="I38" s="95"/>
      <c r="J38" s="28" t="str">
        <f t="shared" si="4"/>
        <v>SZT.</v>
      </c>
      <c r="K38" s="20">
        <f t="shared" si="5"/>
        <v>10</v>
      </c>
      <c r="L38" s="21">
        <f t="shared" si="6"/>
        <v>10</v>
      </c>
      <c r="M38" s="102"/>
      <c r="N38" s="22">
        <v>0.08</v>
      </c>
      <c r="O38" s="23">
        <f t="shared" si="2"/>
        <v>0</v>
      </c>
      <c r="P38" s="23">
        <f t="shared" si="7"/>
        <v>0</v>
      </c>
      <c r="Q38" s="24">
        <f t="shared" si="3"/>
        <v>0</v>
      </c>
      <c r="R38" s="24">
        <f t="shared" si="8"/>
        <v>0</v>
      </c>
      <c r="S38" s="8" t="s">
        <v>81</v>
      </c>
      <c r="T38" s="166"/>
    </row>
    <row r="39" spans="1:20" ht="165" x14ac:dyDescent="0.25">
      <c r="A39" s="8" t="s">
        <v>82</v>
      </c>
      <c r="B39" s="42" t="s">
        <v>115</v>
      </c>
      <c r="C39" s="62" t="s">
        <v>128</v>
      </c>
      <c r="D39" s="9">
        <v>1</v>
      </c>
      <c r="E39" s="10">
        <v>1</v>
      </c>
      <c r="F39" s="9">
        <v>5</v>
      </c>
      <c r="G39" s="64"/>
      <c r="H39" s="75"/>
      <c r="I39" s="95"/>
      <c r="J39" s="28" t="str">
        <f t="shared" si="4"/>
        <v>SZT.</v>
      </c>
      <c r="K39" s="20">
        <f t="shared" si="5"/>
        <v>1</v>
      </c>
      <c r="L39" s="21">
        <f t="shared" si="6"/>
        <v>5</v>
      </c>
      <c r="M39" s="102"/>
      <c r="N39" s="22">
        <v>0.08</v>
      </c>
      <c r="O39" s="23">
        <f t="shared" si="2"/>
        <v>0</v>
      </c>
      <c r="P39" s="23">
        <f t="shared" si="7"/>
        <v>0</v>
      </c>
      <c r="Q39" s="24">
        <f t="shared" si="3"/>
        <v>0</v>
      </c>
      <c r="R39" s="24">
        <f t="shared" si="8"/>
        <v>0</v>
      </c>
      <c r="S39" s="8" t="s">
        <v>82</v>
      </c>
      <c r="T39" s="166"/>
    </row>
    <row r="40" spans="1:20" ht="180" x14ac:dyDescent="0.25">
      <c r="A40" s="8" t="s">
        <v>83</v>
      </c>
      <c r="B40" s="42" t="s">
        <v>116</v>
      </c>
      <c r="C40" s="62" t="s">
        <v>128</v>
      </c>
      <c r="D40" s="9">
        <f t="shared" si="9"/>
        <v>45</v>
      </c>
      <c r="E40" s="10">
        <v>150</v>
      </c>
      <c r="F40" s="9">
        <v>100</v>
      </c>
      <c r="G40" s="64"/>
      <c r="H40" s="75"/>
      <c r="I40" s="95"/>
      <c r="J40" s="28" t="str">
        <f t="shared" si="4"/>
        <v>SZT.</v>
      </c>
      <c r="K40" s="20">
        <f t="shared" si="5"/>
        <v>150</v>
      </c>
      <c r="L40" s="21">
        <f t="shared" si="6"/>
        <v>100</v>
      </c>
      <c r="M40" s="102"/>
      <c r="N40" s="22">
        <v>0.08</v>
      </c>
      <c r="O40" s="23">
        <f t="shared" si="2"/>
        <v>0</v>
      </c>
      <c r="P40" s="23">
        <f t="shared" si="7"/>
        <v>0</v>
      </c>
      <c r="Q40" s="24">
        <f t="shared" si="3"/>
        <v>0</v>
      </c>
      <c r="R40" s="24">
        <f t="shared" si="8"/>
        <v>0</v>
      </c>
      <c r="S40" s="8" t="s">
        <v>83</v>
      </c>
      <c r="T40" s="166"/>
    </row>
    <row r="41" spans="1:20" ht="105" x14ac:dyDescent="0.25">
      <c r="A41" s="8" t="s">
        <v>84</v>
      </c>
      <c r="B41" s="38" t="s">
        <v>117</v>
      </c>
      <c r="C41" s="62" t="s">
        <v>128</v>
      </c>
      <c r="D41" s="9">
        <f t="shared" si="9"/>
        <v>10.5</v>
      </c>
      <c r="E41" s="10">
        <v>35</v>
      </c>
      <c r="F41" s="9">
        <v>25</v>
      </c>
      <c r="G41" s="64"/>
      <c r="H41" s="75"/>
      <c r="I41" s="95"/>
      <c r="J41" s="28" t="str">
        <f t="shared" si="4"/>
        <v>SZT.</v>
      </c>
      <c r="K41" s="20">
        <f t="shared" si="5"/>
        <v>35</v>
      </c>
      <c r="L41" s="21">
        <f t="shared" si="6"/>
        <v>25</v>
      </c>
      <c r="M41" s="102"/>
      <c r="N41" s="22">
        <v>0.08</v>
      </c>
      <c r="O41" s="23">
        <f t="shared" si="2"/>
        <v>0</v>
      </c>
      <c r="P41" s="23">
        <f t="shared" si="7"/>
        <v>0</v>
      </c>
      <c r="Q41" s="24">
        <f t="shared" si="3"/>
        <v>0</v>
      </c>
      <c r="R41" s="24">
        <f t="shared" si="8"/>
        <v>0</v>
      </c>
      <c r="S41" s="8" t="s">
        <v>84</v>
      </c>
      <c r="T41" s="166"/>
    </row>
    <row r="42" spans="1:20" ht="105" x14ac:dyDescent="0.25">
      <c r="A42" s="8" t="s">
        <v>85</v>
      </c>
      <c r="B42" s="52" t="s">
        <v>118</v>
      </c>
      <c r="C42" s="62" t="s">
        <v>128</v>
      </c>
      <c r="D42" s="9">
        <f t="shared" si="9"/>
        <v>3</v>
      </c>
      <c r="E42" s="10">
        <v>10</v>
      </c>
      <c r="F42" s="9">
        <v>10</v>
      </c>
      <c r="G42" s="63"/>
      <c r="H42" s="75"/>
      <c r="I42" s="95"/>
      <c r="J42" s="28" t="str">
        <f t="shared" si="4"/>
        <v>SZT.</v>
      </c>
      <c r="K42" s="20">
        <f t="shared" si="5"/>
        <v>10</v>
      </c>
      <c r="L42" s="21">
        <f t="shared" si="6"/>
        <v>10</v>
      </c>
      <c r="M42" s="102"/>
      <c r="N42" s="22">
        <v>0.08</v>
      </c>
      <c r="O42" s="23">
        <f t="shared" si="2"/>
        <v>0</v>
      </c>
      <c r="P42" s="23">
        <f t="shared" si="7"/>
        <v>0</v>
      </c>
      <c r="Q42" s="24">
        <f t="shared" si="3"/>
        <v>0</v>
      </c>
      <c r="R42" s="24">
        <f t="shared" si="8"/>
        <v>0</v>
      </c>
      <c r="S42" s="8" t="s">
        <v>85</v>
      </c>
      <c r="T42" s="166"/>
    </row>
    <row r="43" spans="1:20" ht="105" x14ac:dyDescent="0.25">
      <c r="A43" s="8" t="s">
        <v>86</v>
      </c>
      <c r="B43" s="42" t="s">
        <v>119</v>
      </c>
      <c r="C43" s="62" t="s">
        <v>128</v>
      </c>
      <c r="D43" s="9">
        <f t="shared" si="9"/>
        <v>390</v>
      </c>
      <c r="E43" s="10">
        <v>1300</v>
      </c>
      <c r="F43" s="9">
        <v>1300</v>
      </c>
      <c r="G43" s="64"/>
      <c r="H43" s="75"/>
      <c r="I43" s="95"/>
      <c r="J43" s="28" t="str">
        <f t="shared" si="4"/>
        <v>SZT.</v>
      </c>
      <c r="K43" s="20">
        <f t="shared" si="5"/>
        <v>1300</v>
      </c>
      <c r="L43" s="21">
        <f t="shared" si="6"/>
        <v>1300</v>
      </c>
      <c r="M43" s="102"/>
      <c r="N43" s="22">
        <v>0.08</v>
      </c>
      <c r="O43" s="23">
        <f t="shared" si="2"/>
        <v>0</v>
      </c>
      <c r="P43" s="23">
        <f t="shared" si="7"/>
        <v>0</v>
      </c>
      <c r="Q43" s="24">
        <f t="shared" si="3"/>
        <v>0</v>
      </c>
      <c r="R43" s="24">
        <f t="shared" si="8"/>
        <v>0</v>
      </c>
      <c r="S43" s="8" t="s">
        <v>86</v>
      </c>
      <c r="T43" s="166"/>
    </row>
    <row r="44" spans="1:20" ht="180" x14ac:dyDescent="0.25">
      <c r="A44" s="8" t="s">
        <v>87</v>
      </c>
      <c r="B44" s="38" t="s">
        <v>31</v>
      </c>
      <c r="C44" s="62" t="s">
        <v>128</v>
      </c>
      <c r="D44" s="9">
        <v>1</v>
      </c>
      <c r="E44" s="10">
        <v>8</v>
      </c>
      <c r="F44" s="9">
        <v>10</v>
      </c>
      <c r="G44" s="66"/>
      <c r="H44" s="75"/>
      <c r="I44" s="95"/>
      <c r="J44" s="28" t="str">
        <f t="shared" si="4"/>
        <v>SZT.</v>
      </c>
      <c r="K44" s="20">
        <f t="shared" si="5"/>
        <v>8</v>
      </c>
      <c r="L44" s="21">
        <f t="shared" si="6"/>
        <v>10</v>
      </c>
      <c r="M44" s="102"/>
      <c r="N44" s="22">
        <v>0.08</v>
      </c>
      <c r="O44" s="23">
        <f t="shared" si="2"/>
        <v>0</v>
      </c>
      <c r="P44" s="23">
        <f t="shared" si="7"/>
        <v>0</v>
      </c>
      <c r="Q44" s="24">
        <f t="shared" si="3"/>
        <v>0</v>
      </c>
      <c r="R44" s="24">
        <f t="shared" si="8"/>
        <v>0</v>
      </c>
      <c r="S44" s="8" t="s">
        <v>87</v>
      </c>
      <c r="T44" s="166"/>
    </row>
    <row r="45" spans="1:20" ht="30" x14ac:dyDescent="0.25">
      <c r="A45" s="8" t="s">
        <v>88</v>
      </c>
      <c r="B45" s="38" t="s">
        <v>120</v>
      </c>
      <c r="C45" s="304" t="s">
        <v>207</v>
      </c>
      <c r="D45" s="9">
        <f t="shared" si="9"/>
        <v>0.6</v>
      </c>
      <c r="E45" s="10">
        <v>2</v>
      </c>
      <c r="F45" s="9">
        <v>5</v>
      </c>
      <c r="G45" s="66"/>
      <c r="H45" s="75"/>
      <c r="I45" s="95"/>
      <c r="J45" s="28" t="str">
        <f t="shared" si="4"/>
        <v>OP.</v>
      </c>
      <c r="K45" s="20">
        <f t="shared" si="5"/>
        <v>2</v>
      </c>
      <c r="L45" s="21">
        <f t="shared" si="6"/>
        <v>5</v>
      </c>
      <c r="M45" s="102"/>
      <c r="N45" s="22">
        <v>0.08</v>
      </c>
      <c r="O45" s="23">
        <f t="shared" si="2"/>
        <v>0</v>
      </c>
      <c r="P45" s="23">
        <f t="shared" si="7"/>
        <v>0</v>
      </c>
      <c r="Q45" s="24">
        <f t="shared" si="3"/>
        <v>0</v>
      </c>
      <c r="R45" s="24">
        <f t="shared" si="8"/>
        <v>0</v>
      </c>
      <c r="S45" s="8" t="s">
        <v>88</v>
      </c>
      <c r="T45" s="166"/>
    </row>
    <row r="46" spans="1:20" ht="120" x14ac:dyDescent="0.25">
      <c r="A46" s="8" t="s">
        <v>89</v>
      </c>
      <c r="B46" s="52" t="s">
        <v>121</v>
      </c>
      <c r="C46" s="62" t="s">
        <v>128</v>
      </c>
      <c r="D46" s="9">
        <v>5</v>
      </c>
      <c r="E46" s="10">
        <v>28</v>
      </c>
      <c r="F46" s="9">
        <v>25</v>
      </c>
      <c r="G46" s="66"/>
      <c r="H46" s="75"/>
      <c r="I46" s="95"/>
      <c r="J46" s="28" t="str">
        <f t="shared" si="4"/>
        <v>SZT.</v>
      </c>
      <c r="K46" s="20">
        <f t="shared" si="5"/>
        <v>28</v>
      </c>
      <c r="L46" s="21">
        <f t="shared" si="6"/>
        <v>25</v>
      </c>
      <c r="M46" s="102"/>
      <c r="N46" s="22">
        <v>0.08</v>
      </c>
      <c r="O46" s="23">
        <f t="shared" si="2"/>
        <v>0</v>
      </c>
      <c r="P46" s="23">
        <f t="shared" si="7"/>
        <v>0</v>
      </c>
      <c r="Q46" s="24">
        <f t="shared" si="3"/>
        <v>0</v>
      </c>
      <c r="R46" s="24">
        <f t="shared" si="8"/>
        <v>0</v>
      </c>
      <c r="S46" s="8" t="s">
        <v>89</v>
      </c>
      <c r="T46" s="166"/>
    </row>
    <row r="47" spans="1:20" ht="180" x14ac:dyDescent="0.25">
      <c r="A47" s="8" t="s">
        <v>90</v>
      </c>
      <c r="B47" s="52" t="s">
        <v>122</v>
      </c>
      <c r="C47" s="62" t="s">
        <v>128</v>
      </c>
      <c r="D47" s="9">
        <v>3</v>
      </c>
      <c r="E47" s="10">
        <v>15</v>
      </c>
      <c r="F47" s="9">
        <v>14</v>
      </c>
      <c r="G47" s="67"/>
      <c r="H47" s="75"/>
      <c r="I47" s="95"/>
      <c r="J47" s="28" t="str">
        <f t="shared" si="4"/>
        <v>SZT.</v>
      </c>
      <c r="K47" s="20">
        <f t="shared" si="5"/>
        <v>15</v>
      </c>
      <c r="L47" s="21">
        <f t="shared" si="6"/>
        <v>14</v>
      </c>
      <c r="M47" s="102"/>
      <c r="N47" s="22">
        <v>0.08</v>
      </c>
      <c r="O47" s="23">
        <f t="shared" si="2"/>
        <v>0</v>
      </c>
      <c r="P47" s="23">
        <f t="shared" si="7"/>
        <v>0</v>
      </c>
      <c r="Q47" s="24">
        <f t="shared" si="3"/>
        <v>0</v>
      </c>
      <c r="R47" s="24">
        <f t="shared" si="8"/>
        <v>0</v>
      </c>
      <c r="S47" s="8" t="s">
        <v>90</v>
      </c>
      <c r="T47" s="166"/>
    </row>
    <row r="48" spans="1:20" ht="75" x14ac:dyDescent="0.25">
      <c r="A48" s="8" t="s">
        <v>91</v>
      </c>
      <c r="B48" s="52" t="s">
        <v>123</v>
      </c>
      <c r="C48" s="62" t="s">
        <v>128</v>
      </c>
      <c r="D48" s="9">
        <v>5</v>
      </c>
      <c r="E48" s="10">
        <v>30</v>
      </c>
      <c r="F48" s="9">
        <v>25</v>
      </c>
      <c r="G48" s="67"/>
      <c r="H48" s="75"/>
      <c r="I48" s="95"/>
      <c r="J48" s="28" t="str">
        <f t="shared" si="4"/>
        <v>SZT.</v>
      </c>
      <c r="K48" s="20">
        <f t="shared" si="5"/>
        <v>30</v>
      </c>
      <c r="L48" s="21">
        <f t="shared" si="6"/>
        <v>25</v>
      </c>
      <c r="M48" s="104"/>
      <c r="N48" s="22">
        <v>0.08</v>
      </c>
      <c r="O48" s="23">
        <f t="shared" si="2"/>
        <v>0</v>
      </c>
      <c r="P48" s="23">
        <f t="shared" si="7"/>
        <v>0</v>
      </c>
      <c r="Q48" s="24">
        <f t="shared" si="3"/>
        <v>0</v>
      </c>
      <c r="R48" s="24">
        <f t="shared" si="8"/>
        <v>0</v>
      </c>
      <c r="S48" s="8" t="s">
        <v>91</v>
      </c>
      <c r="T48" s="166"/>
    </row>
    <row r="49" spans="1:20" ht="105" x14ac:dyDescent="0.25">
      <c r="A49" s="8" t="s">
        <v>92</v>
      </c>
      <c r="B49" s="52" t="s">
        <v>124</v>
      </c>
      <c r="C49" s="62" t="s">
        <v>128</v>
      </c>
      <c r="D49" s="9">
        <v>1</v>
      </c>
      <c r="E49" s="10">
        <v>10</v>
      </c>
      <c r="F49" s="9">
        <v>10</v>
      </c>
      <c r="G49" s="67"/>
      <c r="H49" s="75"/>
      <c r="I49" s="95"/>
      <c r="J49" s="28" t="str">
        <f t="shared" si="4"/>
        <v>SZT.</v>
      </c>
      <c r="K49" s="20">
        <f t="shared" si="5"/>
        <v>10</v>
      </c>
      <c r="L49" s="21">
        <f t="shared" si="6"/>
        <v>10</v>
      </c>
      <c r="M49" s="104"/>
      <c r="N49" s="22">
        <v>0.08</v>
      </c>
      <c r="O49" s="23">
        <f t="shared" si="2"/>
        <v>0</v>
      </c>
      <c r="P49" s="23">
        <f t="shared" si="7"/>
        <v>0</v>
      </c>
      <c r="Q49" s="24">
        <f t="shared" si="3"/>
        <v>0</v>
      </c>
      <c r="R49" s="24">
        <f t="shared" si="8"/>
        <v>0</v>
      </c>
      <c r="S49" s="8" t="s">
        <v>92</v>
      </c>
      <c r="T49" s="166"/>
    </row>
    <row r="50" spans="1:20" ht="270" x14ac:dyDescent="0.25">
      <c r="A50" s="8" t="s">
        <v>93</v>
      </c>
      <c r="B50" s="52" t="s">
        <v>125</v>
      </c>
      <c r="C50" s="304" t="s">
        <v>207</v>
      </c>
      <c r="D50" s="9">
        <v>1</v>
      </c>
      <c r="E50" s="10">
        <v>5</v>
      </c>
      <c r="F50" s="9">
        <v>10</v>
      </c>
      <c r="G50" s="67"/>
      <c r="H50" s="75"/>
      <c r="I50" s="95"/>
      <c r="J50" s="28" t="str">
        <f t="shared" si="4"/>
        <v>OP.</v>
      </c>
      <c r="K50" s="20">
        <f t="shared" si="5"/>
        <v>5</v>
      </c>
      <c r="L50" s="21">
        <f t="shared" si="6"/>
        <v>10</v>
      </c>
      <c r="M50" s="104"/>
      <c r="N50" s="22">
        <v>0.08</v>
      </c>
      <c r="O50" s="23">
        <f t="shared" si="2"/>
        <v>0</v>
      </c>
      <c r="P50" s="23">
        <f t="shared" si="7"/>
        <v>0</v>
      </c>
      <c r="Q50" s="24">
        <f t="shared" si="3"/>
        <v>0</v>
      </c>
      <c r="R50" s="24">
        <f t="shared" si="8"/>
        <v>0</v>
      </c>
      <c r="S50" s="8" t="s">
        <v>93</v>
      </c>
      <c r="T50" s="166"/>
    </row>
    <row r="51" spans="1:20" ht="165" x14ac:dyDescent="0.25">
      <c r="A51" s="8" t="s">
        <v>94</v>
      </c>
      <c r="B51" s="52" t="s">
        <v>126</v>
      </c>
      <c r="C51" s="304" t="s">
        <v>207</v>
      </c>
      <c r="D51" s="9">
        <v>10</v>
      </c>
      <c r="E51" s="10">
        <v>60</v>
      </c>
      <c r="F51" s="9">
        <v>55</v>
      </c>
      <c r="G51" s="67"/>
      <c r="H51" s="75"/>
      <c r="I51" s="95"/>
      <c r="J51" s="28" t="str">
        <f t="shared" si="4"/>
        <v>OP.</v>
      </c>
      <c r="K51" s="20">
        <f t="shared" si="5"/>
        <v>60</v>
      </c>
      <c r="L51" s="21">
        <f t="shared" si="6"/>
        <v>55</v>
      </c>
      <c r="M51" s="104"/>
      <c r="N51" s="22">
        <v>0.08</v>
      </c>
      <c r="O51" s="23">
        <f t="shared" si="2"/>
        <v>0</v>
      </c>
      <c r="P51" s="23">
        <f t="shared" si="7"/>
        <v>0</v>
      </c>
      <c r="Q51" s="24">
        <f t="shared" si="3"/>
        <v>0</v>
      </c>
      <c r="R51" s="24">
        <f t="shared" si="8"/>
        <v>0</v>
      </c>
      <c r="S51" s="8" t="s">
        <v>94</v>
      </c>
      <c r="T51" s="166"/>
    </row>
    <row r="52" spans="1:20" ht="75" x14ac:dyDescent="0.25">
      <c r="A52" s="8" t="s">
        <v>95</v>
      </c>
      <c r="B52" s="52" t="s">
        <v>127</v>
      </c>
      <c r="C52" s="62" t="s">
        <v>128</v>
      </c>
      <c r="D52" s="9">
        <v>50</v>
      </c>
      <c r="E52" s="10">
        <v>250</v>
      </c>
      <c r="F52" s="9">
        <v>250</v>
      </c>
      <c r="G52" s="68"/>
      <c r="H52" s="75"/>
      <c r="I52" s="95"/>
      <c r="J52" s="28" t="str">
        <f t="shared" si="4"/>
        <v>SZT.</v>
      </c>
      <c r="K52" s="20">
        <f t="shared" si="5"/>
        <v>250</v>
      </c>
      <c r="L52" s="21">
        <f t="shared" si="6"/>
        <v>250</v>
      </c>
      <c r="M52" s="102"/>
      <c r="N52" s="22">
        <v>0.08</v>
      </c>
      <c r="O52" s="23">
        <f t="shared" si="2"/>
        <v>0</v>
      </c>
      <c r="P52" s="23">
        <f t="shared" si="7"/>
        <v>0</v>
      </c>
      <c r="Q52" s="24">
        <f t="shared" si="3"/>
        <v>0</v>
      </c>
      <c r="R52" s="24">
        <f t="shared" si="8"/>
        <v>0</v>
      </c>
      <c r="S52" s="8" t="s">
        <v>95</v>
      </c>
      <c r="T52" s="166"/>
    </row>
    <row r="53" spans="1:20" ht="120.75" thickBot="1" x14ac:dyDescent="0.3">
      <c r="A53" s="8" t="s">
        <v>96</v>
      </c>
      <c r="B53" s="42" t="s">
        <v>32</v>
      </c>
      <c r="C53" s="62" t="s">
        <v>128</v>
      </c>
      <c r="D53" s="9">
        <v>10</v>
      </c>
      <c r="E53" s="10">
        <v>60</v>
      </c>
      <c r="F53" s="9">
        <v>50</v>
      </c>
      <c r="G53" s="69"/>
      <c r="H53" s="75"/>
      <c r="I53" s="95"/>
      <c r="J53" s="28" t="str">
        <f t="shared" si="4"/>
        <v>SZT.</v>
      </c>
      <c r="K53" s="20">
        <f t="shared" si="5"/>
        <v>60</v>
      </c>
      <c r="L53" s="21">
        <f t="shared" si="6"/>
        <v>50</v>
      </c>
      <c r="M53" s="102"/>
      <c r="N53" s="22">
        <v>0.08</v>
      </c>
      <c r="O53" s="23">
        <f t="shared" si="2"/>
        <v>0</v>
      </c>
      <c r="P53" s="23">
        <f t="shared" si="7"/>
        <v>0</v>
      </c>
      <c r="Q53" s="24">
        <f t="shared" si="3"/>
        <v>0</v>
      </c>
      <c r="R53" s="24">
        <f t="shared" si="8"/>
        <v>0</v>
      </c>
      <c r="S53" s="8" t="s">
        <v>96</v>
      </c>
      <c r="T53" s="166"/>
    </row>
    <row r="54" spans="1:20" ht="16.5" thickBot="1" x14ac:dyDescent="0.3">
      <c r="A54" s="29"/>
      <c r="B54" s="56"/>
      <c r="C54" s="26"/>
      <c r="D54" s="26"/>
      <c r="E54" s="26"/>
      <c r="F54" s="26"/>
      <c r="G54" s="50"/>
      <c r="H54" s="134"/>
      <c r="I54" s="72"/>
      <c r="J54" s="26"/>
      <c r="K54" s="26"/>
      <c r="L54" s="26"/>
      <c r="M54" s="26"/>
      <c r="N54" s="11" t="s">
        <v>20</v>
      </c>
      <c r="O54" s="12">
        <f>SUM(O12:O53)</f>
        <v>0</v>
      </c>
      <c r="P54" s="12">
        <f t="shared" ref="P54:Q54" si="10">SUM(P12:P53)</f>
        <v>0</v>
      </c>
      <c r="Q54" s="12">
        <f t="shared" si="10"/>
        <v>0</v>
      </c>
      <c r="R54" s="13">
        <f>SUM(R12:R53)</f>
        <v>0</v>
      </c>
    </row>
    <row r="55" spans="1:20" ht="15.75" thickBot="1" x14ac:dyDescent="0.3">
      <c r="A55" s="248" t="s">
        <v>21</v>
      </c>
      <c r="B55" s="249"/>
      <c r="C55" s="249"/>
      <c r="D55" s="249"/>
      <c r="E55" s="249"/>
      <c r="F55" s="249"/>
      <c r="G55" s="249"/>
      <c r="H55" s="249"/>
      <c r="I55" s="249"/>
      <c r="J55" s="249"/>
      <c r="K55" s="249"/>
      <c r="L55" s="249"/>
      <c r="M55" s="14"/>
      <c r="N55" s="30"/>
      <c r="O55" s="27"/>
      <c r="P55" s="27"/>
      <c r="Q55" s="27"/>
      <c r="R55" s="27"/>
    </row>
    <row r="56" spans="1:20" ht="16.5" thickBot="1" x14ac:dyDescent="0.3">
      <c r="A56" s="249"/>
      <c r="B56" s="249"/>
      <c r="C56" s="249"/>
      <c r="D56" s="249"/>
      <c r="E56" s="249"/>
      <c r="F56" s="249"/>
      <c r="G56" s="249"/>
      <c r="H56" s="249"/>
      <c r="I56" s="249"/>
      <c r="J56" s="249"/>
      <c r="K56" s="249"/>
      <c r="L56" s="249"/>
      <c r="M56" s="14"/>
      <c r="N56" s="26"/>
      <c r="O56" s="158" t="s">
        <v>249</v>
      </c>
      <c r="P56" s="159"/>
      <c r="Q56" s="159"/>
      <c r="R56" s="160"/>
    </row>
    <row r="57" spans="1:20" ht="45.75" thickBot="1" x14ac:dyDescent="0.3">
      <c r="A57" s="249"/>
      <c r="B57" s="249"/>
      <c r="C57" s="249"/>
      <c r="D57" s="249"/>
      <c r="E57" s="249"/>
      <c r="F57" s="249"/>
      <c r="G57" s="249"/>
      <c r="H57" s="249"/>
      <c r="I57" s="249"/>
      <c r="J57" s="249"/>
      <c r="K57" s="249"/>
      <c r="L57" s="249"/>
      <c r="M57" s="14"/>
      <c r="N57" s="26"/>
      <c r="O57" s="15" t="s">
        <v>16</v>
      </c>
      <c r="P57" s="15" t="s">
        <v>17</v>
      </c>
      <c r="Q57" s="15" t="s">
        <v>18</v>
      </c>
      <c r="R57" s="15" t="s">
        <v>19</v>
      </c>
    </row>
    <row r="58" spans="1:20" ht="16.5" thickBot="1" x14ac:dyDescent="0.3">
      <c r="A58" s="249"/>
      <c r="B58" s="249"/>
      <c r="C58" s="249"/>
      <c r="D58" s="249"/>
      <c r="E58" s="249"/>
      <c r="F58" s="249"/>
      <c r="G58" s="249"/>
      <c r="H58" s="249"/>
      <c r="I58" s="249"/>
      <c r="J58" s="249"/>
      <c r="K58" s="249"/>
      <c r="L58" s="249"/>
      <c r="M58" s="14"/>
      <c r="N58" s="27"/>
      <c r="O58" s="135">
        <f>O54</f>
        <v>0</v>
      </c>
      <c r="P58" s="136">
        <f t="shared" ref="P58:R58" si="11">P54</f>
        <v>0</v>
      </c>
      <c r="Q58" s="136">
        <f t="shared" si="11"/>
        <v>0</v>
      </c>
      <c r="R58" s="137">
        <f t="shared" si="11"/>
        <v>0</v>
      </c>
    </row>
    <row r="63" spans="1:20" x14ac:dyDescent="0.25">
      <c r="A63" s="26"/>
      <c r="B63" s="54"/>
      <c r="C63" s="244" t="s">
        <v>0</v>
      </c>
      <c r="D63" s="244"/>
      <c r="E63" s="244"/>
      <c r="F63" s="244"/>
      <c r="G63" s="72"/>
      <c r="H63" s="72"/>
      <c r="I63" s="72"/>
      <c r="J63" s="245" t="s">
        <v>1</v>
      </c>
      <c r="K63" s="246"/>
      <c r="L63" s="246"/>
      <c r="M63" s="246"/>
      <c r="N63" s="247"/>
      <c r="O63" s="26"/>
      <c r="P63" s="26"/>
      <c r="Q63" s="27"/>
      <c r="R63" s="27"/>
    </row>
    <row r="64" spans="1:20" ht="60.75" thickBot="1" x14ac:dyDescent="0.3">
      <c r="A64" s="1" t="s">
        <v>2</v>
      </c>
      <c r="B64" s="37" t="s">
        <v>3</v>
      </c>
      <c r="C64" s="2" t="s">
        <v>4</v>
      </c>
      <c r="D64" s="3" t="s">
        <v>5</v>
      </c>
      <c r="E64" s="3" t="s">
        <v>6</v>
      </c>
      <c r="F64" s="3" t="s">
        <v>7</v>
      </c>
      <c r="G64" s="73" t="s">
        <v>8</v>
      </c>
      <c r="H64" s="127" t="s">
        <v>9</v>
      </c>
      <c r="I64" s="128" t="s">
        <v>10</v>
      </c>
      <c r="J64" s="4" t="s">
        <v>11</v>
      </c>
      <c r="K64" s="5" t="s">
        <v>12</v>
      </c>
      <c r="L64" s="5" t="s">
        <v>13</v>
      </c>
      <c r="M64" s="6" t="s">
        <v>14</v>
      </c>
      <c r="N64" s="7" t="s">
        <v>15</v>
      </c>
      <c r="O64" s="3" t="s">
        <v>16</v>
      </c>
      <c r="P64" s="3" t="s">
        <v>17</v>
      </c>
      <c r="Q64" s="3" t="s">
        <v>18</v>
      </c>
      <c r="R64" s="3" t="s">
        <v>19</v>
      </c>
      <c r="S64" s="1" t="s">
        <v>2</v>
      </c>
      <c r="T64" s="164"/>
    </row>
    <row r="65" spans="1:20" ht="16.5" thickBot="1" x14ac:dyDescent="0.3">
      <c r="A65" s="36" t="s">
        <v>250</v>
      </c>
      <c r="B65" s="55"/>
      <c r="C65" s="32"/>
      <c r="D65" s="32"/>
      <c r="E65" s="32"/>
      <c r="F65" s="32"/>
      <c r="G65" s="79"/>
      <c r="H65" s="79"/>
      <c r="I65" s="79"/>
      <c r="J65" s="32"/>
      <c r="K65" s="32"/>
      <c r="L65" s="32"/>
      <c r="M65" s="32"/>
      <c r="N65" s="32"/>
      <c r="O65" s="33"/>
      <c r="P65" s="33"/>
      <c r="Q65" s="34"/>
      <c r="R65" s="34"/>
      <c r="S65" s="61"/>
      <c r="T65" s="165"/>
    </row>
    <row r="66" spans="1:20" ht="60" x14ac:dyDescent="0.25">
      <c r="A66" s="8" t="s">
        <v>55</v>
      </c>
      <c r="B66" s="39" t="s">
        <v>129</v>
      </c>
      <c r="C66" s="62" t="s">
        <v>135</v>
      </c>
      <c r="D66" s="9">
        <v>1</v>
      </c>
      <c r="E66" s="10">
        <v>2</v>
      </c>
      <c r="F66" s="9">
        <v>5</v>
      </c>
      <c r="G66" s="70"/>
      <c r="H66" s="75"/>
      <c r="I66" s="95"/>
      <c r="J66" s="28" t="str">
        <f t="shared" ref="J66" si="12">C66</f>
        <v>ZESTAW</v>
      </c>
      <c r="K66" s="20">
        <f t="shared" ref="K66" si="13">E66</f>
        <v>2</v>
      </c>
      <c r="L66" s="21">
        <f t="shared" ref="L66" si="14">F66</f>
        <v>5</v>
      </c>
      <c r="M66" s="102"/>
      <c r="N66" s="22">
        <v>0.08</v>
      </c>
      <c r="O66" s="23">
        <f t="shared" ref="O66" si="15">ROUND(K66*M66,2)</f>
        <v>0</v>
      </c>
      <c r="P66" s="23">
        <f t="shared" ref="P66" si="16">ROUND(O66+O66*N66,2)</f>
        <v>0</v>
      </c>
      <c r="Q66" s="24">
        <f t="shared" ref="Q66" si="17">ROUND(L66*M66,2)</f>
        <v>0</v>
      </c>
      <c r="R66" s="24">
        <f t="shared" ref="R66" si="18">ROUND(Q66+Q66*N66,2)</f>
        <v>0</v>
      </c>
      <c r="S66" s="8" t="s">
        <v>55</v>
      </c>
      <c r="T66" s="166"/>
    </row>
    <row r="67" spans="1:20" ht="60" x14ac:dyDescent="0.25">
      <c r="A67" s="8" t="s">
        <v>56</v>
      </c>
      <c r="B67" s="39" t="s">
        <v>130</v>
      </c>
      <c r="C67" s="62" t="s">
        <v>135</v>
      </c>
      <c r="D67" s="9">
        <v>1</v>
      </c>
      <c r="E67" s="10">
        <v>2</v>
      </c>
      <c r="F67" s="9">
        <v>5</v>
      </c>
      <c r="G67" s="63"/>
      <c r="H67" s="75"/>
      <c r="I67" s="95"/>
      <c r="J67" s="28" t="str">
        <f t="shared" ref="J67:J73" si="19">C67</f>
        <v>ZESTAW</v>
      </c>
      <c r="K67" s="20">
        <f t="shared" ref="K67:K73" si="20">E67</f>
        <v>2</v>
      </c>
      <c r="L67" s="21">
        <f t="shared" ref="L67:L73" si="21">F67</f>
        <v>5</v>
      </c>
      <c r="M67" s="102"/>
      <c r="N67" s="22">
        <v>0.08</v>
      </c>
      <c r="O67" s="23">
        <f t="shared" ref="O67:O73" si="22">ROUND(K67*M67,2)</f>
        <v>0</v>
      </c>
      <c r="P67" s="23">
        <f t="shared" ref="P67:P73" si="23">ROUND(O67+O67*N67,2)</f>
        <v>0</v>
      </c>
      <c r="Q67" s="24">
        <f t="shared" ref="Q67:Q73" si="24">ROUND(L67*M67,2)</f>
        <v>0</v>
      </c>
      <c r="R67" s="24">
        <f t="shared" ref="R67:R73" si="25">ROUND(Q67+Q67*N67,2)</f>
        <v>0</v>
      </c>
      <c r="S67" s="8" t="s">
        <v>56</v>
      </c>
      <c r="T67" s="166"/>
    </row>
    <row r="68" spans="1:20" ht="60" x14ac:dyDescent="0.25">
      <c r="A68" s="8" t="s">
        <v>57</v>
      </c>
      <c r="B68" s="40" t="s">
        <v>131</v>
      </c>
      <c r="C68" s="62" t="s">
        <v>135</v>
      </c>
      <c r="D68" s="9">
        <v>1</v>
      </c>
      <c r="E68" s="10">
        <v>2</v>
      </c>
      <c r="F68" s="9">
        <v>5</v>
      </c>
      <c r="G68" s="64"/>
      <c r="H68" s="75"/>
      <c r="I68" s="95"/>
      <c r="J68" s="28" t="str">
        <f t="shared" si="19"/>
        <v>ZESTAW</v>
      </c>
      <c r="K68" s="20">
        <f t="shared" si="20"/>
        <v>2</v>
      </c>
      <c r="L68" s="21">
        <f t="shared" si="21"/>
        <v>5</v>
      </c>
      <c r="M68" s="102"/>
      <c r="N68" s="22">
        <v>0.08</v>
      </c>
      <c r="O68" s="23">
        <f t="shared" si="22"/>
        <v>0</v>
      </c>
      <c r="P68" s="23">
        <f t="shared" si="23"/>
        <v>0</v>
      </c>
      <c r="Q68" s="24">
        <f t="shared" si="24"/>
        <v>0</v>
      </c>
      <c r="R68" s="24">
        <f t="shared" si="25"/>
        <v>0</v>
      </c>
      <c r="S68" s="8" t="s">
        <v>57</v>
      </c>
      <c r="T68" s="166"/>
    </row>
    <row r="69" spans="1:20" ht="30" x14ac:dyDescent="0.25">
      <c r="A69" s="8" t="s">
        <v>58</v>
      </c>
      <c r="B69" s="39" t="s">
        <v>33</v>
      </c>
      <c r="C69" s="62" t="s">
        <v>128</v>
      </c>
      <c r="D69" s="9">
        <v>1</v>
      </c>
      <c r="E69" s="10">
        <v>2</v>
      </c>
      <c r="F69" s="9">
        <v>5</v>
      </c>
      <c r="G69" s="64"/>
      <c r="H69" s="75"/>
      <c r="I69" s="95"/>
      <c r="J69" s="28" t="str">
        <f t="shared" si="19"/>
        <v>SZT.</v>
      </c>
      <c r="K69" s="20">
        <f t="shared" si="20"/>
        <v>2</v>
      </c>
      <c r="L69" s="21">
        <f t="shared" si="21"/>
        <v>5</v>
      </c>
      <c r="M69" s="102"/>
      <c r="N69" s="22">
        <v>0.08</v>
      </c>
      <c r="O69" s="23">
        <f t="shared" si="22"/>
        <v>0</v>
      </c>
      <c r="P69" s="23">
        <f t="shared" si="23"/>
        <v>0</v>
      </c>
      <c r="Q69" s="24">
        <f t="shared" si="24"/>
        <v>0</v>
      </c>
      <c r="R69" s="24">
        <f t="shared" si="25"/>
        <v>0</v>
      </c>
      <c r="S69" s="8" t="s">
        <v>58</v>
      </c>
      <c r="T69" s="166"/>
    </row>
    <row r="70" spans="1:20" ht="30" x14ac:dyDescent="0.25">
      <c r="A70" s="8" t="s">
        <v>59</v>
      </c>
      <c r="B70" s="39" t="s">
        <v>34</v>
      </c>
      <c r="C70" s="62" t="s">
        <v>128</v>
      </c>
      <c r="D70" s="9">
        <v>1</v>
      </c>
      <c r="E70" s="10">
        <v>2</v>
      </c>
      <c r="F70" s="9">
        <v>5</v>
      </c>
      <c r="G70" s="64"/>
      <c r="H70" s="75"/>
      <c r="I70" s="95"/>
      <c r="J70" s="28" t="str">
        <f t="shared" si="19"/>
        <v>SZT.</v>
      </c>
      <c r="K70" s="20">
        <f t="shared" si="20"/>
        <v>2</v>
      </c>
      <c r="L70" s="21">
        <f t="shared" si="21"/>
        <v>5</v>
      </c>
      <c r="M70" s="102"/>
      <c r="N70" s="22">
        <v>0.08</v>
      </c>
      <c r="O70" s="23">
        <f t="shared" si="22"/>
        <v>0</v>
      </c>
      <c r="P70" s="23">
        <f t="shared" si="23"/>
        <v>0</v>
      </c>
      <c r="Q70" s="24">
        <f t="shared" si="24"/>
        <v>0</v>
      </c>
      <c r="R70" s="24">
        <f t="shared" si="25"/>
        <v>0</v>
      </c>
      <c r="S70" s="8" t="s">
        <v>59</v>
      </c>
      <c r="T70" s="166"/>
    </row>
    <row r="71" spans="1:20" ht="75" x14ac:dyDescent="0.25">
      <c r="A71" s="8" t="s">
        <v>60</v>
      </c>
      <c r="B71" s="39" t="s">
        <v>132</v>
      </c>
      <c r="C71" s="62" t="s">
        <v>128</v>
      </c>
      <c r="D71" s="9">
        <v>1</v>
      </c>
      <c r="E71" s="10">
        <v>2</v>
      </c>
      <c r="F71" s="9">
        <v>5</v>
      </c>
      <c r="G71" s="64"/>
      <c r="H71" s="75"/>
      <c r="I71" s="95"/>
      <c r="J71" s="28" t="str">
        <f t="shared" si="19"/>
        <v>SZT.</v>
      </c>
      <c r="K71" s="20">
        <f t="shared" si="20"/>
        <v>2</v>
      </c>
      <c r="L71" s="21">
        <f t="shared" si="21"/>
        <v>5</v>
      </c>
      <c r="M71" s="102"/>
      <c r="N71" s="22">
        <v>0.08</v>
      </c>
      <c r="O71" s="23">
        <f t="shared" si="22"/>
        <v>0</v>
      </c>
      <c r="P71" s="23">
        <f t="shared" si="23"/>
        <v>0</v>
      </c>
      <c r="Q71" s="24">
        <f t="shared" si="24"/>
        <v>0</v>
      </c>
      <c r="R71" s="24">
        <f t="shared" si="25"/>
        <v>0</v>
      </c>
      <c r="S71" s="8" t="s">
        <v>60</v>
      </c>
      <c r="T71" s="166"/>
    </row>
    <row r="72" spans="1:20" ht="105" x14ac:dyDescent="0.25">
      <c r="A72" s="8" t="s">
        <v>61</v>
      </c>
      <c r="B72" s="39" t="s">
        <v>133</v>
      </c>
      <c r="C72" s="62" t="s">
        <v>128</v>
      </c>
      <c r="D72" s="9">
        <v>1</v>
      </c>
      <c r="E72" s="10">
        <v>2</v>
      </c>
      <c r="F72" s="9">
        <v>5</v>
      </c>
      <c r="G72" s="65"/>
      <c r="H72" s="75"/>
      <c r="I72" s="95"/>
      <c r="J72" s="28" t="str">
        <f t="shared" si="19"/>
        <v>SZT.</v>
      </c>
      <c r="K72" s="20">
        <f t="shared" si="20"/>
        <v>2</v>
      </c>
      <c r="L72" s="21">
        <f t="shared" si="21"/>
        <v>5</v>
      </c>
      <c r="M72" s="102"/>
      <c r="N72" s="22">
        <v>0.08</v>
      </c>
      <c r="O72" s="23">
        <f t="shared" si="22"/>
        <v>0</v>
      </c>
      <c r="P72" s="23">
        <f t="shared" si="23"/>
        <v>0</v>
      </c>
      <c r="Q72" s="24">
        <f t="shared" si="24"/>
        <v>0</v>
      </c>
      <c r="R72" s="24">
        <f t="shared" si="25"/>
        <v>0</v>
      </c>
      <c r="S72" s="8" t="s">
        <v>61</v>
      </c>
      <c r="T72" s="166"/>
    </row>
    <row r="73" spans="1:20" ht="105.75" thickBot="1" x14ac:dyDescent="0.3">
      <c r="A73" s="8" t="s">
        <v>62</v>
      </c>
      <c r="B73" s="39" t="s">
        <v>134</v>
      </c>
      <c r="C73" s="62" t="s">
        <v>128</v>
      </c>
      <c r="D73" s="9">
        <v>1</v>
      </c>
      <c r="E73" s="10">
        <v>2</v>
      </c>
      <c r="F73" s="9">
        <v>5</v>
      </c>
      <c r="G73" s="64"/>
      <c r="H73" s="75"/>
      <c r="I73" s="95"/>
      <c r="J73" s="28" t="str">
        <f t="shared" si="19"/>
        <v>SZT.</v>
      </c>
      <c r="K73" s="20">
        <f t="shared" si="20"/>
        <v>2</v>
      </c>
      <c r="L73" s="21">
        <f t="shared" si="21"/>
        <v>5</v>
      </c>
      <c r="M73" s="102"/>
      <c r="N73" s="22">
        <v>0.08</v>
      </c>
      <c r="O73" s="23">
        <f t="shared" si="22"/>
        <v>0</v>
      </c>
      <c r="P73" s="23">
        <f t="shared" si="23"/>
        <v>0</v>
      </c>
      <c r="Q73" s="24">
        <f t="shared" si="24"/>
        <v>0</v>
      </c>
      <c r="R73" s="24">
        <f t="shared" si="25"/>
        <v>0</v>
      </c>
      <c r="S73" s="8" t="s">
        <v>62</v>
      </c>
      <c r="T73" s="166"/>
    </row>
    <row r="74" spans="1:20" ht="16.5" thickBot="1" x14ac:dyDescent="0.3">
      <c r="A74" s="29"/>
      <c r="B74" s="56"/>
      <c r="C74" s="26"/>
      <c r="D74" s="26"/>
      <c r="E74" s="26"/>
      <c r="F74" s="26"/>
      <c r="G74" s="50"/>
      <c r="H74" s="134"/>
      <c r="I74" s="72"/>
      <c r="J74" s="26"/>
      <c r="K74" s="26"/>
      <c r="L74" s="26"/>
      <c r="M74" s="26"/>
      <c r="N74" s="243" t="s">
        <v>20</v>
      </c>
      <c r="O74" s="242">
        <f>SUM(O66:O73)</f>
        <v>0</v>
      </c>
      <c r="P74" s="12">
        <f t="shared" ref="P74:Q74" si="26">SUM(P66:P73)</f>
        <v>0</v>
      </c>
      <c r="Q74" s="12">
        <f t="shared" si="26"/>
        <v>0</v>
      </c>
      <c r="R74" s="13">
        <f>SUM(R66:R73)</f>
        <v>0</v>
      </c>
    </row>
    <row r="75" spans="1:20" ht="15.75" thickBot="1" x14ac:dyDescent="0.3">
      <c r="A75" s="248" t="s">
        <v>21</v>
      </c>
      <c r="B75" s="249"/>
      <c r="C75" s="249"/>
      <c r="D75" s="249"/>
      <c r="E75" s="249"/>
      <c r="F75" s="249"/>
      <c r="G75" s="249"/>
      <c r="H75" s="249"/>
      <c r="I75" s="249"/>
      <c r="J75" s="249"/>
      <c r="K75" s="249"/>
      <c r="L75" s="249"/>
      <c r="M75" s="14"/>
      <c r="N75" s="30"/>
      <c r="O75" s="27"/>
      <c r="P75" s="27"/>
      <c r="Q75" s="27"/>
      <c r="R75" s="27"/>
    </row>
    <row r="76" spans="1:20" ht="16.5" thickBot="1" x14ac:dyDescent="0.3">
      <c r="A76" s="249"/>
      <c r="B76" s="249"/>
      <c r="C76" s="249"/>
      <c r="D76" s="249"/>
      <c r="E76" s="249"/>
      <c r="F76" s="249"/>
      <c r="G76" s="249"/>
      <c r="H76" s="249"/>
      <c r="I76" s="249"/>
      <c r="J76" s="249"/>
      <c r="K76" s="249"/>
      <c r="L76" s="249"/>
      <c r="M76" s="14"/>
      <c r="N76" s="26"/>
      <c r="O76" s="158" t="s">
        <v>251</v>
      </c>
      <c r="P76" s="159"/>
      <c r="Q76" s="159"/>
      <c r="R76" s="160"/>
    </row>
    <row r="77" spans="1:20" ht="45.75" thickBot="1" x14ac:dyDescent="0.3">
      <c r="A77" s="249"/>
      <c r="B77" s="249"/>
      <c r="C77" s="249"/>
      <c r="D77" s="249"/>
      <c r="E77" s="249"/>
      <c r="F77" s="249"/>
      <c r="G77" s="249"/>
      <c r="H77" s="249"/>
      <c r="I77" s="249"/>
      <c r="J77" s="249"/>
      <c r="K77" s="249"/>
      <c r="L77" s="249"/>
      <c r="M77" s="14"/>
      <c r="N77" s="26"/>
      <c r="O77" s="15" t="s">
        <v>16</v>
      </c>
      <c r="P77" s="15" t="s">
        <v>17</v>
      </c>
      <c r="Q77" s="15" t="s">
        <v>18</v>
      </c>
      <c r="R77" s="15" t="s">
        <v>19</v>
      </c>
    </row>
    <row r="78" spans="1:20" ht="16.5" thickBot="1" x14ac:dyDescent="0.3">
      <c r="A78" s="249"/>
      <c r="B78" s="249"/>
      <c r="C78" s="249"/>
      <c r="D78" s="249"/>
      <c r="E78" s="249"/>
      <c r="F78" s="249"/>
      <c r="G78" s="249"/>
      <c r="H78" s="249"/>
      <c r="I78" s="249"/>
      <c r="J78" s="249"/>
      <c r="K78" s="249"/>
      <c r="L78" s="249"/>
      <c r="M78" s="14"/>
      <c r="N78" s="27"/>
      <c r="O78" s="135">
        <f>O74</f>
        <v>0</v>
      </c>
      <c r="P78" s="136">
        <f t="shared" ref="P78:R78" si="27">P74</f>
        <v>0</v>
      </c>
      <c r="Q78" s="136">
        <f t="shared" si="27"/>
        <v>0</v>
      </c>
      <c r="R78" s="137">
        <f t="shared" si="27"/>
        <v>0</v>
      </c>
    </row>
    <row r="83" spans="1:20" x14ac:dyDescent="0.25">
      <c r="A83" s="26"/>
      <c r="B83" s="54"/>
      <c r="C83" s="244" t="s">
        <v>0</v>
      </c>
      <c r="D83" s="244"/>
      <c r="E83" s="244"/>
      <c r="F83" s="244"/>
      <c r="G83" s="72"/>
      <c r="H83" s="72"/>
      <c r="I83" s="72"/>
      <c r="J83" s="245" t="s">
        <v>1</v>
      </c>
      <c r="K83" s="246"/>
      <c r="L83" s="246"/>
      <c r="M83" s="246"/>
      <c r="N83" s="247"/>
      <c r="O83" s="26"/>
      <c r="P83" s="26"/>
      <c r="Q83" s="27"/>
      <c r="R83" s="27"/>
    </row>
    <row r="84" spans="1:20" ht="60.75" thickBot="1" x14ac:dyDescent="0.3">
      <c r="A84" s="1" t="s">
        <v>2</v>
      </c>
      <c r="B84" s="37" t="s">
        <v>3</v>
      </c>
      <c r="C84" s="2" t="s">
        <v>4</v>
      </c>
      <c r="D84" s="3" t="s">
        <v>5</v>
      </c>
      <c r="E84" s="3" t="s">
        <v>6</v>
      </c>
      <c r="F84" s="3" t="s">
        <v>7</v>
      </c>
      <c r="G84" s="73" t="s">
        <v>8</v>
      </c>
      <c r="H84" s="127" t="s">
        <v>9</v>
      </c>
      <c r="I84" s="128" t="s">
        <v>10</v>
      </c>
      <c r="J84" s="4" t="s">
        <v>11</v>
      </c>
      <c r="K84" s="5" t="s">
        <v>12</v>
      </c>
      <c r="L84" s="5" t="s">
        <v>13</v>
      </c>
      <c r="M84" s="6" t="s">
        <v>14</v>
      </c>
      <c r="N84" s="7" t="s">
        <v>15</v>
      </c>
      <c r="O84" s="3" t="s">
        <v>16</v>
      </c>
      <c r="P84" s="3" t="s">
        <v>17</v>
      </c>
      <c r="Q84" s="3" t="s">
        <v>18</v>
      </c>
      <c r="R84" s="3" t="s">
        <v>19</v>
      </c>
      <c r="S84" s="1" t="s">
        <v>2</v>
      </c>
      <c r="T84" s="164"/>
    </row>
    <row r="85" spans="1:20" ht="16.5" thickBot="1" x14ac:dyDescent="0.3">
      <c r="A85" s="36" t="s">
        <v>252</v>
      </c>
      <c r="B85" s="55"/>
      <c r="C85" s="32"/>
      <c r="D85" s="32"/>
      <c r="E85" s="32"/>
      <c r="F85" s="32"/>
      <c r="G85" s="79"/>
      <c r="H85" s="79"/>
      <c r="I85" s="79"/>
      <c r="J85" s="32"/>
      <c r="K85" s="32"/>
      <c r="L85" s="32"/>
      <c r="M85" s="32"/>
      <c r="N85" s="32"/>
      <c r="O85" s="33"/>
      <c r="P85" s="33"/>
      <c r="Q85" s="34"/>
      <c r="R85" s="34"/>
      <c r="S85" s="61"/>
      <c r="T85" s="165"/>
    </row>
    <row r="86" spans="1:20" ht="60" x14ac:dyDescent="0.25">
      <c r="A86" s="96" t="s">
        <v>55</v>
      </c>
      <c r="B86" s="97" t="s">
        <v>136</v>
      </c>
      <c r="C86" s="98" t="s">
        <v>207</v>
      </c>
      <c r="D86" s="16">
        <v>3</v>
      </c>
      <c r="E86" s="17">
        <v>10</v>
      </c>
      <c r="F86" s="16">
        <v>8</v>
      </c>
      <c r="G86" s="99"/>
      <c r="H86" s="129"/>
      <c r="I86" s="130"/>
      <c r="J86" s="28" t="str">
        <f t="shared" ref="J86" si="28">C86</f>
        <v>OP.</v>
      </c>
      <c r="K86" s="20">
        <f t="shared" ref="K86" si="29">E86</f>
        <v>10</v>
      </c>
      <c r="L86" s="21">
        <f t="shared" ref="L86" si="30">F86</f>
        <v>8</v>
      </c>
      <c r="M86" s="102"/>
      <c r="N86" s="22">
        <v>0.08</v>
      </c>
      <c r="O86" s="23">
        <f t="shared" ref="O86" si="31">ROUND(K86*M86,2)</f>
        <v>0</v>
      </c>
      <c r="P86" s="23">
        <f t="shared" ref="P86" si="32">ROUND(O86+O86*N86,2)</f>
        <v>0</v>
      </c>
      <c r="Q86" s="24">
        <f t="shared" ref="Q86" si="33">ROUND(L86*M86,2)</f>
        <v>0</v>
      </c>
      <c r="R86" s="24">
        <f t="shared" ref="R86" si="34">ROUND(Q86+Q86*N86,2)</f>
        <v>0</v>
      </c>
      <c r="S86" s="96" t="s">
        <v>55</v>
      </c>
      <c r="T86" s="166"/>
    </row>
    <row r="87" spans="1:20" ht="75" x14ac:dyDescent="0.25">
      <c r="A87" s="100" t="s">
        <v>56</v>
      </c>
      <c r="B87" s="117" t="s">
        <v>137</v>
      </c>
      <c r="C87" s="91" t="s">
        <v>207</v>
      </c>
      <c r="D87" s="18">
        <v>3</v>
      </c>
      <c r="E87" s="19">
        <v>10</v>
      </c>
      <c r="F87" s="18">
        <v>8</v>
      </c>
      <c r="G87" s="74"/>
      <c r="H87" s="92"/>
      <c r="I87" s="95"/>
      <c r="J87" s="31" t="str">
        <f t="shared" ref="J87:J107" si="35">C87</f>
        <v>OP.</v>
      </c>
      <c r="K87" s="20">
        <f t="shared" ref="K87:K107" si="36">E87</f>
        <v>10</v>
      </c>
      <c r="L87" s="21">
        <f t="shared" ref="L87:L107" si="37">F87</f>
        <v>8</v>
      </c>
      <c r="M87" s="102"/>
      <c r="N87" s="22">
        <v>0.08</v>
      </c>
      <c r="O87" s="23">
        <f t="shared" ref="O87:O107" si="38">ROUND(K87*M87,2)</f>
        <v>0</v>
      </c>
      <c r="P87" s="23">
        <f t="shared" ref="P87:P107" si="39">ROUND(O87+O87*N87,2)</f>
        <v>0</v>
      </c>
      <c r="Q87" s="24">
        <f t="shared" ref="Q87:Q107" si="40">ROUND(L87*M87,2)</f>
        <v>0</v>
      </c>
      <c r="R87" s="24">
        <f t="shared" ref="R87:R107" si="41">ROUND(Q87+Q87*N87,2)</f>
        <v>0</v>
      </c>
      <c r="S87" s="100" t="s">
        <v>56</v>
      </c>
      <c r="T87" s="166"/>
    </row>
    <row r="88" spans="1:20" ht="15.75" x14ac:dyDescent="0.25">
      <c r="A88" s="100" t="s">
        <v>57</v>
      </c>
      <c r="B88" s="117" t="s">
        <v>35</v>
      </c>
      <c r="C88" s="91" t="s">
        <v>207</v>
      </c>
      <c r="D88" s="18">
        <v>1</v>
      </c>
      <c r="E88" s="19">
        <v>2</v>
      </c>
      <c r="F88" s="18">
        <v>5</v>
      </c>
      <c r="G88" s="74"/>
      <c r="H88" s="92"/>
      <c r="I88" s="95"/>
      <c r="J88" s="31" t="str">
        <f t="shared" si="35"/>
        <v>OP.</v>
      </c>
      <c r="K88" s="20">
        <f t="shared" si="36"/>
        <v>2</v>
      </c>
      <c r="L88" s="21">
        <f t="shared" si="37"/>
        <v>5</v>
      </c>
      <c r="M88" s="102"/>
      <c r="N88" s="22">
        <v>0.08</v>
      </c>
      <c r="O88" s="23">
        <f t="shared" si="38"/>
        <v>0</v>
      </c>
      <c r="P88" s="23">
        <f t="shared" si="39"/>
        <v>0</v>
      </c>
      <c r="Q88" s="24">
        <f t="shared" si="40"/>
        <v>0</v>
      </c>
      <c r="R88" s="24">
        <f t="shared" si="41"/>
        <v>0</v>
      </c>
      <c r="S88" s="96" t="s">
        <v>57</v>
      </c>
      <c r="T88" s="166"/>
    </row>
    <row r="89" spans="1:20" ht="15.75" x14ac:dyDescent="0.25">
      <c r="A89" s="100" t="s">
        <v>58</v>
      </c>
      <c r="B89" s="117" t="s">
        <v>36</v>
      </c>
      <c r="C89" s="91" t="s">
        <v>207</v>
      </c>
      <c r="D89" s="18">
        <v>1</v>
      </c>
      <c r="E89" s="19">
        <v>2</v>
      </c>
      <c r="F89" s="18">
        <v>5</v>
      </c>
      <c r="G89" s="74"/>
      <c r="H89" s="92"/>
      <c r="I89" s="95"/>
      <c r="J89" s="31" t="str">
        <f t="shared" si="35"/>
        <v>OP.</v>
      </c>
      <c r="K89" s="20">
        <f t="shared" si="36"/>
        <v>2</v>
      </c>
      <c r="L89" s="21">
        <f t="shared" si="37"/>
        <v>5</v>
      </c>
      <c r="M89" s="102"/>
      <c r="N89" s="22">
        <v>0.08</v>
      </c>
      <c r="O89" s="23">
        <f t="shared" si="38"/>
        <v>0</v>
      </c>
      <c r="P89" s="23">
        <f t="shared" si="39"/>
        <v>0</v>
      </c>
      <c r="Q89" s="24">
        <f t="shared" si="40"/>
        <v>0</v>
      </c>
      <c r="R89" s="24">
        <f t="shared" si="41"/>
        <v>0</v>
      </c>
      <c r="S89" s="100" t="s">
        <v>58</v>
      </c>
      <c r="T89" s="166"/>
    </row>
    <row r="90" spans="1:20" ht="15.75" x14ac:dyDescent="0.25">
      <c r="A90" s="100" t="s">
        <v>59</v>
      </c>
      <c r="B90" s="117" t="s">
        <v>37</v>
      </c>
      <c r="C90" s="91" t="s">
        <v>207</v>
      </c>
      <c r="D90" s="18">
        <v>1</v>
      </c>
      <c r="E90" s="19">
        <v>2</v>
      </c>
      <c r="F90" s="18">
        <v>5</v>
      </c>
      <c r="G90" s="74"/>
      <c r="H90" s="92"/>
      <c r="I90" s="95"/>
      <c r="J90" s="31" t="str">
        <f t="shared" si="35"/>
        <v>OP.</v>
      </c>
      <c r="K90" s="20">
        <f t="shared" si="36"/>
        <v>2</v>
      </c>
      <c r="L90" s="21">
        <f t="shared" si="37"/>
        <v>5</v>
      </c>
      <c r="M90" s="102"/>
      <c r="N90" s="22">
        <v>0.08</v>
      </c>
      <c r="O90" s="23">
        <f t="shared" si="38"/>
        <v>0</v>
      </c>
      <c r="P90" s="23">
        <f t="shared" si="39"/>
        <v>0</v>
      </c>
      <c r="Q90" s="24">
        <f t="shared" si="40"/>
        <v>0</v>
      </c>
      <c r="R90" s="24">
        <f t="shared" si="41"/>
        <v>0</v>
      </c>
      <c r="S90" s="96" t="s">
        <v>59</v>
      </c>
      <c r="T90" s="166"/>
    </row>
    <row r="91" spans="1:20" ht="15.75" x14ac:dyDescent="0.25">
      <c r="A91" s="100" t="s">
        <v>60</v>
      </c>
      <c r="B91" s="117" t="s">
        <v>138</v>
      </c>
      <c r="C91" s="91" t="s">
        <v>207</v>
      </c>
      <c r="D91" s="18">
        <v>1</v>
      </c>
      <c r="E91" s="19">
        <v>3</v>
      </c>
      <c r="F91" s="18">
        <v>5</v>
      </c>
      <c r="G91" s="74"/>
      <c r="H91" s="92"/>
      <c r="I91" s="95"/>
      <c r="J91" s="31" t="str">
        <f t="shared" si="35"/>
        <v>OP.</v>
      </c>
      <c r="K91" s="20">
        <f t="shared" si="36"/>
        <v>3</v>
      </c>
      <c r="L91" s="21">
        <f t="shared" si="37"/>
        <v>5</v>
      </c>
      <c r="M91" s="102"/>
      <c r="N91" s="22">
        <v>0.08</v>
      </c>
      <c r="O91" s="23">
        <f t="shared" si="38"/>
        <v>0</v>
      </c>
      <c r="P91" s="23">
        <f t="shared" si="39"/>
        <v>0</v>
      </c>
      <c r="Q91" s="24">
        <f t="shared" si="40"/>
        <v>0</v>
      </c>
      <c r="R91" s="24">
        <f t="shared" si="41"/>
        <v>0</v>
      </c>
      <c r="S91" s="100" t="s">
        <v>60</v>
      </c>
      <c r="T91" s="166"/>
    </row>
    <row r="92" spans="1:20" ht="15.75" x14ac:dyDescent="0.25">
      <c r="A92" s="100" t="s">
        <v>61</v>
      </c>
      <c r="B92" s="117" t="s">
        <v>139</v>
      </c>
      <c r="C92" s="91" t="s">
        <v>207</v>
      </c>
      <c r="D92" s="18">
        <v>1</v>
      </c>
      <c r="E92" s="19">
        <v>2</v>
      </c>
      <c r="F92" s="18">
        <v>5</v>
      </c>
      <c r="G92" s="74"/>
      <c r="H92" s="92"/>
      <c r="I92" s="95"/>
      <c r="J92" s="31" t="str">
        <f t="shared" si="35"/>
        <v>OP.</v>
      </c>
      <c r="K92" s="20">
        <f t="shared" si="36"/>
        <v>2</v>
      </c>
      <c r="L92" s="21">
        <f t="shared" si="37"/>
        <v>5</v>
      </c>
      <c r="M92" s="102"/>
      <c r="N92" s="22">
        <v>0.08</v>
      </c>
      <c r="O92" s="23">
        <f t="shared" si="38"/>
        <v>0</v>
      </c>
      <c r="P92" s="23">
        <f t="shared" si="39"/>
        <v>0</v>
      </c>
      <c r="Q92" s="24">
        <f t="shared" si="40"/>
        <v>0</v>
      </c>
      <c r="R92" s="24">
        <f t="shared" si="41"/>
        <v>0</v>
      </c>
      <c r="S92" s="96" t="s">
        <v>61</v>
      </c>
      <c r="T92" s="166"/>
    </row>
    <row r="93" spans="1:20" ht="45" x14ac:dyDescent="0.25">
      <c r="A93" s="100" t="s">
        <v>62</v>
      </c>
      <c r="B93" s="155" t="s">
        <v>247</v>
      </c>
      <c r="C93" s="91" t="s">
        <v>207</v>
      </c>
      <c r="D93" s="18">
        <v>1</v>
      </c>
      <c r="E93" s="19">
        <v>2</v>
      </c>
      <c r="F93" s="18">
        <v>5</v>
      </c>
      <c r="G93" s="74"/>
      <c r="H93" s="92"/>
      <c r="I93" s="95"/>
      <c r="J93" s="31" t="str">
        <f t="shared" si="35"/>
        <v>OP.</v>
      </c>
      <c r="K93" s="20">
        <f t="shared" si="36"/>
        <v>2</v>
      </c>
      <c r="L93" s="21">
        <f t="shared" si="37"/>
        <v>5</v>
      </c>
      <c r="M93" s="102"/>
      <c r="N93" s="22">
        <v>0.08</v>
      </c>
      <c r="O93" s="23">
        <f t="shared" si="38"/>
        <v>0</v>
      </c>
      <c r="P93" s="23">
        <f t="shared" si="39"/>
        <v>0</v>
      </c>
      <c r="Q93" s="24">
        <f t="shared" si="40"/>
        <v>0</v>
      </c>
      <c r="R93" s="24">
        <f t="shared" si="41"/>
        <v>0</v>
      </c>
      <c r="S93" s="100" t="s">
        <v>62</v>
      </c>
      <c r="T93" s="166"/>
    </row>
    <row r="94" spans="1:20" ht="15.75" x14ac:dyDescent="0.25">
      <c r="A94" s="100" t="s">
        <v>63</v>
      </c>
      <c r="B94" s="117" t="s">
        <v>140</v>
      </c>
      <c r="C94" s="91" t="s">
        <v>128</v>
      </c>
      <c r="D94" s="18">
        <v>1</v>
      </c>
      <c r="E94" s="19">
        <v>5</v>
      </c>
      <c r="F94" s="18">
        <v>5</v>
      </c>
      <c r="G94" s="74"/>
      <c r="H94" s="92"/>
      <c r="I94" s="95"/>
      <c r="J94" s="31" t="str">
        <f t="shared" si="35"/>
        <v>SZT.</v>
      </c>
      <c r="K94" s="20">
        <f t="shared" si="36"/>
        <v>5</v>
      </c>
      <c r="L94" s="21">
        <f t="shared" si="37"/>
        <v>5</v>
      </c>
      <c r="M94" s="102"/>
      <c r="N94" s="22">
        <v>0.08</v>
      </c>
      <c r="O94" s="23">
        <f t="shared" si="38"/>
        <v>0</v>
      </c>
      <c r="P94" s="23">
        <f t="shared" si="39"/>
        <v>0</v>
      </c>
      <c r="Q94" s="24">
        <f t="shared" si="40"/>
        <v>0</v>
      </c>
      <c r="R94" s="24">
        <f t="shared" si="41"/>
        <v>0</v>
      </c>
      <c r="S94" s="96" t="s">
        <v>63</v>
      </c>
      <c r="T94" s="166"/>
    </row>
    <row r="95" spans="1:20" ht="15.75" x14ac:dyDescent="0.25">
      <c r="A95" s="100" t="s">
        <v>64</v>
      </c>
      <c r="B95" s="117" t="s">
        <v>38</v>
      </c>
      <c r="C95" s="91" t="s">
        <v>207</v>
      </c>
      <c r="D95" s="18">
        <v>1</v>
      </c>
      <c r="E95" s="19">
        <v>2</v>
      </c>
      <c r="F95" s="18">
        <v>5</v>
      </c>
      <c r="G95" s="74"/>
      <c r="H95" s="92"/>
      <c r="I95" s="95"/>
      <c r="J95" s="31" t="str">
        <f t="shared" si="35"/>
        <v>OP.</v>
      </c>
      <c r="K95" s="20">
        <f t="shared" si="36"/>
        <v>2</v>
      </c>
      <c r="L95" s="21">
        <f t="shared" si="37"/>
        <v>5</v>
      </c>
      <c r="M95" s="102"/>
      <c r="N95" s="22">
        <v>0.08</v>
      </c>
      <c r="O95" s="23">
        <f t="shared" si="38"/>
        <v>0</v>
      </c>
      <c r="P95" s="23">
        <f t="shared" si="39"/>
        <v>0</v>
      </c>
      <c r="Q95" s="24">
        <f t="shared" si="40"/>
        <v>0</v>
      </c>
      <c r="R95" s="24">
        <f t="shared" si="41"/>
        <v>0</v>
      </c>
      <c r="S95" s="100" t="s">
        <v>64</v>
      </c>
      <c r="T95" s="166"/>
    </row>
    <row r="96" spans="1:20" ht="15.75" x14ac:dyDescent="0.25">
      <c r="A96" s="100" t="s">
        <v>65</v>
      </c>
      <c r="B96" s="117" t="s">
        <v>39</v>
      </c>
      <c r="C96" s="91" t="s">
        <v>128</v>
      </c>
      <c r="D96" s="18">
        <v>5</v>
      </c>
      <c r="E96" s="19">
        <v>30</v>
      </c>
      <c r="F96" s="18">
        <v>25</v>
      </c>
      <c r="G96" s="74"/>
      <c r="H96" s="92"/>
      <c r="I96" s="95"/>
      <c r="J96" s="31" t="str">
        <f t="shared" si="35"/>
        <v>SZT.</v>
      </c>
      <c r="K96" s="20">
        <f t="shared" si="36"/>
        <v>30</v>
      </c>
      <c r="L96" s="21">
        <f t="shared" si="37"/>
        <v>25</v>
      </c>
      <c r="M96" s="102"/>
      <c r="N96" s="22">
        <v>0.08</v>
      </c>
      <c r="O96" s="23">
        <f t="shared" si="38"/>
        <v>0</v>
      </c>
      <c r="P96" s="23">
        <f t="shared" si="39"/>
        <v>0</v>
      </c>
      <c r="Q96" s="24">
        <f t="shared" si="40"/>
        <v>0</v>
      </c>
      <c r="R96" s="24">
        <f t="shared" si="41"/>
        <v>0</v>
      </c>
      <c r="S96" s="96" t="s">
        <v>65</v>
      </c>
      <c r="T96" s="166"/>
    </row>
    <row r="97" spans="1:20" ht="15.75" x14ac:dyDescent="0.25">
      <c r="A97" s="100" t="s">
        <v>66</v>
      </c>
      <c r="B97" s="117" t="s">
        <v>40</v>
      </c>
      <c r="C97" s="91" t="s">
        <v>128</v>
      </c>
      <c r="D97" s="18">
        <v>5</v>
      </c>
      <c r="E97" s="19">
        <v>30</v>
      </c>
      <c r="F97" s="18">
        <v>25</v>
      </c>
      <c r="G97" s="74"/>
      <c r="H97" s="92"/>
      <c r="I97" s="95"/>
      <c r="J97" s="31" t="str">
        <f t="shared" si="35"/>
        <v>SZT.</v>
      </c>
      <c r="K97" s="20">
        <f t="shared" si="36"/>
        <v>30</v>
      </c>
      <c r="L97" s="21">
        <f t="shared" si="37"/>
        <v>25</v>
      </c>
      <c r="M97" s="102"/>
      <c r="N97" s="22">
        <v>0.08</v>
      </c>
      <c r="O97" s="23">
        <f t="shared" si="38"/>
        <v>0</v>
      </c>
      <c r="P97" s="23">
        <f t="shared" si="39"/>
        <v>0</v>
      </c>
      <c r="Q97" s="24">
        <f t="shared" si="40"/>
        <v>0</v>
      </c>
      <c r="R97" s="24">
        <f t="shared" si="41"/>
        <v>0</v>
      </c>
      <c r="S97" s="100" t="s">
        <v>66</v>
      </c>
      <c r="T97" s="166"/>
    </row>
    <row r="98" spans="1:20" ht="45" x14ac:dyDescent="0.25">
      <c r="A98" s="100" t="s">
        <v>67</v>
      </c>
      <c r="B98" s="118" t="s">
        <v>41</v>
      </c>
      <c r="C98" s="91" t="s">
        <v>207</v>
      </c>
      <c r="D98" s="18">
        <v>1</v>
      </c>
      <c r="E98" s="19">
        <v>2</v>
      </c>
      <c r="F98" s="18">
        <v>5</v>
      </c>
      <c r="G98" s="74"/>
      <c r="H98" s="92"/>
      <c r="I98" s="95"/>
      <c r="J98" s="31" t="str">
        <f t="shared" si="35"/>
        <v>OP.</v>
      </c>
      <c r="K98" s="20">
        <f t="shared" si="36"/>
        <v>2</v>
      </c>
      <c r="L98" s="21">
        <f t="shared" si="37"/>
        <v>5</v>
      </c>
      <c r="M98" s="102"/>
      <c r="N98" s="22">
        <v>0.08</v>
      </c>
      <c r="O98" s="23">
        <f t="shared" si="38"/>
        <v>0</v>
      </c>
      <c r="P98" s="23">
        <f t="shared" si="39"/>
        <v>0</v>
      </c>
      <c r="Q98" s="24">
        <f t="shared" si="40"/>
        <v>0</v>
      </c>
      <c r="R98" s="24">
        <f t="shared" si="41"/>
        <v>0</v>
      </c>
      <c r="S98" s="96" t="s">
        <v>67</v>
      </c>
      <c r="T98" s="166"/>
    </row>
    <row r="99" spans="1:20" ht="30" x14ac:dyDescent="0.25">
      <c r="A99" s="100" t="s">
        <v>68</v>
      </c>
      <c r="B99" s="117" t="s">
        <v>141</v>
      </c>
      <c r="C99" s="91" t="s">
        <v>128</v>
      </c>
      <c r="D99" s="18">
        <v>1</v>
      </c>
      <c r="E99" s="19">
        <v>2</v>
      </c>
      <c r="F99" s="18">
        <v>5</v>
      </c>
      <c r="G99" s="74"/>
      <c r="H99" s="92"/>
      <c r="I99" s="95"/>
      <c r="J99" s="31" t="str">
        <f t="shared" si="35"/>
        <v>SZT.</v>
      </c>
      <c r="K99" s="20">
        <f t="shared" si="36"/>
        <v>2</v>
      </c>
      <c r="L99" s="21">
        <f t="shared" si="37"/>
        <v>5</v>
      </c>
      <c r="M99" s="102"/>
      <c r="N99" s="22">
        <v>0.08</v>
      </c>
      <c r="O99" s="23">
        <f t="shared" si="38"/>
        <v>0</v>
      </c>
      <c r="P99" s="23">
        <f t="shared" si="39"/>
        <v>0</v>
      </c>
      <c r="Q99" s="24">
        <f t="shared" si="40"/>
        <v>0</v>
      </c>
      <c r="R99" s="24">
        <f t="shared" si="41"/>
        <v>0</v>
      </c>
      <c r="S99" s="100" t="s">
        <v>68</v>
      </c>
      <c r="T99" s="166"/>
    </row>
    <row r="100" spans="1:20" ht="45" x14ac:dyDescent="0.25">
      <c r="A100" s="100" t="s">
        <v>69</v>
      </c>
      <c r="B100" s="117" t="s">
        <v>142</v>
      </c>
      <c r="C100" s="91" t="s">
        <v>128</v>
      </c>
      <c r="D100" s="18">
        <v>1</v>
      </c>
      <c r="E100" s="19">
        <v>2</v>
      </c>
      <c r="F100" s="18">
        <v>5</v>
      </c>
      <c r="G100" s="74"/>
      <c r="H100" s="92"/>
      <c r="I100" s="95"/>
      <c r="J100" s="31" t="str">
        <f t="shared" si="35"/>
        <v>SZT.</v>
      </c>
      <c r="K100" s="20">
        <f t="shared" si="36"/>
        <v>2</v>
      </c>
      <c r="L100" s="21">
        <f t="shared" si="37"/>
        <v>5</v>
      </c>
      <c r="M100" s="102"/>
      <c r="N100" s="22">
        <v>0.08</v>
      </c>
      <c r="O100" s="23">
        <f t="shared" si="38"/>
        <v>0</v>
      </c>
      <c r="P100" s="23">
        <f t="shared" si="39"/>
        <v>0</v>
      </c>
      <c r="Q100" s="24">
        <f t="shared" si="40"/>
        <v>0</v>
      </c>
      <c r="R100" s="24">
        <f t="shared" si="41"/>
        <v>0</v>
      </c>
      <c r="S100" s="96" t="s">
        <v>69</v>
      </c>
      <c r="T100" s="166"/>
    </row>
    <row r="101" spans="1:20" ht="30" x14ac:dyDescent="0.25">
      <c r="A101" s="100" t="s">
        <v>70</v>
      </c>
      <c r="B101" s="117" t="s">
        <v>143</v>
      </c>
      <c r="C101" s="91" t="s">
        <v>128</v>
      </c>
      <c r="D101" s="18">
        <v>1</v>
      </c>
      <c r="E101" s="19">
        <v>2</v>
      </c>
      <c r="F101" s="18">
        <v>5</v>
      </c>
      <c r="G101" s="74"/>
      <c r="H101" s="92"/>
      <c r="I101" s="95"/>
      <c r="J101" s="31" t="str">
        <f t="shared" si="35"/>
        <v>SZT.</v>
      </c>
      <c r="K101" s="20">
        <f t="shared" si="36"/>
        <v>2</v>
      </c>
      <c r="L101" s="21">
        <f t="shared" si="37"/>
        <v>5</v>
      </c>
      <c r="M101" s="102"/>
      <c r="N101" s="22">
        <v>0.08</v>
      </c>
      <c r="O101" s="23">
        <f t="shared" si="38"/>
        <v>0</v>
      </c>
      <c r="P101" s="23">
        <f t="shared" si="39"/>
        <v>0</v>
      </c>
      <c r="Q101" s="24">
        <f t="shared" si="40"/>
        <v>0</v>
      </c>
      <c r="R101" s="24">
        <f t="shared" si="41"/>
        <v>0</v>
      </c>
      <c r="S101" s="100" t="s">
        <v>70</v>
      </c>
      <c r="T101" s="166"/>
    </row>
    <row r="102" spans="1:20" ht="15.75" x14ac:dyDescent="0.25">
      <c r="A102" s="100" t="s">
        <v>71</v>
      </c>
      <c r="B102" s="117" t="s">
        <v>144</v>
      </c>
      <c r="C102" s="91" t="s">
        <v>128</v>
      </c>
      <c r="D102" s="18">
        <v>1</v>
      </c>
      <c r="E102" s="19">
        <v>2</v>
      </c>
      <c r="F102" s="18">
        <v>5</v>
      </c>
      <c r="G102" s="74"/>
      <c r="H102" s="92"/>
      <c r="I102" s="95"/>
      <c r="J102" s="31" t="str">
        <f t="shared" si="35"/>
        <v>SZT.</v>
      </c>
      <c r="K102" s="20">
        <f t="shared" si="36"/>
        <v>2</v>
      </c>
      <c r="L102" s="21">
        <f t="shared" si="37"/>
        <v>5</v>
      </c>
      <c r="M102" s="102"/>
      <c r="N102" s="22">
        <v>0.08</v>
      </c>
      <c r="O102" s="23">
        <f t="shared" si="38"/>
        <v>0</v>
      </c>
      <c r="P102" s="23">
        <f t="shared" si="39"/>
        <v>0</v>
      </c>
      <c r="Q102" s="24">
        <f t="shared" si="40"/>
        <v>0</v>
      </c>
      <c r="R102" s="24">
        <f t="shared" si="41"/>
        <v>0</v>
      </c>
      <c r="S102" s="96" t="s">
        <v>71</v>
      </c>
      <c r="T102" s="166"/>
    </row>
    <row r="103" spans="1:20" ht="15.75" x14ac:dyDescent="0.25">
      <c r="A103" s="100" t="s">
        <v>72</v>
      </c>
      <c r="B103" s="117" t="s">
        <v>145</v>
      </c>
      <c r="C103" s="91" t="s">
        <v>128</v>
      </c>
      <c r="D103" s="18">
        <v>1</v>
      </c>
      <c r="E103" s="19">
        <v>2</v>
      </c>
      <c r="F103" s="18">
        <v>5</v>
      </c>
      <c r="G103" s="74"/>
      <c r="H103" s="92"/>
      <c r="I103" s="95"/>
      <c r="J103" s="31" t="str">
        <f t="shared" si="35"/>
        <v>SZT.</v>
      </c>
      <c r="K103" s="20">
        <f t="shared" si="36"/>
        <v>2</v>
      </c>
      <c r="L103" s="21">
        <f t="shared" si="37"/>
        <v>5</v>
      </c>
      <c r="M103" s="102"/>
      <c r="N103" s="22">
        <v>0.08</v>
      </c>
      <c r="O103" s="23">
        <f t="shared" si="38"/>
        <v>0</v>
      </c>
      <c r="P103" s="23">
        <f t="shared" si="39"/>
        <v>0</v>
      </c>
      <c r="Q103" s="24">
        <f t="shared" si="40"/>
        <v>0</v>
      </c>
      <c r="R103" s="24">
        <f t="shared" si="41"/>
        <v>0</v>
      </c>
      <c r="S103" s="100" t="s">
        <v>72</v>
      </c>
      <c r="T103" s="166"/>
    </row>
    <row r="104" spans="1:20" ht="30" x14ac:dyDescent="0.25">
      <c r="A104" s="100" t="s">
        <v>73</v>
      </c>
      <c r="B104" s="117" t="s">
        <v>146</v>
      </c>
      <c r="C104" s="91" t="s">
        <v>128</v>
      </c>
      <c r="D104" s="18">
        <v>1</v>
      </c>
      <c r="E104" s="19">
        <v>2</v>
      </c>
      <c r="F104" s="18">
        <v>5</v>
      </c>
      <c r="G104" s="74"/>
      <c r="H104" s="92"/>
      <c r="I104" s="95"/>
      <c r="J104" s="31" t="str">
        <f t="shared" si="35"/>
        <v>SZT.</v>
      </c>
      <c r="K104" s="20">
        <f t="shared" si="36"/>
        <v>2</v>
      </c>
      <c r="L104" s="21">
        <f t="shared" si="37"/>
        <v>5</v>
      </c>
      <c r="M104" s="102"/>
      <c r="N104" s="22">
        <v>0.08</v>
      </c>
      <c r="O104" s="23">
        <f t="shared" si="38"/>
        <v>0</v>
      </c>
      <c r="P104" s="23">
        <f t="shared" si="39"/>
        <v>0</v>
      </c>
      <c r="Q104" s="24">
        <f t="shared" si="40"/>
        <v>0</v>
      </c>
      <c r="R104" s="24">
        <f t="shared" si="41"/>
        <v>0</v>
      </c>
      <c r="S104" s="96" t="s">
        <v>73</v>
      </c>
      <c r="T104" s="166"/>
    </row>
    <row r="105" spans="1:20" ht="15.75" x14ac:dyDescent="0.25">
      <c r="A105" s="100" t="s">
        <v>74</v>
      </c>
      <c r="B105" s="117" t="s">
        <v>147</v>
      </c>
      <c r="C105" s="91" t="s">
        <v>128</v>
      </c>
      <c r="D105" s="18">
        <v>1</v>
      </c>
      <c r="E105" s="19">
        <v>2</v>
      </c>
      <c r="F105" s="18">
        <v>5</v>
      </c>
      <c r="G105" s="74"/>
      <c r="H105" s="92"/>
      <c r="I105" s="95"/>
      <c r="J105" s="31" t="str">
        <f t="shared" si="35"/>
        <v>SZT.</v>
      </c>
      <c r="K105" s="20">
        <f t="shared" si="36"/>
        <v>2</v>
      </c>
      <c r="L105" s="21">
        <f t="shared" si="37"/>
        <v>5</v>
      </c>
      <c r="M105" s="102"/>
      <c r="N105" s="22">
        <v>0.08</v>
      </c>
      <c r="O105" s="23">
        <f t="shared" si="38"/>
        <v>0</v>
      </c>
      <c r="P105" s="23">
        <f t="shared" si="39"/>
        <v>0</v>
      </c>
      <c r="Q105" s="24">
        <f t="shared" si="40"/>
        <v>0</v>
      </c>
      <c r="R105" s="24">
        <f t="shared" si="41"/>
        <v>0</v>
      </c>
      <c r="S105" s="100" t="s">
        <v>74</v>
      </c>
      <c r="T105" s="166"/>
    </row>
    <row r="106" spans="1:20" ht="15.75" x14ac:dyDescent="0.25">
      <c r="A106" s="100" t="s">
        <v>75</v>
      </c>
      <c r="B106" s="117" t="s">
        <v>148</v>
      </c>
      <c r="C106" s="91" t="s">
        <v>128</v>
      </c>
      <c r="D106" s="18">
        <v>1</v>
      </c>
      <c r="E106" s="19">
        <v>2</v>
      </c>
      <c r="F106" s="18">
        <v>5</v>
      </c>
      <c r="G106" s="74"/>
      <c r="H106" s="92"/>
      <c r="I106" s="95"/>
      <c r="J106" s="31" t="str">
        <f t="shared" si="35"/>
        <v>SZT.</v>
      </c>
      <c r="K106" s="20">
        <f t="shared" si="36"/>
        <v>2</v>
      </c>
      <c r="L106" s="21">
        <f t="shared" si="37"/>
        <v>5</v>
      </c>
      <c r="M106" s="102"/>
      <c r="N106" s="22">
        <v>0.08</v>
      </c>
      <c r="O106" s="23">
        <f t="shared" si="38"/>
        <v>0</v>
      </c>
      <c r="P106" s="23">
        <f t="shared" si="39"/>
        <v>0</v>
      </c>
      <c r="Q106" s="24">
        <f t="shared" si="40"/>
        <v>0</v>
      </c>
      <c r="R106" s="24">
        <f t="shared" si="41"/>
        <v>0</v>
      </c>
      <c r="S106" s="96" t="s">
        <v>75</v>
      </c>
      <c r="T106" s="166"/>
    </row>
    <row r="107" spans="1:20" ht="30" x14ac:dyDescent="0.25">
      <c r="A107" s="100" t="s">
        <v>76</v>
      </c>
      <c r="B107" s="119" t="s">
        <v>149</v>
      </c>
      <c r="C107" s="91" t="s">
        <v>207</v>
      </c>
      <c r="D107" s="18">
        <v>1</v>
      </c>
      <c r="E107" s="19">
        <v>2</v>
      </c>
      <c r="F107" s="18">
        <v>5</v>
      </c>
      <c r="G107" s="74"/>
      <c r="H107" s="92"/>
      <c r="I107" s="95"/>
      <c r="J107" s="31" t="str">
        <f t="shared" si="35"/>
        <v>OP.</v>
      </c>
      <c r="K107" s="20">
        <f t="shared" si="36"/>
        <v>2</v>
      </c>
      <c r="L107" s="21">
        <f t="shared" si="37"/>
        <v>5</v>
      </c>
      <c r="M107" s="102"/>
      <c r="N107" s="22">
        <v>0.08</v>
      </c>
      <c r="O107" s="23">
        <f t="shared" si="38"/>
        <v>0</v>
      </c>
      <c r="P107" s="23">
        <f t="shared" si="39"/>
        <v>0</v>
      </c>
      <c r="Q107" s="24">
        <f t="shared" si="40"/>
        <v>0</v>
      </c>
      <c r="R107" s="24">
        <f t="shared" si="41"/>
        <v>0</v>
      </c>
      <c r="S107" s="100" t="s">
        <v>76</v>
      </c>
      <c r="T107" s="166"/>
    </row>
    <row r="108" spans="1:20" s="44" customFormat="1" ht="30" x14ac:dyDescent="0.25">
      <c r="A108" s="100" t="s">
        <v>77</v>
      </c>
      <c r="B108" s="119" t="s">
        <v>150</v>
      </c>
      <c r="C108" s="83"/>
      <c r="D108" s="82"/>
      <c r="E108" s="84"/>
      <c r="F108" s="82"/>
      <c r="G108" s="78"/>
      <c r="H108" s="81"/>
      <c r="I108" s="82"/>
      <c r="J108" s="85"/>
      <c r="K108" s="84"/>
      <c r="L108" s="82"/>
      <c r="M108" s="86"/>
      <c r="N108" s="87"/>
      <c r="O108" s="88"/>
      <c r="P108" s="88"/>
      <c r="Q108" s="89"/>
      <c r="R108" s="89"/>
      <c r="S108" s="100" t="s">
        <v>77</v>
      </c>
      <c r="T108" s="166"/>
    </row>
    <row r="109" spans="1:20" ht="135" x14ac:dyDescent="0.25">
      <c r="A109" s="90" t="s">
        <v>155</v>
      </c>
      <c r="B109" s="117" t="s">
        <v>151</v>
      </c>
      <c r="C109" s="294" t="s">
        <v>128</v>
      </c>
      <c r="D109" s="292">
        <v>3</v>
      </c>
      <c r="E109" s="293">
        <v>10</v>
      </c>
      <c r="F109" s="292">
        <v>10</v>
      </c>
      <c r="G109" s="74"/>
      <c r="H109" s="131"/>
      <c r="I109" s="95"/>
      <c r="J109" s="287" t="str">
        <f t="shared" ref="J109:J147" si="42">C109</f>
        <v>SZT.</v>
      </c>
      <c r="K109" s="295">
        <f t="shared" ref="K109:K147" si="43">E109</f>
        <v>10</v>
      </c>
      <c r="L109" s="296">
        <f t="shared" ref="L109:L147" si="44">F109</f>
        <v>10</v>
      </c>
      <c r="M109" s="275"/>
      <c r="N109" s="276">
        <v>0.08</v>
      </c>
      <c r="O109" s="277">
        <f t="shared" ref="O109" si="45">ROUND(K109*M109,2)</f>
        <v>0</v>
      </c>
      <c r="P109" s="277">
        <f t="shared" ref="P109" si="46">ROUND(O109+O109*N109,2)</f>
        <v>0</v>
      </c>
      <c r="Q109" s="277">
        <f t="shared" ref="Q109" si="47">ROUND(L109*M109,2)</f>
        <v>0</v>
      </c>
      <c r="R109" s="277">
        <f t="shared" ref="R109" si="48">ROUND(Q109+Q109*N109,2)</f>
        <v>0</v>
      </c>
      <c r="S109" s="90" t="s">
        <v>155</v>
      </c>
      <c r="T109" s="167"/>
    </row>
    <row r="110" spans="1:20" ht="135" x14ac:dyDescent="0.25">
      <c r="A110" s="90" t="s">
        <v>156</v>
      </c>
      <c r="B110" s="117" t="s">
        <v>152</v>
      </c>
      <c r="C110" s="284"/>
      <c r="D110" s="292"/>
      <c r="E110" s="293"/>
      <c r="F110" s="292"/>
      <c r="G110" s="74"/>
      <c r="H110" s="92"/>
      <c r="I110" s="95"/>
      <c r="J110" s="287"/>
      <c r="K110" s="295"/>
      <c r="L110" s="296"/>
      <c r="M110" s="275"/>
      <c r="N110" s="276"/>
      <c r="O110" s="277"/>
      <c r="P110" s="277"/>
      <c r="Q110" s="277"/>
      <c r="R110" s="277"/>
      <c r="S110" s="90" t="s">
        <v>156</v>
      </c>
      <c r="T110" s="167"/>
    </row>
    <row r="111" spans="1:20" ht="165" x14ac:dyDescent="0.25">
      <c r="A111" s="90" t="s">
        <v>157</v>
      </c>
      <c r="B111" s="119" t="s">
        <v>153</v>
      </c>
      <c r="C111" s="284"/>
      <c r="D111" s="292"/>
      <c r="E111" s="293"/>
      <c r="F111" s="292"/>
      <c r="G111" s="74"/>
      <c r="H111" s="92"/>
      <c r="I111" s="95"/>
      <c r="J111" s="287"/>
      <c r="K111" s="295"/>
      <c r="L111" s="296"/>
      <c r="M111" s="275"/>
      <c r="N111" s="276"/>
      <c r="O111" s="277"/>
      <c r="P111" s="277"/>
      <c r="Q111" s="277"/>
      <c r="R111" s="277"/>
      <c r="S111" s="90" t="s">
        <v>157</v>
      </c>
      <c r="T111" s="167"/>
    </row>
    <row r="112" spans="1:20" ht="165" x14ac:dyDescent="0.25">
      <c r="A112" s="90" t="s">
        <v>158</v>
      </c>
      <c r="B112" s="119" t="s">
        <v>154</v>
      </c>
      <c r="C112" s="284"/>
      <c r="D112" s="292"/>
      <c r="E112" s="293"/>
      <c r="F112" s="292"/>
      <c r="G112" s="74"/>
      <c r="H112" s="92"/>
      <c r="I112" s="95"/>
      <c r="J112" s="287"/>
      <c r="K112" s="295"/>
      <c r="L112" s="296"/>
      <c r="M112" s="275"/>
      <c r="N112" s="276"/>
      <c r="O112" s="277"/>
      <c r="P112" s="277"/>
      <c r="Q112" s="277"/>
      <c r="R112" s="277"/>
      <c r="S112" s="90" t="s">
        <v>158</v>
      </c>
      <c r="T112" s="167"/>
    </row>
    <row r="113" spans="1:20" ht="45" x14ac:dyDescent="0.25">
      <c r="A113" s="8" t="s">
        <v>78</v>
      </c>
      <c r="B113" s="155" t="s">
        <v>42</v>
      </c>
      <c r="C113" s="156" t="s">
        <v>128</v>
      </c>
      <c r="D113" s="105">
        <v>1</v>
      </c>
      <c r="E113" s="106">
        <v>2</v>
      </c>
      <c r="F113" s="105">
        <v>5</v>
      </c>
      <c r="G113" s="74"/>
      <c r="H113" s="92"/>
      <c r="I113" s="95"/>
      <c r="J113" s="31" t="str">
        <f t="shared" ref="J113:J114" si="49">C113</f>
        <v>SZT.</v>
      </c>
      <c r="K113" s="20">
        <f t="shared" ref="K113:K114" si="50">E113</f>
        <v>2</v>
      </c>
      <c r="L113" s="21">
        <f t="shared" ref="L113:L114" si="51">F113</f>
        <v>5</v>
      </c>
      <c r="M113" s="102"/>
      <c r="N113" s="22">
        <v>0.08</v>
      </c>
      <c r="O113" s="23">
        <f t="shared" ref="O113:O114" si="52">ROUND(K113*M113,2)</f>
        <v>0</v>
      </c>
      <c r="P113" s="23">
        <f t="shared" ref="P113:P114" si="53">ROUND(O113+O113*N113,2)</f>
        <v>0</v>
      </c>
      <c r="Q113" s="24">
        <f t="shared" ref="Q113:Q114" si="54">ROUND(L113*M113,2)</f>
        <v>0</v>
      </c>
      <c r="R113" s="24">
        <f t="shared" ref="R113:R114" si="55">ROUND(Q113+Q113*N113,2)</f>
        <v>0</v>
      </c>
      <c r="S113" s="8" t="s">
        <v>78</v>
      </c>
      <c r="T113" s="166"/>
    </row>
    <row r="114" spans="1:20" ht="105" x14ac:dyDescent="0.25">
      <c r="A114" s="8" t="s">
        <v>79</v>
      </c>
      <c r="B114" s="120" t="s">
        <v>159</v>
      </c>
      <c r="C114" s="91" t="s">
        <v>207</v>
      </c>
      <c r="D114" s="105">
        <v>1</v>
      </c>
      <c r="E114" s="106">
        <v>2</v>
      </c>
      <c r="F114" s="105">
        <v>5</v>
      </c>
      <c r="G114" s="74"/>
      <c r="H114" s="92"/>
      <c r="I114" s="95"/>
      <c r="J114" s="31" t="str">
        <f t="shared" si="49"/>
        <v>OP.</v>
      </c>
      <c r="K114" s="20">
        <f t="shared" si="50"/>
        <v>2</v>
      </c>
      <c r="L114" s="21">
        <f t="shared" si="51"/>
        <v>5</v>
      </c>
      <c r="M114" s="102"/>
      <c r="N114" s="22">
        <v>0.08</v>
      </c>
      <c r="O114" s="23">
        <f t="shared" si="52"/>
        <v>0</v>
      </c>
      <c r="P114" s="23">
        <f t="shared" si="53"/>
        <v>0</v>
      </c>
      <c r="Q114" s="24">
        <f t="shared" si="54"/>
        <v>0</v>
      </c>
      <c r="R114" s="24">
        <f t="shared" si="55"/>
        <v>0</v>
      </c>
      <c r="S114" s="8" t="s">
        <v>79</v>
      </c>
      <c r="T114" s="166"/>
    </row>
    <row r="115" spans="1:20" ht="30" x14ac:dyDescent="0.25">
      <c r="A115" s="8" t="s">
        <v>80</v>
      </c>
      <c r="B115" s="57" t="s">
        <v>43</v>
      </c>
      <c r="C115" s="83"/>
      <c r="D115" s="82"/>
      <c r="E115" s="84"/>
      <c r="F115" s="82"/>
      <c r="G115" s="78"/>
      <c r="H115" s="81"/>
      <c r="I115" s="82"/>
      <c r="J115" s="85"/>
      <c r="K115" s="84"/>
      <c r="L115" s="82"/>
      <c r="M115" s="86"/>
      <c r="N115" s="87"/>
      <c r="O115" s="88"/>
      <c r="P115" s="88"/>
      <c r="Q115" s="89"/>
      <c r="R115" s="89"/>
      <c r="S115" s="8" t="s">
        <v>80</v>
      </c>
      <c r="T115" s="166"/>
    </row>
    <row r="116" spans="1:20" ht="60" x14ac:dyDescent="0.25">
      <c r="A116" s="90" t="s">
        <v>187</v>
      </c>
      <c r="B116" s="121" t="s">
        <v>44</v>
      </c>
      <c r="C116" s="284" t="s">
        <v>207</v>
      </c>
      <c r="D116" s="285">
        <v>1</v>
      </c>
      <c r="E116" s="286">
        <v>3</v>
      </c>
      <c r="F116" s="285">
        <v>5</v>
      </c>
      <c r="G116" s="74"/>
      <c r="H116" s="92"/>
      <c r="I116" s="95"/>
      <c r="J116" s="287" t="str">
        <f t="shared" ref="J116:J121" si="56">C116</f>
        <v>OP.</v>
      </c>
      <c r="K116" s="273">
        <f t="shared" ref="K116:K121" si="57">E116</f>
        <v>3</v>
      </c>
      <c r="L116" s="274">
        <f t="shared" ref="L116:L121" si="58">F116</f>
        <v>5</v>
      </c>
      <c r="M116" s="275"/>
      <c r="N116" s="276">
        <v>0.08</v>
      </c>
      <c r="O116" s="277">
        <f t="shared" ref="O116:O121" si="59">ROUND(K116*M116,2)</f>
        <v>0</v>
      </c>
      <c r="P116" s="277">
        <f t="shared" ref="P116:P121" si="60">ROUND(O116+O116*N116,2)</f>
        <v>0</v>
      </c>
      <c r="Q116" s="277">
        <f t="shared" ref="Q116:Q121" si="61">ROUND(L116*M116,2)</f>
        <v>0</v>
      </c>
      <c r="R116" s="277">
        <f t="shared" ref="R116:R121" si="62">ROUND(Q116+Q116*N116,2)</f>
        <v>0</v>
      </c>
      <c r="S116" s="90" t="s">
        <v>187</v>
      </c>
      <c r="T116" s="167"/>
    </row>
    <row r="117" spans="1:20" ht="60" x14ac:dyDescent="0.25">
      <c r="A117" s="90" t="s">
        <v>188</v>
      </c>
      <c r="B117" s="121" t="s">
        <v>45</v>
      </c>
      <c r="C117" s="284"/>
      <c r="D117" s="285"/>
      <c r="E117" s="286"/>
      <c r="F117" s="285"/>
      <c r="G117" s="74"/>
      <c r="H117" s="92"/>
      <c r="I117" s="95"/>
      <c r="J117" s="287"/>
      <c r="K117" s="273"/>
      <c r="L117" s="274"/>
      <c r="M117" s="275"/>
      <c r="N117" s="276"/>
      <c r="O117" s="277"/>
      <c r="P117" s="277"/>
      <c r="Q117" s="277"/>
      <c r="R117" s="277"/>
      <c r="S117" s="90" t="s">
        <v>188</v>
      </c>
      <c r="T117" s="167"/>
    </row>
    <row r="118" spans="1:20" ht="60" x14ac:dyDescent="0.25">
      <c r="A118" s="90" t="s">
        <v>189</v>
      </c>
      <c r="B118" s="121" t="s">
        <v>46</v>
      </c>
      <c r="C118" s="284"/>
      <c r="D118" s="285"/>
      <c r="E118" s="286"/>
      <c r="F118" s="285"/>
      <c r="G118" s="74"/>
      <c r="H118" s="92"/>
      <c r="I118" s="95"/>
      <c r="J118" s="287"/>
      <c r="K118" s="273"/>
      <c r="L118" s="274"/>
      <c r="M118" s="275"/>
      <c r="N118" s="276"/>
      <c r="O118" s="277"/>
      <c r="P118" s="277"/>
      <c r="Q118" s="277"/>
      <c r="R118" s="277"/>
      <c r="S118" s="90" t="s">
        <v>189</v>
      </c>
      <c r="T118" s="167"/>
    </row>
    <row r="119" spans="1:20" ht="60" x14ac:dyDescent="0.25">
      <c r="A119" s="90" t="s">
        <v>190</v>
      </c>
      <c r="B119" s="121" t="s">
        <v>47</v>
      </c>
      <c r="C119" s="284"/>
      <c r="D119" s="285"/>
      <c r="E119" s="286"/>
      <c r="F119" s="285"/>
      <c r="G119" s="74"/>
      <c r="H119" s="92"/>
      <c r="I119" s="95"/>
      <c r="J119" s="287"/>
      <c r="K119" s="273"/>
      <c r="L119" s="274"/>
      <c r="M119" s="275"/>
      <c r="N119" s="276"/>
      <c r="O119" s="277"/>
      <c r="P119" s="277"/>
      <c r="Q119" s="277"/>
      <c r="R119" s="277"/>
      <c r="S119" s="90" t="s">
        <v>190</v>
      </c>
      <c r="T119" s="167"/>
    </row>
    <row r="120" spans="1:20" ht="180" x14ac:dyDescent="0.25">
      <c r="A120" s="8" t="s">
        <v>81</v>
      </c>
      <c r="B120" s="57" t="s">
        <v>160</v>
      </c>
      <c r="C120" s="91" t="s">
        <v>207</v>
      </c>
      <c r="D120" s="18">
        <v>1</v>
      </c>
      <c r="E120" s="19">
        <v>5</v>
      </c>
      <c r="F120" s="18">
        <v>10</v>
      </c>
      <c r="G120" s="74"/>
      <c r="H120" s="92"/>
      <c r="I120" s="74"/>
      <c r="J120" s="31" t="str">
        <f t="shared" si="56"/>
        <v>OP.</v>
      </c>
      <c r="K120" s="20">
        <f t="shared" si="57"/>
        <v>5</v>
      </c>
      <c r="L120" s="21">
        <f t="shared" si="58"/>
        <v>10</v>
      </c>
      <c r="M120" s="102"/>
      <c r="N120" s="22">
        <v>0.08</v>
      </c>
      <c r="O120" s="23">
        <f t="shared" si="59"/>
        <v>0</v>
      </c>
      <c r="P120" s="23">
        <f t="shared" si="60"/>
        <v>0</v>
      </c>
      <c r="Q120" s="24">
        <f t="shared" si="61"/>
        <v>0</v>
      </c>
      <c r="R120" s="24">
        <f t="shared" si="62"/>
        <v>0</v>
      </c>
      <c r="S120" s="8" t="s">
        <v>81</v>
      </c>
      <c r="T120" s="166"/>
    </row>
    <row r="121" spans="1:20" ht="15.75" x14ac:dyDescent="0.25">
      <c r="A121" s="8" t="s">
        <v>82</v>
      </c>
      <c r="B121" s="122" t="s">
        <v>48</v>
      </c>
      <c r="C121" s="91" t="s">
        <v>128</v>
      </c>
      <c r="D121" s="18">
        <v>5</v>
      </c>
      <c r="E121" s="19">
        <v>45</v>
      </c>
      <c r="F121" s="18">
        <v>30</v>
      </c>
      <c r="G121" s="74"/>
      <c r="H121" s="92"/>
      <c r="I121" s="95"/>
      <c r="J121" s="31" t="str">
        <f t="shared" si="56"/>
        <v>SZT.</v>
      </c>
      <c r="K121" s="20">
        <f t="shared" si="57"/>
        <v>45</v>
      </c>
      <c r="L121" s="21">
        <f t="shared" si="58"/>
        <v>30</v>
      </c>
      <c r="M121" s="102"/>
      <c r="N121" s="22">
        <v>0.08</v>
      </c>
      <c r="O121" s="23">
        <f t="shared" si="59"/>
        <v>0</v>
      </c>
      <c r="P121" s="23">
        <f t="shared" si="60"/>
        <v>0</v>
      </c>
      <c r="Q121" s="24">
        <f t="shared" si="61"/>
        <v>0</v>
      </c>
      <c r="R121" s="24">
        <f t="shared" si="62"/>
        <v>0</v>
      </c>
      <c r="S121" s="8" t="s">
        <v>82</v>
      </c>
      <c r="T121" s="166"/>
    </row>
    <row r="122" spans="1:20" s="44" customFormat="1" ht="30" x14ac:dyDescent="0.25">
      <c r="A122" s="116" t="s">
        <v>83</v>
      </c>
      <c r="B122" s="121" t="s">
        <v>161</v>
      </c>
      <c r="C122" s="126"/>
      <c r="D122" s="107"/>
      <c r="E122" s="108"/>
      <c r="F122" s="107"/>
      <c r="G122" s="109"/>
      <c r="H122" s="110"/>
      <c r="I122" s="107"/>
      <c r="J122" s="111"/>
      <c r="K122" s="108"/>
      <c r="L122" s="107"/>
      <c r="M122" s="112"/>
      <c r="N122" s="113"/>
      <c r="O122" s="114"/>
      <c r="P122" s="114"/>
      <c r="Q122" s="115"/>
      <c r="R122" s="115"/>
      <c r="S122" s="116" t="s">
        <v>83</v>
      </c>
      <c r="T122" s="168"/>
    </row>
    <row r="123" spans="1:20" ht="105" x14ac:dyDescent="0.25">
      <c r="A123" s="90" t="s">
        <v>191</v>
      </c>
      <c r="B123" s="121" t="s">
        <v>162</v>
      </c>
      <c r="C123" s="284" t="s">
        <v>207</v>
      </c>
      <c r="D123" s="285">
        <v>60</v>
      </c>
      <c r="E123" s="286">
        <v>200</v>
      </c>
      <c r="F123" s="285">
        <v>150</v>
      </c>
      <c r="G123" s="74"/>
      <c r="H123" s="92"/>
      <c r="I123" s="95"/>
      <c r="J123" s="287" t="str">
        <f t="shared" ref="J123:J138" si="63">C123</f>
        <v>OP.</v>
      </c>
      <c r="K123" s="273">
        <f t="shared" ref="K123:K138" si="64">E123</f>
        <v>200</v>
      </c>
      <c r="L123" s="274">
        <f t="shared" ref="L123:L138" si="65">F123</f>
        <v>150</v>
      </c>
      <c r="M123" s="275"/>
      <c r="N123" s="276">
        <v>0.08</v>
      </c>
      <c r="O123" s="277">
        <f t="shared" ref="O123:O138" si="66">ROUND(K123*M123,2)</f>
        <v>0</v>
      </c>
      <c r="P123" s="277">
        <f t="shared" ref="P123:P138" si="67">ROUND(O123+O123*N123,2)</f>
        <v>0</v>
      </c>
      <c r="Q123" s="277">
        <f t="shared" ref="Q123:Q138" si="68">ROUND(L123*M123,2)</f>
        <v>0</v>
      </c>
      <c r="R123" s="277">
        <f t="shared" ref="R123:R138" si="69">ROUND(Q123+Q123*N123,2)</f>
        <v>0</v>
      </c>
      <c r="S123" s="90" t="s">
        <v>191</v>
      </c>
      <c r="T123" s="167"/>
    </row>
    <row r="124" spans="1:20" ht="105" x14ac:dyDescent="0.25">
      <c r="A124" s="90" t="s">
        <v>192</v>
      </c>
      <c r="B124" s="122" t="s">
        <v>163</v>
      </c>
      <c r="C124" s="284"/>
      <c r="D124" s="285"/>
      <c r="E124" s="286"/>
      <c r="F124" s="285"/>
      <c r="G124" s="74"/>
      <c r="H124" s="92"/>
      <c r="I124" s="95"/>
      <c r="J124" s="287"/>
      <c r="K124" s="273"/>
      <c r="L124" s="274"/>
      <c r="M124" s="275"/>
      <c r="N124" s="276"/>
      <c r="O124" s="277"/>
      <c r="P124" s="277"/>
      <c r="Q124" s="277"/>
      <c r="R124" s="277"/>
      <c r="S124" s="90" t="s">
        <v>192</v>
      </c>
      <c r="T124" s="167"/>
    </row>
    <row r="125" spans="1:20" ht="135" x14ac:dyDescent="0.25">
      <c r="A125" s="90" t="s">
        <v>193</v>
      </c>
      <c r="B125" s="121" t="s">
        <v>164</v>
      </c>
      <c r="C125" s="284"/>
      <c r="D125" s="285"/>
      <c r="E125" s="286"/>
      <c r="F125" s="285"/>
      <c r="G125" s="74"/>
      <c r="H125" s="92"/>
      <c r="I125" s="95"/>
      <c r="J125" s="287"/>
      <c r="K125" s="273"/>
      <c r="L125" s="274"/>
      <c r="M125" s="275"/>
      <c r="N125" s="276"/>
      <c r="O125" s="277"/>
      <c r="P125" s="277"/>
      <c r="Q125" s="277"/>
      <c r="R125" s="277"/>
      <c r="S125" s="90" t="s">
        <v>193</v>
      </c>
      <c r="T125" s="167"/>
    </row>
    <row r="126" spans="1:20" ht="105" x14ac:dyDescent="0.25">
      <c r="A126" s="90" t="s">
        <v>194</v>
      </c>
      <c r="B126" s="121" t="s">
        <v>165</v>
      </c>
      <c r="C126" s="284"/>
      <c r="D126" s="285"/>
      <c r="E126" s="286"/>
      <c r="F126" s="285"/>
      <c r="G126" s="74"/>
      <c r="H126" s="92"/>
      <c r="I126" s="95"/>
      <c r="J126" s="287"/>
      <c r="K126" s="273"/>
      <c r="L126" s="274"/>
      <c r="M126" s="275"/>
      <c r="N126" s="276"/>
      <c r="O126" s="277"/>
      <c r="P126" s="277"/>
      <c r="Q126" s="277"/>
      <c r="R126" s="277"/>
      <c r="S126" s="90" t="s">
        <v>194</v>
      </c>
      <c r="T126" s="167"/>
    </row>
    <row r="127" spans="1:20" ht="105" x14ac:dyDescent="0.25">
      <c r="A127" s="90" t="s">
        <v>195</v>
      </c>
      <c r="B127" s="121" t="s">
        <v>166</v>
      </c>
      <c r="C127" s="284"/>
      <c r="D127" s="285"/>
      <c r="E127" s="286"/>
      <c r="F127" s="285"/>
      <c r="G127" s="74"/>
      <c r="H127" s="92"/>
      <c r="I127" s="95"/>
      <c r="J127" s="287"/>
      <c r="K127" s="273"/>
      <c r="L127" s="274"/>
      <c r="M127" s="275"/>
      <c r="N127" s="276"/>
      <c r="O127" s="277"/>
      <c r="P127" s="277"/>
      <c r="Q127" s="277"/>
      <c r="R127" s="277"/>
      <c r="S127" s="90" t="s">
        <v>195</v>
      </c>
      <c r="T127" s="167"/>
    </row>
    <row r="128" spans="1:20" ht="120" x14ac:dyDescent="0.25">
      <c r="A128" s="90" t="s">
        <v>196</v>
      </c>
      <c r="B128" s="121" t="s">
        <v>167</v>
      </c>
      <c r="C128" s="284"/>
      <c r="D128" s="285"/>
      <c r="E128" s="286"/>
      <c r="F128" s="285"/>
      <c r="G128" s="74"/>
      <c r="H128" s="92"/>
      <c r="I128" s="95"/>
      <c r="J128" s="287"/>
      <c r="K128" s="273"/>
      <c r="L128" s="274"/>
      <c r="M128" s="275"/>
      <c r="N128" s="276"/>
      <c r="O128" s="277"/>
      <c r="P128" s="277"/>
      <c r="Q128" s="277"/>
      <c r="R128" s="277"/>
      <c r="S128" s="90" t="s">
        <v>196</v>
      </c>
      <c r="T128" s="167"/>
    </row>
    <row r="129" spans="1:20" ht="105" x14ac:dyDescent="0.25">
      <c r="A129" s="90" t="s">
        <v>197</v>
      </c>
      <c r="B129" s="121" t="s">
        <v>168</v>
      </c>
      <c r="C129" s="284"/>
      <c r="D129" s="285"/>
      <c r="E129" s="286"/>
      <c r="F129" s="285"/>
      <c r="G129" s="74"/>
      <c r="H129" s="92"/>
      <c r="I129" s="95"/>
      <c r="J129" s="287"/>
      <c r="K129" s="273"/>
      <c r="L129" s="274"/>
      <c r="M129" s="275"/>
      <c r="N129" s="276"/>
      <c r="O129" s="277"/>
      <c r="P129" s="277"/>
      <c r="Q129" s="277"/>
      <c r="R129" s="277"/>
      <c r="S129" s="90" t="s">
        <v>197</v>
      </c>
      <c r="T129" s="167"/>
    </row>
    <row r="130" spans="1:20" ht="105" x14ac:dyDescent="0.25">
      <c r="A130" s="90" t="s">
        <v>198</v>
      </c>
      <c r="B130" s="121" t="s">
        <v>169</v>
      </c>
      <c r="C130" s="284"/>
      <c r="D130" s="285"/>
      <c r="E130" s="286"/>
      <c r="F130" s="285"/>
      <c r="G130" s="74"/>
      <c r="H130" s="92"/>
      <c r="I130" s="95"/>
      <c r="J130" s="287"/>
      <c r="K130" s="273"/>
      <c r="L130" s="274"/>
      <c r="M130" s="275"/>
      <c r="N130" s="276"/>
      <c r="O130" s="277"/>
      <c r="P130" s="277"/>
      <c r="Q130" s="277"/>
      <c r="R130" s="277"/>
      <c r="S130" s="90" t="s">
        <v>198</v>
      </c>
      <c r="T130" s="167"/>
    </row>
    <row r="131" spans="1:20" ht="135" x14ac:dyDescent="0.25">
      <c r="A131" s="90" t="s">
        <v>199</v>
      </c>
      <c r="B131" s="121" t="s">
        <v>170</v>
      </c>
      <c r="C131" s="284"/>
      <c r="D131" s="285"/>
      <c r="E131" s="286"/>
      <c r="F131" s="285"/>
      <c r="G131" s="74"/>
      <c r="H131" s="92"/>
      <c r="I131" s="95"/>
      <c r="J131" s="287"/>
      <c r="K131" s="273"/>
      <c r="L131" s="274"/>
      <c r="M131" s="275"/>
      <c r="N131" s="276"/>
      <c r="O131" s="277"/>
      <c r="P131" s="277"/>
      <c r="Q131" s="277"/>
      <c r="R131" s="277"/>
      <c r="S131" s="90" t="s">
        <v>199</v>
      </c>
      <c r="T131" s="167"/>
    </row>
    <row r="132" spans="1:20" ht="105" x14ac:dyDescent="0.25">
      <c r="A132" s="8" t="s">
        <v>84</v>
      </c>
      <c r="B132" s="121" t="s">
        <v>171</v>
      </c>
      <c r="C132" s="91" t="s">
        <v>207</v>
      </c>
      <c r="D132" s="18">
        <v>1</v>
      </c>
      <c r="E132" s="19">
        <v>3</v>
      </c>
      <c r="F132" s="18">
        <v>5</v>
      </c>
      <c r="G132" s="74"/>
      <c r="H132" s="92"/>
      <c r="I132" s="95"/>
      <c r="J132" s="31" t="str">
        <f t="shared" si="63"/>
        <v>OP.</v>
      </c>
      <c r="K132" s="20">
        <f t="shared" si="64"/>
        <v>3</v>
      </c>
      <c r="L132" s="21">
        <f t="shared" si="65"/>
        <v>5</v>
      </c>
      <c r="M132" s="102"/>
      <c r="N132" s="22">
        <v>0.08</v>
      </c>
      <c r="O132" s="23">
        <f t="shared" si="66"/>
        <v>0</v>
      </c>
      <c r="P132" s="23">
        <f t="shared" si="67"/>
        <v>0</v>
      </c>
      <c r="Q132" s="24">
        <f t="shared" si="68"/>
        <v>0</v>
      </c>
      <c r="R132" s="24">
        <f t="shared" si="69"/>
        <v>0</v>
      </c>
      <c r="S132" s="8" t="s">
        <v>84</v>
      </c>
      <c r="T132" s="166"/>
    </row>
    <row r="133" spans="1:20" ht="90" x14ac:dyDescent="0.25">
      <c r="A133" s="8" t="s">
        <v>85</v>
      </c>
      <c r="B133" s="121" t="s">
        <v>172</v>
      </c>
      <c r="C133" s="156" t="s">
        <v>128</v>
      </c>
      <c r="D133" s="18">
        <v>1</v>
      </c>
      <c r="E133" s="19">
        <v>10</v>
      </c>
      <c r="F133" s="18">
        <v>8</v>
      </c>
      <c r="G133" s="74"/>
      <c r="H133" s="92"/>
      <c r="I133" s="95"/>
      <c r="J133" s="31" t="str">
        <f t="shared" si="63"/>
        <v>SZT.</v>
      </c>
      <c r="K133" s="20">
        <f t="shared" si="64"/>
        <v>10</v>
      </c>
      <c r="L133" s="21">
        <f t="shared" si="65"/>
        <v>8</v>
      </c>
      <c r="M133" s="102"/>
      <c r="N133" s="22">
        <v>0.08</v>
      </c>
      <c r="O133" s="23">
        <f t="shared" si="66"/>
        <v>0</v>
      </c>
      <c r="P133" s="23">
        <f t="shared" si="67"/>
        <v>0</v>
      </c>
      <c r="Q133" s="24">
        <f t="shared" si="68"/>
        <v>0</v>
      </c>
      <c r="R133" s="24">
        <f t="shared" si="69"/>
        <v>0</v>
      </c>
      <c r="S133" s="8" t="s">
        <v>85</v>
      </c>
      <c r="T133" s="166"/>
    </row>
    <row r="134" spans="1:20" ht="60" x14ac:dyDescent="0.25">
      <c r="A134" s="8" t="s">
        <v>86</v>
      </c>
      <c r="B134" s="121" t="s">
        <v>173</v>
      </c>
      <c r="C134" s="156" t="s">
        <v>128</v>
      </c>
      <c r="D134" s="18">
        <v>1</v>
      </c>
      <c r="E134" s="19">
        <v>5</v>
      </c>
      <c r="F134" s="18">
        <v>5</v>
      </c>
      <c r="G134" s="74"/>
      <c r="H134" s="92"/>
      <c r="I134" s="95"/>
      <c r="J134" s="31" t="str">
        <f t="shared" si="63"/>
        <v>SZT.</v>
      </c>
      <c r="K134" s="20">
        <f t="shared" si="64"/>
        <v>5</v>
      </c>
      <c r="L134" s="21">
        <f t="shared" si="65"/>
        <v>5</v>
      </c>
      <c r="M134" s="102"/>
      <c r="N134" s="22">
        <v>0.08</v>
      </c>
      <c r="O134" s="23">
        <f t="shared" si="66"/>
        <v>0</v>
      </c>
      <c r="P134" s="23">
        <f t="shared" si="67"/>
        <v>0</v>
      </c>
      <c r="Q134" s="24">
        <f t="shared" si="68"/>
        <v>0</v>
      </c>
      <c r="R134" s="24">
        <f t="shared" si="69"/>
        <v>0</v>
      </c>
      <c r="S134" s="8" t="s">
        <v>86</v>
      </c>
      <c r="T134" s="166"/>
    </row>
    <row r="135" spans="1:20" ht="60" x14ac:dyDescent="0.25">
      <c r="A135" s="8" t="s">
        <v>87</v>
      </c>
      <c r="B135" s="121" t="s">
        <v>174</v>
      </c>
      <c r="C135" s="156" t="s">
        <v>128</v>
      </c>
      <c r="D135" s="18">
        <v>1</v>
      </c>
      <c r="E135" s="19">
        <v>3</v>
      </c>
      <c r="F135" s="18">
        <v>5</v>
      </c>
      <c r="G135" s="74"/>
      <c r="H135" s="92"/>
      <c r="I135" s="95"/>
      <c r="J135" s="31" t="str">
        <f t="shared" si="63"/>
        <v>SZT.</v>
      </c>
      <c r="K135" s="20">
        <f t="shared" si="64"/>
        <v>3</v>
      </c>
      <c r="L135" s="21">
        <f t="shared" si="65"/>
        <v>5</v>
      </c>
      <c r="M135" s="102"/>
      <c r="N135" s="22">
        <v>0.08</v>
      </c>
      <c r="O135" s="23">
        <f t="shared" si="66"/>
        <v>0</v>
      </c>
      <c r="P135" s="23">
        <f t="shared" si="67"/>
        <v>0</v>
      </c>
      <c r="Q135" s="24">
        <f t="shared" si="68"/>
        <v>0</v>
      </c>
      <c r="R135" s="24">
        <f t="shared" si="69"/>
        <v>0</v>
      </c>
      <c r="S135" s="8" t="s">
        <v>87</v>
      </c>
      <c r="T135" s="166"/>
    </row>
    <row r="136" spans="1:20" ht="45" x14ac:dyDescent="0.25">
      <c r="A136" s="8" t="s">
        <v>88</v>
      </c>
      <c r="B136" s="121" t="s">
        <v>175</v>
      </c>
      <c r="C136" s="156" t="s">
        <v>128</v>
      </c>
      <c r="D136" s="18">
        <v>3</v>
      </c>
      <c r="E136" s="19">
        <v>8</v>
      </c>
      <c r="F136" s="18">
        <v>8</v>
      </c>
      <c r="G136" s="74"/>
      <c r="H136" s="92"/>
      <c r="I136" s="95"/>
      <c r="J136" s="31" t="str">
        <f t="shared" si="63"/>
        <v>SZT.</v>
      </c>
      <c r="K136" s="20">
        <f t="shared" si="64"/>
        <v>8</v>
      </c>
      <c r="L136" s="21">
        <f t="shared" si="65"/>
        <v>8</v>
      </c>
      <c r="M136" s="102"/>
      <c r="N136" s="22">
        <v>0.08</v>
      </c>
      <c r="O136" s="23">
        <f t="shared" si="66"/>
        <v>0</v>
      </c>
      <c r="P136" s="23">
        <f t="shared" si="67"/>
        <v>0</v>
      </c>
      <c r="Q136" s="24">
        <f t="shared" si="68"/>
        <v>0</v>
      </c>
      <c r="R136" s="24">
        <f t="shared" si="69"/>
        <v>0</v>
      </c>
      <c r="S136" s="8" t="s">
        <v>88</v>
      </c>
      <c r="T136" s="166"/>
    </row>
    <row r="137" spans="1:20" ht="330" x14ac:dyDescent="0.25">
      <c r="A137" s="8" t="s">
        <v>89</v>
      </c>
      <c r="B137" s="121" t="s">
        <v>176</v>
      </c>
      <c r="C137" s="91" t="s">
        <v>207</v>
      </c>
      <c r="D137" s="18">
        <v>1</v>
      </c>
      <c r="E137" s="19">
        <v>10</v>
      </c>
      <c r="F137" s="18">
        <v>10</v>
      </c>
      <c r="G137" s="74"/>
      <c r="H137" s="92"/>
      <c r="I137" s="75"/>
      <c r="J137" s="31" t="str">
        <f t="shared" si="63"/>
        <v>OP.</v>
      </c>
      <c r="K137" s="20">
        <f t="shared" si="64"/>
        <v>10</v>
      </c>
      <c r="L137" s="21">
        <f t="shared" si="65"/>
        <v>10</v>
      </c>
      <c r="M137" s="102"/>
      <c r="N137" s="22">
        <v>0.08</v>
      </c>
      <c r="O137" s="23">
        <f t="shared" si="66"/>
        <v>0</v>
      </c>
      <c r="P137" s="23">
        <f t="shared" si="67"/>
        <v>0</v>
      </c>
      <c r="Q137" s="24">
        <f t="shared" si="68"/>
        <v>0</v>
      </c>
      <c r="R137" s="24">
        <f t="shared" si="69"/>
        <v>0</v>
      </c>
      <c r="S137" s="8" t="s">
        <v>89</v>
      </c>
      <c r="T137" s="166"/>
    </row>
    <row r="138" spans="1:20" ht="120" x14ac:dyDescent="0.25">
      <c r="A138" s="8" t="s">
        <v>90</v>
      </c>
      <c r="B138" s="123" t="s">
        <v>177</v>
      </c>
      <c r="C138" s="91" t="s">
        <v>128</v>
      </c>
      <c r="D138" s="18">
        <v>1</v>
      </c>
      <c r="E138" s="19">
        <v>10</v>
      </c>
      <c r="F138" s="18">
        <v>10</v>
      </c>
      <c r="G138" s="74"/>
      <c r="H138" s="92"/>
      <c r="I138" s="75"/>
      <c r="J138" s="31" t="str">
        <f t="shared" si="63"/>
        <v>SZT.</v>
      </c>
      <c r="K138" s="20">
        <f t="shared" si="64"/>
        <v>10</v>
      </c>
      <c r="L138" s="21">
        <f t="shared" si="65"/>
        <v>10</v>
      </c>
      <c r="M138" s="102"/>
      <c r="N138" s="22">
        <v>0.08</v>
      </c>
      <c r="O138" s="23">
        <f t="shared" si="66"/>
        <v>0</v>
      </c>
      <c r="P138" s="23">
        <f t="shared" si="67"/>
        <v>0</v>
      </c>
      <c r="Q138" s="24">
        <f t="shared" si="68"/>
        <v>0</v>
      </c>
      <c r="R138" s="24">
        <f t="shared" si="69"/>
        <v>0</v>
      </c>
      <c r="S138" s="8" t="s">
        <v>90</v>
      </c>
      <c r="T138" s="166"/>
    </row>
    <row r="139" spans="1:20" ht="30" x14ac:dyDescent="0.25">
      <c r="A139" s="8" t="s">
        <v>91</v>
      </c>
      <c r="B139" s="58" t="s">
        <v>178</v>
      </c>
      <c r="C139" s="83"/>
      <c r="D139" s="82"/>
      <c r="E139" s="84"/>
      <c r="F139" s="82"/>
      <c r="G139" s="78"/>
      <c r="H139" s="81"/>
      <c r="I139" s="83"/>
      <c r="J139" s="85"/>
      <c r="K139" s="84"/>
      <c r="L139" s="82"/>
      <c r="M139" s="86"/>
      <c r="N139" s="87"/>
      <c r="O139" s="88"/>
      <c r="P139" s="88"/>
      <c r="Q139" s="89"/>
      <c r="R139" s="89"/>
      <c r="S139" s="8" t="s">
        <v>91</v>
      </c>
      <c r="T139" s="166"/>
    </row>
    <row r="140" spans="1:20" ht="75" x14ac:dyDescent="0.25">
      <c r="A140" s="90" t="s">
        <v>200</v>
      </c>
      <c r="B140" s="124" t="s">
        <v>179</v>
      </c>
      <c r="C140" s="263" t="s">
        <v>128</v>
      </c>
      <c r="D140" s="266">
        <v>3</v>
      </c>
      <c r="E140" s="269">
        <v>20</v>
      </c>
      <c r="F140" s="266">
        <v>50</v>
      </c>
      <c r="G140" s="74"/>
      <c r="H140" s="92"/>
      <c r="I140" s="75"/>
      <c r="J140" s="278" t="str">
        <f t="shared" ref="J140:J145" si="70">C140</f>
        <v>SZT.</v>
      </c>
      <c r="K140" s="257">
        <f t="shared" ref="K140:K145" si="71">E140</f>
        <v>20</v>
      </c>
      <c r="L140" s="260">
        <f t="shared" ref="L140:L145" si="72">F140</f>
        <v>50</v>
      </c>
      <c r="M140" s="281"/>
      <c r="N140" s="288">
        <v>0.08</v>
      </c>
      <c r="O140" s="250">
        <f t="shared" ref="O140:O145" si="73">ROUND(K140*M140,2)</f>
        <v>0</v>
      </c>
      <c r="P140" s="250">
        <f t="shared" ref="P140:P145" si="74">ROUND(O140+O140*N140,2)</f>
        <v>0</v>
      </c>
      <c r="Q140" s="250">
        <f t="shared" ref="Q140:Q145" si="75">ROUND(L140*M140,2)</f>
        <v>0</v>
      </c>
      <c r="R140" s="250">
        <f t="shared" ref="R140:R145" si="76">ROUND(Q140+Q140*N140,2)</f>
        <v>0</v>
      </c>
      <c r="S140" s="90" t="s">
        <v>200</v>
      </c>
      <c r="T140" s="167"/>
    </row>
    <row r="141" spans="1:20" ht="120" x14ac:dyDescent="0.25">
      <c r="A141" s="90" t="s">
        <v>201</v>
      </c>
      <c r="B141" s="125" t="s">
        <v>49</v>
      </c>
      <c r="C141" s="264"/>
      <c r="D141" s="267"/>
      <c r="E141" s="270"/>
      <c r="F141" s="267"/>
      <c r="G141" s="74"/>
      <c r="H141" s="92"/>
      <c r="I141" s="75"/>
      <c r="J141" s="279"/>
      <c r="K141" s="258"/>
      <c r="L141" s="261"/>
      <c r="M141" s="282"/>
      <c r="N141" s="289"/>
      <c r="O141" s="251"/>
      <c r="P141" s="251"/>
      <c r="Q141" s="251"/>
      <c r="R141" s="251"/>
      <c r="S141" s="90" t="s">
        <v>201</v>
      </c>
      <c r="T141" s="167"/>
    </row>
    <row r="142" spans="1:20" ht="120" x14ac:dyDescent="0.25">
      <c r="A142" s="90" t="s">
        <v>202</v>
      </c>
      <c r="B142" s="59" t="s">
        <v>50</v>
      </c>
      <c r="C142" s="265"/>
      <c r="D142" s="268"/>
      <c r="E142" s="271"/>
      <c r="F142" s="268"/>
      <c r="G142" s="74"/>
      <c r="H142" s="92"/>
      <c r="I142" s="75"/>
      <c r="J142" s="280"/>
      <c r="K142" s="259"/>
      <c r="L142" s="262"/>
      <c r="M142" s="283"/>
      <c r="N142" s="290"/>
      <c r="O142" s="272"/>
      <c r="P142" s="272"/>
      <c r="Q142" s="272"/>
      <c r="R142" s="272"/>
      <c r="S142" s="90" t="s">
        <v>202</v>
      </c>
      <c r="T142" s="167"/>
    </row>
    <row r="143" spans="1:20" ht="105" x14ac:dyDescent="0.25">
      <c r="A143" s="8" t="s">
        <v>92</v>
      </c>
      <c r="B143" s="118" t="s">
        <v>180</v>
      </c>
      <c r="C143" s="91" t="s">
        <v>128</v>
      </c>
      <c r="D143" s="18">
        <v>2</v>
      </c>
      <c r="E143" s="19">
        <v>10</v>
      </c>
      <c r="F143" s="18">
        <v>20</v>
      </c>
      <c r="G143" s="74"/>
      <c r="H143" s="92"/>
      <c r="I143" s="75"/>
      <c r="J143" s="31" t="str">
        <f t="shared" si="70"/>
        <v>SZT.</v>
      </c>
      <c r="K143" s="20">
        <f t="shared" si="71"/>
        <v>10</v>
      </c>
      <c r="L143" s="21">
        <f t="shared" si="72"/>
        <v>20</v>
      </c>
      <c r="M143" s="102"/>
      <c r="N143" s="22">
        <v>0.08</v>
      </c>
      <c r="O143" s="23">
        <f t="shared" si="73"/>
        <v>0</v>
      </c>
      <c r="P143" s="23">
        <f t="shared" si="74"/>
        <v>0</v>
      </c>
      <c r="Q143" s="24">
        <f t="shared" si="75"/>
        <v>0</v>
      </c>
      <c r="R143" s="24">
        <f t="shared" si="76"/>
        <v>0</v>
      </c>
      <c r="S143" s="8" t="s">
        <v>92</v>
      </c>
      <c r="T143" s="166"/>
    </row>
    <row r="144" spans="1:20" ht="120" x14ac:dyDescent="0.25">
      <c r="A144" s="8" t="s">
        <v>93</v>
      </c>
      <c r="B144" s="118" t="s">
        <v>181</v>
      </c>
      <c r="C144" s="91" t="s">
        <v>128</v>
      </c>
      <c r="D144" s="18">
        <v>2</v>
      </c>
      <c r="E144" s="19">
        <v>10</v>
      </c>
      <c r="F144" s="18">
        <v>20</v>
      </c>
      <c r="G144" s="74"/>
      <c r="H144" s="92"/>
      <c r="I144" s="75"/>
      <c r="J144" s="31" t="str">
        <f t="shared" si="70"/>
        <v>SZT.</v>
      </c>
      <c r="K144" s="20">
        <f t="shared" si="71"/>
        <v>10</v>
      </c>
      <c r="L144" s="21">
        <f t="shared" si="72"/>
        <v>20</v>
      </c>
      <c r="M144" s="102"/>
      <c r="N144" s="22">
        <v>0.08</v>
      </c>
      <c r="O144" s="23">
        <f t="shared" si="73"/>
        <v>0</v>
      </c>
      <c r="P144" s="23">
        <f t="shared" si="74"/>
        <v>0</v>
      </c>
      <c r="Q144" s="24">
        <f t="shared" si="75"/>
        <v>0</v>
      </c>
      <c r="R144" s="24">
        <f t="shared" si="76"/>
        <v>0</v>
      </c>
      <c r="S144" s="8" t="s">
        <v>93</v>
      </c>
      <c r="T144" s="166"/>
    </row>
    <row r="145" spans="1:20" ht="90" x14ac:dyDescent="0.25">
      <c r="A145" s="8" t="s">
        <v>94</v>
      </c>
      <c r="B145" s="118" t="s">
        <v>182</v>
      </c>
      <c r="C145" s="91" t="s">
        <v>207</v>
      </c>
      <c r="D145" s="18">
        <v>5</v>
      </c>
      <c r="E145" s="19">
        <v>25</v>
      </c>
      <c r="F145" s="18">
        <v>50</v>
      </c>
      <c r="G145" s="74"/>
      <c r="H145" s="92"/>
      <c r="I145" s="75"/>
      <c r="J145" s="31" t="str">
        <f t="shared" si="70"/>
        <v>OP.</v>
      </c>
      <c r="K145" s="20">
        <f t="shared" si="71"/>
        <v>25</v>
      </c>
      <c r="L145" s="21">
        <f t="shared" si="72"/>
        <v>50</v>
      </c>
      <c r="M145" s="102"/>
      <c r="N145" s="22">
        <v>0.08</v>
      </c>
      <c r="O145" s="23">
        <f t="shared" si="73"/>
        <v>0</v>
      </c>
      <c r="P145" s="23">
        <f t="shared" si="74"/>
        <v>0</v>
      </c>
      <c r="Q145" s="24">
        <f t="shared" si="75"/>
        <v>0</v>
      </c>
      <c r="R145" s="24">
        <f t="shared" si="76"/>
        <v>0</v>
      </c>
      <c r="S145" s="8" t="s">
        <v>94</v>
      </c>
      <c r="T145" s="166"/>
    </row>
    <row r="146" spans="1:20" s="44" customFormat="1" ht="30" x14ac:dyDescent="0.25">
      <c r="A146" s="116" t="s">
        <v>95</v>
      </c>
      <c r="B146" s="118" t="s">
        <v>183</v>
      </c>
      <c r="C146" s="83"/>
      <c r="D146" s="82"/>
      <c r="E146" s="84"/>
      <c r="F146" s="82"/>
      <c r="G146" s="78"/>
      <c r="H146" s="81"/>
      <c r="I146" s="83"/>
      <c r="J146" s="85"/>
      <c r="K146" s="84"/>
      <c r="L146" s="82"/>
      <c r="M146" s="86"/>
      <c r="N146" s="87"/>
      <c r="O146" s="88"/>
      <c r="P146" s="88"/>
      <c r="Q146" s="89"/>
      <c r="R146" s="89"/>
      <c r="S146" s="116" t="s">
        <v>95</v>
      </c>
      <c r="T146" s="168"/>
    </row>
    <row r="147" spans="1:20" ht="90" x14ac:dyDescent="0.25">
      <c r="A147" s="90" t="s">
        <v>203</v>
      </c>
      <c r="B147" s="118" t="s">
        <v>184</v>
      </c>
      <c r="C147" s="263" t="s">
        <v>207</v>
      </c>
      <c r="D147" s="266">
        <v>1</v>
      </c>
      <c r="E147" s="269">
        <v>5</v>
      </c>
      <c r="F147" s="266">
        <v>20</v>
      </c>
      <c r="G147" s="74"/>
      <c r="H147" s="92"/>
      <c r="I147" s="75"/>
      <c r="J147" s="278" t="str">
        <f t="shared" si="42"/>
        <v>OP.</v>
      </c>
      <c r="K147" s="257">
        <f t="shared" si="43"/>
        <v>5</v>
      </c>
      <c r="L147" s="260">
        <f t="shared" si="44"/>
        <v>20</v>
      </c>
      <c r="M147" s="281"/>
      <c r="N147" s="288">
        <v>0.08</v>
      </c>
      <c r="O147" s="250">
        <f t="shared" ref="O147" si="77">ROUND(K147*M147,2)</f>
        <v>0</v>
      </c>
      <c r="P147" s="250">
        <f t="shared" ref="P147" si="78">ROUND(O147+O147*N147,2)</f>
        <v>0</v>
      </c>
      <c r="Q147" s="250">
        <f t="shared" ref="Q147" si="79">ROUND(L147*M147,2)</f>
        <v>0</v>
      </c>
      <c r="R147" s="250">
        <f t="shared" ref="R147" si="80">ROUND(Q147+Q147*N147,2)</f>
        <v>0</v>
      </c>
      <c r="S147" s="90" t="s">
        <v>203</v>
      </c>
      <c r="T147" s="167"/>
    </row>
    <row r="148" spans="1:20" ht="75" x14ac:dyDescent="0.25">
      <c r="A148" s="90" t="s">
        <v>204</v>
      </c>
      <c r="B148" s="118" t="s">
        <v>185</v>
      </c>
      <c r="C148" s="264"/>
      <c r="D148" s="267"/>
      <c r="E148" s="270"/>
      <c r="F148" s="267"/>
      <c r="G148" s="74"/>
      <c r="H148" s="92"/>
      <c r="I148" s="75"/>
      <c r="J148" s="279"/>
      <c r="K148" s="258"/>
      <c r="L148" s="261"/>
      <c r="M148" s="282"/>
      <c r="N148" s="289"/>
      <c r="O148" s="251"/>
      <c r="P148" s="251"/>
      <c r="Q148" s="251"/>
      <c r="R148" s="251"/>
      <c r="S148" s="90" t="s">
        <v>204</v>
      </c>
      <c r="T148" s="167"/>
    </row>
    <row r="149" spans="1:20" ht="75" x14ac:dyDescent="0.25">
      <c r="A149" s="90" t="s">
        <v>205</v>
      </c>
      <c r="B149" s="118" t="s">
        <v>185</v>
      </c>
      <c r="C149" s="264"/>
      <c r="D149" s="267"/>
      <c r="E149" s="270"/>
      <c r="F149" s="267"/>
      <c r="G149" s="74"/>
      <c r="H149" s="92"/>
      <c r="I149" s="75"/>
      <c r="J149" s="279"/>
      <c r="K149" s="258"/>
      <c r="L149" s="261"/>
      <c r="M149" s="282"/>
      <c r="N149" s="289"/>
      <c r="O149" s="251"/>
      <c r="P149" s="251"/>
      <c r="Q149" s="251"/>
      <c r="R149" s="251"/>
      <c r="S149" s="90" t="s">
        <v>205</v>
      </c>
      <c r="T149" s="167"/>
    </row>
    <row r="150" spans="1:20" ht="75.75" thickBot="1" x14ac:dyDescent="0.3">
      <c r="A150" s="90" t="s">
        <v>206</v>
      </c>
      <c r="B150" s="41" t="s">
        <v>186</v>
      </c>
      <c r="C150" s="265"/>
      <c r="D150" s="268"/>
      <c r="E150" s="271"/>
      <c r="F150" s="268"/>
      <c r="G150" s="77"/>
      <c r="H150" s="132"/>
      <c r="I150" s="75"/>
      <c r="J150" s="280"/>
      <c r="K150" s="259"/>
      <c r="L150" s="262"/>
      <c r="M150" s="283"/>
      <c r="N150" s="291"/>
      <c r="O150" s="252"/>
      <c r="P150" s="252"/>
      <c r="Q150" s="252"/>
      <c r="R150" s="252"/>
      <c r="S150" s="90" t="s">
        <v>206</v>
      </c>
      <c r="T150" s="167"/>
    </row>
    <row r="151" spans="1:20" ht="16.5" thickBot="1" x14ac:dyDescent="0.3">
      <c r="A151" s="29"/>
      <c r="B151" s="56"/>
      <c r="C151" s="26"/>
      <c r="D151" s="26"/>
      <c r="E151" s="26"/>
      <c r="F151" s="26"/>
      <c r="G151" s="50"/>
      <c r="H151" s="134"/>
      <c r="I151" s="72"/>
      <c r="J151" s="26"/>
      <c r="K151" s="26"/>
      <c r="L151" s="26"/>
      <c r="M151" s="26"/>
      <c r="N151" s="11" t="s">
        <v>20</v>
      </c>
      <c r="O151" s="12">
        <f>SUM(O86:O150)</f>
        <v>0</v>
      </c>
      <c r="P151" s="12">
        <f t="shared" ref="P151:Q151" si="81">SUM(P86:P150)</f>
        <v>0</v>
      </c>
      <c r="Q151" s="12">
        <f t="shared" si="81"/>
        <v>0</v>
      </c>
      <c r="R151" s="13">
        <f>SUM(R86:R150)</f>
        <v>0</v>
      </c>
    </row>
    <row r="152" spans="1:20" ht="15.75" thickBot="1" x14ac:dyDescent="0.3">
      <c r="A152" s="248" t="s">
        <v>21</v>
      </c>
      <c r="B152" s="249"/>
      <c r="C152" s="249"/>
      <c r="D152" s="249"/>
      <c r="E152" s="249"/>
      <c r="F152" s="249"/>
      <c r="G152" s="249"/>
      <c r="H152" s="249"/>
      <c r="I152" s="249"/>
      <c r="J152" s="249"/>
      <c r="K152" s="249"/>
      <c r="L152" s="249"/>
      <c r="M152" s="14"/>
      <c r="N152" s="30"/>
      <c r="O152" s="27"/>
      <c r="P152" s="27"/>
      <c r="Q152" s="27"/>
      <c r="R152" s="27"/>
    </row>
    <row r="153" spans="1:20" ht="16.5" thickBot="1" x14ac:dyDescent="0.3">
      <c r="A153" s="249"/>
      <c r="B153" s="249"/>
      <c r="C153" s="249"/>
      <c r="D153" s="249"/>
      <c r="E153" s="249"/>
      <c r="F153" s="249"/>
      <c r="G153" s="249"/>
      <c r="H153" s="249"/>
      <c r="I153" s="249"/>
      <c r="J153" s="249"/>
      <c r="K153" s="249"/>
      <c r="L153" s="249"/>
      <c r="M153" s="14"/>
      <c r="N153" s="26"/>
      <c r="O153" s="158" t="s">
        <v>253</v>
      </c>
      <c r="P153" s="159"/>
      <c r="Q153" s="159"/>
      <c r="R153" s="160"/>
    </row>
    <row r="154" spans="1:20" ht="45.75" thickBot="1" x14ac:dyDescent="0.3">
      <c r="A154" s="249"/>
      <c r="B154" s="249"/>
      <c r="C154" s="249"/>
      <c r="D154" s="249"/>
      <c r="E154" s="249"/>
      <c r="F154" s="249"/>
      <c r="G154" s="249"/>
      <c r="H154" s="249"/>
      <c r="I154" s="249"/>
      <c r="J154" s="249"/>
      <c r="K154" s="249"/>
      <c r="L154" s="249"/>
      <c r="M154" s="14"/>
      <c r="N154" s="26"/>
      <c r="O154" s="15" t="s">
        <v>16</v>
      </c>
      <c r="P154" s="15" t="s">
        <v>17</v>
      </c>
      <c r="Q154" s="15" t="s">
        <v>18</v>
      </c>
      <c r="R154" s="15" t="s">
        <v>19</v>
      </c>
    </row>
    <row r="155" spans="1:20" ht="16.5" thickBot="1" x14ac:dyDescent="0.3">
      <c r="A155" s="249"/>
      <c r="B155" s="249"/>
      <c r="C155" s="249"/>
      <c r="D155" s="249"/>
      <c r="E155" s="249"/>
      <c r="F155" s="249"/>
      <c r="G155" s="249"/>
      <c r="H155" s="249"/>
      <c r="I155" s="249"/>
      <c r="J155" s="249"/>
      <c r="K155" s="249"/>
      <c r="L155" s="249"/>
      <c r="M155" s="14"/>
      <c r="N155" s="27"/>
      <c r="O155" s="135">
        <f>O151</f>
        <v>0</v>
      </c>
      <c r="P155" s="136">
        <f t="shared" ref="P155:R155" si="82">P151</f>
        <v>0</v>
      </c>
      <c r="Q155" s="136">
        <f t="shared" si="82"/>
        <v>0</v>
      </c>
      <c r="R155" s="137">
        <f t="shared" si="82"/>
        <v>0</v>
      </c>
    </row>
    <row r="160" spans="1:20" x14ac:dyDescent="0.25">
      <c r="A160" s="26"/>
      <c r="B160" s="54"/>
      <c r="C160" s="244" t="s">
        <v>0</v>
      </c>
      <c r="D160" s="244"/>
      <c r="E160" s="244"/>
      <c r="F160" s="244"/>
      <c r="G160" s="72"/>
      <c r="H160" s="72"/>
      <c r="I160" s="72"/>
      <c r="J160" s="245" t="s">
        <v>1</v>
      </c>
      <c r="K160" s="246"/>
      <c r="L160" s="246"/>
      <c r="M160" s="246"/>
      <c r="N160" s="247"/>
      <c r="O160" s="26"/>
      <c r="P160" s="26"/>
      <c r="Q160" s="27"/>
      <c r="R160" s="27"/>
    </row>
    <row r="161" spans="1:20" ht="60.75" thickBot="1" x14ac:dyDescent="0.3">
      <c r="A161" s="1" t="s">
        <v>2</v>
      </c>
      <c r="B161" s="37" t="s">
        <v>3</v>
      </c>
      <c r="C161" s="2" t="s">
        <v>4</v>
      </c>
      <c r="D161" s="3" t="s">
        <v>5</v>
      </c>
      <c r="E161" s="3" t="s">
        <v>6</v>
      </c>
      <c r="F161" s="3" t="s">
        <v>7</v>
      </c>
      <c r="G161" s="73" t="s">
        <v>8</v>
      </c>
      <c r="H161" s="127" t="s">
        <v>9</v>
      </c>
      <c r="I161" s="128" t="s">
        <v>10</v>
      </c>
      <c r="J161" s="4" t="s">
        <v>11</v>
      </c>
      <c r="K161" s="5" t="s">
        <v>12</v>
      </c>
      <c r="L161" s="5" t="s">
        <v>13</v>
      </c>
      <c r="M161" s="6" t="s">
        <v>14</v>
      </c>
      <c r="N161" s="7" t="s">
        <v>15</v>
      </c>
      <c r="O161" s="3" t="s">
        <v>16</v>
      </c>
      <c r="P161" s="3" t="s">
        <v>17</v>
      </c>
      <c r="Q161" s="3" t="s">
        <v>18</v>
      </c>
      <c r="R161" s="3" t="s">
        <v>19</v>
      </c>
      <c r="S161" s="1" t="s">
        <v>2</v>
      </c>
      <c r="T161" s="164"/>
    </row>
    <row r="162" spans="1:20" ht="16.5" thickBot="1" x14ac:dyDescent="0.3">
      <c r="A162" s="36" t="s">
        <v>254</v>
      </c>
      <c r="B162" s="55"/>
      <c r="C162" s="32"/>
      <c r="D162" s="32"/>
      <c r="E162" s="32"/>
      <c r="F162" s="32"/>
      <c r="G162" s="79"/>
      <c r="H162" s="79"/>
      <c r="I162" s="79"/>
      <c r="J162" s="32"/>
      <c r="K162" s="32"/>
      <c r="L162" s="32"/>
      <c r="M162" s="32"/>
      <c r="N162" s="32"/>
      <c r="O162" s="33"/>
      <c r="P162" s="33"/>
      <c r="Q162" s="34"/>
      <c r="R162" s="34"/>
      <c r="S162" s="61"/>
      <c r="T162" s="165"/>
    </row>
    <row r="163" spans="1:20" ht="300" x14ac:dyDescent="0.25">
      <c r="A163" s="8" t="s">
        <v>55</v>
      </c>
      <c r="B163" s="138" t="s">
        <v>208</v>
      </c>
      <c r="C163" s="93" t="s">
        <v>128</v>
      </c>
      <c r="D163" s="139">
        <v>400</v>
      </c>
      <c r="E163" s="140">
        <v>900</v>
      </c>
      <c r="F163" s="139">
        <v>800</v>
      </c>
      <c r="G163" s="141"/>
      <c r="H163" s="133"/>
      <c r="I163" s="130"/>
      <c r="J163" s="101" t="str">
        <f t="shared" ref="J163:J171" si="83">C163</f>
        <v>SZT.</v>
      </c>
      <c r="K163" s="142">
        <f t="shared" ref="K163:K171" si="84">E163</f>
        <v>900</v>
      </c>
      <c r="L163" s="143">
        <f t="shared" ref="L163:L171" si="85">F163</f>
        <v>800</v>
      </c>
      <c r="M163" s="144"/>
      <c r="N163" s="145">
        <v>0.08</v>
      </c>
      <c r="O163" s="146">
        <f t="shared" ref="O163" si="86">ROUND(K163*M163,2)</f>
        <v>0</v>
      </c>
      <c r="P163" s="146">
        <f t="shared" ref="P163" si="87">ROUND(O163+O163*N163,2)</f>
        <v>0</v>
      </c>
      <c r="Q163" s="147">
        <f t="shared" ref="Q163" si="88">ROUND(L163*M163,2)</f>
        <v>0</v>
      </c>
      <c r="R163" s="24">
        <f t="shared" ref="R163" si="89">ROUND(Q163+Q163*N163,2)</f>
        <v>0</v>
      </c>
      <c r="S163" s="8" t="s">
        <v>55</v>
      </c>
      <c r="T163" s="166"/>
    </row>
    <row r="164" spans="1:20" ht="195" x14ac:dyDescent="0.25">
      <c r="A164" s="8" t="s">
        <v>56</v>
      </c>
      <c r="B164" s="42" t="s">
        <v>209</v>
      </c>
      <c r="C164" s="91" t="s">
        <v>128</v>
      </c>
      <c r="D164" s="18">
        <v>1</v>
      </c>
      <c r="E164" s="19">
        <v>10</v>
      </c>
      <c r="F164" s="18">
        <v>10</v>
      </c>
      <c r="G164" s="74"/>
      <c r="H164" s="75"/>
      <c r="I164" s="95"/>
      <c r="J164" s="31" t="str">
        <f t="shared" si="83"/>
        <v>SZT.</v>
      </c>
      <c r="K164" s="20">
        <f t="shared" si="84"/>
        <v>10</v>
      </c>
      <c r="L164" s="21">
        <f t="shared" si="85"/>
        <v>10</v>
      </c>
      <c r="M164" s="102"/>
      <c r="N164" s="22">
        <v>0.08</v>
      </c>
      <c r="O164" s="23">
        <f t="shared" ref="O164:O171" si="90">ROUND(K164*M164,2)</f>
        <v>0</v>
      </c>
      <c r="P164" s="23">
        <f t="shared" ref="P164:P171" si="91">ROUND(O164+O164*N164,2)</f>
        <v>0</v>
      </c>
      <c r="Q164" s="24">
        <f t="shared" ref="Q164:Q171" si="92">ROUND(L164*M164,2)</f>
        <v>0</v>
      </c>
      <c r="R164" s="24">
        <f t="shared" ref="R164:R171" si="93">ROUND(Q164+Q164*N164,2)</f>
        <v>0</v>
      </c>
      <c r="S164" s="8" t="s">
        <v>56</v>
      </c>
      <c r="T164" s="166"/>
    </row>
    <row r="165" spans="1:20" ht="105" x14ac:dyDescent="0.25">
      <c r="A165" s="8" t="s">
        <v>57</v>
      </c>
      <c r="B165" s="42" t="s">
        <v>210</v>
      </c>
      <c r="C165" s="91" t="s">
        <v>207</v>
      </c>
      <c r="D165" s="18">
        <v>1</v>
      </c>
      <c r="E165" s="19">
        <v>5</v>
      </c>
      <c r="F165" s="18">
        <v>10</v>
      </c>
      <c r="G165" s="74"/>
      <c r="H165" s="75"/>
      <c r="I165" s="95"/>
      <c r="J165" s="31" t="str">
        <f t="shared" si="83"/>
        <v>OP.</v>
      </c>
      <c r="K165" s="20">
        <f t="shared" si="84"/>
        <v>5</v>
      </c>
      <c r="L165" s="21">
        <f t="shared" si="85"/>
        <v>10</v>
      </c>
      <c r="M165" s="102"/>
      <c r="N165" s="22">
        <v>0.08</v>
      </c>
      <c r="O165" s="23">
        <f t="shared" si="90"/>
        <v>0</v>
      </c>
      <c r="P165" s="23">
        <f t="shared" si="91"/>
        <v>0</v>
      </c>
      <c r="Q165" s="24">
        <f t="shared" si="92"/>
        <v>0</v>
      </c>
      <c r="R165" s="24">
        <f t="shared" si="93"/>
        <v>0</v>
      </c>
      <c r="S165" s="8" t="s">
        <v>57</v>
      </c>
      <c r="T165" s="166"/>
    </row>
    <row r="166" spans="1:20" ht="105" x14ac:dyDescent="0.25">
      <c r="A166" s="8" t="s">
        <v>58</v>
      </c>
      <c r="B166" s="42" t="s">
        <v>211</v>
      </c>
      <c r="C166" s="91" t="s">
        <v>128</v>
      </c>
      <c r="D166" s="18">
        <v>1</v>
      </c>
      <c r="E166" s="19">
        <v>5</v>
      </c>
      <c r="F166" s="18">
        <v>10</v>
      </c>
      <c r="G166" s="74"/>
      <c r="H166" s="75"/>
      <c r="I166" s="95"/>
      <c r="J166" s="31" t="str">
        <f t="shared" si="83"/>
        <v>SZT.</v>
      </c>
      <c r="K166" s="20">
        <f t="shared" si="84"/>
        <v>5</v>
      </c>
      <c r="L166" s="21">
        <f t="shared" si="85"/>
        <v>10</v>
      </c>
      <c r="M166" s="102"/>
      <c r="N166" s="22">
        <v>0.08</v>
      </c>
      <c r="O166" s="23">
        <f t="shared" si="90"/>
        <v>0</v>
      </c>
      <c r="P166" s="23">
        <f t="shared" si="91"/>
        <v>0</v>
      </c>
      <c r="Q166" s="24">
        <f t="shared" si="92"/>
        <v>0</v>
      </c>
      <c r="R166" s="24">
        <f t="shared" si="93"/>
        <v>0</v>
      </c>
      <c r="S166" s="8" t="s">
        <v>58</v>
      </c>
      <c r="T166" s="166"/>
    </row>
    <row r="167" spans="1:20" ht="75" x14ac:dyDescent="0.25">
      <c r="A167" s="8" t="s">
        <v>59</v>
      </c>
      <c r="B167" s="42" t="s">
        <v>212</v>
      </c>
      <c r="C167" s="91" t="s">
        <v>128</v>
      </c>
      <c r="D167" s="18">
        <v>250</v>
      </c>
      <c r="E167" s="19">
        <v>550</v>
      </c>
      <c r="F167" s="18">
        <v>500</v>
      </c>
      <c r="G167" s="74"/>
      <c r="H167" s="75"/>
      <c r="I167" s="95"/>
      <c r="J167" s="31" t="str">
        <f t="shared" si="83"/>
        <v>SZT.</v>
      </c>
      <c r="K167" s="20">
        <f t="shared" si="84"/>
        <v>550</v>
      </c>
      <c r="L167" s="21">
        <f t="shared" si="85"/>
        <v>500</v>
      </c>
      <c r="M167" s="102"/>
      <c r="N167" s="22">
        <v>0.08</v>
      </c>
      <c r="O167" s="23">
        <f t="shared" si="90"/>
        <v>0</v>
      </c>
      <c r="P167" s="23">
        <f t="shared" si="91"/>
        <v>0</v>
      </c>
      <c r="Q167" s="24">
        <f t="shared" si="92"/>
        <v>0</v>
      </c>
      <c r="R167" s="24">
        <f t="shared" si="93"/>
        <v>0</v>
      </c>
      <c r="S167" s="8" t="s">
        <v>59</v>
      </c>
      <c r="T167" s="166"/>
    </row>
    <row r="168" spans="1:20" ht="180" x14ac:dyDescent="0.25">
      <c r="A168" s="8" t="s">
        <v>60</v>
      </c>
      <c r="B168" s="42" t="s">
        <v>51</v>
      </c>
      <c r="C168" s="91" t="s">
        <v>128</v>
      </c>
      <c r="D168" s="18">
        <v>1</v>
      </c>
      <c r="E168" s="19">
        <v>5</v>
      </c>
      <c r="F168" s="18">
        <v>10</v>
      </c>
      <c r="G168" s="74"/>
      <c r="H168" s="75"/>
      <c r="I168" s="95"/>
      <c r="J168" s="31" t="str">
        <f t="shared" si="83"/>
        <v>SZT.</v>
      </c>
      <c r="K168" s="20">
        <f t="shared" si="84"/>
        <v>5</v>
      </c>
      <c r="L168" s="21">
        <f t="shared" si="85"/>
        <v>10</v>
      </c>
      <c r="M168" s="102"/>
      <c r="N168" s="22">
        <v>0.08</v>
      </c>
      <c r="O168" s="23">
        <f t="shared" si="90"/>
        <v>0</v>
      </c>
      <c r="P168" s="23">
        <f t="shared" si="91"/>
        <v>0</v>
      </c>
      <c r="Q168" s="24">
        <f t="shared" si="92"/>
        <v>0</v>
      </c>
      <c r="R168" s="24">
        <f t="shared" si="93"/>
        <v>0</v>
      </c>
      <c r="S168" s="8" t="s">
        <v>60</v>
      </c>
      <c r="T168" s="166"/>
    </row>
    <row r="169" spans="1:20" ht="255" x14ac:dyDescent="0.25">
      <c r="A169" s="8" t="s">
        <v>61</v>
      </c>
      <c r="B169" s="42" t="s">
        <v>213</v>
      </c>
      <c r="C169" s="91" t="s">
        <v>128</v>
      </c>
      <c r="D169" s="18">
        <v>1</v>
      </c>
      <c r="E169" s="19">
        <v>5</v>
      </c>
      <c r="F169" s="18">
        <v>10</v>
      </c>
      <c r="G169" s="74"/>
      <c r="H169" s="75"/>
      <c r="I169" s="95"/>
      <c r="J169" s="31" t="str">
        <f t="shared" si="83"/>
        <v>SZT.</v>
      </c>
      <c r="K169" s="20">
        <f t="shared" si="84"/>
        <v>5</v>
      </c>
      <c r="L169" s="21">
        <f t="shared" si="85"/>
        <v>10</v>
      </c>
      <c r="M169" s="102"/>
      <c r="N169" s="22">
        <v>0.08</v>
      </c>
      <c r="O169" s="23">
        <f t="shared" si="90"/>
        <v>0</v>
      </c>
      <c r="P169" s="23">
        <f t="shared" si="91"/>
        <v>0</v>
      </c>
      <c r="Q169" s="24">
        <f t="shared" si="92"/>
        <v>0</v>
      </c>
      <c r="R169" s="24">
        <f t="shared" si="93"/>
        <v>0</v>
      </c>
      <c r="S169" s="8" t="s">
        <v>61</v>
      </c>
      <c r="T169" s="166"/>
    </row>
    <row r="170" spans="1:20" ht="45" x14ac:dyDescent="0.25">
      <c r="A170" s="8" t="s">
        <v>62</v>
      </c>
      <c r="B170" s="42" t="s">
        <v>52</v>
      </c>
      <c r="C170" s="91" t="s">
        <v>128</v>
      </c>
      <c r="D170" s="18">
        <v>3</v>
      </c>
      <c r="E170" s="19">
        <v>10</v>
      </c>
      <c r="F170" s="18">
        <v>10</v>
      </c>
      <c r="G170" s="74"/>
      <c r="H170" s="75"/>
      <c r="I170" s="95"/>
      <c r="J170" s="31" t="str">
        <f t="shared" si="83"/>
        <v>SZT.</v>
      </c>
      <c r="K170" s="20">
        <f t="shared" si="84"/>
        <v>10</v>
      </c>
      <c r="L170" s="21">
        <f t="shared" si="85"/>
        <v>10</v>
      </c>
      <c r="M170" s="102"/>
      <c r="N170" s="22">
        <v>0.08</v>
      </c>
      <c r="O170" s="23">
        <f t="shared" si="90"/>
        <v>0</v>
      </c>
      <c r="P170" s="23">
        <f t="shared" si="91"/>
        <v>0</v>
      </c>
      <c r="Q170" s="24">
        <f t="shared" si="92"/>
        <v>0</v>
      </c>
      <c r="R170" s="24">
        <f t="shared" si="93"/>
        <v>0</v>
      </c>
      <c r="S170" s="8" t="s">
        <v>62</v>
      </c>
      <c r="T170" s="166"/>
    </row>
    <row r="171" spans="1:20" ht="90.75" thickBot="1" x14ac:dyDescent="0.3">
      <c r="A171" s="8" t="s">
        <v>63</v>
      </c>
      <c r="B171" s="42" t="s">
        <v>214</v>
      </c>
      <c r="C171" s="91" t="s">
        <v>128</v>
      </c>
      <c r="D171" s="18">
        <v>1</v>
      </c>
      <c r="E171" s="19">
        <v>20</v>
      </c>
      <c r="F171" s="18">
        <v>10</v>
      </c>
      <c r="G171" s="74"/>
      <c r="H171" s="75"/>
      <c r="I171" s="95"/>
      <c r="J171" s="31" t="str">
        <f t="shared" si="83"/>
        <v>SZT.</v>
      </c>
      <c r="K171" s="20">
        <f t="shared" si="84"/>
        <v>20</v>
      </c>
      <c r="L171" s="21">
        <f t="shared" si="85"/>
        <v>10</v>
      </c>
      <c r="M171" s="102"/>
      <c r="N171" s="22">
        <v>0.08</v>
      </c>
      <c r="O171" s="23">
        <f t="shared" si="90"/>
        <v>0</v>
      </c>
      <c r="P171" s="23">
        <f t="shared" si="91"/>
        <v>0</v>
      </c>
      <c r="Q171" s="24">
        <f t="shared" si="92"/>
        <v>0</v>
      </c>
      <c r="R171" s="24">
        <f t="shared" si="93"/>
        <v>0</v>
      </c>
      <c r="S171" s="8" t="s">
        <v>63</v>
      </c>
      <c r="T171" s="166"/>
    </row>
    <row r="172" spans="1:20" ht="16.5" thickBot="1" x14ac:dyDescent="0.3">
      <c r="A172" s="29"/>
      <c r="B172" s="56"/>
      <c r="C172" s="26"/>
      <c r="D172" s="26"/>
      <c r="E172" s="26"/>
      <c r="F172" s="26"/>
      <c r="G172" s="50"/>
      <c r="H172" s="134"/>
      <c r="I172" s="72"/>
      <c r="J172" s="26"/>
      <c r="K172" s="26"/>
      <c r="L172" s="26"/>
      <c r="M172" s="26"/>
      <c r="N172" s="11" t="s">
        <v>20</v>
      </c>
      <c r="O172" s="12">
        <f>SUM(O163:O171)</f>
        <v>0</v>
      </c>
      <c r="P172" s="12">
        <f t="shared" ref="P172:Q172" si="94">SUM(P163:P171)</f>
        <v>0</v>
      </c>
      <c r="Q172" s="12">
        <f t="shared" si="94"/>
        <v>0</v>
      </c>
      <c r="R172" s="13">
        <f>SUM(R163:R171)</f>
        <v>0</v>
      </c>
    </row>
    <row r="173" spans="1:20" ht="15.75" thickBot="1" x14ac:dyDescent="0.3">
      <c r="A173" s="248" t="s">
        <v>21</v>
      </c>
      <c r="B173" s="249"/>
      <c r="C173" s="249"/>
      <c r="D173" s="249"/>
      <c r="E173" s="249"/>
      <c r="F173" s="249"/>
      <c r="G173" s="249"/>
      <c r="H173" s="249"/>
      <c r="I173" s="249"/>
      <c r="J173" s="249"/>
      <c r="K173" s="249"/>
      <c r="L173" s="249"/>
      <c r="M173" s="14"/>
      <c r="N173" s="30"/>
      <c r="O173" s="27"/>
      <c r="P173" s="27"/>
      <c r="Q173" s="27"/>
      <c r="R173" s="27"/>
    </row>
    <row r="174" spans="1:20" ht="16.5" thickBot="1" x14ac:dyDescent="0.3">
      <c r="A174" s="249"/>
      <c r="B174" s="249"/>
      <c r="C174" s="249"/>
      <c r="D174" s="249"/>
      <c r="E174" s="249"/>
      <c r="F174" s="249"/>
      <c r="G174" s="249"/>
      <c r="H174" s="249"/>
      <c r="I174" s="249"/>
      <c r="J174" s="249"/>
      <c r="K174" s="249"/>
      <c r="L174" s="249"/>
      <c r="M174" s="14"/>
      <c r="N174" s="26"/>
      <c r="O174" s="158" t="s">
        <v>255</v>
      </c>
      <c r="P174" s="159"/>
      <c r="Q174" s="159"/>
      <c r="R174" s="160"/>
    </row>
    <row r="175" spans="1:20" ht="45.75" thickBot="1" x14ac:dyDescent="0.3">
      <c r="A175" s="249"/>
      <c r="B175" s="249"/>
      <c r="C175" s="249"/>
      <c r="D175" s="249"/>
      <c r="E175" s="249"/>
      <c r="F175" s="249"/>
      <c r="G175" s="249"/>
      <c r="H175" s="249"/>
      <c r="I175" s="249"/>
      <c r="J175" s="249"/>
      <c r="K175" s="249"/>
      <c r="L175" s="249"/>
      <c r="M175" s="14"/>
      <c r="N175" s="26"/>
      <c r="O175" s="15" t="s">
        <v>16</v>
      </c>
      <c r="P175" s="15" t="s">
        <v>17</v>
      </c>
      <c r="Q175" s="15" t="s">
        <v>18</v>
      </c>
      <c r="R175" s="15" t="s">
        <v>19</v>
      </c>
    </row>
    <row r="176" spans="1:20" ht="16.5" thickBot="1" x14ac:dyDescent="0.3">
      <c r="A176" s="249"/>
      <c r="B176" s="249"/>
      <c r="C176" s="249"/>
      <c r="D176" s="249"/>
      <c r="E176" s="249"/>
      <c r="F176" s="249"/>
      <c r="G176" s="249"/>
      <c r="H176" s="249"/>
      <c r="I176" s="249"/>
      <c r="J176" s="249"/>
      <c r="K176" s="249"/>
      <c r="L176" s="249"/>
      <c r="M176" s="14"/>
      <c r="N176" s="27"/>
      <c r="O176" s="135">
        <f>O172</f>
        <v>0</v>
      </c>
      <c r="P176" s="136">
        <f t="shared" ref="P176:R176" si="95">P172</f>
        <v>0</v>
      </c>
      <c r="Q176" s="136">
        <f t="shared" si="95"/>
        <v>0</v>
      </c>
      <c r="R176" s="137">
        <f t="shared" si="95"/>
        <v>0</v>
      </c>
    </row>
    <row r="181" spans="1:20" x14ac:dyDescent="0.25">
      <c r="A181" s="26"/>
      <c r="B181" s="54"/>
      <c r="C181" s="244" t="s">
        <v>0</v>
      </c>
      <c r="D181" s="244"/>
      <c r="E181" s="244"/>
      <c r="F181" s="244"/>
      <c r="G181" s="72"/>
      <c r="H181" s="72"/>
      <c r="I181" s="72"/>
      <c r="J181" s="245" t="s">
        <v>1</v>
      </c>
      <c r="K181" s="246"/>
      <c r="L181" s="246"/>
      <c r="M181" s="246"/>
      <c r="N181" s="247"/>
      <c r="O181" s="26"/>
      <c r="P181" s="26"/>
      <c r="Q181" s="27"/>
      <c r="R181" s="27"/>
    </row>
    <row r="182" spans="1:20" ht="60.75" thickBot="1" x14ac:dyDescent="0.3">
      <c r="A182" s="1" t="s">
        <v>2</v>
      </c>
      <c r="B182" s="37" t="s">
        <v>3</v>
      </c>
      <c r="C182" s="2" t="s">
        <v>4</v>
      </c>
      <c r="D182" s="3" t="s">
        <v>5</v>
      </c>
      <c r="E182" s="3" t="s">
        <v>6</v>
      </c>
      <c r="F182" s="3" t="s">
        <v>7</v>
      </c>
      <c r="G182" s="73" t="s">
        <v>8</v>
      </c>
      <c r="H182" s="127" t="s">
        <v>9</v>
      </c>
      <c r="I182" s="128" t="s">
        <v>10</v>
      </c>
      <c r="J182" s="4" t="s">
        <v>11</v>
      </c>
      <c r="K182" s="5" t="s">
        <v>12</v>
      </c>
      <c r="L182" s="5" t="s">
        <v>13</v>
      </c>
      <c r="M182" s="6" t="s">
        <v>14</v>
      </c>
      <c r="N182" s="7" t="s">
        <v>15</v>
      </c>
      <c r="O182" s="3" t="s">
        <v>16</v>
      </c>
      <c r="P182" s="3" t="s">
        <v>17</v>
      </c>
      <c r="Q182" s="3" t="s">
        <v>18</v>
      </c>
      <c r="R182" s="3" t="s">
        <v>19</v>
      </c>
      <c r="S182" s="1" t="s">
        <v>2</v>
      </c>
      <c r="T182" s="164"/>
    </row>
    <row r="183" spans="1:20" ht="16.5" thickBot="1" x14ac:dyDescent="0.3">
      <c r="A183" s="36" t="s">
        <v>256</v>
      </c>
      <c r="B183" s="55"/>
      <c r="C183" s="32"/>
      <c r="D183" s="32"/>
      <c r="E183" s="32"/>
      <c r="F183" s="32"/>
      <c r="G183" s="79"/>
      <c r="H183" s="79"/>
      <c r="I183" s="79"/>
      <c r="J183" s="32"/>
      <c r="K183" s="32"/>
      <c r="L183" s="32"/>
      <c r="M183" s="32"/>
      <c r="N183" s="32"/>
      <c r="O183" s="33"/>
      <c r="P183" s="33"/>
      <c r="Q183" s="34"/>
      <c r="R183" s="34"/>
      <c r="S183" s="61"/>
      <c r="T183" s="165"/>
    </row>
    <row r="184" spans="1:20" ht="150" x14ac:dyDescent="0.25">
      <c r="A184" s="8" t="s">
        <v>55</v>
      </c>
      <c r="B184" s="43" t="s">
        <v>53</v>
      </c>
      <c r="C184" s="91" t="s">
        <v>128</v>
      </c>
      <c r="D184" s="18">
        <v>3</v>
      </c>
      <c r="E184" s="19">
        <v>10</v>
      </c>
      <c r="F184" s="18">
        <v>10</v>
      </c>
      <c r="G184" s="76"/>
      <c r="H184" s="75"/>
      <c r="I184" s="95"/>
      <c r="J184" s="31" t="str">
        <f t="shared" ref="J184:J195" si="96">C184</f>
        <v>SZT.</v>
      </c>
      <c r="K184" s="20">
        <f t="shared" ref="K184:K195" si="97">E184</f>
        <v>10</v>
      </c>
      <c r="L184" s="21">
        <f t="shared" ref="L184:L195" si="98">F184</f>
        <v>10</v>
      </c>
      <c r="M184" s="102"/>
      <c r="N184" s="22">
        <v>0.08</v>
      </c>
      <c r="O184" s="23">
        <f t="shared" ref="O184:O195" si="99">ROUND(K184*M184,2)</f>
        <v>0</v>
      </c>
      <c r="P184" s="23">
        <f t="shared" ref="P184:P195" si="100">ROUND(O184+O184*N184,2)</f>
        <v>0</v>
      </c>
      <c r="Q184" s="24">
        <f t="shared" ref="Q184:Q195" si="101">ROUND(L184*M184,2)</f>
        <v>0</v>
      </c>
      <c r="R184" s="24">
        <f t="shared" ref="R184:R195" si="102">ROUND(Q184+Q184*N184,2)</f>
        <v>0</v>
      </c>
      <c r="S184" s="8" t="s">
        <v>55</v>
      </c>
      <c r="T184" s="166"/>
    </row>
    <row r="185" spans="1:20" ht="90" x14ac:dyDescent="0.25">
      <c r="A185" s="8" t="s">
        <v>56</v>
      </c>
      <c r="B185" s="43" t="s">
        <v>215</v>
      </c>
      <c r="C185" s="91" t="s">
        <v>128</v>
      </c>
      <c r="D185" s="18">
        <v>1</v>
      </c>
      <c r="E185" s="19">
        <v>3</v>
      </c>
      <c r="F185" s="18">
        <v>5</v>
      </c>
      <c r="G185" s="76"/>
      <c r="H185" s="75"/>
      <c r="I185" s="95"/>
      <c r="J185" s="31" t="str">
        <f t="shared" si="96"/>
        <v>SZT.</v>
      </c>
      <c r="K185" s="20">
        <f t="shared" si="97"/>
        <v>3</v>
      </c>
      <c r="L185" s="21">
        <f t="shared" si="98"/>
        <v>5</v>
      </c>
      <c r="M185" s="102"/>
      <c r="N185" s="22">
        <v>0.08</v>
      </c>
      <c r="O185" s="23">
        <f t="shared" si="99"/>
        <v>0</v>
      </c>
      <c r="P185" s="23">
        <f t="shared" si="100"/>
        <v>0</v>
      </c>
      <c r="Q185" s="24">
        <f t="shared" si="101"/>
        <v>0</v>
      </c>
      <c r="R185" s="24">
        <f t="shared" si="102"/>
        <v>0</v>
      </c>
      <c r="S185" s="8" t="s">
        <v>56</v>
      </c>
      <c r="T185" s="166"/>
    </row>
    <row r="186" spans="1:20" ht="75" x14ac:dyDescent="0.25">
      <c r="A186" s="8" t="s">
        <v>57</v>
      </c>
      <c r="B186" s="43" t="s">
        <v>54</v>
      </c>
      <c r="C186" s="91" t="s">
        <v>128</v>
      </c>
      <c r="D186" s="18">
        <v>60</v>
      </c>
      <c r="E186" s="19">
        <v>250</v>
      </c>
      <c r="F186" s="18">
        <v>200</v>
      </c>
      <c r="G186" s="76"/>
      <c r="H186" s="75"/>
      <c r="I186" s="95"/>
      <c r="J186" s="31" t="str">
        <f t="shared" si="96"/>
        <v>SZT.</v>
      </c>
      <c r="K186" s="20">
        <f t="shared" si="97"/>
        <v>250</v>
      </c>
      <c r="L186" s="21">
        <f t="shared" si="98"/>
        <v>200</v>
      </c>
      <c r="M186" s="102"/>
      <c r="N186" s="22">
        <v>0.08</v>
      </c>
      <c r="O186" s="23">
        <f t="shared" si="99"/>
        <v>0</v>
      </c>
      <c r="P186" s="23">
        <f t="shared" si="100"/>
        <v>0</v>
      </c>
      <c r="Q186" s="24">
        <f t="shared" si="101"/>
        <v>0</v>
      </c>
      <c r="R186" s="24">
        <f t="shared" si="102"/>
        <v>0</v>
      </c>
      <c r="S186" s="8" t="s">
        <v>57</v>
      </c>
      <c r="T186" s="166"/>
    </row>
    <row r="187" spans="1:20" ht="60" x14ac:dyDescent="0.25">
      <c r="A187" s="8" t="s">
        <v>58</v>
      </c>
      <c r="B187" s="43" t="s">
        <v>216</v>
      </c>
      <c r="C187" s="91" t="s">
        <v>128</v>
      </c>
      <c r="D187" s="18">
        <v>5</v>
      </c>
      <c r="E187" s="19">
        <v>20</v>
      </c>
      <c r="F187" s="18">
        <v>20</v>
      </c>
      <c r="G187" s="76"/>
      <c r="H187" s="75"/>
      <c r="I187" s="95"/>
      <c r="J187" s="31" t="str">
        <f t="shared" si="96"/>
        <v>SZT.</v>
      </c>
      <c r="K187" s="20">
        <f t="shared" si="97"/>
        <v>20</v>
      </c>
      <c r="L187" s="21">
        <f t="shared" si="98"/>
        <v>20</v>
      </c>
      <c r="M187" s="102"/>
      <c r="N187" s="22">
        <v>0.08</v>
      </c>
      <c r="O187" s="23">
        <f t="shared" si="99"/>
        <v>0</v>
      </c>
      <c r="P187" s="23">
        <f t="shared" si="100"/>
        <v>0</v>
      </c>
      <c r="Q187" s="24">
        <f t="shared" si="101"/>
        <v>0</v>
      </c>
      <c r="R187" s="24">
        <f t="shared" si="102"/>
        <v>0</v>
      </c>
      <c r="S187" s="8" t="s">
        <v>58</v>
      </c>
      <c r="T187" s="166"/>
    </row>
    <row r="188" spans="1:20" ht="135" x14ac:dyDescent="0.25">
      <c r="A188" s="8" t="s">
        <v>59</v>
      </c>
      <c r="B188" s="43" t="s">
        <v>217</v>
      </c>
      <c r="C188" s="91" t="s">
        <v>128</v>
      </c>
      <c r="D188" s="18">
        <v>3</v>
      </c>
      <c r="E188" s="19">
        <v>10</v>
      </c>
      <c r="F188" s="18">
        <v>10</v>
      </c>
      <c r="G188" s="76"/>
      <c r="H188" s="75"/>
      <c r="I188" s="95"/>
      <c r="J188" s="31" t="str">
        <f t="shared" si="96"/>
        <v>SZT.</v>
      </c>
      <c r="K188" s="20">
        <f t="shared" si="97"/>
        <v>10</v>
      </c>
      <c r="L188" s="21">
        <f t="shared" si="98"/>
        <v>10</v>
      </c>
      <c r="M188" s="102"/>
      <c r="N188" s="22">
        <v>0.08</v>
      </c>
      <c r="O188" s="23">
        <f t="shared" si="99"/>
        <v>0</v>
      </c>
      <c r="P188" s="23">
        <f t="shared" si="100"/>
        <v>0</v>
      </c>
      <c r="Q188" s="24">
        <f t="shared" si="101"/>
        <v>0</v>
      </c>
      <c r="R188" s="24">
        <f t="shared" si="102"/>
        <v>0</v>
      </c>
      <c r="S188" s="8" t="s">
        <v>59</v>
      </c>
      <c r="T188" s="166"/>
    </row>
    <row r="189" spans="1:20" ht="75" x14ac:dyDescent="0.25">
      <c r="A189" s="8" t="s">
        <v>60</v>
      </c>
      <c r="B189" s="43" t="s">
        <v>222</v>
      </c>
      <c r="C189" s="91" t="s">
        <v>128</v>
      </c>
      <c r="D189" s="18">
        <v>1</v>
      </c>
      <c r="E189" s="19">
        <v>3</v>
      </c>
      <c r="F189" s="18">
        <v>5</v>
      </c>
      <c r="G189" s="76"/>
      <c r="H189" s="75"/>
      <c r="I189" s="95"/>
      <c r="J189" s="31" t="str">
        <f t="shared" si="96"/>
        <v>SZT.</v>
      </c>
      <c r="K189" s="20">
        <f t="shared" si="97"/>
        <v>3</v>
      </c>
      <c r="L189" s="21">
        <f t="shared" si="98"/>
        <v>5</v>
      </c>
      <c r="M189" s="102"/>
      <c r="N189" s="22">
        <v>0.08</v>
      </c>
      <c r="O189" s="23">
        <f t="shared" si="99"/>
        <v>0</v>
      </c>
      <c r="P189" s="23">
        <f t="shared" si="100"/>
        <v>0</v>
      </c>
      <c r="Q189" s="24">
        <f t="shared" si="101"/>
        <v>0</v>
      </c>
      <c r="R189" s="24">
        <f t="shared" si="102"/>
        <v>0</v>
      </c>
      <c r="S189" s="8" t="s">
        <v>60</v>
      </c>
      <c r="T189" s="166"/>
    </row>
    <row r="190" spans="1:20" ht="150" x14ac:dyDescent="0.25">
      <c r="A190" s="8" t="s">
        <v>61</v>
      </c>
      <c r="B190" s="43" t="s">
        <v>218</v>
      </c>
      <c r="C190" s="91" t="s">
        <v>128</v>
      </c>
      <c r="D190" s="18">
        <v>20</v>
      </c>
      <c r="E190" s="19">
        <v>40</v>
      </c>
      <c r="F190" s="18">
        <v>35</v>
      </c>
      <c r="G190" s="76"/>
      <c r="H190" s="75"/>
      <c r="I190" s="95"/>
      <c r="J190" s="31" t="str">
        <f t="shared" si="96"/>
        <v>SZT.</v>
      </c>
      <c r="K190" s="20">
        <f t="shared" si="97"/>
        <v>40</v>
      </c>
      <c r="L190" s="21">
        <f t="shared" si="98"/>
        <v>35</v>
      </c>
      <c r="M190" s="102"/>
      <c r="N190" s="22">
        <v>0.08</v>
      </c>
      <c r="O190" s="23">
        <f t="shared" si="99"/>
        <v>0</v>
      </c>
      <c r="P190" s="23">
        <f t="shared" si="100"/>
        <v>0</v>
      </c>
      <c r="Q190" s="24">
        <f t="shared" si="101"/>
        <v>0</v>
      </c>
      <c r="R190" s="24">
        <f t="shared" si="102"/>
        <v>0</v>
      </c>
      <c r="S190" s="8" t="s">
        <v>61</v>
      </c>
      <c r="T190" s="166"/>
    </row>
    <row r="191" spans="1:20" ht="90" x14ac:dyDescent="0.25">
      <c r="A191" s="8" t="s">
        <v>62</v>
      </c>
      <c r="B191" s="43" t="s">
        <v>219</v>
      </c>
      <c r="C191" s="91" t="s">
        <v>128</v>
      </c>
      <c r="D191" s="18">
        <v>1</v>
      </c>
      <c r="E191" s="19">
        <v>6</v>
      </c>
      <c r="F191" s="18">
        <v>10</v>
      </c>
      <c r="G191" s="76"/>
      <c r="H191" s="75"/>
      <c r="I191" s="95"/>
      <c r="J191" s="31" t="str">
        <f t="shared" si="96"/>
        <v>SZT.</v>
      </c>
      <c r="K191" s="20">
        <f t="shared" si="97"/>
        <v>6</v>
      </c>
      <c r="L191" s="21">
        <f t="shared" si="98"/>
        <v>10</v>
      </c>
      <c r="M191" s="102"/>
      <c r="N191" s="22">
        <v>0.08</v>
      </c>
      <c r="O191" s="23">
        <f t="shared" si="99"/>
        <v>0</v>
      </c>
      <c r="P191" s="23">
        <f t="shared" si="100"/>
        <v>0</v>
      </c>
      <c r="Q191" s="24">
        <f t="shared" si="101"/>
        <v>0</v>
      </c>
      <c r="R191" s="24">
        <f t="shared" si="102"/>
        <v>0</v>
      </c>
      <c r="S191" s="8" t="s">
        <v>62</v>
      </c>
      <c r="T191" s="166"/>
    </row>
    <row r="192" spans="1:20" ht="165" x14ac:dyDescent="0.25">
      <c r="A192" s="8" t="s">
        <v>63</v>
      </c>
      <c r="B192" s="43" t="s">
        <v>220</v>
      </c>
      <c r="C192" s="91" t="s">
        <v>128</v>
      </c>
      <c r="D192" s="18">
        <v>20</v>
      </c>
      <c r="E192" s="19">
        <v>50</v>
      </c>
      <c r="F192" s="18">
        <v>45</v>
      </c>
      <c r="G192" s="76"/>
      <c r="H192" s="75"/>
      <c r="I192" s="95"/>
      <c r="J192" s="31" t="str">
        <f t="shared" si="96"/>
        <v>SZT.</v>
      </c>
      <c r="K192" s="20">
        <f t="shared" si="97"/>
        <v>50</v>
      </c>
      <c r="L192" s="21">
        <f t="shared" si="98"/>
        <v>45</v>
      </c>
      <c r="M192" s="102"/>
      <c r="N192" s="22">
        <v>0.08</v>
      </c>
      <c r="O192" s="23">
        <f t="shared" si="99"/>
        <v>0</v>
      </c>
      <c r="P192" s="23">
        <f t="shared" si="100"/>
        <v>0</v>
      </c>
      <c r="Q192" s="24">
        <f t="shared" si="101"/>
        <v>0</v>
      </c>
      <c r="R192" s="24">
        <f t="shared" si="102"/>
        <v>0</v>
      </c>
      <c r="S192" s="8" t="s">
        <v>63</v>
      </c>
      <c r="T192" s="166"/>
    </row>
    <row r="193" spans="1:22" ht="75" x14ac:dyDescent="0.25">
      <c r="A193" s="8" t="s">
        <v>64</v>
      </c>
      <c r="B193" s="43" t="s">
        <v>221</v>
      </c>
      <c r="C193" s="91" t="s">
        <v>128</v>
      </c>
      <c r="D193" s="18">
        <v>50</v>
      </c>
      <c r="E193" s="19">
        <v>110</v>
      </c>
      <c r="F193" s="18">
        <v>100</v>
      </c>
      <c r="G193" s="76"/>
      <c r="H193" s="75"/>
      <c r="I193" s="95"/>
      <c r="J193" s="31" t="str">
        <f t="shared" si="96"/>
        <v>SZT.</v>
      </c>
      <c r="K193" s="20">
        <f t="shared" si="97"/>
        <v>110</v>
      </c>
      <c r="L193" s="21">
        <f t="shared" si="98"/>
        <v>100</v>
      </c>
      <c r="M193" s="102"/>
      <c r="N193" s="22">
        <v>0.08</v>
      </c>
      <c r="O193" s="23">
        <f t="shared" si="99"/>
        <v>0</v>
      </c>
      <c r="P193" s="23">
        <f t="shared" si="100"/>
        <v>0</v>
      </c>
      <c r="Q193" s="24">
        <f t="shared" si="101"/>
        <v>0</v>
      </c>
      <c r="R193" s="24">
        <f t="shared" si="102"/>
        <v>0</v>
      </c>
      <c r="S193" s="8" t="s">
        <v>64</v>
      </c>
      <c r="T193" s="166"/>
    </row>
    <row r="194" spans="1:22" ht="60" x14ac:dyDescent="0.25">
      <c r="A194" s="8" t="s">
        <v>65</v>
      </c>
      <c r="B194" s="43" t="s">
        <v>223</v>
      </c>
      <c r="C194" s="91" t="s">
        <v>128</v>
      </c>
      <c r="D194" s="18">
        <v>5</v>
      </c>
      <c r="E194" s="19">
        <v>20</v>
      </c>
      <c r="F194" s="18">
        <v>15</v>
      </c>
      <c r="G194" s="76"/>
      <c r="H194" s="75"/>
      <c r="I194" s="95"/>
      <c r="J194" s="31" t="str">
        <f t="shared" si="96"/>
        <v>SZT.</v>
      </c>
      <c r="K194" s="20">
        <f t="shared" si="97"/>
        <v>20</v>
      </c>
      <c r="L194" s="21">
        <f t="shared" si="98"/>
        <v>15</v>
      </c>
      <c r="M194" s="102"/>
      <c r="N194" s="22">
        <v>0.08</v>
      </c>
      <c r="O194" s="23">
        <f t="shared" si="99"/>
        <v>0</v>
      </c>
      <c r="P194" s="23">
        <f t="shared" si="100"/>
        <v>0</v>
      </c>
      <c r="Q194" s="24">
        <f t="shared" si="101"/>
        <v>0</v>
      </c>
      <c r="R194" s="24">
        <f t="shared" si="102"/>
        <v>0</v>
      </c>
      <c r="S194" s="8" t="s">
        <v>65</v>
      </c>
      <c r="T194" s="166"/>
    </row>
    <row r="195" spans="1:22" ht="150.75" thickBot="1" x14ac:dyDescent="0.3">
      <c r="A195" s="8" t="s">
        <v>66</v>
      </c>
      <c r="B195" s="43" t="s">
        <v>224</v>
      </c>
      <c r="C195" s="91" t="s">
        <v>128</v>
      </c>
      <c r="D195" s="18">
        <v>1</v>
      </c>
      <c r="E195" s="19">
        <v>6</v>
      </c>
      <c r="F195" s="18">
        <v>20</v>
      </c>
      <c r="G195" s="76"/>
      <c r="H195" s="75"/>
      <c r="I195" s="95"/>
      <c r="J195" s="31" t="str">
        <f t="shared" si="96"/>
        <v>SZT.</v>
      </c>
      <c r="K195" s="20">
        <f t="shared" si="97"/>
        <v>6</v>
      </c>
      <c r="L195" s="21">
        <f t="shared" si="98"/>
        <v>20</v>
      </c>
      <c r="M195" s="102"/>
      <c r="N195" s="22">
        <v>0.08</v>
      </c>
      <c r="O195" s="23">
        <f t="shared" si="99"/>
        <v>0</v>
      </c>
      <c r="P195" s="23">
        <f t="shared" si="100"/>
        <v>0</v>
      </c>
      <c r="Q195" s="24">
        <f t="shared" si="101"/>
        <v>0</v>
      </c>
      <c r="R195" s="24">
        <f t="shared" si="102"/>
        <v>0</v>
      </c>
      <c r="S195" s="8" t="s">
        <v>66</v>
      </c>
      <c r="T195" s="166"/>
    </row>
    <row r="196" spans="1:22" ht="16.5" thickBot="1" x14ac:dyDescent="0.3">
      <c r="A196" s="29"/>
      <c r="B196" s="56"/>
      <c r="C196" s="26"/>
      <c r="D196" s="26"/>
      <c r="E196" s="26"/>
      <c r="F196" s="26"/>
      <c r="G196" s="50"/>
      <c r="H196" s="134"/>
      <c r="I196" s="72"/>
      <c r="J196" s="26"/>
      <c r="K196" s="26"/>
      <c r="L196" s="26"/>
      <c r="M196" s="26"/>
      <c r="N196" s="11" t="s">
        <v>20</v>
      </c>
      <c r="O196" s="12">
        <f>SUM(O184:O195)</f>
        <v>0</v>
      </c>
      <c r="P196" s="12">
        <f t="shared" ref="P196:Q196" si="103">SUM(P184:P195)</f>
        <v>0</v>
      </c>
      <c r="Q196" s="12">
        <f t="shared" si="103"/>
        <v>0</v>
      </c>
      <c r="R196" s="13">
        <f>SUM(R184:R195)</f>
        <v>0</v>
      </c>
    </row>
    <row r="197" spans="1:22" ht="15.75" thickBot="1" x14ac:dyDescent="0.3">
      <c r="A197" s="248" t="s">
        <v>21</v>
      </c>
      <c r="B197" s="249"/>
      <c r="C197" s="249"/>
      <c r="D197" s="249"/>
      <c r="E197" s="249"/>
      <c r="F197" s="249"/>
      <c r="G197" s="249"/>
      <c r="H197" s="249"/>
      <c r="I197" s="249"/>
      <c r="J197" s="249"/>
      <c r="K197" s="249"/>
      <c r="L197" s="249"/>
      <c r="M197" s="14"/>
      <c r="N197" s="30"/>
      <c r="O197" s="27"/>
      <c r="P197" s="27"/>
      <c r="Q197" s="27"/>
      <c r="R197" s="27"/>
    </row>
    <row r="198" spans="1:22" ht="16.5" thickBot="1" x14ac:dyDescent="0.3">
      <c r="A198" s="249"/>
      <c r="B198" s="249"/>
      <c r="C198" s="249"/>
      <c r="D198" s="249"/>
      <c r="E198" s="249"/>
      <c r="F198" s="249"/>
      <c r="G198" s="249"/>
      <c r="H198" s="249"/>
      <c r="I198" s="249"/>
      <c r="J198" s="249"/>
      <c r="K198" s="249"/>
      <c r="L198" s="249"/>
      <c r="M198" s="14"/>
      <c r="N198" s="26"/>
      <c r="O198" s="158" t="s">
        <v>257</v>
      </c>
      <c r="P198" s="159"/>
      <c r="Q198" s="159"/>
      <c r="R198" s="160"/>
    </row>
    <row r="199" spans="1:22" ht="45.75" thickBot="1" x14ac:dyDescent="0.3">
      <c r="A199" s="249"/>
      <c r="B199" s="249"/>
      <c r="C199" s="249"/>
      <c r="D199" s="249"/>
      <c r="E199" s="249"/>
      <c r="F199" s="249"/>
      <c r="G199" s="249"/>
      <c r="H199" s="249"/>
      <c r="I199" s="249"/>
      <c r="J199" s="249"/>
      <c r="K199" s="249"/>
      <c r="L199" s="249"/>
      <c r="M199" s="14"/>
      <c r="N199" s="26"/>
      <c r="O199" s="15" t="s">
        <v>16</v>
      </c>
      <c r="P199" s="15" t="s">
        <v>17</v>
      </c>
      <c r="Q199" s="15" t="s">
        <v>18</v>
      </c>
      <c r="R199" s="15" t="s">
        <v>19</v>
      </c>
    </row>
    <row r="200" spans="1:22" ht="16.5" thickBot="1" x14ac:dyDescent="0.3">
      <c r="A200" s="249"/>
      <c r="B200" s="249"/>
      <c r="C200" s="249"/>
      <c r="D200" s="249"/>
      <c r="E200" s="249"/>
      <c r="F200" s="249"/>
      <c r="G200" s="249"/>
      <c r="H200" s="249"/>
      <c r="I200" s="249"/>
      <c r="J200" s="249"/>
      <c r="K200" s="249"/>
      <c r="L200" s="249"/>
      <c r="M200" s="14"/>
      <c r="N200" s="27"/>
      <c r="O200" s="135">
        <f>O196</f>
        <v>0</v>
      </c>
      <c r="P200" s="136">
        <f t="shared" ref="P200:R200" si="104">P196</f>
        <v>0</v>
      </c>
      <c r="Q200" s="136">
        <f t="shared" si="104"/>
        <v>0</v>
      </c>
      <c r="R200" s="137">
        <f t="shared" si="104"/>
        <v>0</v>
      </c>
    </row>
    <row r="205" spans="1:22" x14ac:dyDescent="0.25">
      <c r="A205" s="26"/>
      <c r="B205" s="54"/>
      <c r="C205" s="244" t="s">
        <v>0</v>
      </c>
      <c r="D205" s="244"/>
      <c r="E205" s="244"/>
      <c r="F205" s="244"/>
      <c r="G205" s="72"/>
      <c r="H205" s="72"/>
      <c r="I205" s="72"/>
      <c r="J205" s="245" t="s">
        <v>1</v>
      </c>
      <c r="K205" s="246"/>
      <c r="L205" s="246"/>
      <c r="M205" s="246"/>
      <c r="N205" s="247"/>
      <c r="O205" s="26"/>
      <c r="P205" s="26"/>
      <c r="Q205" s="27"/>
      <c r="R205" s="27"/>
    </row>
    <row r="206" spans="1:22" ht="60.75" thickBot="1" x14ac:dyDescent="0.3">
      <c r="A206" s="1" t="s">
        <v>2</v>
      </c>
      <c r="B206" s="37" t="s">
        <v>3</v>
      </c>
      <c r="C206" s="2" t="s">
        <v>4</v>
      </c>
      <c r="D206" s="3" t="s">
        <v>5</v>
      </c>
      <c r="E206" s="3" t="s">
        <v>6</v>
      </c>
      <c r="F206" s="3" t="s">
        <v>7</v>
      </c>
      <c r="G206" s="73" t="s">
        <v>8</v>
      </c>
      <c r="H206" s="127" t="s">
        <v>9</v>
      </c>
      <c r="I206" s="128" t="s">
        <v>10</v>
      </c>
      <c r="J206" s="4" t="s">
        <v>11</v>
      </c>
      <c r="K206" s="5" t="s">
        <v>12</v>
      </c>
      <c r="L206" s="5" t="s">
        <v>13</v>
      </c>
      <c r="M206" s="6" t="s">
        <v>14</v>
      </c>
      <c r="N206" s="7" t="s">
        <v>15</v>
      </c>
      <c r="O206" s="3" t="s">
        <v>16</v>
      </c>
      <c r="P206" s="3" t="s">
        <v>17</v>
      </c>
      <c r="Q206" s="3" t="s">
        <v>18</v>
      </c>
      <c r="R206" s="3" t="s">
        <v>19</v>
      </c>
      <c r="S206" s="169" t="s">
        <v>318</v>
      </c>
      <c r="T206" s="169"/>
      <c r="U206" s="161" t="s">
        <v>319</v>
      </c>
      <c r="V206" s="1" t="s">
        <v>2</v>
      </c>
    </row>
    <row r="207" spans="1:22" ht="16.5" thickBot="1" x14ac:dyDescent="0.3">
      <c r="A207" s="36" t="s">
        <v>258</v>
      </c>
      <c r="B207" s="55"/>
      <c r="C207" s="32"/>
      <c r="D207" s="32"/>
      <c r="E207" s="32"/>
      <c r="F207" s="32"/>
      <c r="G207" s="79"/>
      <c r="H207" s="79"/>
      <c r="I207" s="79"/>
      <c r="J207" s="32"/>
      <c r="K207" s="32"/>
      <c r="L207" s="32"/>
      <c r="M207" s="32"/>
      <c r="N207" s="32"/>
      <c r="O207" s="33"/>
      <c r="P207" s="33"/>
      <c r="Q207" s="34"/>
      <c r="R207" s="34"/>
      <c r="S207" s="34"/>
      <c r="T207" s="34"/>
      <c r="U207" s="34"/>
      <c r="V207" s="61"/>
    </row>
    <row r="208" spans="1:22" ht="120" x14ac:dyDescent="0.25">
      <c r="A208" s="305" t="s">
        <v>55</v>
      </c>
      <c r="B208" s="148" t="s">
        <v>225</v>
      </c>
      <c r="C208" s="91" t="s">
        <v>128</v>
      </c>
      <c r="D208" s="18">
        <f>E208*0.15</f>
        <v>30</v>
      </c>
      <c r="E208" s="19">
        <v>200</v>
      </c>
      <c r="F208" s="18">
        <v>180</v>
      </c>
      <c r="G208" s="149"/>
      <c r="H208" s="133"/>
      <c r="I208" s="130"/>
      <c r="J208" s="31" t="str">
        <f t="shared" ref="J208" si="105">C208</f>
        <v>SZT.</v>
      </c>
      <c r="K208" s="20">
        <f t="shared" ref="K208" si="106">E208</f>
        <v>200</v>
      </c>
      <c r="L208" s="21">
        <f t="shared" ref="L208" si="107">F208</f>
        <v>180</v>
      </c>
      <c r="M208" s="102"/>
      <c r="N208" s="22">
        <v>0.08</v>
      </c>
      <c r="O208" s="23">
        <f t="shared" ref="O208:O223" si="108">ROUND(K208*M208,2)</f>
        <v>0</v>
      </c>
      <c r="P208" s="23">
        <f t="shared" ref="P208:P223" si="109">ROUND(O208+O208*N208,2)</f>
        <v>0</v>
      </c>
      <c r="Q208" s="24">
        <f t="shared" ref="Q208:Q223" si="110">ROUND(L208*M208,2)</f>
        <v>0</v>
      </c>
      <c r="R208" s="24">
        <f t="shared" ref="R208:R223" si="111">ROUND(Q208+Q208*N208,2)</f>
        <v>0</v>
      </c>
      <c r="S208" s="297"/>
      <c r="T208" s="298"/>
      <c r="U208" s="162"/>
      <c r="V208" s="8" t="s">
        <v>55</v>
      </c>
    </row>
    <row r="209" spans="1:22" ht="180" x14ac:dyDescent="0.25">
      <c r="A209" s="305" t="s">
        <v>56</v>
      </c>
      <c r="B209" s="38" t="s">
        <v>226</v>
      </c>
      <c r="C209" s="91" t="s">
        <v>128</v>
      </c>
      <c r="D209" s="18">
        <v>15</v>
      </c>
      <c r="E209" s="19">
        <v>80</v>
      </c>
      <c r="F209" s="18">
        <v>70</v>
      </c>
      <c r="G209" s="152"/>
      <c r="H209" s="75"/>
      <c r="I209" s="95"/>
      <c r="J209" s="31" t="str">
        <f t="shared" ref="J209:J223" si="112">C209</f>
        <v>SZT.</v>
      </c>
      <c r="K209" s="20">
        <f t="shared" ref="K209:K223" si="113">E209</f>
        <v>80</v>
      </c>
      <c r="L209" s="21">
        <f t="shared" ref="L209:L223" si="114">F209</f>
        <v>70</v>
      </c>
      <c r="M209" s="102"/>
      <c r="N209" s="22">
        <v>0.08</v>
      </c>
      <c r="O209" s="23">
        <f t="shared" si="108"/>
        <v>0</v>
      </c>
      <c r="P209" s="23">
        <f t="shared" si="109"/>
        <v>0</v>
      </c>
      <c r="Q209" s="24">
        <f t="shared" si="110"/>
        <v>0</v>
      </c>
      <c r="R209" s="24">
        <f t="shared" si="111"/>
        <v>0</v>
      </c>
      <c r="S209" s="297"/>
      <c r="T209" s="298"/>
      <c r="U209" s="163"/>
      <c r="V209" s="8" t="s">
        <v>56</v>
      </c>
    </row>
    <row r="210" spans="1:22" ht="90" x14ac:dyDescent="0.25">
      <c r="A210" s="305" t="s">
        <v>57</v>
      </c>
      <c r="B210" s="38" t="s">
        <v>227</v>
      </c>
      <c r="C210" s="91" t="s">
        <v>128</v>
      </c>
      <c r="D210" s="18">
        <f t="shared" ref="D210:D217" si="115">E210*0.15</f>
        <v>30</v>
      </c>
      <c r="E210" s="19">
        <v>200</v>
      </c>
      <c r="F210" s="18">
        <v>150</v>
      </c>
      <c r="G210" s="153"/>
      <c r="H210" s="75"/>
      <c r="I210" s="95"/>
      <c r="J210" s="31" t="str">
        <f t="shared" si="112"/>
        <v>SZT.</v>
      </c>
      <c r="K210" s="20">
        <f t="shared" si="113"/>
        <v>200</v>
      </c>
      <c r="L210" s="21">
        <f t="shared" si="114"/>
        <v>150</v>
      </c>
      <c r="M210" s="102"/>
      <c r="N210" s="22">
        <v>0.08</v>
      </c>
      <c r="O210" s="23">
        <f t="shared" si="108"/>
        <v>0</v>
      </c>
      <c r="P210" s="23">
        <f t="shared" si="109"/>
        <v>0</v>
      </c>
      <c r="Q210" s="24">
        <f t="shared" si="110"/>
        <v>0</v>
      </c>
      <c r="R210" s="24">
        <f t="shared" si="111"/>
        <v>0</v>
      </c>
      <c r="S210" s="297"/>
      <c r="T210" s="298"/>
      <c r="U210" s="163"/>
      <c r="V210" s="8" t="s">
        <v>57</v>
      </c>
    </row>
    <row r="211" spans="1:22" ht="75" x14ac:dyDescent="0.25">
      <c r="A211" s="305" t="s">
        <v>58</v>
      </c>
      <c r="B211" s="38" t="s">
        <v>228</v>
      </c>
      <c r="C211" s="91" t="s">
        <v>128</v>
      </c>
      <c r="D211" s="18">
        <v>10</v>
      </c>
      <c r="E211" s="19">
        <v>70</v>
      </c>
      <c r="F211" s="18">
        <v>50</v>
      </c>
      <c r="G211" s="153"/>
      <c r="H211" s="75"/>
      <c r="I211" s="95"/>
      <c r="J211" s="31" t="str">
        <f t="shared" si="112"/>
        <v>SZT.</v>
      </c>
      <c r="K211" s="20">
        <f t="shared" si="113"/>
        <v>70</v>
      </c>
      <c r="L211" s="21">
        <f t="shared" si="114"/>
        <v>50</v>
      </c>
      <c r="M211" s="102"/>
      <c r="N211" s="22">
        <v>0.08</v>
      </c>
      <c r="O211" s="23">
        <f t="shared" si="108"/>
        <v>0</v>
      </c>
      <c r="P211" s="23">
        <f t="shared" si="109"/>
        <v>0</v>
      </c>
      <c r="Q211" s="24">
        <f t="shared" si="110"/>
        <v>0</v>
      </c>
      <c r="R211" s="24">
        <f t="shared" si="111"/>
        <v>0</v>
      </c>
      <c r="S211" s="297"/>
      <c r="T211" s="298"/>
      <c r="U211" s="163"/>
      <c r="V211" s="8" t="s">
        <v>58</v>
      </c>
    </row>
    <row r="212" spans="1:22" ht="120" x14ac:dyDescent="0.25">
      <c r="A212" s="305" t="s">
        <v>59</v>
      </c>
      <c r="B212" s="38" t="s">
        <v>229</v>
      </c>
      <c r="C212" s="91" t="s">
        <v>128</v>
      </c>
      <c r="D212" s="18">
        <v>10</v>
      </c>
      <c r="E212" s="19">
        <v>60</v>
      </c>
      <c r="F212" s="18">
        <v>50</v>
      </c>
      <c r="G212" s="153"/>
      <c r="H212" s="75"/>
      <c r="I212" s="95"/>
      <c r="J212" s="31" t="str">
        <f t="shared" si="112"/>
        <v>SZT.</v>
      </c>
      <c r="K212" s="20">
        <f t="shared" si="113"/>
        <v>60</v>
      </c>
      <c r="L212" s="21">
        <f t="shared" si="114"/>
        <v>50</v>
      </c>
      <c r="M212" s="102"/>
      <c r="N212" s="22">
        <v>0.08</v>
      </c>
      <c r="O212" s="23">
        <f t="shared" si="108"/>
        <v>0</v>
      </c>
      <c r="P212" s="23">
        <f t="shared" si="109"/>
        <v>0</v>
      </c>
      <c r="Q212" s="24">
        <f t="shared" si="110"/>
        <v>0</v>
      </c>
      <c r="R212" s="24">
        <f t="shared" si="111"/>
        <v>0</v>
      </c>
      <c r="S212" s="297"/>
      <c r="T212" s="298"/>
      <c r="U212" s="163"/>
      <c r="V212" s="8" t="s">
        <v>59</v>
      </c>
    </row>
    <row r="213" spans="1:22" ht="105" x14ac:dyDescent="0.25">
      <c r="A213" s="305" t="s">
        <v>60</v>
      </c>
      <c r="B213" s="42" t="s">
        <v>230</v>
      </c>
      <c r="C213" s="91" t="s">
        <v>128</v>
      </c>
      <c r="D213" s="18">
        <v>10</v>
      </c>
      <c r="E213" s="19">
        <v>60</v>
      </c>
      <c r="F213" s="18">
        <v>50</v>
      </c>
      <c r="G213" s="153"/>
      <c r="H213" s="75"/>
      <c r="I213" s="95"/>
      <c r="J213" s="31" t="str">
        <f t="shared" si="112"/>
        <v>SZT.</v>
      </c>
      <c r="K213" s="20">
        <f t="shared" si="113"/>
        <v>60</v>
      </c>
      <c r="L213" s="21">
        <f t="shared" si="114"/>
        <v>50</v>
      </c>
      <c r="M213" s="102"/>
      <c r="N213" s="22">
        <v>0.08</v>
      </c>
      <c r="O213" s="23">
        <f t="shared" si="108"/>
        <v>0</v>
      </c>
      <c r="P213" s="23">
        <f t="shared" si="109"/>
        <v>0</v>
      </c>
      <c r="Q213" s="24">
        <f t="shared" si="110"/>
        <v>0</v>
      </c>
      <c r="R213" s="24">
        <f t="shared" si="111"/>
        <v>0</v>
      </c>
      <c r="S213" s="297"/>
      <c r="T213" s="298"/>
      <c r="U213" s="163"/>
      <c r="V213" s="8" t="s">
        <v>60</v>
      </c>
    </row>
    <row r="214" spans="1:22" ht="165" x14ac:dyDescent="0.25">
      <c r="A214" s="305" t="s">
        <v>61</v>
      </c>
      <c r="B214" s="52" t="s">
        <v>231</v>
      </c>
      <c r="C214" s="91" t="s">
        <v>128</v>
      </c>
      <c r="D214" s="18">
        <v>10</v>
      </c>
      <c r="E214" s="19">
        <v>60</v>
      </c>
      <c r="F214" s="18">
        <v>50</v>
      </c>
      <c r="G214" s="154"/>
      <c r="H214" s="75"/>
      <c r="I214" s="95"/>
      <c r="J214" s="31" t="str">
        <f t="shared" si="112"/>
        <v>SZT.</v>
      </c>
      <c r="K214" s="20">
        <f t="shared" si="113"/>
        <v>60</v>
      </c>
      <c r="L214" s="21">
        <f t="shared" si="114"/>
        <v>50</v>
      </c>
      <c r="M214" s="102"/>
      <c r="N214" s="22">
        <v>0.08</v>
      </c>
      <c r="O214" s="23">
        <f t="shared" si="108"/>
        <v>0</v>
      </c>
      <c r="P214" s="23">
        <f t="shared" si="109"/>
        <v>0</v>
      </c>
      <c r="Q214" s="24">
        <f t="shared" si="110"/>
        <v>0</v>
      </c>
      <c r="R214" s="24">
        <f t="shared" si="111"/>
        <v>0</v>
      </c>
      <c r="S214" s="297"/>
      <c r="T214" s="298"/>
      <c r="U214" s="163"/>
      <c r="V214" s="8" t="s">
        <v>61</v>
      </c>
    </row>
    <row r="215" spans="1:22" ht="210" x14ac:dyDescent="0.25">
      <c r="A215" s="305" t="s">
        <v>62</v>
      </c>
      <c r="B215" s="38" t="s">
        <v>232</v>
      </c>
      <c r="C215" s="91" t="s">
        <v>128</v>
      </c>
      <c r="D215" s="18">
        <v>30</v>
      </c>
      <c r="E215" s="19">
        <v>150</v>
      </c>
      <c r="F215" s="18">
        <v>120</v>
      </c>
      <c r="G215" s="153"/>
      <c r="H215" s="75"/>
      <c r="I215" s="95"/>
      <c r="J215" s="31" t="str">
        <f t="shared" si="112"/>
        <v>SZT.</v>
      </c>
      <c r="K215" s="20">
        <f t="shared" si="113"/>
        <v>150</v>
      </c>
      <c r="L215" s="21">
        <f t="shared" si="114"/>
        <v>120</v>
      </c>
      <c r="M215" s="102"/>
      <c r="N215" s="22">
        <v>0.08</v>
      </c>
      <c r="O215" s="23">
        <f t="shared" si="108"/>
        <v>0</v>
      </c>
      <c r="P215" s="23">
        <f t="shared" si="109"/>
        <v>0</v>
      </c>
      <c r="Q215" s="24">
        <f t="shared" si="110"/>
        <v>0</v>
      </c>
      <c r="R215" s="24">
        <f t="shared" si="111"/>
        <v>0</v>
      </c>
      <c r="S215" s="297"/>
      <c r="T215" s="298"/>
      <c r="U215" s="163"/>
      <c r="V215" s="8" t="s">
        <v>62</v>
      </c>
    </row>
    <row r="216" spans="1:22" ht="240" x14ac:dyDescent="0.25">
      <c r="A216" s="305" t="s">
        <v>63</v>
      </c>
      <c r="B216" s="38" t="s">
        <v>233</v>
      </c>
      <c r="C216" s="91" t="s">
        <v>128</v>
      </c>
      <c r="D216" s="18">
        <v>10</v>
      </c>
      <c r="E216" s="19">
        <v>60</v>
      </c>
      <c r="F216" s="18">
        <v>50</v>
      </c>
      <c r="G216" s="153"/>
      <c r="H216" s="75"/>
      <c r="I216" s="95"/>
      <c r="J216" s="31" t="str">
        <f t="shared" si="112"/>
        <v>SZT.</v>
      </c>
      <c r="K216" s="20">
        <f t="shared" si="113"/>
        <v>60</v>
      </c>
      <c r="L216" s="21">
        <f t="shared" si="114"/>
        <v>50</v>
      </c>
      <c r="M216" s="102"/>
      <c r="N216" s="22">
        <v>0.08</v>
      </c>
      <c r="O216" s="23">
        <f t="shared" si="108"/>
        <v>0</v>
      </c>
      <c r="P216" s="23">
        <f t="shared" si="109"/>
        <v>0</v>
      </c>
      <c r="Q216" s="24">
        <f t="shared" si="110"/>
        <v>0</v>
      </c>
      <c r="R216" s="24">
        <f t="shared" si="111"/>
        <v>0</v>
      </c>
      <c r="S216" s="297"/>
      <c r="T216" s="298"/>
      <c r="U216" s="163"/>
      <c r="V216" s="8" t="s">
        <v>63</v>
      </c>
    </row>
    <row r="217" spans="1:22" ht="135" x14ac:dyDescent="0.25">
      <c r="A217" s="305" t="s">
        <v>64</v>
      </c>
      <c r="B217" s="42" t="s">
        <v>234</v>
      </c>
      <c r="C217" s="156" t="s">
        <v>135</v>
      </c>
      <c r="D217" s="18">
        <f t="shared" si="115"/>
        <v>9</v>
      </c>
      <c r="E217" s="19">
        <v>60</v>
      </c>
      <c r="F217" s="18">
        <v>50</v>
      </c>
      <c r="G217" s="152"/>
      <c r="H217" s="75"/>
      <c r="I217" s="95"/>
      <c r="J217" s="31" t="str">
        <f t="shared" si="112"/>
        <v>ZESTAW</v>
      </c>
      <c r="K217" s="20">
        <f t="shared" si="113"/>
        <v>60</v>
      </c>
      <c r="L217" s="21">
        <f t="shared" si="114"/>
        <v>50</v>
      </c>
      <c r="M217" s="102"/>
      <c r="N217" s="22">
        <v>0.08</v>
      </c>
      <c r="O217" s="23">
        <f t="shared" si="108"/>
        <v>0</v>
      </c>
      <c r="P217" s="23">
        <f t="shared" si="109"/>
        <v>0</v>
      </c>
      <c r="Q217" s="24">
        <f t="shared" si="110"/>
        <v>0</v>
      </c>
      <c r="R217" s="24">
        <f t="shared" si="111"/>
        <v>0</v>
      </c>
      <c r="S217" s="297"/>
      <c r="T217" s="298"/>
      <c r="U217" s="163"/>
      <c r="V217" s="8" t="s">
        <v>64</v>
      </c>
    </row>
    <row r="218" spans="1:22" ht="120" x14ac:dyDescent="0.25">
      <c r="A218" s="305" t="s">
        <v>65</v>
      </c>
      <c r="B218" s="38" t="s">
        <v>235</v>
      </c>
      <c r="C218" s="91" t="s">
        <v>128</v>
      </c>
      <c r="D218" s="18">
        <v>30</v>
      </c>
      <c r="E218" s="19">
        <v>150</v>
      </c>
      <c r="F218" s="18">
        <v>130</v>
      </c>
      <c r="G218" s="153"/>
      <c r="H218" s="75"/>
      <c r="I218" s="95"/>
      <c r="J218" s="31" t="str">
        <f t="shared" si="112"/>
        <v>SZT.</v>
      </c>
      <c r="K218" s="20">
        <f t="shared" si="113"/>
        <v>150</v>
      </c>
      <c r="L218" s="21">
        <f t="shared" si="114"/>
        <v>130</v>
      </c>
      <c r="M218" s="102"/>
      <c r="N218" s="22">
        <v>0.08</v>
      </c>
      <c r="O218" s="23">
        <f t="shared" si="108"/>
        <v>0</v>
      </c>
      <c r="P218" s="23">
        <f t="shared" si="109"/>
        <v>0</v>
      </c>
      <c r="Q218" s="24">
        <f t="shared" si="110"/>
        <v>0</v>
      </c>
      <c r="R218" s="24">
        <f t="shared" si="111"/>
        <v>0</v>
      </c>
      <c r="S218" s="297"/>
      <c r="T218" s="298"/>
      <c r="U218" s="163"/>
      <c r="V218" s="8" t="s">
        <v>84</v>
      </c>
    </row>
    <row r="219" spans="1:22" ht="75" x14ac:dyDescent="0.25">
      <c r="A219" s="305" t="s">
        <v>66</v>
      </c>
      <c r="B219" s="52" t="s">
        <v>236</v>
      </c>
      <c r="C219" s="91" t="s">
        <v>128</v>
      </c>
      <c r="D219" s="18">
        <v>10</v>
      </c>
      <c r="E219" s="19">
        <v>60</v>
      </c>
      <c r="F219" s="18">
        <v>50</v>
      </c>
      <c r="G219" s="152"/>
      <c r="H219" s="75"/>
      <c r="I219" s="95"/>
      <c r="J219" s="31" t="str">
        <f t="shared" si="112"/>
        <v>SZT.</v>
      </c>
      <c r="K219" s="20">
        <f t="shared" si="113"/>
        <v>60</v>
      </c>
      <c r="L219" s="21">
        <f t="shared" si="114"/>
        <v>50</v>
      </c>
      <c r="M219" s="102"/>
      <c r="N219" s="22">
        <v>0.08</v>
      </c>
      <c r="O219" s="23">
        <f t="shared" si="108"/>
        <v>0</v>
      </c>
      <c r="P219" s="23">
        <f t="shared" si="109"/>
        <v>0</v>
      </c>
      <c r="Q219" s="24">
        <f t="shared" si="110"/>
        <v>0</v>
      </c>
      <c r="R219" s="24">
        <f t="shared" si="111"/>
        <v>0</v>
      </c>
      <c r="S219" s="297"/>
      <c r="T219" s="298"/>
      <c r="U219" s="163"/>
      <c r="V219" s="8" t="s">
        <v>85</v>
      </c>
    </row>
    <row r="220" spans="1:22" ht="135" x14ac:dyDescent="0.25">
      <c r="A220" s="305" t="s">
        <v>67</v>
      </c>
      <c r="B220" s="52" t="s">
        <v>237</v>
      </c>
      <c r="C220" s="91" t="s">
        <v>128</v>
      </c>
      <c r="D220" s="18">
        <v>100</v>
      </c>
      <c r="E220" s="19">
        <v>700</v>
      </c>
      <c r="F220" s="18">
        <v>600</v>
      </c>
      <c r="G220" s="66"/>
      <c r="H220" s="75"/>
      <c r="I220" s="95"/>
      <c r="J220" s="31" t="str">
        <f t="shared" si="112"/>
        <v>SZT.</v>
      </c>
      <c r="K220" s="20">
        <f t="shared" si="113"/>
        <v>700</v>
      </c>
      <c r="L220" s="21">
        <f t="shared" si="114"/>
        <v>600</v>
      </c>
      <c r="M220" s="102"/>
      <c r="N220" s="22">
        <v>0.08</v>
      </c>
      <c r="O220" s="23">
        <f t="shared" si="108"/>
        <v>0</v>
      </c>
      <c r="P220" s="23">
        <f t="shared" si="109"/>
        <v>0</v>
      </c>
      <c r="Q220" s="24">
        <f t="shared" si="110"/>
        <v>0</v>
      </c>
      <c r="R220" s="24">
        <f t="shared" si="111"/>
        <v>0</v>
      </c>
      <c r="S220" s="297"/>
      <c r="T220" s="298"/>
      <c r="U220" s="163"/>
      <c r="V220" s="8" t="s">
        <v>89</v>
      </c>
    </row>
    <row r="221" spans="1:22" ht="120" x14ac:dyDescent="0.25">
      <c r="A221" s="305" t="s">
        <v>68</v>
      </c>
      <c r="B221" s="52" t="s">
        <v>238</v>
      </c>
      <c r="C221" s="91" t="s">
        <v>128</v>
      </c>
      <c r="D221" s="18">
        <v>50</v>
      </c>
      <c r="E221" s="19">
        <v>300</v>
      </c>
      <c r="F221" s="18">
        <v>250</v>
      </c>
      <c r="G221" s="66"/>
      <c r="H221" s="75"/>
      <c r="I221" s="95"/>
      <c r="J221" s="31" t="str">
        <f t="shared" si="112"/>
        <v>SZT.</v>
      </c>
      <c r="K221" s="20">
        <f t="shared" si="113"/>
        <v>300</v>
      </c>
      <c r="L221" s="21">
        <f t="shared" si="114"/>
        <v>250</v>
      </c>
      <c r="M221" s="102"/>
      <c r="N221" s="22">
        <v>0.08</v>
      </c>
      <c r="O221" s="23">
        <f t="shared" si="108"/>
        <v>0</v>
      </c>
      <c r="P221" s="23">
        <f t="shared" si="109"/>
        <v>0</v>
      </c>
      <c r="Q221" s="24">
        <f t="shared" si="110"/>
        <v>0</v>
      </c>
      <c r="R221" s="24">
        <f t="shared" si="111"/>
        <v>0</v>
      </c>
      <c r="S221" s="297"/>
      <c r="T221" s="298"/>
      <c r="U221" s="163"/>
      <c r="V221" s="8" t="s">
        <v>90</v>
      </c>
    </row>
    <row r="222" spans="1:22" ht="75" x14ac:dyDescent="0.25">
      <c r="A222" s="305" t="s">
        <v>69</v>
      </c>
      <c r="B222" s="52" t="s">
        <v>239</v>
      </c>
      <c r="C222" s="91" t="s">
        <v>128</v>
      </c>
      <c r="D222" s="18">
        <v>10</v>
      </c>
      <c r="E222" s="19">
        <v>30</v>
      </c>
      <c r="F222" s="18">
        <v>30</v>
      </c>
      <c r="G222" s="66"/>
      <c r="H222" s="75"/>
      <c r="I222" s="95"/>
      <c r="J222" s="31" t="str">
        <f t="shared" si="112"/>
        <v>SZT.</v>
      </c>
      <c r="K222" s="20">
        <f t="shared" si="113"/>
        <v>30</v>
      </c>
      <c r="L222" s="21">
        <f t="shared" si="114"/>
        <v>30</v>
      </c>
      <c r="M222" s="102"/>
      <c r="N222" s="22">
        <v>0.08</v>
      </c>
      <c r="O222" s="23">
        <f t="shared" si="108"/>
        <v>0</v>
      </c>
      <c r="P222" s="23">
        <f t="shared" si="109"/>
        <v>0</v>
      </c>
      <c r="Q222" s="24">
        <f t="shared" si="110"/>
        <v>0</v>
      </c>
      <c r="R222" s="24">
        <f t="shared" si="111"/>
        <v>0</v>
      </c>
      <c r="S222" s="297"/>
      <c r="T222" s="298"/>
      <c r="U222" s="163"/>
      <c r="V222" s="8" t="s">
        <v>91</v>
      </c>
    </row>
    <row r="223" spans="1:22" ht="90.75" thickBot="1" x14ac:dyDescent="0.3">
      <c r="A223" s="305" t="s">
        <v>70</v>
      </c>
      <c r="B223" s="150" t="s">
        <v>240</v>
      </c>
      <c r="C223" s="91" t="s">
        <v>128</v>
      </c>
      <c r="D223" s="18">
        <v>100</v>
      </c>
      <c r="E223" s="19">
        <v>500</v>
      </c>
      <c r="F223" s="18">
        <v>500</v>
      </c>
      <c r="G223" s="151"/>
      <c r="H223" s="94"/>
      <c r="I223" s="80"/>
      <c r="J223" s="31" t="str">
        <f t="shared" si="112"/>
        <v>SZT.</v>
      </c>
      <c r="K223" s="20">
        <f t="shared" si="113"/>
        <v>500</v>
      </c>
      <c r="L223" s="21">
        <f t="shared" si="114"/>
        <v>500</v>
      </c>
      <c r="M223" s="102"/>
      <c r="N223" s="22">
        <v>0.08</v>
      </c>
      <c r="O223" s="23">
        <f t="shared" si="108"/>
        <v>0</v>
      </c>
      <c r="P223" s="23">
        <f t="shared" si="109"/>
        <v>0</v>
      </c>
      <c r="Q223" s="24">
        <f t="shared" si="110"/>
        <v>0</v>
      </c>
      <c r="R223" s="24">
        <f t="shared" si="111"/>
        <v>0</v>
      </c>
      <c r="S223" s="297"/>
      <c r="T223" s="298"/>
      <c r="U223" s="163"/>
      <c r="V223" s="8" t="s">
        <v>92</v>
      </c>
    </row>
    <row r="224" spans="1:22" ht="16.5" thickBot="1" x14ac:dyDescent="0.3">
      <c r="A224" s="29"/>
      <c r="B224" s="56"/>
      <c r="C224" s="26"/>
      <c r="D224" s="26"/>
      <c r="E224" s="26"/>
      <c r="F224" s="26"/>
      <c r="G224" s="50"/>
      <c r="H224" s="134"/>
      <c r="I224" s="72"/>
      <c r="J224" s="26"/>
      <c r="K224" s="26"/>
      <c r="L224" s="26"/>
      <c r="M224" s="26"/>
      <c r="N224" s="11" t="s">
        <v>20</v>
      </c>
      <c r="O224" s="12">
        <f>SUM(O208:O223)</f>
        <v>0</v>
      </c>
      <c r="P224" s="12">
        <f>SUM(P208:P223)</f>
        <v>0</v>
      </c>
      <c r="Q224" s="12">
        <f>SUM(Q208:Q223)</f>
        <v>0</v>
      </c>
      <c r="R224" s="13">
        <f>SUM(R208:R223)</f>
        <v>0</v>
      </c>
    </row>
    <row r="225" spans="1:20" ht="15.75" thickBot="1" x14ac:dyDescent="0.3">
      <c r="A225" s="248" t="s">
        <v>21</v>
      </c>
      <c r="B225" s="249"/>
      <c r="C225" s="249"/>
      <c r="D225" s="249"/>
      <c r="E225" s="249"/>
      <c r="F225" s="249"/>
      <c r="G225" s="249"/>
      <c r="H225" s="249"/>
      <c r="I225" s="249"/>
      <c r="J225" s="249"/>
      <c r="K225" s="249"/>
      <c r="L225" s="249"/>
      <c r="M225" s="14"/>
      <c r="N225" s="30"/>
      <c r="O225" s="27"/>
      <c r="P225" s="27"/>
      <c r="Q225" s="27"/>
      <c r="R225" s="27"/>
    </row>
    <row r="226" spans="1:20" ht="16.5" thickBot="1" x14ac:dyDescent="0.3">
      <c r="A226" s="249"/>
      <c r="B226" s="249"/>
      <c r="C226" s="249"/>
      <c r="D226" s="249"/>
      <c r="E226" s="249"/>
      <c r="F226" s="249"/>
      <c r="G226" s="249"/>
      <c r="H226" s="249"/>
      <c r="I226" s="249"/>
      <c r="J226" s="249"/>
      <c r="K226" s="249"/>
      <c r="L226" s="249"/>
      <c r="M226" s="14"/>
      <c r="N226" s="26"/>
      <c r="O226" s="158" t="s">
        <v>259</v>
      </c>
      <c r="P226" s="159"/>
      <c r="Q226" s="159"/>
      <c r="R226" s="160"/>
    </row>
    <row r="227" spans="1:20" ht="45.75" thickBot="1" x14ac:dyDescent="0.3">
      <c r="A227" s="249"/>
      <c r="B227" s="249"/>
      <c r="C227" s="249"/>
      <c r="D227" s="249"/>
      <c r="E227" s="249"/>
      <c r="F227" s="249"/>
      <c r="G227" s="249"/>
      <c r="H227" s="249"/>
      <c r="I227" s="249"/>
      <c r="J227" s="249"/>
      <c r="K227" s="249"/>
      <c r="L227" s="249"/>
      <c r="M227" s="14"/>
      <c r="N227" s="26"/>
      <c r="O227" s="15" t="s">
        <v>16</v>
      </c>
      <c r="P227" s="15" t="s">
        <v>17</v>
      </c>
      <c r="Q227" s="15" t="s">
        <v>18</v>
      </c>
      <c r="R227" s="15" t="s">
        <v>19</v>
      </c>
    </row>
    <row r="228" spans="1:20" ht="16.5" thickBot="1" x14ac:dyDescent="0.3">
      <c r="A228" s="249"/>
      <c r="B228" s="249"/>
      <c r="C228" s="249"/>
      <c r="D228" s="249"/>
      <c r="E228" s="249"/>
      <c r="F228" s="249"/>
      <c r="G228" s="249"/>
      <c r="H228" s="249"/>
      <c r="I228" s="249"/>
      <c r="J228" s="249"/>
      <c r="K228" s="249"/>
      <c r="L228" s="249"/>
      <c r="M228" s="14"/>
      <c r="N228" s="27"/>
      <c r="O228" s="135">
        <f>O224</f>
        <v>0</v>
      </c>
      <c r="P228" s="136">
        <f t="shared" ref="P228:R228" si="116">P224</f>
        <v>0</v>
      </c>
      <c r="Q228" s="136">
        <f t="shared" si="116"/>
        <v>0</v>
      </c>
      <c r="R228" s="137">
        <f t="shared" si="116"/>
        <v>0</v>
      </c>
    </row>
    <row r="234" spans="1:20" x14ac:dyDescent="0.25">
      <c r="A234" s="26"/>
      <c r="B234" s="54"/>
      <c r="C234" s="244" t="s">
        <v>0</v>
      </c>
      <c r="D234" s="244"/>
      <c r="E234" s="244"/>
      <c r="F234" s="244"/>
      <c r="G234" s="72"/>
      <c r="H234" s="72"/>
      <c r="I234" s="72"/>
      <c r="J234" s="245" t="s">
        <v>1</v>
      </c>
      <c r="K234" s="246"/>
      <c r="L234" s="246"/>
      <c r="M234" s="246"/>
      <c r="N234" s="247"/>
      <c r="O234" s="26"/>
      <c r="P234" s="26"/>
      <c r="Q234" s="27"/>
      <c r="R234" s="27"/>
    </row>
    <row r="235" spans="1:20" ht="60.75" thickBot="1" x14ac:dyDescent="0.3">
      <c r="A235" s="1" t="s">
        <v>2</v>
      </c>
      <c r="B235" s="37" t="s">
        <v>3</v>
      </c>
      <c r="C235" s="2" t="s">
        <v>4</v>
      </c>
      <c r="D235" s="3" t="s">
        <v>5</v>
      </c>
      <c r="E235" s="3" t="s">
        <v>6</v>
      </c>
      <c r="F235" s="3" t="s">
        <v>7</v>
      </c>
      <c r="G235" s="73" t="s">
        <v>8</v>
      </c>
      <c r="H235" s="127" t="s">
        <v>9</v>
      </c>
      <c r="I235" s="128" t="s">
        <v>10</v>
      </c>
      <c r="J235" s="4" t="s">
        <v>11</v>
      </c>
      <c r="K235" s="5" t="s">
        <v>12</v>
      </c>
      <c r="L235" s="5" t="s">
        <v>13</v>
      </c>
      <c r="M235" s="6" t="s">
        <v>14</v>
      </c>
      <c r="N235" s="7" t="s">
        <v>15</v>
      </c>
      <c r="O235" s="3" t="s">
        <v>16</v>
      </c>
      <c r="P235" s="3" t="s">
        <v>17</v>
      </c>
      <c r="Q235" s="3" t="s">
        <v>18</v>
      </c>
      <c r="R235" s="3" t="s">
        <v>19</v>
      </c>
      <c r="S235" s="1" t="s">
        <v>2</v>
      </c>
      <c r="T235" s="164"/>
    </row>
    <row r="236" spans="1:20" ht="16.5" thickBot="1" x14ac:dyDescent="0.3">
      <c r="A236" s="36" t="s">
        <v>260</v>
      </c>
      <c r="B236" s="55"/>
      <c r="C236" s="32"/>
      <c r="D236" s="32"/>
      <c r="E236" s="32"/>
      <c r="F236" s="32"/>
      <c r="G236" s="79"/>
      <c r="H236" s="79"/>
      <c r="I236" s="79"/>
      <c r="J236" s="32"/>
      <c r="K236" s="32"/>
      <c r="L236" s="32"/>
      <c r="M236" s="32"/>
      <c r="N236" s="32"/>
      <c r="O236" s="33"/>
      <c r="P236" s="33"/>
      <c r="Q236" s="34"/>
      <c r="R236" s="34"/>
      <c r="S236" s="61"/>
      <c r="T236" s="165"/>
    </row>
    <row r="237" spans="1:20" ht="60" x14ac:dyDescent="0.25">
      <c r="A237" s="8" t="s">
        <v>55</v>
      </c>
      <c r="B237" s="60" t="s">
        <v>241</v>
      </c>
      <c r="C237" s="91" t="s">
        <v>128</v>
      </c>
      <c r="D237" s="18">
        <f>E237*0.5</f>
        <v>150</v>
      </c>
      <c r="E237" s="19">
        <v>300</v>
      </c>
      <c r="F237" s="18">
        <v>250</v>
      </c>
      <c r="G237" s="70"/>
      <c r="H237" s="75"/>
      <c r="I237" s="95"/>
      <c r="J237" s="31" t="str">
        <f t="shared" ref="J237:J242" si="117">C237</f>
        <v>SZT.</v>
      </c>
      <c r="K237" s="20">
        <f t="shared" ref="K237:K242" si="118">E237</f>
        <v>300</v>
      </c>
      <c r="L237" s="21">
        <f t="shared" ref="L237:L242" si="119">F237</f>
        <v>250</v>
      </c>
      <c r="M237" s="102"/>
      <c r="N237" s="22">
        <v>0.08</v>
      </c>
      <c r="O237" s="23">
        <f t="shared" ref="O237:O242" si="120">ROUND(K237*M237,2)</f>
        <v>0</v>
      </c>
      <c r="P237" s="23">
        <f t="shared" ref="P237:P242" si="121">ROUND(O237+O237*N237,2)</f>
        <v>0</v>
      </c>
      <c r="Q237" s="24">
        <f t="shared" ref="Q237:Q242" si="122">ROUND(L237*M237,2)</f>
        <v>0</v>
      </c>
      <c r="R237" s="24">
        <f t="shared" ref="R237:R242" si="123">ROUND(Q237+Q237*N237,2)</f>
        <v>0</v>
      </c>
      <c r="S237" s="8" t="s">
        <v>55</v>
      </c>
      <c r="T237" s="166"/>
    </row>
    <row r="238" spans="1:20" ht="45" x14ac:dyDescent="0.25">
      <c r="A238" s="8" t="s">
        <v>56</v>
      </c>
      <c r="B238" s="60" t="s">
        <v>242</v>
      </c>
      <c r="C238" s="91" t="s">
        <v>128</v>
      </c>
      <c r="D238" s="18">
        <f t="shared" ref="D238:D242" si="124">E238*0.5</f>
        <v>250</v>
      </c>
      <c r="E238" s="19">
        <v>500</v>
      </c>
      <c r="F238" s="18">
        <v>450</v>
      </c>
      <c r="G238" s="63"/>
      <c r="H238" s="75"/>
      <c r="I238" s="95"/>
      <c r="J238" s="31" t="str">
        <f t="shared" si="117"/>
        <v>SZT.</v>
      </c>
      <c r="K238" s="20">
        <f t="shared" si="118"/>
        <v>500</v>
      </c>
      <c r="L238" s="21">
        <f t="shared" si="119"/>
        <v>450</v>
      </c>
      <c r="M238" s="102"/>
      <c r="N238" s="22">
        <v>0.08</v>
      </c>
      <c r="O238" s="23">
        <f t="shared" si="120"/>
        <v>0</v>
      </c>
      <c r="P238" s="23">
        <f t="shared" si="121"/>
        <v>0</v>
      </c>
      <c r="Q238" s="24">
        <f t="shared" si="122"/>
        <v>0</v>
      </c>
      <c r="R238" s="24">
        <f t="shared" si="123"/>
        <v>0</v>
      </c>
      <c r="S238" s="8" t="s">
        <v>56</v>
      </c>
      <c r="T238" s="166"/>
    </row>
    <row r="239" spans="1:20" ht="75" x14ac:dyDescent="0.25">
      <c r="A239" s="8" t="s">
        <v>57</v>
      </c>
      <c r="B239" s="60" t="s">
        <v>243</v>
      </c>
      <c r="C239" s="91" t="s">
        <v>128</v>
      </c>
      <c r="D239" s="18">
        <f t="shared" si="124"/>
        <v>100</v>
      </c>
      <c r="E239" s="19">
        <v>200</v>
      </c>
      <c r="F239" s="18">
        <v>150</v>
      </c>
      <c r="G239" s="64"/>
      <c r="H239" s="75"/>
      <c r="I239" s="95"/>
      <c r="J239" s="31" t="str">
        <f t="shared" si="117"/>
        <v>SZT.</v>
      </c>
      <c r="K239" s="20">
        <f t="shared" si="118"/>
        <v>200</v>
      </c>
      <c r="L239" s="21">
        <f t="shared" si="119"/>
        <v>150</v>
      </c>
      <c r="M239" s="102"/>
      <c r="N239" s="22">
        <v>0.08</v>
      </c>
      <c r="O239" s="23">
        <f t="shared" si="120"/>
        <v>0</v>
      </c>
      <c r="P239" s="23">
        <f t="shared" si="121"/>
        <v>0</v>
      </c>
      <c r="Q239" s="24">
        <f t="shared" si="122"/>
        <v>0</v>
      </c>
      <c r="R239" s="24">
        <f t="shared" si="123"/>
        <v>0</v>
      </c>
      <c r="S239" s="8" t="s">
        <v>57</v>
      </c>
      <c r="T239" s="166"/>
    </row>
    <row r="240" spans="1:20" ht="45" x14ac:dyDescent="0.25">
      <c r="A240" s="8" t="s">
        <v>58</v>
      </c>
      <c r="B240" s="60" t="s">
        <v>244</v>
      </c>
      <c r="C240" s="91" t="s">
        <v>128</v>
      </c>
      <c r="D240" s="18">
        <f t="shared" si="124"/>
        <v>5</v>
      </c>
      <c r="E240" s="19">
        <v>10</v>
      </c>
      <c r="F240" s="18">
        <v>30</v>
      </c>
      <c r="G240" s="64"/>
      <c r="H240" s="75"/>
      <c r="I240" s="95"/>
      <c r="J240" s="31" t="str">
        <f t="shared" si="117"/>
        <v>SZT.</v>
      </c>
      <c r="K240" s="20">
        <f t="shared" si="118"/>
        <v>10</v>
      </c>
      <c r="L240" s="21">
        <f t="shared" si="119"/>
        <v>30</v>
      </c>
      <c r="M240" s="102"/>
      <c r="N240" s="22">
        <v>0.08</v>
      </c>
      <c r="O240" s="23">
        <f t="shared" si="120"/>
        <v>0</v>
      </c>
      <c r="P240" s="23">
        <f t="shared" si="121"/>
        <v>0</v>
      </c>
      <c r="Q240" s="24">
        <f t="shared" si="122"/>
        <v>0</v>
      </c>
      <c r="R240" s="24">
        <f t="shared" si="123"/>
        <v>0</v>
      </c>
      <c r="S240" s="8" t="s">
        <v>58</v>
      </c>
      <c r="T240" s="166"/>
    </row>
    <row r="241" spans="1:20" ht="180" x14ac:dyDescent="0.25">
      <c r="A241" s="8" t="s">
        <v>59</v>
      </c>
      <c r="B241" s="60" t="s">
        <v>245</v>
      </c>
      <c r="C241" s="91" t="s">
        <v>128</v>
      </c>
      <c r="D241" s="18">
        <f t="shared" si="124"/>
        <v>300</v>
      </c>
      <c r="E241" s="19">
        <v>600</v>
      </c>
      <c r="F241" s="18">
        <v>550</v>
      </c>
      <c r="G241" s="64"/>
      <c r="H241" s="75"/>
      <c r="I241" s="95"/>
      <c r="J241" s="31" t="str">
        <f t="shared" si="117"/>
        <v>SZT.</v>
      </c>
      <c r="K241" s="20">
        <f t="shared" si="118"/>
        <v>600</v>
      </c>
      <c r="L241" s="21">
        <f t="shared" si="119"/>
        <v>550</v>
      </c>
      <c r="M241" s="102"/>
      <c r="N241" s="22">
        <v>0.08</v>
      </c>
      <c r="O241" s="23">
        <f t="shared" si="120"/>
        <v>0</v>
      </c>
      <c r="P241" s="23">
        <f t="shared" si="121"/>
        <v>0</v>
      </c>
      <c r="Q241" s="24">
        <f t="shared" si="122"/>
        <v>0</v>
      </c>
      <c r="R241" s="24">
        <f t="shared" si="123"/>
        <v>0</v>
      </c>
      <c r="S241" s="8" t="s">
        <v>59</v>
      </c>
      <c r="T241" s="166"/>
    </row>
    <row r="242" spans="1:20" ht="16.5" thickBot="1" x14ac:dyDescent="0.3">
      <c r="A242" s="8" t="s">
        <v>60</v>
      </c>
      <c r="B242" s="43" t="s">
        <v>246</v>
      </c>
      <c r="C242" s="91" t="s">
        <v>128</v>
      </c>
      <c r="D242" s="18">
        <f t="shared" si="124"/>
        <v>7500</v>
      </c>
      <c r="E242" s="19">
        <v>15000</v>
      </c>
      <c r="F242" s="18">
        <v>10000</v>
      </c>
      <c r="G242" s="64"/>
      <c r="H242" s="75"/>
      <c r="I242" s="95"/>
      <c r="J242" s="31" t="str">
        <f t="shared" si="117"/>
        <v>SZT.</v>
      </c>
      <c r="K242" s="20">
        <f t="shared" si="118"/>
        <v>15000</v>
      </c>
      <c r="L242" s="21">
        <f t="shared" si="119"/>
        <v>10000</v>
      </c>
      <c r="M242" s="102"/>
      <c r="N242" s="22">
        <v>0.08</v>
      </c>
      <c r="O242" s="23">
        <f t="shared" si="120"/>
        <v>0</v>
      </c>
      <c r="P242" s="23">
        <f t="shared" si="121"/>
        <v>0</v>
      </c>
      <c r="Q242" s="24">
        <f t="shared" si="122"/>
        <v>0</v>
      </c>
      <c r="R242" s="24">
        <f t="shared" si="123"/>
        <v>0</v>
      </c>
      <c r="S242" s="8" t="s">
        <v>60</v>
      </c>
      <c r="T242" s="166"/>
    </row>
    <row r="243" spans="1:20" ht="16.5" thickBot="1" x14ac:dyDescent="0.3">
      <c r="A243" s="29"/>
      <c r="B243" s="56"/>
      <c r="C243" s="26"/>
      <c r="D243" s="26"/>
      <c r="E243" s="26"/>
      <c r="F243" s="26"/>
      <c r="G243" s="50"/>
      <c r="H243" s="134"/>
      <c r="I243" s="72"/>
      <c r="J243" s="26"/>
      <c r="K243" s="26"/>
      <c r="L243" s="26"/>
      <c r="M243" s="26"/>
      <c r="N243" s="11" t="s">
        <v>20</v>
      </c>
      <c r="O243" s="12">
        <f>SUM(O237:O242)</f>
        <v>0</v>
      </c>
      <c r="P243" s="12">
        <f t="shared" ref="P243:Q243" si="125">SUM(P237:P242)</f>
        <v>0</v>
      </c>
      <c r="Q243" s="12">
        <f t="shared" si="125"/>
        <v>0</v>
      </c>
      <c r="R243" s="13">
        <f>SUM(R237:R242)</f>
        <v>0</v>
      </c>
    </row>
    <row r="244" spans="1:20" ht="15.75" thickBot="1" x14ac:dyDescent="0.3">
      <c r="A244" s="248" t="s">
        <v>21</v>
      </c>
      <c r="B244" s="249"/>
      <c r="C244" s="249"/>
      <c r="D244" s="249"/>
      <c r="E244" s="249"/>
      <c r="F244" s="249"/>
      <c r="G244" s="249"/>
      <c r="H244" s="249"/>
      <c r="I244" s="249"/>
      <c r="J244" s="249"/>
      <c r="K244" s="249"/>
      <c r="L244" s="249"/>
      <c r="M244" s="14"/>
      <c r="N244" s="30"/>
      <c r="O244" s="27"/>
      <c r="P244" s="27"/>
      <c r="Q244" s="27"/>
      <c r="R244" s="27"/>
    </row>
    <row r="245" spans="1:20" ht="16.5" thickBot="1" x14ac:dyDescent="0.3">
      <c r="A245" s="249"/>
      <c r="B245" s="249"/>
      <c r="C245" s="249"/>
      <c r="D245" s="249"/>
      <c r="E245" s="249"/>
      <c r="F245" s="249"/>
      <c r="G245" s="249"/>
      <c r="H245" s="249"/>
      <c r="I245" s="249"/>
      <c r="J245" s="249"/>
      <c r="K245" s="249"/>
      <c r="L245" s="249"/>
      <c r="M245" s="14"/>
      <c r="N245" s="26"/>
      <c r="O245" s="158" t="s">
        <v>261</v>
      </c>
      <c r="P245" s="159"/>
      <c r="Q245" s="159"/>
      <c r="R245" s="160"/>
    </row>
    <row r="246" spans="1:20" ht="45.75" thickBot="1" x14ac:dyDescent="0.3">
      <c r="A246" s="249"/>
      <c r="B246" s="249"/>
      <c r="C246" s="249"/>
      <c r="D246" s="249"/>
      <c r="E246" s="249"/>
      <c r="F246" s="249"/>
      <c r="G246" s="249"/>
      <c r="H246" s="249"/>
      <c r="I246" s="249"/>
      <c r="J246" s="249"/>
      <c r="K246" s="249"/>
      <c r="L246" s="249"/>
      <c r="M246" s="14"/>
      <c r="N246" s="26"/>
      <c r="O246" s="15" t="s">
        <v>16</v>
      </c>
      <c r="P246" s="15" t="s">
        <v>17</v>
      </c>
      <c r="Q246" s="15" t="s">
        <v>18</v>
      </c>
      <c r="R246" s="15" t="s">
        <v>19</v>
      </c>
    </row>
    <row r="247" spans="1:20" ht="16.5" thickBot="1" x14ac:dyDescent="0.3">
      <c r="A247" s="249"/>
      <c r="B247" s="249"/>
      <c r="C247" s="249"/>
      <c r="D247" s="249"/>
      <c r="E247" s="249"/>
      <c r="F247" s="249"/>
      <c r="G247" s="249"/>
      <c r="H247" s="249"/>
      <c r="I247" s="249"/>
      <c r="J247" s="249"/>
      <c r="K247" s="249"/>
      <c r="L247" s="249"/>
      <c r="M247" s="14"/>
      <c r="N247" s="27"/>
      <c r="O247" s="135">
        <f>O243</f>
        <v>0</v>
      </c>
      <c r="P247" s="136">
        <f t="shared" ref="P247:R247" si="126">P243</f>
        <v>0</v>
      </c>
      <c r="Q247" s="136">
        <f t="shared" si="126"/>
        <v>0</v>
      </c>
      <c r="R247" s="137">
        <f t="shared" si="126"/>
        <v>0</v>
      </c>
    </row>
    <row r="252" spans="1:20" x14ac:dyDescent="0.25">
      <c r="A252" s="26"/>
      <c r="B252" s="54"/>
      <c r="C252" s="244" t="s">
        <v>0</v>
      </c>
      <c r="D252" s="244"/>
      <c r="E252" s="244"/>
      <c r="F252" s="244"/>
      <c r="G252" s="72"/>
      <c r="H252" s="72"/>
      <c r="I252" s="72"/>
      <c r="J252" s="245" t="s">
        <v>1</v>
      </c>
      <c r="K252" s="246"/>
      <c r="L252" s="246"/>
      <c r="M252" s="246"/>
      <c r="N252" s="247"/>
      <c r="O252" s="26"/>
      <c r="P252" s="26"/>
      <c r="Q252" s="27"/>
      <c r="R252" s="27"/>
    </row>
    <row r="253" spans="1:20" ht="60.75" thickBot="1" x14ac:dyDescent="0.3">
      <c r="A253" s="1" t="s">
        <v>2</v>
      </c>
      <c r="B253" s="37" t="s">
        <v>3</v>
      </c>
      <c r="C253" s="2" t="s">
        <v>4</v>
      </c>
      <c r="D253" s="3" t="s">
        <v>5</v>
      </c>
      <c r="E253" s="3" t="s">
        <v>6</v>
      </c>
      <c r="F253" s="3" t="s">
        <v>7</v>
      </c>
      <c r="G253" s="73" t="s">
        <v>8</v>
      </c>
      <c r="H253" s="127" t="s">
        <v>9</v>
      </c>
      <c r="I253" s="128" t="s">
        <v>10</v>
      </c>
      <c r="J253" s="4" t="s">
        <v>11</v>
      </c>
      <c r="K253" s="5" t="s">
        <v>12</v>
      </c>
      <c r="L253" s="5" t="s">
        <v>13</v>
      </c>
      <c r="M253" s="6" t="s">
        <v>14</v>
      </c>
      <c r="N253" s="7" t="s">
        <v>15</v>
      </c>
      <c r="O253" s="3" t="s">
        <v>16</v>
      </c>
      <c r="P253" s="3" t="s">
        <v>17</v>
      </c>
      <c r="Q253" s="3" t="s">
        <v>18</v>
      </c>
      <c r="R253" s="3" t="s">
        <v>19</v>
      </c>
      <c r="S253" s="1" t="s">
        <v>2</v>
      </c>
      <c r="T253" s="164"/>
    </row>
    <row r="254" spans="1:20" ht="16.5" thickBot="1" x14ac:dyDescent="0.3">
      <c r="A254" s="36" t="s">
        <v>262</v>
      </c>
      <c r="B254" s="55"/>
      <c r="C254" s="32"/>
      <c r="D254" s="32"/>
      <c r="E254" s="32"/>
      <c r="F254" s="32"/>
      <c r="G254" s="79"/>
      <c r="H254" s="79"/>
      <c r="I254" s="79"/>
      <c r="J254" s="32"/>
      <c r="K254" s="32"/>
      <c r="L254" s="32"/>
      <c r="M254" s="32"/>
      <c r="N254" s="32"/>
      <c r="O254" s="33"/>
      <c r="P254" s="33"/>
      <c r="Q254" s="34"/>
      <c r="R254" s="34"/>
      <c r="S254" s="61"/>
      <c r="T254" s="165"/>
    </row>
    <row r="255" spans="1:20" ht="16.5" thickBot="1" x14ac:dyDescent="0.3">
      <c r="A255" s="36" t="s">
        <v>265</v>
      </c>
      <c r="B255" s="55"/>
      <c r="C255" s="32"/>
      <c r="D255" s="32"/>
      <c r="E255" s="32"/>
      <c r="F255" s="32"/>
      <c r="G255" s="79"/>
      <c r="H255" s="79"/>
      <c r="I255" s="79"/>
      <c r="J255" s="32"/>
      <c r="K255" s="32"/>
      <c r="L255" s="32"/>
      <c r="M255" s="32"/>
      <c r="N255" s="32"/>
      <c r="O255" s="33"/>
      <c r="P255" s="33"/>
      <c r="Q255" s="34"/>
      <c r="R255" s="34"/>
      <c r="S255" s="61"/>
      <c r="T255" s="165"/>
    </row>
    <row r="256" spans="1:20" ht="165" x14ac:dyDescent="0.25">
      <c r="A256" s="8" t="s">
        <v>55</v>
      </c>
      <c r="B256" s="60" t="s">
        <v>271</v>
      </c>
      <c r="C256" s="171" t="s">
        <v>128</v>
      </c>
      <c r="D256" s="173">
        <v>5</v>
      </c>
      <c r="E256" s="174">
        <v>20</v>
      </c>
      <c r="F256" s="173">
        <v>15</v>
      </c>
      <c r="G256" s="70"/>
      <c r="H256" s="75"/>
      <c r="I256" s="95"/>
      <c r="J256" s="172" t="str">
        <f t="shared" ref="J256:J261" si="127">C256</f>
        <v>SZT.</v>
      </c>
      <c r="K256" s="175">
        <f t="shared" ref="K256:L261" si="128">E256</f>
        <v>20</v>
      </c>
      <c r="L256" s="176">
        <f t="shared" si="128"/>
        <v>15</v>
      </c>
      <c r="M256" s="177"/>
      <c r="N256" s="178">
        <v>0.08</v>
      </c>
      <c r="O256" s="170">
        <f t="shared" ref="O256:O261" si="129">ROUND(K256*M256,2)</f>
        <v>0</v>
      </c>
      <c r="P256" s="170">
        <f t="shared" ref="P256:P261" si="130">ROUND(O256+O256*N256,2)</f>
        <v>0</v>
      </c>
      <c r="Q256" s="24">
        <f t="shared" ref="Q256:Q261" si="131">ROUND(L256*M256,2)</f>
        <v>0</v>
      </c>
      <c r="R256" s="24">
        <f t="shared" ref="R256:R261" si="132">ROUND(Q256+Q256*N256,2)</f>
        <v>0</v>
      </c>
      <c r="S256" s="8" t="s">
        <v>55</v>
      </c>
      <c r="T256" s="166"/>
    </row>
    <row r="257" spans="1:20" ht="75" x14ac:dyDescent="0.25">
      <c r="A257" s="8" t="s">
        <v>56</v>
      </c>
      <c r="B257" s="60" t="s">
        <v>272</v>
      </c>
      <c r="C257" s="171" t="s">
        <v>128</v>
      </c>
      <c r="D257" s="173">
        <v>3</v>
      </c>
      <c r="E257" s="174">
        <v>10</v>
      </c>
      <c r="F257" s="173">
        <v>8</v>
      </c>
      <c r="G257" s="63"/>
      <c r="H257" s="75"/>
      <c r="I257" s="95"/>
      <c r="J257" s="172" t="str">
        <f t="shared" si="127"/>
        <v>SZT.</v>
      </c>
      <c r="K257" s="175">
        <f t="shared" si="128"/>
        <v>10</v>
      </c>
      <c r="L257" s="176">
        <f t="shared" si="128"/>
        <v>8</v>
      </c>
      <c r="M257" s="177"/>
      <c r="N257" s="178">
        <v>0.08</v>
      </c>
      <c r="O257" s="170">
        <f t="shared" si="129"/>
        <v>0</v>
      </c>
      <c r="P257" s="170">
        <f t="shared" si="130"/>
        <v>0</v>
      </c>
      <c r="Q257" s="24">
        <f t="shared" si="131"/>
        <v>0</v>
      </c>
      <c r="R257" s="24">
        <f t="shared" si="132"/>
        <v>0</v>
      </c>
      <c r="S257" s="8" t="s">
        <v>56</v>
      </c>
      <c r="T257" s="166"/>
    </row>
    <row r="258" spans="1:20" ht="30" x14ac:dyDescent="0.25">
      <c r="A258" s="8" t="s">
        <v>57</v>
      </c>
      <c r="B258" s="60" t="s">
        <v>270</v>
      </c>
      <c r="C258" s="171" t="s">
        <v>128</v>
      </c>
      <c r="D258" s="173">
        <v>2</v>
      </c>
      <c r="E258" s="174">
        <v>5</v>
      </c>
      <c r="F258" s="173">
        <v>4</v>
      </c>
      <c r="G258" s="64"/>
      <c r="H258" s="75"/>
      <c r="I258" s="95"/>
      <c r="J258" s="172" t="str">
        <f t="shared" si="127"/>
        <v>SZT.</v>
      </c>
      <c r="K258" s="175">
        <f t="shared" si="128"/>
        <v>5</v>
      </c>
      <c r="L258" s="176">
        <f t="shared" si="128"/>
        <v>4</v>
      </c>
      <c r="M258" s="177"/>
      <c r="N258" s="178">
        <v>0.08</v>
      </c>
      <c r="O258" s="170">
        <f t="shared" si="129"/>
        <v>0</v>
      </c>
      <c r="P258" s="170">
        <f t="shared" si="130"/>
        <v>0</v>
      </c>
      <c r="Q258" s="24">
        <f t="shared" si="131"/>
        <v>0</v>
      </c>
      <c r="R258" s="24">
        <f t="shared" si="132"/>
        <v>0</v>
      </c>
      <c r="S258" s="8" t="s">
        <v>57</v>
      </c>
      <c r="T258" s="166"/>
    </row>
    <row r="259" spans="1:20" ht="30" x14ac:dyDescent="0.25">
      <c r="A259" s="8" t="s">
        <v>58</v>
      </c>
      <c r="B259" s="60" t="s">
        <v>268</v>
      </c>
      <c r="C259" s="171" t="s">
        <v>128</v>
      </c>
      <c r="D259" s="173">
        <v>1</v>
      </c>
      <c r="E259" s="174">
        <v>3</v>
      </c>
      <c r="F259" s="173">
        <v>3</v>
      </c>
      <c r="G259" s="64"/>
      <c r="H259" s="75"/>
      <c r="I259" s="95"/>
      <c r="J259" s="172" t="str">
        <f t="shared" si="127"/>
        <v>SZT.</v>
      </c>
      <c r="K259" s="175">
        <f t="shared" si="128"/>
        <v>3</v>
      </c>
      <c r="L259" s="176">
        <f t="shared" si="128"/>
        <v>3</v>
      </c>
      <c r="M259" s="177"/>
      <c r="N259" s="178">
        <v>0.08</v>
      </c>
      <c r="O259" s="170">
        <f t="shared" si="129"/>
        <v>0</v>
      </c>
      <c r="P259" s="170">
        <f t="shared" si="130"/>
        <v>0</v>
      </c>
      <c r="Q259" s="24">
        <f t="shared" si="131"/>
        <v>0</v>
      </c>
      <c r="R259" s="24">
        <f t="shared" si="132"/>
        <v>0</v>
      </c>
      <c r="S259" s="8" t="s">
        <v>58</v>
      </c>
      <c r="T259" s="166"/>
    </row>
    <row r="260" spans="1:20" ht="30" x14ac:dyDescent="0.25">
      <c r="A260" s="8" t="s">
        <v>59</v>
      </c>
      <c r="B260" s="60" t="s">
        <v>269</v>
      </c>
      <c r="C260" s="171" t="s">
        <v>128</v>
      </c>
      <c r="D260" s="173">
        <v>5</v>
      </c>
      <c r="E260" s="174">
        <v>15</v>
      </c>
      <c r="F260" s="173">
        <v>12</v>
      </c>
      <c r="G260" s="64"/>
      <c r="H260" s="75"/>
      <c r="I260" s="95"/>
      <c r="J260" s="172" t="str">
        <f t="shared" si="127"/>
        <v>SZT.</v>
      </c>
      <c r="K260" s="175">
        <f t="shared" si="128"/>
        <v>15</v>
      </c>
      <c r="L260" s="176">
        <f t="shared" si="128"/>
        <v>12</v>
      </c>
      <c r="M260" s="177"/>
      <c r="N260" s="178">
        <v>0.08</v>
      </c>
      <c r="O260" s="170">
        <f t="shared" si="129"/>
        <v>0</v>
      </c>
      <c r="P260" s="170">
        <f t="shared" si="130"/>
        <v>0</v>
      </c>
      <c r="Q260" s="24">
        <f t="shared" si="131"/>
        <v>0</v>
      </c>
      <c r="R260" s="24">
        <f t="shared" si="132"/>
        <v>0</v>
      </c>
      <c r="S260" s="8" t="s">
        <v>59</v>
      </c>
      <c r="T260" s="166"/>
    </row>
    <row r="261" spans="1:20" ht="60.75" thickBot="1" x14ac:dyDescent="0.3">
      <c r="A261" s="8" t="s">
        <v>60</v>
      </c>
      <c r="B261" s="60" t="s">
        <v>273</v>
      </c>
      <c r="C261" s="171" t="s">
        <v>128</v>
      </c>
      <c r="D261" s="173">
        <v>10</v>
      </c>
      <c r="E261" s="174">
        <v>30</v>
      </c>
      <c r="F261" s="173">
        <v>20</v>
      </c>
      <c r="G261" s="64"/>
      <c r="H261" s="75"/>
      <c r="I261" s="95"/>
      <c r="J261" s="172" t="str">
        <f t="shared" si="127"/>
        <v>SZT.</v>
      </c>
      <c r="K261" s="175">
        <f t="shared" si="128"/>
        <v>30</v>
      </c>
      <c r="L261" s="176">
        <f t="shared" si="128"/>
        <v>20</v>
      </c>
      <c r="M261" s="177"/>
      <c r="N261" s="178">
        <v>0.08</v>
      </c>
      <c r="O261" s="170">
        <f t="shared" si="129"/>
        <v>0</v>
      </c>
      <c r="P261" s="170">
        <f t="shared" si="130"/>
        <v>0</v>
      </c>
      <c r="Q261" s="24">
        <f t="shared" si="131"/>
        <v>0</v>
      </c>
      <c r="R261" s="24">
        <f t="shared" si="132"/>
        <v>0</v>
      </c>
      <c r="S261" s="8" t="s">
        <v>60</v>
      </c>
      <c r="T261" s="166"/>
    </row>
    <row r="262" spans="1:20" ht="16.5" thickBot="1" x14ac:dyDescent="0.3">
      <c r="A262" s="29"/>
      <c r="B262" s="56"/>
      <c r="C262" s="26"/>
      <c r="D262" s="26"/>
      <c r="E262" s="26"/>
      <c r="F262" s="26"/>
      <c r="G262" s="50"/>
      <c r="H262" s="134"/>
      <c r="I262" s="72"/>
      <c r="J262" s="26"/>
      <c r="K262" s="26"/>
      <c r="L262" s="26"/>
      <c r="M262" s="26"/>
      <c r="N262" s="11" t="s">
        <v>20</v>
      </c>
      <c r="O262" s="12">
        <f>SUM(O256:O261)</f>
        <v>0</v>
      </c>
      <c r="P262" s="12">
        <f t="shared" ref="P262:R262" si="133">SUM(P256:P261)</f>
        <v>0</v>
      </c>
      <c r="Q262" s="12">
        <f t="shared" si="133"/>
        <v>0</v>
      </c>
      <c r="R262" s="13">
        <f t="shared" si="133"/>
        <v>0</v>
      </c>
    </row>
    <row r="263" spans="1:20" ht="15.75" x14ac:dyDescent="0.25">
      <c r="A263" s="29"/>
      <c r="B263" s="56"/>
      <c r="C263" s="26"/>
      <c r="D263" s="26"/>
      <c r="E263" s="26"/>
      <c r="F263" s="26"/>
      <c r="G263" s="181"/>
      <c r="H263" s="134"/>
      <c r="I263" s="72"/>
      <c r="J263" s="26"/>
      <c r="K263" s="26"/>
      <c r="L263" s="26"/>
      <c r="M263" s="26"/>
      <c r="N263" s="183"/>
      <c r="O263" s="184"/>
      <c r="P263" s="184"/>
      <c r="Q263" s="184"/>
      <c r="R263" s="184"/>
    </row>
    <row r="264" spans="1:20" ht="60.75" thickBot="1" x14ac:dyDescent="0.3">
      <c r="A264" s="1" t="s">
        <v>2</v>
      </c>
      <c r="B264" s="37" t="s">
        <v>3</v>
      </c>
      <c r="C264" s="187"/>
      <c r="D264" s="3" t="s">
        <v>274</v>
      </c>
      <c r="E264" s="188" t="s">
        <v>275</v>
      </c>
      <c r="F264" s="188"/>
      <c r="G264" s="73" t="s">
        <v>8</v>
      </c>
      <c r="H264" s="127" t="s">
        <v>9</v>
      </c>
      <c r="I264" s="128" t="s">
        <v>10</v>
      </c>
      <c r="J264" s="83"/>
      <c r="K264" s="83"/>
      <c r="L264" s="83"/>
      <c r="M264" s="6" t="s">
        <v>276</v>
      </c>
      <c r="N264" s="7" t="s">
        <v>15</v>
      </c>
      <c r="O264" s="3" t="s">
        <v>16</v>
      </c>
      <c r="P264" s="3" t="s">
        <v>17</v>
      </c>
      <c r="Q264" s="83"/>
      <c r="R264" s="83"/>
      <c r="S264" s="1" t="s">
        <v>2</v>
      </c>
      <c r="T264" s="164"/>
    </row>
    <row r="265" spans="1:20" ht="16.5" thickBot="1" x14ac:dyDescent="0.3">
      <c r="A265" s="36" t="s">
        <v>264</v>
      </c>
      <c r="B265" s="55"/>
      <c r="C265" s="186"/>
      <c r="D265" s="186"/>
      <c r="E265" s="186"/>
      <c r="F265" s="186"/>
      <c r="G265" s="79"/>
      <c r="H265" s="79"/>
      <c r="I265" s="79"/>
      <c r="J265" s="32"/>
      <c r="K265" s="32"/>
      <c r="L265" s="32"/>
      <c r="M265" s="32"/>
      <c r="N265" s="32"/>
      <c r="O265" s="33"/>
      <c r="P265" s="33"/>
      <c r="Q265" s="34"/>
      <c r="R265" s="34"/>
      <c r="S265" s="61"/>
      <c r="T265" s="165"/>
    </row>
    <row r="266" spans="1:20" ht="225" x14ac:dyDescent="0.25">
      <c r="A266" s="8" t="s">
        <v>61</v>
      </c>
      <c r="B266" s="60" t="s">
        <v>267</v>
      </c>
      <c r="C266" s="83"/>
      <c r="D266" s="173">
        <v>24</v>
      </c>
      <c r="E266" s="253">
        <v>1</v>
      </c>
      <c r="F266" s="254"/>
      <c r="G266" s="70"/>
      <c r="H266" s="75"/>
      <c r="I266" s="95"/>
      <c r="J266" s="83"/>
      <c r="K266" s="83"/>
      <c r="L266" s="83"/>
      <c r="M266" s="177"/>
      <c r="N266" s="178">
        <v>0.23</v>
      </c>
      <c r="O266" s="170">
        <f>ROUND((D266*M266)*E266,2)</f>
        <v>0</v>
      </c>
      <c r="P266" s="170">
        <f>ROUND(O266+O266*N266,2)</f>
        <v>0</v>
      </c>
      <c r="Q266" s="83"/>
      <c r="R266" s="83"/>
      <c r="S266" s="8" t="s">
        <v>61</v>
      </c>
      <c r="T266" s="166"/>
    </row>
    <row r="267" spans="1:20" ht="195.75" thickBot="1" x14ac:dyDescent="0.3">
      <c r="A267" s="8" t="s">
        <v>62</v>
      </c>
      <c r="B267" s="60" t="s">
        <v>266</v>
      </c>
      <c r="C267" s="83"/>
      <c r="D267" s="173">
        <v>24</v>
      </c>
      <c r="E267" s="255">
        <v>1</v>
      </c>
      <c r="F267" s="256"/>
      <c r="G267" s="63"/>
      <c r="H267" s="75"/>
      <c r="I267" s="95"/>
      <c r="J267" s="83"/>
      <c r="K267" s="83"/>
      <c r="L267" s="83"/>
      <c r="M267" s="177"/>
      <c r="N267" s="180">
        <v>0.23</v>
      </c>
      <c r="O267" s="179">
        <f>ROUND((D267*M267)*E267,2)</f>
        <v>0</v>
      </c>
      <c r="P267" s="179">
        <f t="shared" ref="P267" si="134">ROUND(O267+O267*N267,2)</f>
        <v>0</v>
      </c>
      <c r="Q267" s="189"/>
      <c r="R267" s="189"/>
      <c r="S267" s="8" t="s">
        <v>62</v>
      </c>
      <c r="T267" s="166"/>
    </row>
    <row r="268" spans="1:20" ht="16.5" thickBot="1" x14ac:dyDescent="0.3">
      <c r="A268" s="29"/>
      <c r="B268" s="56"/>
      <c r="C268" s="26"/>
      <c r="D268" s="26"/>
      <c r="E268" s="26"/>
      <c r="F268" s="26"/>
      <c r="G268" s="50"/>
      <c r="H268" s="134"/>
      <c r="I268" s="72"/>
      <c r="J268" s="26"/>
      <c r="K268" s="26"/>
      <c r="L268" s="26"/>
      <c r="M268" s="26"/>
      <c r="N268" s="11" t="s">
        <v>20</v>
      </c>
      <c r="O268" s="12">
        <f>SUM(O266:O267)</f>
        <v>0</v>
      </c>
      <c r="P268" s="12">
        <f>SUM(P266:P267)</f>
        <v>0</v>
      </c>
      <c r="Q268" s="190"/>
      <c r="R268" s="191"/>
    </row>
    <row r="269" spans="1:20" ht="16.5" thickBot="1" x14ac:dyDescent="0.3">
      <c r="A269" s="248" t="s">
        <v>277</v>
      </c>
      <c r="B269" s="249"/>
      <c r="C269" s="249"/>
      <c r="D269" s="249"/>
      <c r="E269" s="249"/>
      <c r="F269" s="249"/>
      <c r="G269" s="249"/>
      <c r="H269" s="249"/>
      <c r="I269" s="249"/>
      <c r="J269" s="249"/>
      <c r="K269" s="249"/>
      <c r="L269" s="249"/>
      <c r="M269" s="26"/>
      <c r="N269" s="183"/>
      <c r="O269" s="182"/>
      <c r="P269" s="182"/>
      <c r="Q269" s="182"/>
      <c r="R269" s="182"/>
    </row>
    <row r="270" spans="1:20" ht="16.5" thickBot="1" x14ac:dyDescent="0.3">
      <c r="A270" s="249"/>
      <c r="B270" s="249"/>
      <c r="C270" s="249"/>
      <c r="D270" s="249"/>
      <c r="E270" s="249"/>
      <c r="F270" s="249"/>
      <c r="G270" s="249"/>
      <c r="H270" s="249"/>
      <c r="I270" s="249"/>
      <c r="J270" s="249"/>
      <c r="K270" s="249"/>
      <c r="L270" s="249"/>
      <c r="M270" s="14"/>
      <c r="N270" s="185"/>
      <c r="O270" s="158" t="s">
        <v>263</v>
      </c>
      <c r="P270" s="159"/>
      <c r="Q270" s="159"/>
      <c r="R270" s="160"/>
    </row>
    <row r="271" spans="1:20" ht="45.75" thickBot="1" x14ac:dyDescent="0.3">
      <c r="A271" s="249"/>
      <c r="B271" s="249"/>
      <c r="C271" s="249"/>
      <c r="D271" s="249"/>
      <c r="E271" s="249"/>
      <c r="F271" s="249"/>
      <c r="G271" s="249"/>
      <c r="H271" s="249"/>
      <c r="I271" s="249"/>
      <c r="J271" s="249"/>
      <c r="K271" s="249"/>
      <c r="L271" s="249"/>
      <c r="M271" s="14"/>
      <c r="N271" s="26"/>
      <c r="O271" s="15" t="s">
        <v>16</v>
      </c>
      <c r="P271" s="15" t="s">
        <v>17</v>
      </c>
      <c r="Q271" s="15" t="s">
        <v>18</v>
      </c>
      <c r="R271" s="15" t="s">
        <v>19</v>
      </c>
    </row>
    <row r="272" spans="1:20" ht="16.5" thickBot="1" x14ac:dyDescent="0.3">
      <c r="A272" s="249"/>
      <c r="B272" s="249"/>
      <c r="C272" s="249"/>
      <c r="D272" s="249"/>
      <c r="E272" s="249"/>
      <c r="F272" s="249"/>
      <c r="G272" s="249"/>
      <c r="H272" s="249"/>
      <c r="I272" s="249"/>
      <c r="J272" s="249"/>
      <c r="K272" s="249"/>
      <c r="L272" s="249"/>
      <c r="M272" s="14"/>
      <c r="N272" s="27"/>
      <c r="O272" s="135">
        <f>O262+O268</f>
        <v>0</v>
      </c>
      <c r="P272" s="136">
        <f>P262+P268</f>
        <v>0</v>
      </c>
      <c r="Q272" s="136">
        <f>Q262</f>
        <v>0</v>
      </c>
      <c r="R272" s="137">
        <f>R262</f>
        <v>0</v>
      </c>
    </row>
    <row r="273" spans="1:20" x14ac:dyDescent="0.25">
      <c r="A273"/>
      <c r="B273"/>
      <c r="C273"/>
      <c r="D273"/>
      <c r="E273"/>
      <c r="F273"/>
      <c r="G273"/>
      <c r="H273"/>
      <c r="I273"/>
      <c r="J273"/>
      <c r="K273"/>
      <c r="L273"/>
      <c r="M273" s="14"/>
      <c r="N273"/>
      <c r="O273"/>
      <c r="P273"/>
      <c r="Q273"/>
      <c r="R273"/>
    </row>
    <row r="274" spans="1:20" x14ac:dyDescent="0.25">
      <c r="A274"/>
      <c r="B274"/>
      <c r="C274"/>
      <c r="D274"/>
      <c r="E274"/>
      <c r="F274"/>
      <c r="G274"/>
      <c r="H274"/>
      <c r="I274"/>
      <c r="J274"/>
      <c r="K274"/>
      <c r="L274"/>
      <c r="M274" s="14"/>
      <c r="N274"/>
      <c r="O274"/>
      <c r="P274"/>
      <c r="Q274"/>
      <c r="R274"/>
    </row>
    <row r="275" spans="1:20" x14ac:dyDescent="0.25">
      <c r="A275"/>
      <c r="B275"/>
      <c r="C275"/>
      <c r="D275"/>
      <c r="E275"/>
      <c r="F275"/>
      <c r="G275"/>
      <c r="H275"/>
      <c r="I275"/>
      <c r="J275"/>
      <c r="K275"/>
      <c r="L275"/>
      <c r="M275" s="14"/>
      <c r="N275"/>
      <c r="O275"/>
      <c r="P275"/>
      <c r="Q275"/>
      <c r="R275"/>
    </row>
    <row r="276" spans="1:20" customFormat="1" x14ac:dyDescent="0.25"/>
    <row r="277" spans="1:20" x14ac:dyDescent="0.25">
      <c r="A277" s="26"/>
      <c r="B277" s="54"/>
      <c r="C277" s="244" t="s">
        <v>0</v>
      </c>
      <c r="D277" s="244"/>
      <c r="E277" s="244"/>
      <c r="F277" s="244"/>
      <c r="G277" s="72"/>
      <c r="H277" s="72"/>
      <c r="I277" s="72"/>
      <c r="J277" s="245" t="s">
        <v>1</v>
      </c>
      <c r="K277" s="246"/>
      <c r="L277" s="246"/>
      <c r="M277" s="246"/>
      <c r="N277" s="247"/>
      <c r="O277" s="26"/>
      <c r="P277" s="26"/>
      <c r="Q277" s="27"/>
      <c r="R277" s="27"/>
    </row>
    <row r="278" spans="1:20" ht="60.75" thickBot="1" x14ac:dyDescent="0.3">
      <c r="A278" s="1" t="s">
        <v>2</v>
      </c>
      <c r="B278" s="37" t="s">
        <v>3</v>
      </c>
      <c r="C278" s="2" t="s">
        <v>4</v>
      </c>
      <c r="D278" s="3" t="s">
        <v>5</v>
      </c>
      <c r="E278" s="3" t="s">
        <v>6</v>
      </c>
      <c r="F278" s="3" t="s">
        <v>7</v>
      </c>
      <c r="G278" s="73" t="s">
        <v>8</v>
      </c>
      <c r="H278" s="127" t="s">
        <v>9</v>
      </c>
      <c r="I278" s="128" t="s">
        <v>10</v>
      </c>
      <c r="J278" s="4" t="s">
        <v>11</v>
      </c>
      <c r="K278" s="5" t="s">
        <v>12</v>
      </c>
      <c r="L278" s="5" t="s">
        <v>13</v>
      </c>
      <c r="M278" s="6" t="s">
        <v>14</v>
      </c>
      <c r="N278" s="7" t="s">
        <v>15</v>
      </c>
      <c r="O278" s="3" t="s">
        <v>16</v>
      </c>
      <c r="P278" s="3" t="s">
        <v>17</v>
      </c>
      <c r="Q278" s="3" t="s">
        <v>18</v>
      </c>
      <c r="R278" s="3" t="s">
        <v>19</v>
      </c>
      <c r="S278" s="1" t="s">
        <v>2</v>
      </c>
      <c r="T278" s="164"/>
    </row>
    <row r="279" spans="1:20" ht="16.5" thickBot="1" x14ac:dyDescent="0.3">
      <c r="A279" s="36" t="s">
        <v>278</v>
      </c>
      <c r="B279" s="55"/>
      <c r="C279" s="32"/>
      <c r="D279" s="32"/>
      <c r="E279" s="32"/>
      <c r="F279" s="32"/>
      <c r="G279" s="79"/>
      <c r="H279" s="79"/>
      <c r="I279" s="79"/>
      <c r="J279" s="32"/>
      <c r="K279" s="32"/>
      <c r="L279" s="32"/>
      <c r="M279" s="32"/>
      <c r="N279" s="32"/>
      <c r="O279" s="33"/>
      <c r="P279" s="33"/>
      <c r="Q279" s="34"/>
      <c r="R279" s="34"/>
      <c r="S279" s="61"/>
      <c r="T279" s="165"/>
    </row>
    <row r="280" spans="1:20" ht="60" x14ac:dyDescent="0.25">
      <c r="A280" s="8" t="s">
        <v>55</v>
      </c>
      <c r="B280" s="60" t="s">
        <v>279</v>
      </c>
      <c r="C280" s="202" t="s">
        <v>207</v>
      </c>
      <c r="D280" s="199">
        <v>3</v>
      </c>
      <c r="E280" s="200">
        <v>10</v>
      </c>
      <c r="F280" s="199">
        <v>20</v>
      </c>
      <c r="G280" s="70"/>
      <c r="H280" s="75"/>
      <c r="I280" s="95"/>
      <c r="J280" s="201" t="str">
        <f t="shared" ref="J280:J283" si="135">C280</f>
        <v>OP.</v>
      </c>
      <c r="K280" s="194">
        <f t="shared" ref="K280:L283" si="136">E280</f>
        <v>10</v>
      </c>
      <c r="L280" s="195">
        <f t="shared" si="136"/>
        <v>20</v>
      </c>
      <c r="M280" s="196"/>
      <c r="N280" s="197">
        <v>0.08</v>
      </c>
      <c r="O280" s="198">
        <f t="shared" ref="O280:O283" si="137">ROUND(K280*M280,2)</f>
        <v>0</v>
      </c>
      <c r="P280" s="198">
        <f t="shared" ref="P280:P283" si="138">ROUND(O280+O280*N280,2)</f>
        <v>0</v>
      </c>
      <c r="Q280" s="24">
        <f t="shared" ref="Q280:Q283" si="139">ROUND(L280*M280,2)</f>
        <v>0</v>
      </c>
      <c r="R280" s="24">
        <f t="shared" ref="R280:R283" si="140">ROUND(Q280+Q280*N280,2)</f>
        <v>0</v>
      </c>
      <c r="S280" s="8" t="s">
        <v>55</v>
      </c>
      <c r="T280" s="166"/>
    </row>
    <row r="281" spans="1:20" ht="60" x14ac:dyDescent="0.25">
      <c r="A281" s="8" t="s">
        <v>56</v>
      </c>
      <c r="B281" s="60" t="s">
        <v>280</v>
      </c>
      <c r="C281" s="202" t="s">
        <v>207</v>
      </c>
      <c r="D281" s="199">
        <v>3</v>
      </c>
      <c r="E281" s="200">
        <v>10</v>
      </c>
      <c r="F281" s="199">
        <v>20</v>
      </c>
      <c r="G281" s="63"/>
      <c r="H281" s="75"/>
      <c r="I281" s="95"/>
      <c r="J281" s="201" t="str">
        <f t="shared" si="135"/>
        <v>OP.</v>
      </c>
      <c r="K281" s="194">
        <f t="shared" si="136"/>
        <v>10</v>
      </c>
      <c r="L281" s="195">
        <f t="shared" si="136"/>
        <v>20</v>
      </c>
      <c r="M281" s="196"/>
      <c r="N281" s="197">
        <v>0.08</v>
      </c>
      <c r="O281" s="198">
        <f t="shared" si="137"/>
        <v>0</v>
      </c>
      <c r="P281" s="198">
        <f t="shared" si="138"/>
        <v>0</v>
      </c>
      <c r="Q281" s="24">
        <f t="shared" si="139"/>
        <v>0</v>
      </c>
      <c r="R281" s="24">
        <f t="shared" si="140"/>
        <v>0</v>
      </c>
      <c r="S281" s="8" t="s">
        <v>56</v>
      </c>
      <c r="T281" s="166"/>
    </row>
    <row r="282" spans="1:20" ht="60" x14ac:dyDescent="0.25">
      <c r="A282" s="8" t="s">
        <v>57</v>
      </c>
      <c r="B282" s="60" t="s">
        <v>281</v>
      </c>
      <c r="C282" s="202" t="s">
        <v>207</v>
      </c>
      <c r="D282" s="199">
        <v>3</v>
      </c>
      <c r="E282" s="200">
        <v>10</v>
      </c>
      <c r="F282" s="199">
        <v>20</v>
      </c>
      <c r="G282" s="64"/>
      <c r="H282" s="75"/>
      <c r="I282" s="95"/>
      <c r="J282" s="201" t="str">
        <f t="shared" si="135"/>
        <v>OP.</v>
      </c>
      <c r="K282" s="194">
        <f t="shared" si="136"/>
        <v>10</v>
      </c>
      <c r="L282" s="195">
        <f t="shared" si="136"/>
        <v>20</v>
      </c>
      <c r="M282" s="196"/>
      <c r="N282" s="197">
        <v>0.08</v>
      </c>
      <c r="O282" s="198">
        <f t="shared" si="137"/>
        <v>0</v>
      </c>
      <c r="P282" s="198">
        <f t="shared" si="138"/>
        <v>0</v>
      </c>
      <c r="Q282" s="24">
        <f t="shared" si="139"/>
        <v>0</v>
      </c>
      <c r="R282" s="24">
        <f t="shared" si="140"/>
        <v>0</v>
      </c>
      <c r="S282" s="8" t="s">
        <v>57</v>
      </c>
      <c r="T282" s="166"/>
    </row>
    <row r="283" spans="1:20" ht="60.75" thickBot="1" x14ac:dyDescent="0.3">
      <c r="A283" s="8" t="s">
        <v>58</v>
      </c>
      <c r="B283" s="60" t="s">
        <v>288</v>
      </c>
      <c r="C283" s="202" t="s">
        <v>207</v>
      </c>
      <c r="D283" s="199">
        <v>3</v>
      </c>
      <c r="E283" s="200">
        <v>10</v>
      </c>
      <c r="F283" s="199">
        <v>20</v>
      </c>
      <c r="G283" s="64"/>
      <c r="H283" s="75"/>
      <c r="I283" s="95"/>
      <c r="J283" s="201" t="str">
        <f t="shared" si="135"/>
        <v>OP.</v>
      </c>
      <c r="K283" s="194">
        <f t="shared" si="136"/>
        <v>10</v>
      </c>
      <c r="L283" s="195">
        <f t="shared" si="136"/>
        <v>20</v>
      </c>
      <c r="M283" s="196"/>
      <c r="N283" s="197">
        <v>0.08</v>
      </c>
      <c r="O283" s="198">
        <f t="shared" si="137"/>
        <v>0</v>
      </c>
      <c r="P283" s="198">
        <f t="shared" si="138"/>
        <v>0</v>
      </c>
      <c r="Q283" s="24">
        <f t="shared" si="139"/>
        <v>0</v>
      </c>
      <c r="R283" s="24">
        <f t="shared" si="140"/>
        <v>0</v>
      </c>
      <c r="S283" s="8" t="s">
        <v>58</v>
      </c>
      <c r="T283" s="166"/>
    </row>
    <row r="284" spans="1:20" ht="16.5" thickBot="1" x14ac:dyDescent="0.3">
      <c r="A284" s="29"/>
      <c r="B284" s="56"/>
      <c r="C284" s="26"/>
      <c r="D284" s="26"/>
      <c r="E284" s="26"/>
      <c r="F284" s="26"/>
      <c r="G284" s="50"/>
      <c r="H284" s="134"/>
      <c r="I284" s="72"/>
      <c r="J284" s="26"/>
      <c r="K284" s="26"/>
      <c r="L284" s="26"/>
      <c r="M284" s="26"/>
      <c r="N284" s="11" t="s">
        <v>20</v>
      </c>
      <c r="O284" s="12">
        <f>SUM(O280:O283)</f>
        <v>0</v>
      </c>
      <c r="P284" s="12">
        <f t="shared" ref="P284:R284" si="141">SUM(P280:P283)</f>
        <v>0</v>
      </c>
      <c r="Q284" s="12">
        <f t="shared" si="141"/>
        <v>0</v>
      </c>
      <c r="R284" s="13">
        <f t="shared" si="141"/>
        <v>0</v>
      </c>
    </row>
    <row r="285" spans="1:20" ht="15.75" thickBot="1" x14ac:dyDescent="0.3">
      <c r="A285" s="248" t="s">
        <v>21</v>
      </c>
      <c r="B285" s="249"/>
      <c r="C285" s="249"/>
      <c r="D285" s="249"/>
      <c r="E285" s="249"/>
      <c r="F285" s="249"/>
      <c r="G285" s="249"/>
      <c r="H285" s="249"/>
      <c r="I285" s="249"/>
      <c r="J285" s="249"/>
      <c r="K285" s="249"/>
      <c r="L285" s="249"/>
      <c r="M285" s="14"/>
      <c r="N285" s="30"/>
      <c r="O285" s="27"/>
      <c r="P285" s="27"/>
      <c r="Q285" s="27"/>
      <c r="R285" s="27"/>
    </row>
    <row r="286" spans="1:20" ht="16.5" thickBot="1" x14ac:dyDescent="0.3">
      <c r="A286" s="249"/>
      <c r="B286" s="249"/>
      <c r="C286" s="249"/>
      <c r="D286" s="249"/>
      <c r="E286" s="249"/>
      <c r="F286" s="249"/>
      <c r="G286" s="249"/>
      <c r="H286" s="249"/>
      <c r="I286" s="249"/>
      <c r="J286" s="249"/>
      <c r="K286" s="249"/>
      <c r="L286" s="249"/>
      <c r="M286" s="14"/>
      <c r="N286" s="26"/>
      <c r="O286" s="158" t="s">
        <v>282</v>
      </c>
      <c r="P286" s="159"/>
      <c r="Q286" s="159"/>
      <c r="R286" s="160"/>
    </row>
    <row r="287" spans="1:20" ht="45.75" thickBot="1" x14ac:dyDescent="0.3">
      <c r="A287" s="249"/>
      <c r="B287" s="249"/>
      <c r="C287" s="249"/>
      <c r="D287" s="249"/>
      <c r="E287" s="249"/>
      <c r="F287" s="249"/>
      <c r="G287" s="249"/>
      <c r="H287" s="249"/>
      <c r="I287" s="249"/>
      <c r="J287" s="249"/>
      <c r="K287" s="249"/>
      <c r="L287" s="249"/>
      <c r="M287" s="14"/>
      <c r="N287" s="26"/>
      <c r="O287" s="15" t="s">
        <v>16</v>
      </c>
      <c r="P287" s="15" t="s">
        <v>17</v>
      </c>
      <c r="Q287" s="15" t="s">
        <v>18</v>
      </c>
      <c r="R287" s="15" t="s">
        <v>19</v>
      </c>
    </row>
    <row r="288" spans="1:20" ht="16.5" thickBot="1" x14ac:dyDescent="0.3">
      <c r="A288" s="249"/>
      <c r="B288" s="249"/>
      <c r="C288" s="249"/>
      <c r="D288" s="249"/>
      <c r="E288" s="249"/>
      <c r="F288" s="249"/>
      <c r="G288" s="249"/>
      <c r="H288" s="249"/>
      <c r="I288" s="249"/>
      <c r="J288" s="249"/>
      <c r="K288" s="249"/>
      <c r="L288" s="249"/>
      <c r="M288" s="14"/>
      <c r="N288" s="27"/>
      <c r="O288" s="135">
        <f>O284</f>
        <v>0</v>
      </c>
      <c r="P288" s="136">
        <f t="shared" ref="P288:R288" si="142">P284</f>
        <v>0</v>
      </c>
      <c r="Q288" s="136">
        <f t="shared" si="142"/>
        <v>0</v>
      </c>
      <c r="R288" s="137">
        <f t="shared" si="142"/>
        <v>0</v>
      </c>
    </row>
    <row r="289" spans="1:20" customFormat="1" x14ac:dyDescent="0.25"/>
    <row r="290" spans="1:20" customFormat="1" x14ac:dyDescent="0.25"/>
    <row r="291" spans="1:20" customFormat="1" x14ac:dyDescent="0.25"/>
    <row r="292" spans="1:20" customFormat="1" x14ac:dyDescent="0.25"/>
    <row r="293" spans="1:20" x14ac:dyDescent="0.25">
      <c r="A293" s="26"/>
      <c r="B293" s="54"/>
      <c r="C293" s="244" t="s">
        <v>0</v>
      </c>
      <c r="D293" s="244"/>
      <c r="E293" s="244"/>
      <c r="F293" s="244"/>
      <c r="G293" s="72"/>
      <c r="H293" s="72"/>
      <c r="I293" s="72"/>
      <c r="J293" s="245" t="s">
        <v>1</v>
      </c>
      <c r="K293" s="246"/>
      <c r="L293" s="246"/>
      <c r="M293" s="246"/>
      <c r="N293" s="247"/>
      <c r="O293" s="26"/>
      <c r="P293" s="26"/>
      <c r="Q293" s="27"/>
      <c r="R293" s="27"/>
    </row>
    <row r="294" spans="1:20" ht="60.75" thickBot="1" x14ac:dyDescent="0.3">
      <c r="A294" s="1" t="s">
        <v>2</v>
      </c>
      <c r="B294" s="37" t="s">
        <v>3</v>
      </c>
      <c r="C294" s="2" t="s">
        <v>4</v>
      </c>
      <c r="D294" s="3" t="s">
        <v>5</v>
      </c>
      <c r="E294" s="3" t="s">
        <v>6</v>
      </c>
      <c r="F294" s="3" t="s">
        <v>7</v>
      </c>
      <c r="G294" s="73" t="s">
        <v>8</v>
      </c>
      <c r="H294" s="127" t="s">
        <v>9</v>
      </c>
      <c r="I294" s="128" t="s">
        <v>10</v>
      </c>
      <c r="J294" s="4" t="s">
        <v>11</v>
      </c>
      <c r="K294" s="5" t="s">
        <v>12</v>
      </c>
      <c r="L294" s="5" t="s">
        <v>13</v>
      </c>
      <c r="M294" s="6" t="s">
        <v>14</v>
      </c>
      <c r="N294" s="7" t="s">
        <v>15</v>
      </c>
      <c r="O294" s="3" t="s">
        <v>16</v>
      </c>
      <c r="P294" s="3" t="s">
        <v>17</v>
      </c>
      <c r="Q294" s="3" t="s">
        <v>18</v>
      </c>
      <c r="R294" s="3" t="s">
        <v>19</v>
      </c>
      <c r="S294" s="1" t="s">
        <v>2</v>
      </c>
      <c r="T294" s="164"/>
    </row>
    <row r="295" spans="1:20" ht="16.5" thickBot="1" x14ac:dyDescent="0.3">
      <c r="A295" s="36" t="s">
        <v>283</v>
      </c>
      <c r="B295" s="55"/>
      <c r="C295" s="32"/>
      <c r="D295" s="32"/>
      <c r="E295" s="32"/>
      <c r="F295" s="32"/>
      <c r="G295" s="79"/>
      <c r="H295" s="79"/>
      <c r="I295" s="79"/>
      <c r="J295" s="32"/>
      <c r="K295" s="32"/>
      <c r="L295" s="32"/>
      <c r="M295" s="32"/>
      <c r="N295" s="32"/>
      <c r="O295" s="33"/>
      <c r="P295" s="33"/>
      <c r="Q295" s="34"/>
      <c r="R295" s="34"/>
      <c r="S295" s="61"/>
      <c r="T295" s="165"/>
    </row>
    <row r="296" spans="1:20" ht="90" x14ac:dyDescent="0.25">
      <c r="A296" s="8" t="s">
        <v>55</v>
      </c>
      <c r="B296" s="203" t="s">
        <v>285</v>
      </c>
      <c r="C296" s="202" t="s">
        <v>207</v>
      </c>
      <c r="D296" s="192">
        <v>2</v>
      </c>
      <c r="E296" s="193">
        <v>5</v>
      </c>
      <c r="F296" s="192">
        <v>5</v>
      </c>
      <c r="G296" s="70"/>
      <c r="H296" s="75"/>
      <c r="I296" s="95"/>
      <c r="J296" s="201" t="str">
        <f t="shared" ref="J296:J298" si="143">C296</f>
        <v>OP.</v>
      </c>
      <c r="K296" s="194">
        <f t="shared" ref="K296:L298" si="144">E296</f>
        <v>5</v>
      </c>
      <c r="L296" s="195">
        <f t="shared" si="144"/>
        <v>5</v>
      </c>
      <c r="M296" s="204"/>
      <c r="N296" s="197">
        <v>0.08</v>
      </c>
      <c r="O296" s="198">
        <f t="shared" ref="O296:O298" si="145">ROUND(K296*M296,2)</f>
        <v>0</v>
      </c>
      <c r="P296" s="198">
        <f t="shared" ref="P296:P298" si="146">ROUND(O296+O296*N296,2)</f>
        <v>0</v>
      </c>
      <c r="Q296" s="24">
        <f t="shared" ref="Q296:Q298" si="147">ROUND(L296*M296,2)</f>
        <v>0</v>
      </c>
      <c r="R296" s="24">
        <f t="shared" ref="R296:R298" si="148">ROUND(Q296+Q296*N296,2)</f>
        <v>0</v>
      </c>
      <c r="S296" s="8" t="s">
        <v>55</v>
      </c>
      <c r="T296" s="166"/>
    </row>
    <row r="297" spans="1:20" ht="105" x14ac:dyDescent="0.25">
      <c r="A297" s="8" t="s">
        <v>56</v>
      </c>
      <c r="B297" s="203" t="s">
        <v>286</v>
      </c>
      <c r="C297" s="202" t="s">
        <v>207</v>
      </c>
      <c r="D297" s="192">
        <v>6</v>
      </c>
      <c r="E297" s="193">
        <v>15</v>
      </c>
      <c r="F297" s="192">
        <v>14</v>
      </c>
      <c r="G297" s="63"/>
      <c r="H297" s="75"/>
      <c r="I297" s="95"/>
      <c r="J297" s="201" t="str">
        <f t="shared" si="143"/>
        <v>OP.</v>
      </c>
      <c r="K297" s="194">
        <f t="shared" si="144"/>
        <v>15</v>
      </c>
      <c r="L297" s="195">
        <f t="shared" si="144"/>
        <v>14</v>
      </c>
      <c r="M297" s="204"/>
      <c r="N297" s="197">
        <v>0.08</v>
      </c>
      <c r="O297" s="198">
        <f t="shared" si="145"/>
        <v>0</v>
      </c>
      <c r="P297" s="198">
        <f t="shared" si="146"/>
        <v>0</v>
      </c>
      <c r="Q297" s="24">
        <f t="shared" si="147"/>
        <v>0</v>
      </c>
      <c r="R297" s="24">
        <f t="shared" si="148"/>
        <v>0</v>
      </c>
      <c r="S297" s="8" t="s">
        <v>56</v>
      </c>
      <c r="T297" s="166"/>
    </row>
    <row r="298" spans="1:20" ht="90.75" thickBot="1" x14ac:dyDescent="0.3">
      <c r="A298" s="8" t="s">
        <v>57</v>
      </c>
      <c r="B298" s="203" t="s">
        <v>287</v>
      </c>
      <c r="C298" s="202" t="s">
        <v>207</v>
      </c>
      <c r="D298" s="192">
        <v>2</v>
      </c>
      <c r="E298" s="193">
        <v>5</v>
      </c>
      <c r="F298" s="192">
        <v>5</v>
      </c>
      <c r="G298" s="64"/>
      <c r="H298" s="75"/>
      <c r="I298" s="95"/>
      <c r="J298" s="201" t="str">
        <f t="shared" si="143"/>
        <v>OP.</v>
      </c>
      <c r="K298" s="194">
        <f t="shared" si="144"/>
        <v>5</v>
      </c>
      <c r="L298" s="195">
        <f t="shared" si="144"/>
        <v>5</v>
      </c>
      <c r="M298" s="204"/>
      <c r="N298" s="197">
        <v>0.08</v>
      </c>
      <c r="O298" s="198">
        <f t="shared" si="145"/>
        <v>0</v>
      </c>
      <c r="P298" s="198">
        <f t="shared" si="146"/>
        <v>0</v>
      </c>
      <c r="Q298" s="24">
        <f t="shared" si="147"/>
        <v>0</v>
      </c>
      <c r="R298" s="24">
        <f t="shared" si="148"/>
        <v>0</v>
      </c>
      <c r="S298" s="8" t="s">
        <v>57</v>
      </c>
      <c r="T298" s="166"/>
    </row>
    <row r="299" spans="1:20" ht="16.5" thickBot="1" x14ac:dyDescent="0.3">
      <c r="A299" s="29"/>
      <c r="B299" s="56"/>
      <c r="C299" s="26"/>
      <c r="D299" s="26"/>
      <c r="E299" s="26"/>
      <c r="F299" s="26"/>
      <c r="G299" s="50"/>
      <c r="H299" s="134"/>
      <c r="I299" s="72"/>
      <c r="J299" s="26"/>
      <c r="K299" s="26"/>
      <c r="L299" s="26"/>
      <c r="M299" s="26"/>
      <c r="N299" s="11" t="s">
        <v>20</v>
      </c>
      <c r="O299" s="12">
        <f>SUM(O296:O298)</f>
        <v>0</v>
      </c>
      <c r="P299" s="12">
        <f t="shared" ref="P299:R299" si="149">SUM(P296:P298)</f>
        <v>0</v>
      </c>
      <c r="Q299" s="12">
        <f t="shared" si="149"/>
        <v>0</v>
      </c>
      <c r="R299" s="13">
        <f t="shared" si="149"/>
        <v>0</v>
      </c>
    </row>
    <row r="300" spans="1:20" ht="15.75" thickBot="1" x14ac:dyDescent="0.3">
      <c r="A300" s="248" t="s">
        <v>21</v>
      </c>
      <c r="B300" s="249"/>
      <c r="C300" s="249"/>
      <c r="D300" s="249"/>
      <c r="E300" s="249"/>
      <c r="F300" s="249"/>
      <c r="G300" s="249"/>
      <c r="H300" s="249"/>
      <c r="I300" s="249"/>
      <c r="J300" s="249"/>
      <c r="K300" s="249"/>
      <c r="L300" s="249"/>
      <c r="M300" s="14"/>
      <c r="N300" s="30"/>
      <c r="O300" s="27"/>
      <c r="P300" s="27"/>
      <c r="Q300" s="27"/>
      <c r="R300" s="27"/>
    </row>
    <row r="301" spans="1:20" ht="16.5" thickBot="1" x14ac:dyDescent="0.3">
      <c r="A301" s="249"/>
      <c r="B301" s="249"/>
      <c r="C301" s="249"/>
      <c r="D301" s="249"/>
      <c r="E301" s="249"/>
      <c r="F301" s="249"/>
      <c r="G301" s="249"/>
      <c r="H301" s="249"/>
      <c r="I301" s="249"/>
      <c r="J301" s="249"/>
      <c r="K301" s="249"/>
      <c r="L301" s="249"/>
      <c r="M301" s="14"/>
      <c r="N301" s="26"/>
      <c r="O301" s="158" t="s">
        <v>284</v>
      </c>
      <c r="P301" s="159"/>
      <c r="Q301" s="159"/>
      <c r="R301" s="160"/>
    </row>
    <row r="302" spans="1:20" ht="45.75" thickBot="1" x14ac:dyDescent="0.3">
      <c r="A302" s="249"/>
      <c r="B302" s="249"/>
      <c r="C302" s="249"/>
      <c r="D302" s="249"/>
      <c r="E302" s="249"/>
      <c r="F302" s="249"/>
      <c r="G302" s="249"/>
      <c r="H302" s="249"/>
      <c r="I302" s="249"/>
      <c r="J302" s="249"/>
      <c r="K302" s="249"/>
      <c r="L302" s="249"/>
      <c r="M302" s="14"/>
      <c r="N302" s="26"/>
      <c r="O302" s="15" t="s">
        <v>16</v>
      </c>
      <c r="P302" s="15" t="s">
        <v>17</v>
      </c>
      <c r="Q302" s="15" t="s">
        <v>18</v>
      </c>
      <c r="R302" s="15" t="s">
        <v>19</v>
      </c>
    </row>
    <row r="303" spans="1:20" ht="16.5" thickBot="1" x14ac:dyDescent="0.3">
      <c r="A303" s="249"/>
      <c r="B303" s="249"/>
      <c r="C303" s="249"/>
      <c r="D303" s="249"/>
      <c r="E303" s="249"/>
      <c r="F303" s="249"/>
      <c r="G303" s="249"/>
      <c r="H303" s="249"/>
      <c r="I303" s="249"/>
      <c r="J303" s="249"/>
      <c r="K303" s="249"/>
      <c r="L303" s="249"/>
      <c r="M303" s="14"/>
      <c r="N303" s="27"/>
      <c r="O303" s="135">
        <f>O299</f>
        <v>0</v>
      </c>
      <c r="P303" s="136">
        <f t="shared" ref="P303:R303" si="150">P299</f>
        <v>0</v>
      </c>
      <c r="Q303" s="136">
        <f t="shared" si="150"/>
        <v>0</v>
      </c>
      <c r="R303" s="137">
        <f t="shared" si="150"/>
        <v>0</v>
      </c>
    </row>
  </sheetData>
  <mergeCells count="114">
    <mergeCell ref="A2:Q2"/>
    <mergeCell ref="A7:Q7"/>
    <mergeCell ref="B8:J8"/>
    <mergeCell ref="S210:T210"/>
    <mergeCell ref="S209:T209"/>
    <mergeCell ref="S208:T208"/>
    <mergeCell ref="S215:T215"/>
    <mergeCell ref="S214:T214"/>
    <mergeCell ref="S213:T213"/>
    <mergeCell ref="S212:T212"/>
    <mergeCell ref="S211:T211"/>
    <mergeCell ref="S217:T217"/>
    <mergeCell ref="S216:T216"/>
    <mergeCell ref="S219:T219"/>
    <mergeCell ref="S218:T218"/>
    <mergeCell ref="S223:T223"/>
    <mergeCell ref="S222:T222"/>
    <mergeCell ref="S221:T221"/>
    <mergeCell ref="S220:T220"/>
    <mergeCell ref="C63:F63"/>
    <mergeCell ref="J63:N63"/>
    <mergeCell ref="C160:F160"/>
    <mergeCell ref="J160:N160"/>
    <mergeCell ref="C83:F83"/>
    <mergeCell ref="J83:N83"/>
    <mergeCell ref="C181:F181"/>
    <mergeCell ref="J181:N181"/>
    <mergeCell ref="C140:C142"/>
    <mergeCell ref="D140:D142"/>
    <mergeCell ref="E140:E142"/>
    <mergeCell ref="F140:F142"/>
    <mergeCell ref="R109:R112"/>
    <mergeCell ref="O116:O119"/>
    <mergeCell ref="P116:P119"/>
    <mergeCell ref="Q116:Q119"/>
    <mergeCell ref="R116:R119"/>
    <mergeCell ref="M109:M112"/>
    <mergeCell ref="N109:N112"/>
    <mergeCell ref="A55:L58"/>
    <mergeCell ref="A75:L78"/>
    <mergeCell ref="D109:D112"/>
    <mergeCell ref="E109:E112"/>
    <mergeCell ref="F109:F112"/>
    <mergeCell ref="C109:C112"/>
    <mergeCell ref="J109:J112"/>
    <mergeCell ref="K109:K112"/>
    <mergeCell ref="L109:L112"/>
    <mergeCell ref="M116:M119"/>
    <mergeCell ref="N116:N119"/>
    <mergeCell ref="O109:O112"/>
    <mergeCell ref="P109:P112"/>
    <mergeCell ref="Q109:Q112"/>
    <mergeCell ref="N140:N142"/>
    <mergeCell ref="R147:R150"/>
    <mergeCell ref="M147:M150"/>
    <mergeCell ref="N147:N150"/>
    <mergeCell ref="O147:O150"/>
    <mergeCell ref="F123:F131"/>
    <mergeCell ref="J123:J131"/>
    <mergeCell ref="C116:C119"/>
    <mergeCell ref="D116:D119"/>
    <mergeCell ref="E116:E119"/>
    <mergeCell ref="F116:F119"/>
    <mergeCell ref="J116:J119"/>
    <mergeCell ref="K116:K119"/>
    <mergeCell ref="L116:L119"/>
    <mergeCell ref="C147:C150"/>
    <mergeCell ref="D147:D150"/>
    <mergeCell ref="E147:E150"/>
    <mergeCell ref="F147:F150"/>
    <mergeCell ref="R140:R142"/>
    <mergeCell ref="K123:K131"/>
    <mergeCell ref="L123:L131"/>
    <mergeCell ref="M123:M131"/>
    <mergeCell ref="N123:N131"/>
    <mergeCell ref="O123:O131"/>
    <mergeCell ref="J147:J150"/>
    <mergeCell ref="P123:P131"/>
    <mergeCell ref="Q123:Q131"/>
    <mergeCell ref="R123:R131"/>
    <mergeCell ref="O140:O142"/>
    <mergeCell ref="P140:P142"/>
    <mergeCell ref="Q140:Q142"/>
    <mergeCell ref="J140:J142"/>
    <mergeCell ref="K140:K142"/>
    <mergeCell ref="L140:L142"/>
    <mergeCell ref="M140:M142"/>
    <mergeCell ref="C123:C131"/>
    <mergeCell ref="D123:D131"/>
    <mergeCell ref="E123:E131"/>
    <mergeCell ref="C277:F277"/>
    <mergeCell ref="J277:N277"/>
    <mergeCell ref="A285:L288"/>
    <mergeCell ref="C293:F293"/>
    <mergeCell ref="J293:N293"/>
    <mergeCell ref="A300:L303"/>
    <mergeCell ref="A244:L247"/>
    <mergeCell ref="P147:P150"/>
    <mergeCell ref="Q147:Q150"/>
    <mergeCell ref="C234:F234"/>
    <mergeCell ref="J234:N234"/>
    <mergeCell ref="C205:F205"/>
    <mergeCell ref="J205:N205"/>
    <mergeCell ref="A197:L200"/>
    <mergeCell ref="A225:L228"/>
    <mergeCell ref="C252:F252"/>
    <mergeCell ref="J252:N252"/>
    <mergeCell ref="E266:F266"/>
    <mergeCell ref="E267:F267"/>
    <mergeCell ref="A269:L272"/>
    <mergeCell ref="A152:L155"/>
    <mergeCell ref="A173:L176"/>
    <mergeCell ref="K147:K150"/>
    <mergeCell ref="L147:L150"/>
  </mergeCells>
  <phoneticPr fontId="13" type="noConversion"/>
  <pageMargins left="0.23622047244094491" right="0.23622047244094491" top="0.74803149606299213" bottom="0.74803149606299213" header="0.31496062992125984" footer="0.31496062992125984"/>
  <pageSetup paperSize="9" scale="38" firstPageNumber="18" fitToHeight="0" pageOrder="overThenDown" orientation="landscape" verticalDpi="0" r:id="rId1"/>
  <headerFooter>
    <oddHeader>&amp;CFORMULARZ ASORTYMENTOWO-CENOWY
MODYFIKACJA&amp;RZałącznik nr  2</oddHeader>
    <oddFooter>Strona &amp;P</oddFooter>
  </headerFooter>
  <rowBreaks count="2" manualBreakCount="2">
    <brk id="107" max="21" man="1"/>
    <brk id="159"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FAC</vt:lpstr>
      <vt:lpstr>FAC!Obszar_wydruku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Damian Piekielny</dc:creator>
  <cp:lastModifiedBy>Anna Majewska</cp:lastModifiedBy>
  <cp:lastPrinted>2025-11-12T09:52:57Z</cp:lastPrinted>
  <dcterms:created xsi:type="dcterms:W3CDTF">2015-06-05T18:17:20Z</dcterms:created>
  <dcterms:modified xsi:type="dcterms:W3CDTF">2025-11-12T09:53:07Z</dcterms:modified>
</cp:coreProperties>
</file>