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00" tabRatio="830" activeTab="3"/>
  </bookViews>
  <sheets>
    <sheet name="zestawienie" sheetId="25" r:id="rId1"/>
    <sheet name="I.WO Kontraktu" sheetId="22" r:id="rId2"/>
    <sheet name="II.WO Robót" sheetId="70" r:id="rId3"/>
    <sheet name="III. Prace przyg. i Zieleń " sheetId="79" r:id="rId4"/>
    <sheet name="IV. Układ drogowy" sheetId="77" r:id="rId5"/>
    <sheet name="V. Kanalizacja deszczowa" sheetId="78" r:id="rId6"/>
    <sheet name="VI. Sieci elekt. i oświetlenie " sheetId="80" r:id="rId7"/>
    <sheet name="VII. Telekomunikacja" sheetId="81" r:id="rId8"/>
  </sheets>
  <definedNames>
    <definedName name="_Toc443992364" localSheetId="3">'III. Prace przyg. i Zieleń '!#REF!</definedName>
    <definedName name="_Toc443992364" localSheetId="4">'IV. Układ drogowy'!#REF!</definedName>
    <definedName name="_Toc443992364" localSheetId="5">'V. Kanalizacja deszczowa'!#REF!</definedName>
    <definedName name="_Toc443992364" localSheetId="6">'VI. Sieci elekt. i oświetlenie '!#REF!</definedName>
    <definedName name="_Toc443992364" localSheetId="7">'VII. Telekomunikacja'!#REF!</definedName>
    <definedName name="Ark" localSheetId="3">#REF!</definedName>
    <definedName name="Ark" localSheetId="4">#REF!</definedName>
    <definedName name="Ark" localSheetId="5">#REF!</definedName>
    <definedName name="Ark" localSheetId="6">#REF!</definedName>
    <definedName name="Ark" localSheetId="7">#REF!</definedName>
    <definedName name="Ark">#REF!</definedName>
    <definedName name="Arkusz2" localSheetId="3">#REF!</definedName>
    <definedName name="Arkusz2" localSheetId="4">#REF!</definedName>
    <definedName name="Arkusz2" localSheetId="5">#REF!</definedName>
    <definedName name="Arkusz2" localSheetId="6">#REF!</definedName>
    <definedName name="Arkusz2" localSheetId="7">#REF!</definedName>
    <definedName name="Arkusz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IX.WyspaSommera">#REF!</definedName>
    <definedName name="_xlnm.Print_Area" localSheetId="1">'I.WO Kontraktu'!$A$1:$G$8</definedName>
    <definedName name="_xlnm.Print_Area" localSheetId="2">'II.WO Robót'!$A$1:$G$9</definedName>
    <definedName name="_xlnm.Print_Area" localSheetId="3">'III. Prace przyg. i Zieleń '!$A$1:$G$16</definedName>
    <definedName name="_xlnm.Print_Area" localSheetId="4">'IV. Układ drogowy'!$A$1:$G$110</definedName>
    <definedName name="_xlnm.Print_Area" localSheetId="5">'V. Kanalizacja deszczowa'!#REF!</definedName>
    <definedName name="_xlnm.Print_Area" localSheetId="6">'VI. Sieci elekt. i oświetlenie '!$A$1:$G$35</definedName>
    <definedName name="_xlnm.Print_Area" localSheetId="7">'VII. Telekomunikacja'!$A$1:$G$5</definedName>
    <definedName name="_xlnm.Print_Area" localSheetId="0">zestawienie!$A$1:$D$20</definedName>
    <definedName name="rrrr" localSheetId="3">#REF!</definedName>
    <definedName name="rrrr" localSheetId="6">#REF!</definedName>
    <definedName name="rrrr" localSheetId="7">#REF!</definedName>
    <definedName name="rrrr">#REF!</definedName>
    <definedName name="_xlnm.Print_Titles" localSheetId="1">'I.WO Kontraktu'!$1:$4</definedName>
    <definedName name="V.OstrogiCzescIIIodc.5" localSheetId="3">#REF!</definedName>
    <definedName name="V.OstrogiCzescIIIodc.5" localSheetId="4">#REF!</definedName>
    <definedName name="V.OstrogiCzescIIIodc.5" localSheetId="5">#REF!</definedName>
    <definedName name="V.OstrogiCzescIIIodc.5" localSheetId="6">#REF!</definedName>
    <definedName name="V.OstrogiCzescIIIodc.5" localSheetId="7">#REF!</definedName>
    <definedName name="V.OstrogiCzescIIIodc.5">#REF!</definedName>
    <definedName name="V.OstrogiCzęśćIIIodc.5" localSheetId="3">#REF!</definedName>
    <definedName name="V.OstrogiCzęśćIIIodc.5" localSheetId="4">#REF!</definedName>
    <definedName name="V.OstrogiCzęśćIIIodc.5" localSheetId="5">#REF!</definedName>
    <definedName name="V.OstrogiCzęśćIIIodc.5" localSheetId="6">#REF!</definedName>
    <definedName name="V.OstrogiCzęśćIIIodc.5" localSheetId="7">#REF!</definedName>
    <definedName name="V.OstrogiCzęśćIIIodc.5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80" l="1"/>
  <c r="G32" i="77" l="1"/>
  <c r="G30" i="77"/>
  <c r="G27" i="77"/>
  <c r="G23" i="77"/>
  <c r="G18" i="77"/>
  <c r="G16" i="77"/>
  <c r="G14" i="77"/>
  <c r="G7" i="70" l="1"/>
  <c r="A1" i="77" l="1"/>
  <c r="A1" i="79" l="1"/>
  <c r="G32" i="80" l="1"/>
  <c r="G7" i="80" l="1"/>
  <c r="G6" i="80"/>
  <c r="G15" i="80" l="1"/>
  <c r="G14" i="80"/>
  <c r="G13" i="80"/>
  <c r="G20" i="80" l="1"/>
  <c r="G21" i="80"/>
  <c r="G19" i="80"/>
  <c r="G24" i="80"/>
  <c r="G23" i="80"/>
  <c r="G22" i="80"/>
  <c r="G18" i="80"/>
  <c r="G17" i="80"/>
  <c r="G12" i="80"/>
  <c r="G11" i="80"/>
  <c r="G10" i="80"/>
  <c r="G9" i="80"/>
  <c r="G8" i="80"/>
  <c r="G25" i="80" l="1"/>
  <c r="G36" i="78"/>
  <c r="G81" i="77"/>
  <c r="I63" i="77"/>
  <c r="G44" i="78" l="1"/>
  <c r="G42" i="78"/>
  <c r="G40" i="78"/>
  <c r="G39" i="78"/>
  <c r="G38" i="78"/>
  <c r="G35" i="78"/>
  <c r="G34" i="78"/>
  <c r="G19" i="78"/>
  <c r="G20" i="78"/>
  <c r="G21" i="78"/>
  <c r="G22" i="78"/>
  <c r="G23" i="78"/>
  <c r="G24" i="78"/>
  <c r="G25" i="78"/>
  <c r="G26" i="78"/>
  <c r="G27" i="78"/>
  <c r="G28" i="78"/>
  <c r="G29" i="78"/>
  <c r="G30" i="78"/>
  <c r="G31" i="78"/>
  <c r="G32" i="78"/>
  <c r="G18" i="78"/>
  <c r="G17" i="78"/>
  <c r="G16" i="78"/>
  <c r="G15" i="78"/>
  <c r="G14" i="78"/>
  <c r="G13" i="78"/>
  <c r="G12" i="78"/>
  <c r="G11" i="78"/>
  <c r="G8" i="78"/>
  <c r="G108" i="77" l="1"/>
  <c r="G107" i="77"/>
  <c r="G102" i="77"/>
  <c r="G101" i="77"/>
  <c r="G97" i="77"/>
  <c r="G96" i="77"/>
  <c r="G93" i="77"/>
  <c r="G76" i="77"/>
  <c r="G28" i="77"/>
  <c r="G68" i="77"/>
  <c r="G59" i="77"/>
  <c r="G44" i="77"/>
  <c r="G43" i="77"/>
  <c r="G40" i="77"/>
  <c r="G41" i="77" s="1"/>
  <c r="G12" i="77"/>
  <c r="G26" i="77"/>
  <c r="G25" i="77"/>
  <c r="G24" i="77"/>
  <c r="G22" i="77"/>
  <c r="G20" i="77"/>
  <c r="G21" i="77"/>
  <c r="G15" i="77"/>
  <c r="G17" i="77"/>
  <c r="G19" i="77"/>
  <c r="G11" i="79"/>
  <c r="G8" i="79"/>
  <c r="G9" i="79"/>
  <c r="G10" i="79"/>
  <c r="A1" i="81"/>
  <c r="A1" i="78"/>
  <c r="A1" i="80"/>
  <c r="A1" i="70"/>
  <c r="A1" i="22"/>
  <c r="G109" i="77" l="1"/>
  <c r="G6" i="81"/>
  <c r="G7" i="81"/>
  <c r="G8" i="81"/>
  <c r="G9" i="81" l="1"/>
  <c r="G10" i="81" s="1"/>
  <c r="D12" i="25" l="1"/>
  <c r="G6" i="78"/>
  <c r="G9" i="78"/>
  <c r="G27" i="80" l="1"/>
  <c r="G28" i="80"/>
  <c r="G104" i="77"/>
  <c r="G99" i="77"/>
  <c r="G74" i="77"/>
  <c r="G73" i="77"/>
  <c r="G72" i="77"/>
  <c r="G70" i="77"/>
  <c r="G12" i="79" l="1"/>
  <c r="G7" i="79"/>
  <c r="G29" i="80" l="1"/>
  <c r="G30" i="80"/>
  <c r="G31" i="80"/>
  <c r="G33" i="80"/>
  <c r="G91" i="77"/>
  <c r="G65" i="77"/>
  <c r="G51" i="77"/>
  <c r="G37" i="77"/>
  <c r="G92" i="77"/>
  <c r="G80" i="77"/>
  <c r="G34" i="80" l="1"/>
  <c r="G35" i="80" s="1"/>
  <c r="G82" i="77"/>
  <c r="G9" i="77"/>
  <c r="G7" i="77"/>
  <c r="G6" i="77"/>
  <c r="G13" i="79"/>
  <c r="G6" i="22"/>
  <c r="G14" i="79" l="1"/>
  <c r="D11" i="25"/>
  <c r="G5" i="70"/>
  <c r="G6" i="70"/>
  <c r="G8" i="70" l="1"/>
  <c r="G94" i="77"/>
  <c r="G105" i="77" s="1"/>
  <c r="G7" i="78" l="1"/>
  <c r="G45" i="78" s="1"/>
  <c r="D10" i="25" l="1"/>
  <c r="G87" i="77"/>
  <c r="G85" i="77"/>
  <c r="G63" i="77"/>
  <c r="G62" i="77"/>
  <c r="G61" i="77"/>
  <c r="G58" i="77"/>
  <c r="G54" i="77"/>
  <c r="G53" i="77"/>
  <c r="G52" i="77"/>
  <c r="G47" i="77"/>
  <c r="G48" i="77"/>
  <c r="G49" i="77"/>
  <c r="G45" i="77"/>
  <c r="G36" i="77"/>
  <c r="G38" i="77" s="1"/>
  <c r="G31" i="77"/>
  <c r="G11" i="77"/>
  <c r="D7" i="25"/>
  <c r="D6" i="25"/>
  <c r="G77" i="77" l="1"/>
  <c r="G88" i="77"/>
  <c r="D8" i="25"/>
  <c r="G55" i="77"/>
  <c r="G13" i="77" l="1"/>
  <c r="G33" i="77" l="1"/>
  <c r="G29" i="77"/>
  <c r="G34" i="77" l="1"/>
  <c r="G110" i="77" l="1"/>
  <c r="A49" i="22"/>
  <c r="A49" i="25"/>
  <c r="D9" i="25" l="1"/>
  <c r="D13" i="25" s="1"/>
  <c r="D15" i="25" s="1"/>
</calcChain>
</file>

<file path=xl/sharedStrings.xml><?xml version="1.0" encoding="utf-8"?>
<sst xmlns="http://schemas.openxmlformats.org/spreadsheetml/2006/main" count="771" uniqueCount="455">
  <si>
    <t>Zestawienie Ogóne</t>
  </si>
  <si>
    <t>Lp</t>
  </si>
  <si>
    <t>Wyszczególnienie</t>
  </si>
  <si>
    <t>Arkusz</t>
  </si>
  <si>
    <t>I. Wymagania Ogólne Kontraktu</t>
  </si>
  <si>
    <t>I</t>
  </si>
  <si>
    <t>II. Wymagania ogólne dla Robót</t>
  </si>
  <si>
    <t>II</t>
  </si>
  <si>
    <t>III</t>
  </si>
  <si>
    <t>V</t>
  </si>
  <si>
    <t>VI</t>
  </si>
  <si>
    <t>VII</t>
  </si>
  <si>
    <t>VIII</t>
  </si>
  <si>
    <t>Uwaga:</t>
  </si>
  <si>
    <t>*) Wartość  podawać w PLN z dokładnością do dwóch miejsc po przecinku</t>
  </si>
  <si>
    <t>Poz.</t>
  </si>
  <si>
    <t xml:space="preserve">Nr Specyfikacji Technicznej </t>
  </si>
  <si>
    <t xml:space="preserve">Wyszczególnienie elementów rozliczeniowych                                 </t>
  </si>
  <si>
    <t>Jednostka</t>
  </si>
  <si>
    <t>(PLN)</t>
  </si>
  <si>
    <t>I.1</t>
  </si>
  <si>
    <t>ST-00</t>
  </si>
  <si>
    <t>Pozyskanie wymaganych Kontraktem ubezpieczeń, gwarancji i zabezpieczeń</t>
  </si>
  <si>
    <t>ryczałt</t>
  </si>
  <si>
    <t>Razem Wymagania Ogólne Kontraktu</t>
  </si>
  <si>
    <t>Wartość należy podać z dokładnością do dwóch miejsc po przecinku</t>
  </si>
  <si>
    <t>Nr Specyfikacji Technicznej</t>
  </si>
  <si>
    <t xml:space="preserve">Nazwa i opis pozycji przedmiaru                              </t>
  </si>
  <si>
    <t xml:space="preserve">Jednostki miary                                </t>
  </si>
  <si>
    <t xml:space="preserve">nazwa         </t>
  </si>
  <si>
    <t>II.1</t>
  </si>
  <si>
    <t>II.2</t>
  </si>
  <si>
    <t>II.3</t>
  </si>
  <si>
    <t>Razem Wymagania Ogólne dla Robót</t>
  </si>
  <si>
    <t>III Prace Przygotowawcze</t>
  </si>
  <si>
    <r>
      <t xml:space="preserve">ilość              </t>
    </r>
    <r>
      <rPr>
        <i/>
        <sz val="8"/>
        <rFont val="Arial Narrow"/>
        <family val="2"/>
      </rPr>
      <t xml:space="preserve"> </t>
    </r>
  </si>
  <si>
    <t/>
  </si>
  <si>
    <t>III.1.1</t>
  </si>
  <si>
    <t>szt</t>
  </si>
  <si>
    <t>III.1.2</t>
  </si>
  <si>
    <t>III.1.3</t>
  </si>
  <si>
    <t>III.1.4</t>
  </si>
  <si>
    <t>III.1.5</t>
  </si>
  <si>
    <t>ha</t>
  </si>
  <si>
    <t>m</t>
  </si>
  <si>
    <t>kpl.</t>
  </si>
  <si>
    <t>ROBOTY PRZYGOTOWACZE</t>
  </si>
  <si>
    <t>D-01.01.01a</t>
  </si>
  <si>
    <t>km</t>
  </si>
  <si>
    <t>kpl</t>
  </si>
  <si>
    <t>szt.</t>
  </si>
  <si>
    <t>Razem  Roboty przygotowawcze:</t>
  </si>
  <si>
    <t>Razem  Roboty ziemne:</t>
  </si>
  <si>
    <t>Razem Pobudowy:</t>
  </si>
  <si>
    <t>Razem Nawierzchnie:</t>
  </si>
  <si>
    <t>ROBOTY WYKOŃCZENIOWE</t>
  </si>
  <si>
    <t>Razem Roboty wykończeniowe:</t>
  </si>
  <si>
    <t>Oznakowanie poziome</t>
  </si>
  <si>
    <t>D-07.02.01</t>
  </si>
  <si>
    <t>Oznakowanie pionowe</t>
  </si>
  <si>
    <t>Razem Oznakownie dróg i urządzenia bezpieczeństwa ruchu:</t>
  </si>
  <si>
    <t>D-08.00.00</t>
  </si>
  <si>
    <t>ELEMENTY ULIC</t>
  </si>
  <si>
    <t>Razem Elementy ulic:</t>
  </si>
  <si>
    <t>IV.1.1</t>
  </si>
  <si>
    <t>IV.1.2</t>
  </si>
  <si>
    <t>IV.1.3</t>
  </si>
  <si>
    <t>IV.1.4</t>
  </si>
  <si>
    <t>IV.1.5</t>
  </si>
  <si>
    <t>IV.1.6</t>
  </si>
  <si>
    <t>IV.1.7</t>
  </si>
  <si>
    <t>IV.1.8</t>
  </si>
  <si>
    <t>IV.1.10</t>
  </si>
  <si>
    <t>IV.2</t>
  </si>
  <si>
    <t>IV.2.1</t>
  </si>
  <si>
    <t>IV.2.2</t>
  </si>
  <si>
    <t>IV.9</t>
  </si>
  <si>
    <t>IV.4</t>
  </si>
  <si>
    <t>IV.4.1</t>
  </si>
  <si>
    <r>
      <t xml:space="preserve">ilość              </t>
    </r>
    <r>
      <rPr>
        <i/>
        <sz val="8"/>
        <rFont val="Arial CE"/>
        <charset val="238"/>
      </rPr>
      <t xml:space="preserve"> </t>
    </r>
  </si>
  <si>
    <t>VI.1</t>
  </si>
  <si>
    <t>m3</t>
  </si>
  <si>
    <t>Badania i pomiary</t>
  </si>
  <si>
    <t>Tymczasowe zabezpieczenie drzew i krzewów na czas trwania Robót</t>
  </si>
  <si>
    <t>D.01.01.01a</t>
  </si>
  <si>
    <t>Wyniesienie i stabilizacja granic pasa drogowego</t>
  </si>
  <si>
    <t>D.01.02.02a</t>
  </si>
  <si>
    <t>D.01.02.04</t>
  </si>
  <si>
    <t>m2</t>
  </si>
  <si>
    <t>D.02.01.01</t>
  </si>
  <si>
    <t>D.02.03.01</t>
  </si>
  <si>
    <t>Wykonanie nasypów  z pozyskaniem i transportem gruntu, formowaniem i zagęszczeniem</t>
  </si>
  <si>
    <t>D.04.00.00</t>
  </si>
  <si>
    <t>Frezowanie nawierzchni asfaltowych na zimno    
CPV: Roboty w zakresie burzenia, roboty ziemne</t>
  </si>
  <si>
    <t>D.06.01.01</t>
  </si>
  <si>
    <t>D.07.01.01</t>
  </si>
  <si>
    <t>D.07.02.01</t>
  </si>
  <si>
    <r>
      <t xml:space="preserve">ilość              </t>
    </r>
    <r>
      <rPr>
        <i/>
        <sz val="10"/>
        <rFont val="Arial Narrow"/>
        <family val="2"/>
        <charset val="238"/>
      </rPr>
      <t xml:space="preserve"> </t>
    </r>
  </si>
  <si>
    <t>D.08.01.01</t>
  </si>
  <si>
    <t>Krawężniki betonowe i kamienne                 
CPV: Roboty w zakresie konstruowania, fundamentowania oraz wykonywania nawierzchni autostrad, dróg.</t>
  </si>
  <si>
    <t>Humusowanie skarp i wykonanie trawników    
CPV: Roboty w zakresie usuwania gleby.</t>
  </si>
  <si>
    <t>Zdjęcie warstwy ziemi urodzajnej
CPV: Roboty w zakresie usuwania gleby</t>
  </si>
  <si>
    <t>Rozbiórka elementów dróg       
CPV: Roboty w zakresie burzenia, roboty ziemne</t>
  </si>
  <si>
    <t>ROBOTY ZIEMNE
CPV: Roboty w zakresie usuwania gleby</t>
  </si>
  <si>
    <t xml:space="preserve">PODBUDOWY
CPV: Roboty w zakresie konstruowania, fundamentowania oraz wykonywania nawierzchni autostrad, dróg    </t>
  </si>
  <si>
    <t xml:space="preserve">NAWIERZCHNIE
CPV: Roboty w zakresie konstruowania, fundamentowania oraz wykonywania nawierzchni autostrad, dróg    </t>
  </si>
  <si>
    <t>OZNAKOWANIE DRÓG I URZĄDZENIA BEZPIECZEŃSTWA RUCHU
CPV: Roboty w zakresie konstruowania, fundamentowania oraz wykonywania nawierzchni autostrad, dróg.</t>
  </si>
  <si>
    <t>Betonowe obrzeża chodnikowe
CPV: Roboty w zakresie konstruowania, fundamentowania oraz wykonywania nawierzchni autostrad, dróg.</t>
  </si>
  <si>
    <t>D.10.00.00</t>
  </si>
  <si>
    <t>INNE ROBOTY</t>
  </si>
  <si>
    <t xml:space="preserve">Razem Inne Roboty: </t>
  </si>
  <si>
    <t>Badania, sprawdzenia i pomiary</t>
  </si>
  <si>
    <t>IV.1</t>
  </si>
  <si>
    <t>IV.1.11</t>
  </si>
  <si>
    <t>IV.1.12</t>
  </si>
  <si>
    <t>IV.4.2</t>
  </si>
  <si>
    <t>IV.4.3</t>
  </si>
  <si>
    <t>IV.4.4</t>
  </si>
  <si>
    <t>IV.4.6</t>
  </si>
  <si>
    <t>IV.4.7</t>
  </si>
  <si>
    <t>IV.4.9</t>
  </si>
  <si>
    <t>IV.5</t>
  </si>
  <si>
    <t>IV.5.1</t>
  </si>
  <si>
    <t>IV.5.2</t>
  </si>
  <si>
    <t>IV.5.3</t>
  </si>
  <si>
    <t>IV.5.4</t>
  </si>
  <si>
    <t>IV.5.7</t>
  </si>
  <si>
    <t>IV.5.10</t>
  </si>
  <si>
    <t>IV.5.11</t>
  </si>
  <si>
    <t>IV.5.12</t>
  </si>
  <si>
    <t>IV.6</t>
  </si>
  <si>
    <t>IV.6.1</t>
  </si>
  <si>
    <t>IV.6.2</t>
  </si>
  <si>
    <t>IV.7</t>
  </si>
  <si>
    <t>IV.7.1</t>
  </si>
  <si>
    <t>IV.7.2</t>
  </si>
  <si>
    <t>IV.8</t>
  </si>
  <si>
    <t>IV.8.1</t>
  </si>
  <si>
    <t>IV.8.2</t>
  </si>
  <si>
    <t>IV.8.3</t>
  </si>
  <si>
    <t>IV.8.4</t>
  </si>
  <si>
    <t>IV.8.5</t>
  </si>
  <si>
    <t>Razem BUDOWA I PRZEBUDOWA OŚWIETLENIE ULICZNEGO :</t>
  </si>
  <si>
    <t>D 01.03.04</t>
  </si>
  <si>
    <t>Sprawdzenia, badania i pomiary</t>
  </si>
  <si>
    <t xml:space="preserve">D 01.03.04 
</t>
  </si>
  <si>
    <t>VII.2.2</t>
  </si>
  <si>
    <t>VII.2.4</t>
  </si>
  <si>
    <t>VII.2.6</t>
  </si>
  <si>
    <t>VII.2.8</t>
  </si>
  <si>
    <t>Dokumentacja powykonawcza wraz z inwentaryzacją geodezyjna powykonawcza wraz z uzyskaniem mapy inwentaryzacyjnej potwierdzajacej przyjęcie do zasobu</t>
  </si>
  <si>
    <t>III. Prace przygotowawcze i Zieleń Drogowa</t>
  </si>
  <si>
    <t>IV. Układ drogowy</t>
  </si>
  <si>
    <t>V. Kanalizacja deszczowa</t>
  </si>
  <si>
    <t>VII. Teletekomunikacja</t>
  </si>
  <si>
    <t>Wykonanie cięć pielęgnacyjnych drzew</t>
  </si>
  <si>
    <t>Regulacja  istniejących urządzeń infrastruktury</t>
  </si>
  <si>
    <t>Razem  Regulacja   istniejących urządzeń infrastruktury:</t>
  </si>
  <si>
    <t>Oczyszczenie i skropienie warstw konstrukcyjnych niebitumicznych</t>
  </si>
  <si>
    <t>Oczyszczenie i skropienie warstw konstrukcyjnych bitumicznych</t>
  </si>
  <si>
    <t xml:space="preserve">Podbudowa z kruszywa łamanego
</t>
  </si>
  <si>
    <t>Podbudowa i ulepszone podłoże z kruszywa stabilizowanego cementem</t>
  </si>
  <si>
    <t>Warstwa ulepszonego podłoża z warstwy kruszywa związanego cementem C1,5/2,0 gr. 10cm z zagęszczeniem</t>
  </si>
  <si>
    <t>Warstwa ulepszonego podłoża z warstwy kruszywa związanego cementem C1,5/2,0 gr. 15cm z zagęszczeniem</t>
  </si>
  <si>
    <t>Podbudowa z betonu asfaltowego</t>
  </si>
  <si>
    <t xml:space="preserve">Nowa zatoka autobusowa -nawierzchnia z kostki kamiennej 16/18 na podsypce cementowo piaskowej gr. 5cm z wypełnieniem spoin zaprawą epoksydową </t>
  </si>
  <si>
    <t>Wykonanie warstwy wiążącej z  AC16W gr. 4cm z zagęszczeniem</t>
  </si>
  <si>
    <t>Wykonanie warstwy wiążącej z  AC16W gr. 6cm z zagęszczeniem</t>
  </si>
  <si>
    <t>Wykonanie warstwy ścieralnej SMA 11 gr. 4cm z zagęszczeniem</t>
  </si>
  <si>
    <t>Wykonanie nawierzchni z betonowej kostki brukowej gr. 8cm na podsypce cementowo piaskowej gr. 3cm - nowe zjazdy</t>
  </si>
  <si>
    <t>Wykonanie nawierzchni z trylinki na podsypce cementowo piaskowej gr. 5cm - materiał z rozbiórki</t>
  </si>
  <si>
    <t>Zabezpieczenie siatką nawierzchni asfaltowej</t>
  </si>
  <si>
    <t>Ułożenie siatki z włókien szklano węglanowych o wytrzymałości na rozciąganie min. 120 kN/m</t>
  </si>
  <si>
    <t>Humusowanie z obsianiem trawą przy gr. humusu 5cm</t>
  </si>
  <si>
    <t>Uzupełnianie poboczy wykonywane ręcznie - plantowanie</t>
  </si>
  <si>
    <t>Krawężniki betonowe o wymiarach 20x30cm z wykonaniem ław betonowych z oporem z betonu C12/15 - wyniesiony</t>
  </si>
  <si>
    <t>Chodniki z kostki betonowej</t>
  </si>
  <si>
    <t>Nawierzchnia z kostki betonowej gr. 8cm na podsypce cem. piask. 1:4 gr. 3cm - nowy materiał</t>
  </si>
  <si>
    <t>Wykonanie nawierzchni zjazdów z betonu cementowego C20/25 gr. 25 cm po zagęszczeniu z dylatacjami</t>
  </si>
  <si>
    <t>Wyrównanie podbudowy zatok autobusowych warstwą betonu C16/20 gr. min 12cm zbrojonego siatką stalową oczko 10x10 fi 8mm</t>
  </si>
  <si>
    <t>Wjazdy i wyjazdy z bram, zatoki autobusowe</t>
  </si>
  <si>
    <t>Ścieki z kostki kamiennej
CPV: Roboty w zakresie konstruowania, fundamentowania oraz wykonywania nawierzchni autostrad, dróg.</t>
  </si>
  <si>
    <t>Wykonanie ścieków z kostki kamiennej wys. 8 cm z wykonaniem ławy betonowej</t>
  </si>
  <si>
    <t>Ustawienie wiaty przystankowej</t>
  </si>
  <si>
    <t>Wykonanie nawierzchni przejazdu kolejowego z prefabrykowanych płyt gumowych na kruszywie mineralnym 0-31,5mm wraz z sytemowym krawężnikiem oporowym na fundamecie betonowym z betonu C20/25 oraz warstwą wyrównującą i fugą montażową</t>
  </si>
  <si>
    <t>Kanalizacja deszczowa wraz z robotami ziemnymi,wywozem, utylizacją podsypką,obsypką, zagęszczeniem,oznakowaniem, odwodnieniem wykopu, umocnienie wykopu</t>
  </si>
  <si>
    <t>Kanały z rur PVC łączonych na wcisk o śr. zewn. 200 mm (Rury lite)</t>
  </si>
  <si>
    <t>Zbiornik D3-D3.1  Wykonany ze skrzynek rozsączających (1200x600x600), pojemność wodna netto pojedynczej skrzynki 413 dm3 wraz ze studzienkami inspekcyjnymi i odpowietrzeniem. Objętość urządzenia: 2,59m3</t>
  </si>
  <si>
    <t>Zbiornik D1-D1a. Wykonany ze skrzynek rozsączających (1200x600x600), pojemność wodna netto pojedynczej skrzynki 413 dm3 wraz ze studzienkami inspekcyjnymi i odpowietrzeniem. Objętość urządzenia: 12,10m3</t>
  </si>
  <si>
    <t>Zbiornik D5-D5.1  Wykonany ze skrzynek rozsączających (1200x600x600), pojemność wodna netto pojedynczej skrzynki 413 dm3 wraz ze studzienkami inspekcyjnymi i odpowietrzeniem. Objętość urządzenia: 2,59m3</t>
  </si>
  <si>
    <t>Zbiornik D7-D7.1  Wykonany ze skrzynek rozsączających (1200x600x600), pojemność wodna netto pojedynczej skrzynki 413 dm3 wraz ze studzienkami inspekcyjnymi i odpowietrzeniem. Objętość urządzenia: 4,32m3</t>
  </si>
  <si>
    <t>Zbiornik D9-D9.1  Wykonany ze skrzynek rozsączających (1200x600x600), pojemność wodna netto pojedynczej skrzynki 413 dm3 wraz ze studzienkami inspekcyjnymi i odpowietrzeniem. Objętość urządzenia: 9,50m3</t>
  </si>
  <si>
    <t>Zbiornik D13-D14  Wykonany ze skrzynek rozsączających (1200x600x600), pojemność wodna netto pojedynczej skrzynki 413 dm3 wraz ze studzienkami inspekcyjnymi i odpowietrzeniem. Objętość urządzenia: 6,05m3</t>
  </si>
  <si>
    <t>Zbiornik D16-D17  Wykonany ze skrzynek rozsączających (1200x600x600), pojemność wodna netto pojedynczej skrzynki 413 dm3 wraz ze studzienkami inspekcyjnymi i odpowietrzeniem. Objętość urządzenia: 3,46m3</t>
  </si>
  <si>
    <t>Zbiornik D19-D20  Wykonany ze skrzynek rozsączających (1200x600x600), pojemność wodna netto pojedynczej skrzynki 413 dm3 wraz ze studzienkami inspekcyjnymi i odpowietrzeniem. Objętość urządzenia: 8,64m3</t>
  </si>
  <si>
    <t>Zbiornik D22-D23  Wykonany ze skrzynek rozsączających (1200x600x600), pojemność wodna netto pojedynczej skrzynki 413 dm3 wraz ze studzienkami inspekcyjnymi i odpowietrzeniem. Objętość urządzenia: 6,91m3</t>
  </si>
  <si>
    <t>Zbiornik D25-D26  Wykonany ze skrzynek rozsączających (1200x600x600), pojemność wodna netto pojedynczej skrzynki 413 dm3 wraz ze studzienkami inspekcyjnymi i odpowietrzeniem. Objętość urządzenia: 5,18m3</t>
  </si>
  <si>
    <t>Zbiornik D28-D29  Wykonany ze skrzynek rozsączających (1200x600x600), pojemność wodna netto pojedynczej skrzynki 413 dm3 wraz ze studzienkami inspekcyjnymi i odpowietrzeniem. Objętość urządzenia: 11,23m3</t>
  </si>
  <si>
    <t>Zbiornik D32-D34a.2 Wykonany ze skrzynek rozsączających (1200x600x600), pojemność wodna netto pojedynczej skrzynki 413 dm3 wraz ze studzienkami inspekcyjnymi i odpowietrzeniem. Objętość urządzenia: 8,64m3</t>
  </si>
  <si>
    <t>Zbiornik D35-D36  Wykonany ze skrzynek rozsączających (1200x600x600), pojemność wodna netto pojedynczej skrzynki 413 dm3 wraz ze studzienkami inspekcyjnymi i odpowietrzeniem. Objętość urządzenia: 3,46m3</t>
  </si>
  <si>
    <t>Zbiornik D39-D40  Wykonany ze skrzynek rozsączających (1200x600x600), pojemność wodna netto pojedynczej skrzynki 413 dm3 wraz ze studzienkami inspekcyjnymi i odpowietrzeniem. Objętość urządzenia: 20,74m3</t>
  </si>
  <si>
    <t>Zbiornik D42-D42a  Wykonany ze skrzynek rozsączających (1200x600x600), pojemność wodna netto pojedynczej skrzynki 413 dm3 wraz ze studzienkami inspekcyjnymi i odpowietrzeniem. Objętość urządzenia: 10,37m3</t>
  </si>
  <si>
    <t>Zbiornik D45-D46  Wykonany ze skrzynek rozsączających (1200x600x600), pojemność wodna netto pojedynczej skrzynki 413 dm3 wraz ze studzienkami inspekcyjnymi i odpowietrzeniem. Objętość urządzenia: 11,23m3</t>
  </si>
  <si>
    <t>Zbiornik D48-D49  Wykonany ze skrzynek rozsączających (1200x600x600), pojemność wodna netto pojedynczej skrzynki 413 dm3 wraz ze studzienkami inspekcyjnymi i odpowietrzeniem. Objętość urządzenia: 18,14m3</t>
  </si>
  <si>
    <t>Zbiornik D52-D53  Wykonany ze skrzynek rozsączających (1200x600x600), pojemność wodna netto pojedynczej skrzynki 413 dm3 wraz ze studzienkami inspekcyjnymi i odpowietrzeniem. Objętość urządzenia: 25,92m3</t>
  </si>
  <si>
    <t>Zbiornik D55-D56  Wykonany ze skrzynek rozsączających (1200x600x600), pojemność wodna netto pojedynczej skrzynki 413 dm3 wraz ze studzienkami inspekcyjnymi i odpowietrzeniem. Objętość urządzenia: 18,14m3</t>
  </si>
  <si>
    <t>Zbiornik D62-D62a  Wykonany ze skrzynek rozsączających (1200x600x600), pojemność wodna netto pojedynczej skrzynki 413 dm3 wraz ze studzienkami inspekcyjnymi i odpowietrzeniem. Objętość urządzenia: 22,03m3</t>
  </si>
  <si>
    <t>Zbiornik D63-D63a  Wykonany ze skrzynek rozsączających (1200x600x600), pojemność wodna netto pojedynczej skrzynki 413 dm3 wraz ze studzienkami inspekcyjnymi i odpowietrzeniem. Objętość urządzenia: 33,70m3</t>
  </si>
  <si>
    <t>Zbiornik D66-D66a  Wykonany ze skrzynek rozsączających (1200x600x600), pojemność wodna netto pojedynczej skrzynki 413 dm3 wraz ze studzienkami inspekcyjnymi i odpowietrzeniem. Objętość urządzenia: 7,78m3</t>
  </si>
  <si>
    <t xml:space="preserve">Kanały z rur PVC łączonych na wcisk o śr. zewn. 250 mm wraz z trójnikami przelotowymi </t>
  </si>
  <si>
    <t>Kamerowanie kanaizacji</t>
  </si>
  <si>
    <t>Studnie rewizyjne z kręgów betonowych o śr. 1000 mm  z osadnikiem</t>
  </si>
  <si>
    <t>Studzienki kanalizacyjne systemowe o śr 630 - zamknięcie rurą teleskopową z osadnikiem - studzienki poboru próbek</t>
  </si>
  <si>
    <t>Studzienki kanalizacyjne systemowe o śr 630 - zamknięcie rurą teleskopową</t>
  </si>
  <si>
    <t>Zbiorniki wraz z robotami ziemnymi,wywozem, utylizacją podsypką,obsypką, zagęszczeniem,uszczelnieniem, odwodnieniem wykopu, umocnienie wykopu, formowaniem i zagęszczeniem nasypów przy zbiornikach posadowionych ponad istniejacym terenem</t>
  </si>
  <si>
    <t xml:space="preserve">Wylot skarpowy dla rur DN200 element prefabrykowany  z bet. Kl. Min. C35/45na podsypce cementowo-piaskowej gr. 15 cm </t>
  </si>
  <si>
    <t>Wyloty skarpowe wraz z robotami ziemnymi,wywozem, utylizacją, podsypką,obsypką, zagęszczeniem,  odwodnieniem i umocnieniem wykopu (D67,D68,D69,D70)</t>
  </si>
  <si>
    <t>czy dobrze wyliczyłam?</t>
  </si>
  <si>
    <t>Studnie sytemowa o śr. 630mm wraz z robotami ziemnymi,wywozem, utylizacją, podsypką,obsypką, zagęszczeniem, uszczelnieniem,  przejsciami rur, odwodnieniem i umocnieniem wykopu</t>
  </si>
  <si>
    <t xml:space="preserve">Studnie betonowe o śr. 1000mm  z bet. kl. min. C35/45 wraz z robotami ziemnymi,wywozem, utylizacją podsypką,obsypką, zagęszczeniem, uszczelnieniem,  przejsciami rur, odwodnieniem i umocnieniem wykopu, </t>
  </si>
  <si>
    <t>Stopnie złazowe</t>
  </si>
  <si>
    <t>Pokrywa żeliwna C250 z wypełnieniem betonowycm</t>
  </si>
  <si>
    <t>Studnie ściekowe uliczne o śr. 500mm wraz z robotami ziemnymi,wywozem, utylizacją,  podsypką,obsypką, zagęszczeniem, uszczelnieniem,  przejściami rur, odwodnieniem i umocnieniem wykopu</t>
  </si>
  <si>
    <t>Właz kanałowy z zeliwa szarego 600mm kl.D400</t>
  </si>
  <si>
    <t>Próby szczelności, badania zagęszczenia</t>
  </si>
  <si>
    <t>Montaż Słup oświetleniowy aluminiowy w kolorze szampańskim, h=8m przezanczone do zabudowy w strefie wiartowje II z robotami ziemnymi, posadowieniem i fundamentem</t>
  </si>
  <si>
    <t>Montaż Słup oświetleniowy aluminiowy w kolorze szampańskim dkładenr przy podstawie, h=8m przezanczone do zabudowy w strefie wiartowje IIz robotami ziemnymi, posadowieniem i fundamentem</t>
  </si>
  <si>
    <t>Bednarki 25x4mm wraz z podłączeniem</t>
  </si>
  <si>
    <t>Montaż wolnostojący Szafka oświetleniowa wraz z robotami ziemnymi, fundamentem, wyposażeniem i podłączeniem kabli</t>
  </si>
  <si>
    <t>Kabel - YLYżo 1x16mm2 wraz z wykopem, podsypką, zasypaniem i zagęszczeniem lub wciagnieciem w rurę ochronną, złączami, mufami, podłączeniem oraz oznacznikami, folią niebieską</t>
  </si>
  <si>
    <t>Kabel - NAYY-O (YAKY) 4x25mm2 wraz z wykopem, podsypką, zasypaniem i zagęszczeniem lub wciagnieciem w rurę ochronną, złączami, mufami  podłączeniem oraz oznacznikami</t>
  </si>
  <si>
    <t xml:space="preserve">Kabel - YAKY 4x35mm2 wraz z wykopem, podsypką, zasypaniem i zagęszczeniem lub wciagnieciem w rurę ochronną, złączami, mufami oraz  podłączeniem oznacznikami, folią niebieską (w rowach kablowych) </t>
  </si>
  <si>
    <t>Przewód DYżo 5x1,5mm2 - 450/750V (490m) wraz z wciąganiem w słupy wraz z montażem złączy, uszczelnieniem, podłączeniem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</si>
  <si>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</si>
  <si>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</si>
  <si>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</si>
  <si>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</si>
  <si>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</si>
  <si>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</si>
  <si>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</si>
  <si>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</si>
  <si>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</si>
  <si>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</si>
  <si>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V.11</t>
  </si>
  <si>
    <t>V.12</t>
  </si>
  <si>
    <t>V.13</t>
  </si>
  <si>
    <t>V.14</t>
  </si>
  <si>
    <t>V.15</t>
  </si>
  <si>
    <t>V.16</t>
  </si>
  <si>
    <t>V.17</t>
  </si>
  <si>
    <t>V.18</t>
  </si>
  <si>
    <t>V.19</t>
  </si>
  <si>
    <t>V.20</t>
  </si>
  <si>
    <t>V.21</t>
  </si>
  <si>
    <t>V.22</t>
  </si>
  <si>
    <t>V.23</t>
  </si>
  <si>
    <t>V.24</t>
  </si>
  <si>
    <t>V.25</t>
  </si>
  <si>
    <t>V.26</t>
  </si>
  <si>
    <t>V.27</t>
  </si>
  <si>
    <t>V.28</t>
  </si>
  <si>
    <t>V.29</t>
  </si>
  <si>
    <t>V.30</t>
  </si>
  <si>
    <t>V.31</t>
  </si>
  <si>
    <t>V.32</t>
  </si>
  <si>
    <t>KD-00.01</t>
  </si>
  <si>
    <t>VI.2</t>
  </si>
  <si>
    <t>VI.4</t>
  </si>
  <si>
    <t>V.33</t>
  </si>
  <si>
    <t>V.35</t>
  </si>
  <si>
    <t>VI.5</t>
  </si>
  <si>
    <t>VI.6</t>
  </si>
  <si>
    <t>VI.7</t>
  </si>
  <si>
    <t>VI.8</t>
  </si>
  <si>
    <t>VI.9</t>
  </si>
  <si>
    <t>VI.10</t>
  </si>
  <si>
    <t>VI.11</t>
  </si>
  <si>
    <t>VI.12</t>
  </si>
  <si>
    <t>VI.13</t>
  </si>
  <si>
    <t>VI.14</t>
  </si>
  <si>
    <t>VI.15</t>
  </si>
  <si>
    <t>VI.16</t>
  </si>
  <si>
    <t>VI.17</t>
  </si>
  <si>
    <t>VI.18</t>
  </si>
  <si>
    <t>VI.19</t>
  </si>
  <si>
    <t>VI.20</t>
  </si>
  <si>
    <t>VI.21</t>
  </si>
  <si>
    <t>VI.22</t>
  </si>
  <si>
    <t>VI.23</t>
  </si>
  <si>
    <t>VI.24</t>
  </si>
  <si>
    <t>VI.25</t>
  </si>
  <si>
    <t>VI.26</t>
  </si>
  <si>
    <t>Usunięcie kolizji KnN-001</t>
  </si>
  <si>
    <t>Usunięcie kolizji KnN-002</t>
  </si>
  <si>
    <t>Usunięcie kolizji KnN-003</t>
  </si>
  <si>
    <t>Usunięcie kolizji KSN-001, KSN-002</t>
  </si>
  <si>
    <t xml:space="preserve">Rura oslonowych A110PS z wykopem, podsypka, ułożenie rury i  istiejącego kabla w rurze, oznacznikami kablowe, zasypaniem i zagęszczeniem, </t>
  </si>
  <si>
    <t>Rura oslonowych A60PS z wykopem, podsypka, ułożenie rury i  istiejącego kabla w rurze, oznacznikami kablowe, zasypaniem i zagęszczeniem</t>
  </si>
  <si>
    <t>Razem USUNIĘCIE KOLIZJI W SIECI ELEKTROENERGETYCZNEJ:</t>
  </si>
  <si>
    <t>Budowa kanału technologicznego KTu1</t>
  </si>
  <si>
    <t>Budowa kanału technologicznego KTp1</t>
  </si>
  <si>
    <t>Budowa studni teletechnicznych SKR-2</t>
  </si>
  <si>
    <t xml:space="preserve">Sadzenie i pielęgnacja drzew liściastych wraz z zakupem materiałów, transportem, robotami przygotowawczymi, porządkowymi, ziemnymi i zabiegami agrotechnicznymi </t>
  </si>
  <si>
    <t>Usunięcie warstwy ziemi urodzajnej (humus) z zagospodarowaniem przez Wykonawcę</t>
  </si>
  <si>
    <r>
      <t xml:space="preserve">ilość              </t>
    </r>
    <r>
      <rPr>
        <i/>
        <sz val="11"/>
        <rFont val="Arial Narrow"/>
        <family val="2"/>
        <charset val="238"/>
      </rPr>
      <t xml:space="preserve"> </t>
    </r>
  </si>
  <si>
    <r>
      <t>m</t>
    </r>
    <r>
      <rPr>
        <vertAlign val="superscript"/>
        <sz val="11"/>
        <rFont val="Arial Narrow"/>
        <family val="2"/>
        <charset val="238"/>
      </rPr>
      <t>3</t>
    </r>
  </si>
  <si>
    <r>
      <t>m</t>
    </r>
    <r>
      <rPr>
        <vertAlign val="superscript"/>
        <sz val="11"/>
        <rFont val="Arial Narrow"/>
        <family val="2"/>
        <charset val="238"/>
      </rPr>
      <t>2</t>
    </r>
  </si>
  <si>
    <r>
      <t>m</t>
    </r>
    <r>
      <rPr>
        <vertAlign val="superscript"/>
        <sz val="11"/>
        <color rgb="FF000000"/>
        <rFont val="Arial Narrow"/>
        <family val="2"/>
        <charset val="238"/>
      </rPr>
      <t>3</t>
    </r>
  </si>
  <si>
    <r>
      <t>m</t>
    </r>
    <r>
      <rPr>
        <vertAlign val="superscript"/>
        <sz val="11"/>
        <color rgb="FF000000"/>
        <rFont val="Arial Narrow"/>
        <family val="2"/>
        <charset val="238"/>
      </rPr>
      <t>2</t>
    </r>
  </si>
  <si>
    <t>Wartość                  [PLN]*)</t>
  </si>
  <si>
    <t xml:space="preserve">RAZEM                                                                                                                                          Cena Oferty bez VAT </t>
  </si>
  <si>
    <t>Należny podatek VAT</t>
  </si>
  <si>
    <t xml:space="preserve">      Cena Oferty z VAT </t>
  </si>
  <si>
    <t>Tablice informacyjne o dofinansowaniu projektu przez UE (2 szt.)</t>
  </si>
  <si>
    <t>Tablice pamiątkowe (2 zt.)</t>
  </si>
  <si>
    <t>D-00.00.00</t>
  </si>
  <si>
    <t>Usunięcie drzew, których obwód pnia na wysokości 5 cm przekracza 50 cm, 65 cm lub 80 cm wraz z karczowaniem</t>
  </si>
  <si>
    <t xml:space="preserve">Usunięcie drzew, których obwód pnia na wysokości 5 cm nie przekracza 50 cm, 65 cm lub 80 cm wraz z karczowaniem  </t>
  </si>
  <si>
    <t>D-01.02.01a</t>
  </si>
  <si>
    <t>Usunęcie drzew i krzaków</t>
  </si>
  <si>
    <t>D-01.02.01      D-00.00.00      pkt 1.1.15</t>
  </si>
  <si>
    <t xml:space="preserve"> D-09.01.01 
</t>
  </si>
  <si>
    <t xml:space="preserve">Usuniecie podrostu wraz z karczowaniem  </t>
  </si>
  <si>
    <t xml:space="preserve">Usunięcie krzewów wraz z karczowaniem </t>
  </si>
  <si>
    <r>
      <t>m</t>
    </r>
    <r>
      <rPr>
        <vertAlign val="superscript"/>
        <sz val="10"/>
        <rFont val="Arial"/>
        <family val="2"/>
        <charset val="238"/>
      </rPr>
      <t>2</t>
    </r>
  </si>
  <si>
    <t xml:space="preserve">Cena bez VAT                   </t>
  </si>
  <si>
    <t>III. ROBOTY PRZYGOTOWACZE i ZIELEŃ DROGOWA</t>
  </si>
  <si>
    <t>Razem ROBOTY PRZYGOTOWACZE i ZIELEŃ DROGOWA:</t>
  </si>
  <si>
    <t xml:space="preserve">Wartość bez VAT                </t>
  </si>
  <si>
    <t xml:space="preserve">Cena bez VAT                  </t>
  </si>
  <si>
    <t xml:space="preserve">Wartość bez VAT                 </t>
  </si>
  <si>
    <t>Odtworzenie (wyznaczenie) trasy i punktów wysokościowych</t>
  </si>
  <si>
    <t>Rozebranie nawierzchni z miesz. min.-bitumicznych pod projektowany ściek przykrawężnikowy wraz z cięciem podłużnym nawierzchni wraz z wywozem na odl. do 15km (materiał zakwalifikowany jako użyteczny)</t>
  </si>
  <si>
    <t>Rozebranie podbudowy z kruszywa naturalnego z wywozem  i utylizacją</t>
  </si>
  <si>
    <t>Rozebranie podbudowy z kruszywa naturalnego wraz z wywozem na odl. do 15km (materiał zakwalifikowany jako użyteczny)</t>
  </si>
  <si>
    <t>Rozebranie nawierzchni z miesz. min.-bitumicznych wraz z wywozem na odl. do 15km (materiał zakwalifikowany jako użyteczny)</t>
  </si>
  <si>
    <t>Rozbiórka nawierzchni zatok autobusowych z kostki kamiennej z przesortowaniem materiału i przygotowaniem do ponownego wbudowania (przebruk)</t>
  </si>
  <si>
    <t>Rozebranie chodników, wysepek przystankowych i przejść dla pieszych z płyt betonowych o wymiarach 50x50x7cm na podsypce cementowo-piaskowej   z wywozem na odl. do 15km (materiał zakwalifikowany jako użyteczny)</t>
  </si>
  <si>
    <t>Rozebranie nawierzchni z betonowej kostki brukowej materiał do przesortowania i ponownego wbudowania, odpad do wywozu i utylizacji - CHODNIKI I CPR (przyjęto do ponownego wbudowania 2092m2)</t>
  </si>
  <si>
    <t xml:space="preserve">Rozebranie nawierzchni z betonowej kostki brukowej, materiał do przesortowania i ponownego wbudowania, odpad do wywozu i utylizacji - ZJAZDY </t>
  </si>
  <si>
    <t>Rozebranie nawierzchni z betonowej kostki brukowej  z wywozem na odl. do 15km (materiał zakwalifikowany jako użyteczny)</t>
  </si>
  <si>
    <t>Rozebranie obrzeży betonowych  z wywozem na odl. do 15km (materiał zakwalifikowany jako użyteczny)</t>
  </si>
  <si>
    <t>Rozebranie krawężników betonowych na ławie z opoorem z wywozem i zagospodarowaniem materiału przez Wykonawcę /utylizacją</t>
  </si>
  <si>
    <t>Rozebranie obrzeży betonowych z wywozem i zagospodarowaniem materiału przez Wykonawcę /utylizacją</t>
  </si>
  <si>
    <t>Rozebranie nawierzchni z betonowej kostki brukowej z wywozem i zagospodarowaniem materiału przez Wykonawcę /utylizacją - CHODNIK, PARKING, ZATOKA</t>
  </si>
  <si>
    <t>Rozebranie nawierzchni z betonowej kostki brukowej z wywozem i zagospodarowaniem materiału przez Wykonawcę /utylizacją</t>
  </si>
  <si>
    <t>Rozebranie chodników, wysepek przystankowych i przejść dla pieszych z płyt betonowych o wymiarach 50x50x7cm na podsypce cementowo-piaskowej  wywozem i zagospodarowaniem materiału przez Wykonawcę /utylizacją</t>
  </si>
  <si>
    <t>Rozebranie nawierzchni przejazdów kolejowych  z wywozem i zagospodarowaniem materiału przez Wykonawcę / utylizacja</t>
  </si>
  <si>
    <t>Rozebranie nawierzchni zjazdów z betonu wylewanego na mokro z wywozem i zagospodarowaniem materiału przez Wykonawcę / utylizacją</t>
  </si>
  <si>
    <t>Rozebranie nawierzchni z miesz. min.-bitumicznych pod projektowany ściek przykrawężnikowy wraz z cięciem podłużnym nawierzchni z wywozem  i zagospodarowaniem materiału przez Wykonawcę /utylizacją</t>
  </si>
  <si>
    <t>Rozebranie nawierzchni z miesz. min.-bitumicznych z wywozem  i zagospodarowaniem materiału przez Wykonawcę /utylizacją</t>
  </si>
  <si>
    <t>Rozebranie oporników betonowych  na ławie betonowej z oporem z wywozem i zagospodarowaniem materiału przez Wykonawcę</t>
  </si>
  <si>
    <t>Rozebranie krawężników betonowych na ławie z opoorem  z wywozem na odl. do 15km (materiał zakwalifikowany jako użyteczny)</t>
  </si>
  <si>
    <t>Rozebranie słupków do znaków drogowych  wraz ze zdjęciem tarcz znaków wraz z wywozem do skupu złomu</t>
  </si>
  <si>
    <t>Rozebranie wiaty przystankowej z wywozem i zagospodarowaniem materiału przez Wykonawcę /utylizacją</t>
  </si>
  <si>
    <t>IV.1.9</t>
  </si>
  <si>
    <t>IV.1.13</t>
  </si>
  <si>
    <t>IV.1.14</t>
  </si>
  <si>
    <t>IV.1.15</t>
  </si>
  <si>
    <t>IV.1.16</t>
  </si>
  <si>
    <t>IV.1.17</t>
  </si>
  <si>
    <t>IV.1.18</t>
  </si>
  <si>
    <t>IV.1.19</t>
  </si>
  <si>
    <t>IV.1.20</t>
  </si>
  <si>
    <t>IV.1.21</t>
  </si>
  <si>
    <t>IV.1.22</t>
  </si>
  <si>
    <t>IV.1.23</t>
  </si>
  <si>
    <t>IV.1.24</t>
  </si>
  <si>
    <t>IV.1.25</t>
  </si>
  <si>
    <t>IV.1.26</t>
  </si>
  <si>
    <t>Wykopy z wywozem gruntu i zagospodarowaniem przez Wykonawcę / utylizacja</t>
  </si>
  <si>
    <t>Regulacja  istniejących urządzeń infrastruktury (studnie tletechniczne, telefoniczne, zawory gazowe, wodociagowe, studnie kanalizacyjne</t>
  </si>
  <si>
    <t>IV.3</t>
  </si>
  <si>
    <t>IV.3.1</t>
  </si>
  <si>
    <t>D.03.02.01</t>
  </si>
  <si>
    <t>Profilowanie i zagęszczenie koryta</t>
  </si>
  <si>
    <t>D.04.01.01</t>
  </si>
  <si>
    <t>D.04.03.01</t>
  </si>
  <si>
    <t>Warstwa podbudowy z kruszywa 0/32mm łamanego stabilizowanego mechanicznie gr. 12cm z zagęszczeniem</t>
  </si>
  <si>
    <t>D.04.04.02</t>
  </si>
  <si>
    <t>Warstwa podbudowy z kruszywa 0/32mm łamanego stabilizowanego mechanicznie gr. 20cm  z zagęszczeniem</t>
  </si>
  <si>
    <t>Warstwa podbudowy z kruszywa 0/32mm łamanego stabilizowanego mechanicznie gr. 25cm  z zagęszczeniem</t>
  </si>
  <si>
    <t>D.04.05.01</t>
  </si>
  <si>
    <t>Warstwa podbudowy zasadniczej z AC22P gr.10cm z zagęszczeniem</t>
  </si>
  <si>
    <t>D.04.07.01</t>
  </si>
  <si>
    <t>Nawierzchnia z kostki kamiennej</t>
  </si>
  <si>
    <t>Przebrukowanie istniejącej nawierzchni - nawierzchnia z kostki kamiennej 16/18 na podsypce cementowo piaskowej gr. 5cm z wypełnieniem spoin zaprawą epoksydową (kostka z odzysku)</t>
  </si>
  <si>
    <t>D.05.03.01</t>
  </si>
  <si>
    <t xml:space="preserve">Nawierzchnia z betonu asfaltowego - warstwa wiążąca i wyrównawcza       
</t>
  </si>
  <si>
    <t xml:space="preserve">Wykonanie warstwy wyrównawczej AC11W gr. min 4cm z zagęszczeniem </t>
  </si>
  <si>
    <t>D.05.03.05b</t>
  </si>
  <si>
    <t>Frezowanie nawierzchni bitumicznej śr. gr. 6cm z wywozem i zagospodarowaniem urobku przez Wykonawcę /utylizacją</t>
  </si>
  <si>
    <t>Frezowanie podbudowy z betonu cementowego śr. gr. 8 cm z wywozem i zagospodarowaniem urobku przez Wykonawcę /utylizacją</t>
  </si>
  <si>
    <t>Frezowanie nawierzchni bitumicznej śr. gr. 6cm z wywozem  na odl. do 15km (materiał zakwalifikowany jako użyteczny)</t>
  </si>
  <si>
    <t>Frezowanie podbudowy z betonu cementowego śr. gr. 8 cm z wywozem  na odl. do 15km (materiał zakwalifikowany jako użyteczny)</t>
  </si>
  <si>
    <t>D.05.03.11</t>
  </si>
  <si>
    <t xml:space="preserve">Nawierzchnia z mieszanki grysowo - mastyksowej SMA - warstwa ścieralna  </t>
  </si>
  <si>
    <t>D.05.03.13</t>
  </si>
  <si>
    <t>Nawierzchnia z kostki brukowej betonowej</t>
  </si>
  <si>
    <t>Wykonanie nawierzchni z betonowej kostki brukowej gr. 8cm na podsypce cementowo piaskowej gr. 3cm - materiał z rozbiórki poz. IV.1.17 uszkodzone elementy uszkodzone elementy uzupełnić z rozbiórki chodników i CPR poz. IV.1.18- przebrukowanie nawierzchni zjazdów</t>
  </si>
  <si>
    <t>D.05.03.23</t>
  </si>
  <si>
    <t>D.05.03.26a</t>
  </si>
  <si>
    <t>Malowanie linii (ciągłe -175m2, przerywane -40m2), przejscia piesze / scieżki rowerowe (53m2),  na jezdni - farbą grubowarstwową (masy chemoutwardzalne), przejścia dla pieszych masą epoksydową czerwona, symbole  - cienkowarstwowe</t>
  </si>
  <si>
    <t>Znaki drogowe (słupki do znaków dorogwych (łacznie 52szt.), zamocowanie tarcz znaków drogowych (łacznie 19 znaków)</t>
  </si>
  <si>
    <t>Krawężniki najazdowe  20x22na ławie betonowej  C12/15</t>
  </si>
  <si>
    <t>Krawężniki betonowe 20x30  na ławie betonowej z oporem C12/15 - wtopione</t>
  </si>
  <si>
    <t xml:space="preserve"> Oporniki betonowe o wymiarach 12x25 na ławie betonowej C12/15 - boki zjazdów</t>
  </si>
  <si>
    <t>Nawierzchnia z kostki betonowej gr. 8cm na podsypce cem. piask. 1:4 gr. 3cm - przebrukowanie istniejących nawierzchni (materiał z odzysku poz. IV.1.18)</t>
  </si>
  <si>
    <t>D.08.02.02</t>
  </si>
  <si>
    <t xml:space="preserve">Ustawienie obrzeży betonowych o wymiarach 8x30cm 
z wykonaniem ław betonowych z oporem </t>
  </si>
  <si>
    <t>D.08.03.01</t>
  </si>
  <si>
    <t>D.08.04.01</t>
  </si>
  <si>
    <t>D.08.05.03</t>
  </si>
  <si>
    <t>D.10.05.01</t>
  </si>
  <si>
    <t>IV.4.5</t>
  </si>
  <si>
    <t>IV.4.8</t>
  </si>
  <si>
    <t>IV.5.5</t>
  </si>
  <si>
    <t>IV.5.6</t>
  </si>
  <si>
    <t>IV.5.8</t>
  </si>
  <si>
    <t>IV.5.9</t>
  </si>
  <si>
    <t>IV.5.13</t>
  </si>
  <si>
    <t>IV.5.14</t>
  </si>
  <si>
    <t>IV.8.6</t>
  </si>
  <si>
    <t>IV.8.7</t>
  </si>
  <si>
    <t>IV.8.8</t>
  </si>
  <si>
    <t>IV.8.9</t>
  </si>
  <si>
    <t>IV.8.10</t>
  </si>
  <si>
    <t>IV.9.1</t>
  </si>
  <si>
    <t>IV.9.2</t>
  </si>
  <si>
    <t xml:space="preserve">Razem IV. Układ drogowy: </t>
  </si>
  <si>
    <t>Razem Kanalizacja deszczowa:</t>
  </si>
  <si>
    <t>Wpusty deszczowe uliczne 500mm</t>
  </si>
  <si>
    <t>VI. Sieci elektryczne i oświetlenie</t>
  </si>
  <si>
    <t>PRZEBUDOWA OŚWIETLENIA ULICZNEGO</t>
  </si>
  <si>
    <r>
      <t>Wysięgnik o dł. 1,5m śr. 60m, kąt nachylenia 5</t>
    </r>
    <r>
      <rPr>
        <vertAlign val="superscript"/>
        <sz val="10"/>
        <color rgb="FF000000"/>
        <rFont val="Arial Narrow"/>
        <family val="2"/>
        <charset val="238"/>
      </rPr>
      <t>O</t>
    </r>
    <r>
      <rPr>
        <sz val="10"/>
        <color rgb="FF000000"/>
        <rFont val="Arial Narrow"/>
        <family val="2"/>
        <charset val="238"/>
      </rPr>
      <t xml:space="preserve"> kolor szampański</t>
    </r>
  </si>
  <si>
    <r>
      <t>Wysięgnik o dł. 1,0m śr. 60m, kąt nachylenia 5</t>
    </r>
    <r>
      <rPr>
        <vertAlign val="superscript"/>
        <sz val="10"/>
        <color rgb="FF000000"/>
        <rFont val="Arial Narrow"/>
        <family val="2"/>
        <charset val="238"/>
      </rPr>
      <t>O</t>
    </r>
    <r>
      <rPr>
        <sz val="10"/>
        <color rgb="FF000000"/>
        <rFont val="Arial Narrow"/>
        <family val="2"/>
        <charset val="238"/>
      </rPr>
      <t xml:space="preserve"> kolor szampański</t>
    </r>
  </si>
  <si>
    <t>Demontaż istniejacej linii kablowej wraz z wywozem i utylizacją</t>
  </si>
  <si>
    <t xml:space="preserve">Rozebranie słupów i opraw oświetleniowych z wywozem i utylizacją </t>
  </si>
  <si>
    <t>Rura osłonowa giętka karbowana dwuścienna 50</t>
  </si>
  <si>
    <t>Kabel - BIT 1000 power 4x10mm wraz z wykopem, podsypką, zasypaniem i zagęszczeniem lub wciagnieciem w rurę ochronną, złączami, mufami, podłączeniem oraz oznacznikami, folią niebieską</t>
  </si>
  <si>
    <t>SST TOM III.3</t>
  </si>
  <si>
    <t>SST TOM IV.3</t>
  </si>
  <si>
    <t>VI. Sieci elektr. i oświetlenie</t>
  </si>
  <si>
    <t>Razem Sieci elektryczne i oświetlenie:</t>
  </si>
  <si>
    <t xml:space="preserve">Rura osłonowa karbowana dwuścienna 110 </t>
  </si>
  <si>
    <t xml:space="preserve">Rura osłonowa głdka 110  </t>
  </si>
  <si>
    <t xml:space="preserve">Kabel - YAKY 4x50mm2 az z wykopem, podsypką, zasypaniem i zagęszczeniem lub wciagnieciem w rurę ochronną, złączami, mufami oraz oznacznikami, folią niebieską (w rowach kablowych) </t>
  </si>
  <si>
    <t>Montaż opraw oświetlenia zewnętrznego na wysięgniku - oprawa oświetlenia drogowego wraz z podłączeniem</t>
  </si>
  <si>
    <t>USUNIĘCIE KOLIZJI W SIECI ELEKTROENERGETYCZNEJ</t>
  </si>
  <si>
    <t>VII. Telekomunikacja</t>
  </si>
  <si>
    <t>KANAŁ TECHNOLOGICZNY</t>
  </si>
  <si>
    <t>Razem   Telekomunikacja:</t>
  </si>
  <si>
    <t>III.1.6</t>
  </si>
  <si>
    <t>III.1.7</t>
  </si>
  <si>
    <t xml:space="preserve">Kosztorys ofertowy
Zadanie 4 "Budowa odcinka drogi (tzw. obwodnicy Bazy Las) pomiędzy drogą krajową nr 3 i ul. Ludzi Morza"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</si>
</sst>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0.0"/>
  </numFmts>
  <fonts count="57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i/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Narrow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0"/>
      <color rgb="FFFF0000"/>
      <name val="Arial CE"/>
      <charset val="238"/>
    </font>
    <font>
      <sz val="6"/>
      <name val="Arial CE"/>
      <charset val="238"/>
    </font>
    <font>
      <b/>
      <sz val="8"/>
      <name val="Arial CE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 CE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Calibri"/>
      <family val="2"/>
    </font>
    <font>
      <b/>
      <sz val="10"/>
      <name val="Arial Narrow"/>
      <family val="2"/>
      <charset val="238"/>
    </font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2"/>
      <name val="Arial CE"/>
      <charset val="238"/>
    </font>
    <font>
      <i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rgb="FFFF0000"/>
      <name val="Arial Narrow"/>
      <family val="2"/>
    </font>
    <font>
      <b/>
      <sz val="10"/>
      <color rgb="FFFF0000"/>
      <name val="Arial CE"/>
      <charset val="238"/>
    </font>
    <font>
      <b/>
      <sz val="9"/>
      <color rgb="FFFF0000"/>
      <name val="Arial CE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sz val="11"/>
      <color rgb="FF000000"/>
      <name val="Arial Narrow"/>
      <family val="2"/>
      <charset val="238"/>
    </font>
    <font>
      <vertAlign val="superscript"/>
      <sz val="11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b/>
      <sz val="10"/>
      <color theme="3"/>
      <name val="Arial CE"/>
      <charset val="238"/>
    </font>
    <font>
      <b/>
      <sz val="10"/>
      <color theme="1"/>
      <name val="Arial CE"/>
      <charset val="238"/>
    </font>
    <font>
      <b/>
      <sz val="11"/>
      <name val="Arial CE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rgb="FF000000"/>
      <name val="Arial Narrow"/>
      <family val="2"/>
      <charset val="238"/>
    </font>
    <font>
      <i/>
      <sz val="12"/>
      <name val="Arial CE"/>
      <charset val="238"/>
    </font>
    <font>
      <i/>
      <sz val="12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4" fillId="0" borderId="0"/>
    <xf numFmtId="0" fontId="28" fillId="0" borderId="0"/>
    <xf numFmtId="0" fontId="28" fillId="0" borderId="0"/>
    <xf numFmtId="164" fontId="28" fillId="0" borderId="0" applyFont="0" applyFill="0" applyBorder="0" applyAlignment="0" applyProtection="0"/>
    <xf numFmtId="0" fontId="30" fillId="0" borderId="0"/>
    <xf numFmtId="0" fontId="24" fillId="0" borderId="0"/>
  </cellStyleXfs>
  <cellXfs count="41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/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vertical="top" wrapText="1"/>
    </xf>
    <xf numFmtId="0" fontId="9" fillId="0" borderId="0" xfId="0" applyFont="1"/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8" fillId="0" borderId="0" xfId="0" applyFont="1" applyBorder="1"/>
    <xf numFmtId="4" fontId="10" fillId="2" borderId="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1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 wrapText="1"/>
    </xf>
    <xf numFmtId="4" fontId="17" fillId="0" borderId="0" xfId="0" applyNumberFormat="1" applyFont="1" applyFill="1" applyBorder="1" applyAlignment="1">
      <alignment horizontal="right" vertical="center" wrapText="1"/>
    </xf>
    <xf numFmtId="2" fontId="18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" fontId="7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4" fontId="12" fillId="0" borderId="14" xfId="0" applyNumberFormat="1" applyFont="1" applyFill="1" applyBorder="1" applyAlignment="1">
      <alignment horizontal="right" vertical="center" wrapText="1"/>
    </xf>
    <xf numFmtId="0" fontId="0" fillId="0" borderId="31" xfId="0" applyBorder="1" applyAlignment="1"/>
    <xf numFmtId="0" fontId="0" fillId="0" borderId="31" xfId="0" applyBorder="1"/>
    <xf numFmtId="0" fontId="9" fillId="0" borderId="31" xfId="0" applyFont="1" applyBorder="1"/>
    <xf numFmtId="0" fontId="2" fillId="0" borderId="31" xfId="0" applyFont="1" applyBorder="1"/>
    <xf numFmtId="0" fontId="0" fillId="0" borderId="0" xfId="0" applyBorder="1" applyAlignment="1"/>
    <xf numFmtId="0" fontId="2" fillId="0" borderId="0" xfId="0" applyFont="1" applyBorder="1"/>
    <xf numFmtId="0" fontId="15" fillId="5" borderId="1" xfId="0" applyFont="1" applyFill="1" applyBorder="1" applyAlignment="1">
      <alignment horizontal="left" vertical="center" wrapText="1"/>
    </xf>
    <xf numFmtId="0" fontId="0" fillId="0" borderId="0" xfId="0" applyFont="1"/>
    <xf numFmtId="1" fontId="7" fillId="5" borderId="1" xfId="0" applyNumberFormat="1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2" fontId="15" fillId="0" borderId="9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0" fontId="25" fillId="2" borderId="1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vertical="center" wrapText="1"/>
    </xf>
    <xf numFmtId="2" fontId="0" fillId="0" borderId="0" xfId="0" applyNumberFormat="1"/>
    <xf numFmtId="4" fontId="13" fillId="5" borderId="1" xfId="0" applyNumberFormat="1" applyFont="1" applyFill="1" applyBorder="1" applyAlignment="1">
      <alignment horizontal="right" vertical="center"/>
    </xf>
    <xf numFmtId="4" fontId="13" fillId="5" borderId="1" xfId="0" applyNumberFormat="1" applyFont="1" applyFill="1" applyBorder="1" applyAlignment="1">
      <alignment horizontal="left" vertical="top"/>
    </xf>
    <xf numFmtId="0" fontId="27" fillId="0" borderId="0" xfId="0" applyFont="1" applyFill="1" applyAlignment="1">
      <alignment vertical="center"/>
    </xf>
    <xf numFmtId="0" fontId="13" fillId="0" borderId="1" xfId="5" applyFont="1" applyFill="1" applyBorder="1" applyAlignment="1" applyProtection="1">
      <alignment horizontal="center" vertical="center" wrapText="1"/>
    </xf>
    <xf numFmtId="165" fontId="13" fillId="0" borderId="1" xfId="5" applyNumberFormat="1" applyFont="1" applyFill="1" applyBorder="1" applyAlignment="1" applyProtection="1">
      <alignment vertical="center"/>
      <protection locked="0"/>
    </xf>
    <xf numFmtId="0" fontId="30" fillId="0" borderId="0" xfId="0" applyFont="1" applyBorder="1" applyAlignment="1"/>
    <xf numFmtId="0" fontId="13" fillId="0" borderId="1" xfId="6" applyFont="1" applyFill="1" applyBorder="1" applyAlignment="1">
      <alignment horizontal="left" vertical="top" wrapText="1"/>
    </xf>
    <xf numFmtId="0" fontId="23" fillId="0" borderId="0" xfId="0" applyFont="1"/>
    <xf numFmtId="2" fontId="23" fillId="0" borderId="0" xfId="0" applyNumberFormat="1" applyFont="1"/>
    <xf numFmtId="4" fontId="33" fillId="2" borderId="1" xfId="0" applyNumberFormat="1" applyFont="1" applyFill="1" applyBorder="1" applyAlignment="1">
      <alignment horizontal="center" vertical="center" wrapText="1"/>
    </xf>
    <xf numFmtId="0" fontId="23" fillId="5" borderId="0" xfId="0" applyFont="1" applyFill="1"/>
    <xf numFmtId="2" fontId="23" fillId="5" borderId="0" xfId="0" applyNumberFormat="1" applyFont="1" applyFill="1"/>
    <xf numFmtId="2" fontId="36" fillId="5" borderId="1" xfId="0" applyNumberFormat="1" applyFont="1" applyFill="1" applyBorder="1" applyAlignment="1">
      <alignment vertical="center"/>
    </xf>
    <xf numFmtId="4" fontId="33" fillId="2" borderId="10" xfId="0" applyNumberFormat="1" applyFont="1" applyFill="1" applyBorder="1" applyAlignment="1">
      <alignment horizontal="center" vertical="center" wrapText="1"/>
    </xf>
    <xf numFmtId="0" fontId="31" fillId="0" borderId="1" xfId="2" applyFont="1" applyBorder="1" applyAlignment="1">
      <alignment horizontal="left" vertical="top" wrapText="1"/>
    </xf>
    <xf numFmtId="4" fontId="31" fillId="0" borderId="25" xfId="2" applyNumberFormat="1" applyFont="1" applyBorder="1" applyAlignment="1">
      <alignment horizontal="left" vertical="top"/>
    </xf>
    <xf numFmtId="0" fontId="31" fillId="0" borderId="1" xfId="2" applyFont="1" applyBorder="1" applyAlignment="1">
      <alignment horizontal="left" vertical="top"/>
    </xf>
    <xf numFmtId="0" fontId="0" fillId="0" borderId="0" xfId="0" applyFont="1" applyBorder="1"/>
    <xf numFmtId="0" fontId="13" fillId="0" borderId="1" xfId="1" applyFont="1" applyBorder="1" applyAlignment="1">
      <alignment vertical="top" wrapText="1"/>
    </xf>
    <xf numFmtId="2" fontId="13" fillId="0" borderId="9" xfId="0" applyNumberFormat="1" applyFont="1" applyFill="1" applyBorder="1" applyAlignment="1">
      <alignment horizontal="right" vertical="top"/>
    </xf>
    <xf numFmtId="2" fontId="13" fillId="5" borderId="9" xfId="0" applyNumberFormat="1" applyFont="1" applyFill="1" applyBorder="1" applyAlignment="1">
      <alignment horizontal="right" vertical="top"/>
    </xf>
    <xf numFmtId="49" fontId="29" fillId="0" borderId="5" xfId="5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2" applyNumberFormat="1" applyFont="1" applyBorder="1" applyAlignment="1">
      <alignment horizontal="left" vertical="top" wrapText="1"/>
    </xf>
    <xf numFmtId="49" fontId="23" fillId="0" borderId="1" xfId="2" applyNumberFormat="1" applyFont="1" applyBorder="1" applyAlignment="1">
      <alignment horizontal="left" vertical="top" wrapText="1"/>
    </xf>
    <xf numFmtId="0" fontId="13" fillId="0" borderId="0" xfId="0" applyFont="1"/>
    <xf numFmtId="2" fontId="29" fillId="0" borderId="9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0" fillId="0" borderId="36" xfId="0" applyFont="1" applyBorder="1"/>
    <xf numFmtId="0" fontId="13" fillId="0" borderId="5" xfId="5" applyFont="1" applyFill="1" applyBorder="1" applyAlignment="1" applyProtection="1">
      <alignment horizontal="center" vertical="center" wrapText="1"/>
      <protection locked="0"/>
    </xf>
    <xf numFmtId="2" fontId="15" fillId="0" borderId="9" xfId="0" applyNumberFormat="1" applyFont="1" applyFill="1" applyBorder="1" applyAlignment="1">
      <alignment vertical="center"/>
    </xf>
    <xf numFmtId="0" fontId="29" fillId="0" borderId="1" xfId="1" applyFont="1" applyBorder="1" applyAlignment="1">
      <alignment vertical="top" wrapText="1"/>
    </xf>
    <xf numFmtId="0" fontId="13" fillId="0" borderId="1" xfId="1" applyFont="1" applyBorder="1" applyAlignment="1">
      <alignment horizontal="center" vertical="top" wrapText="1"/>
    </xf>
    <xf numFmtId="2" fontId="29" fillId="0" borderId="9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vertical="center"/>
    </xf>
    <xf numFmtId="2" fontId="13" fillId="0" borderId="9" xfId="0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2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center"/>
    </xf>
    <xf numFmtId="0" fontId="29" fillId="5" borderId="1" xfId="0" applyFont="1" applyFill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4" fontId="13" fillId="2" borderId="32" xfId="0" applyNumberFormat="1" applyFont="1" applyFill="1" applyBorder="1" applyAlignment="1">
      <alignment horizontal="center" vertical="center" wrapText="1"/>
    </xf>
    <xf numFmtId="4" fontId="13" fillId="2" borderId="42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3" fillId="0" borderId="1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wrapText="1"/>
    </xf>
    <xf numFmtId="4" fontId="0" fillId="0" borderId="0" xfId="0" applyNumberFormat="1"/>
    <xf numFmtId="0" fontId="24" fillId="5" borderId="1" xfId="0" applyFont="1" applyFill="1" applyBorder="1" applyAlignment="1">
      <alignment horizontal="left" vertical="center" wrapText="1"/>
    </xf>
    <xf numFmtId="0" fontId="27" fillId="0" borderId="0" xfId="0" applyFont="1"/>
    <xf numFmtId="2" fontId="13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 wrapText="1"/>
    </xf>
    <xf numFmtId="4" fontId="27" fillId="0" borderId="0" xfId="0" applyNumberFormat="1" applyFont="1" applyFill="1" applyAlignment="1">
      <alignment vertical="center"/>
    </xf>
    <xf numFmtId="2" fontId="40" fillId="5" borderId="0" xfId="0" applyNumberFormat="1" applyFont="1" applyFill="1"/>
    <xf numFmtId="0" fontId="40" fillId="0" borderId="0" xfId="0" applyFont="1"/>
    <xf numFmtId="0" fontId="8" fillId="5" borderId="0" xfId="0" applyFont="1" applyFill="1"/>
    <xf numFmtId="0" fontId="42" fillId="0" borderId="0" xfId="0" applyFont="1"/>
    <xf numFmtId="0" fontId="27" fillId="0" borderId="0" xfId="0" applyFont="1" applyFill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5" borderId="0" xfId="0" applyFont="1" applyFill="1" applyBorder="1" applyAlignment="1">
      <alignment vertical="center" wrapText="1"/>
    </xf>
    <xf numFmtId="2" fontId="13" fillId="0" borderId="1" xfId="5" applyNumberFormat="1" applyFont="1" applyFill="1" applyBorder="1" applyAlignment="1" applyProtection="1">
      <alignment vertical="center"/>
      <protection locked="0"/>
    </xf>
    <xf numFmtId="0" fontId="20" fillId="5" borderId="0" xfId="0" applyFont="1" applyFill="1"/>
    <xf numFmtId="0" fontId="13" fillId="5" borderId="1" xfId="5" applyFont="1" applyFill="1" applyBorder="1" applyAlignment="1" applyProtection="1">
      <alignment horizontal="center" vertical="center" wrapText="1"/>
    </xf>
    <xf numFmtId="2" fontId="13" fillId="5" borderId="1" xfId="5" applyNumberFormat="1" applyFont="1" applyFill="1" applyBorder="1" applyAlignment="1" applyProtection="1">
      <alignment vertical="center"/>
      <protection locked="0"/>
    </xf>
    <xf numFmtId="49" fontId="13" fillId="5" borderId="5" xfId="6" applyNumberFormat="1" applyFont="1" applyFill="1" applyBorder="1" applyAlignment="1">
      <alignment horizontal="left" vertical="top" wrapText="1"/>
    </xf>
    <xf numFmtId="0" fontId="0" fillId="5" borderId="0" xfId="0" applyFont="1" applyFill="1"/>
    <xf numFmtId="0" fontId="41" fillId="0" borderId="0" xfId="0" applyFont="1"/>
    <xf numFmtId="49" fontId="13" fillId="5" borderId="24" xfId="6" applyNumberFormat="1" applyFont="1" applyFill="1" applyBorder="1" applyAlignment="1">
      <alignment horizontal="left" vertical="top" wrapText="1"/>
    </xf>
    <xf numFmtId="2" fontId="13" fillId="0" borderId="12" xfId="0" applyNumberFormat="1" applyFont="1" applyFill="1" applyBorder="1" applyAlignment="1">
      <alignment horizontal="right" vertical="top"/>
    </xf>
    <xf numFmtId="49" fontId="13" fillId="0" borderId="5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>
      <alignment horizontal="left" vertical="top"/>
    </xf>
    <xf numFmtId="49" fontId="13" fillId="5" borderId="1" xfId="6" applyNumberFormat="1" applyFont="1" applyFill="1" applyBorder="1" applyAlignment="1">
      <alignment horizontal="left" vertical="top" wrapText="1"/>
    </xf>
    <xf numFmtId="0" fontId="43" fillId="0" borderId="1" xfId="0" applyFont="1" applyBorder="1" applyAlignment="1">
      <alignment horizontal="center" vertical="center"/>
    </xf>
    <xf numFmtId="4" fontId="43" fillId="2" borderId="1" xfId="0" applyNumberFormat="1" applyFont="1" applyFill="1" applyBorder="1" applyAlignment="1">
      <alignment horizontal="center" vertical="center" wrapText="1"/>
    </xf>
    <xf numFmtId="4" fontId="43" fillId="2" borderId="9" xfId="0" applyNumberFormat="1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4" fillId="0" borderId="1" xfId="2" applyFont="1" applyFill="1" applyBorder="1" applyAlignment="1">
      <alignment horizontal="left" vertical="top" wrapText="1"/>
    </xf>
    <xf numFmtId="0" fontId="44" fillId="0" borderId="1" xfId="2" applyFont="1" applyFill="1" applyBorder="1" applyAlignment="1">
      <alignment horizontal="left" vertical="top"/>
    </xf>
    <xf numFmtId="4" fontId="44" fillId="0" borderId="1" xfId="2" applyNumberFormat="1" applyFont="1" applyFill="1" applyBorder="1" applyAlignment="1">
      <alignment vertical="center"/>
    </xf>
    <xf numFmtId="4" fontId="43" fillId="0" borderId="1" xfId="0" applyNumberFormat="1" applyFont="1" applyFill="1" applyBorder="1" applyAlignment="1">
      <alignment horizontal="left" vertical="top"/>
    </xf>
    <xf numFmtId="0" fontId="43" fillId="0" borderId="9" xfId="0" applyFont="1" applyBorder="1" applyAlignment="1">
      <alignment vertical="top"/>
    </xf>
    <xf numFmtId="0" fontId="43" fillId="0" borderId="1" xfId="2" applyFont="1" applyFill="1" applyBorder="1" applyAlignment="1">
      <alignment horizontal="left" vertical="top" wrapText="1"/>
    </xf>
    <xf numFmtId="0" fontId="43" fillId="0" borderId="1" xfId="2" applyFont="1" applyFill="1" applyBorder="1" applyAlignment="1">
      <alignment horizontal="center" vertical="center" wrapText="1"/>
    </xf>
    <xf numFmtId="4" fontId="43" fillId="0" borderId="1" xfId="2" applyNumberFormat="1" applyFont="1" applyFill="1" applyBorder="1" applyAlignment="1">
      <alignment vertical="center"/>
    </xf>
    <xf numFmtId="2" fontId="43" fillId="0" borderId="9" xfId="0" applyNumberFormat="1" applyFont="1" applyFill="1" applyBorder="1" applyAlignment="1">
      <alignment vertical="top"/>
    </xf>
    <xf numFmtId="0" fontId="44" fillId="0" borderId="1" xfId="2" applyFont="1" applyFill="1" applyBorder="1" applyAlignment="1">
      <alignment horizontal="center" vertical="center"/>
    </xf>
    <xf numFmtId="0" fontId="44" fillId="5" borderId="1" xfId="0" applyFont="1" applyFill="1" applyBorder="1" applyAlignment="1">
      <alignment horizontal="left" vertical="top" wrapText="1"/>
    </xf>
    <xf numFmtId="0" fontId="44" fillId="5" borderId="9" xfId="0" applyFont="1" applyFill="1" applyBorder="1" applyAlignment="1">
      <alignment horizontal="left" vertical="top" wrapText="1"/>
    </xf>
    <xf numFmtId="4" fontId="43" fillId="5" borderId="1" xfId="0" applyNumberFormat="1" applyFont="1" applyFill="1" applyBorder="1" applyAlignment="1">
      <alignment horizontal="left" vertical="top"/>
    </xf>
    <xf numFmtId="2" fontId="43" fillId="5" borderId="9" xfId="0" applyNumberFormat="1" applyFont="1" applyFill="1" applyBorder="1" applyAlignment="1">
      <alignment horizontal="left" vertical="top"/>
    </xf>
    <xf numFmtId="0" fontId="43" fillId="0" borderId="1" xfId="0" applyFont="1" applyBorder="1" applyAlignment="1">
      <alignment vertical="center" wrapText="1"/>
    </xf>
    <xf numFmtId="4" fontId="43" fillId="0" borderId="1" xfId="0" applyNumberFormat="1" applyFont="1" applyBorder="1" applyAlignment="1">
      <alignment vertical="center"/>
    </xf>
    <xf numFmtId="4" fontId="43" fillId="0" borderId="32" xfId="0" applyNumberFormat="1" applyFont="1" applyBorder="1" applyAlignment="1">
      <alignment vertical="center" wrapText="1"/>
    </xf>
    <xf numFmtId="4" fontId="43" fillId="0" borderId="1" xfId="0" applyNumberFormat="1" applyFont="1" applyBorder="1" applyAlignment="1">
      <alignment vertical="center" wrapText="1"/>
    </xf>
    <xf numFmtId="0" fontId="43" fillId="6" borderId="46" xfId="0" applyFont="1" applyFill="1" applyBorder="1" applyAlignment="1">
      <alignment horizontal="center" vertical="center" wrapText="1"/>
    </xf>
    <xf numFmtId="0" fontId="47" fillId="6" borderId="46" xfId="0" applyFont="1" applyFill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 vertical="center" wrapText="1"/>
    </xf>
    <xf numFmtId="2" fontId="44" fillId="0" borderId="9" xfId="0" applyNumberFormat="1" applyFont="1" applyFill="1" applyBorder="1" applyAlignment="1">
      <alignment vertical="top"/>
    </xf>
    <xf numFmtId="0" fontId="44" fillId="5" borderId="1" xfId="0" applyFont="1" applyFill="1" applyBorder="1" applyAlignment="1">
      <alignment vertical="center" wrapText="1"/>
    </xf>
    <xf numFmtId="0" fontId="43" fillId="0" borderId="10" xfId="2" applyFont="1" applyFill="1" applyBorder="1" applyAlignment="1">
      <alignment horizontal="left" vertical="top" wrapText="1"/>
    </xf>
    <xf numFmtId="0" fontId="44" fillId="0" borderId="1" xfId="0" applyFont="1" applyBorder="1" applyAlignment="1">
      <alignment horizontal="right" vertical="top" wrapText="1"/>
    </xf>
    <xf numFmtId="0" fontId="44" fillId="0" borderId="1" xfId="0" applyFont="1" applyBorder="1" applyAlignment="1">
      <alignment vertical="center" wrapText="1"/>
    </xf>
    <xf numFmtId="0" fontId="47" fillId="6" borderId="46" xfId="0" applyFont="1" applyFill="1" applyBorder="1" applyAlignment="1">
      <alignment horizontal="left" vertical="center" wrapText="1"/>
    </xf>
    <xf numFmtId="0" fontId="49" fillId="6" borderId="46" xfId="0" applyFont="1" applyFill="1" applyBorder="1" applyAlignment="1">
      <alignment horizontal="left" vertical="center" wrapText="1"/>
    </xf>
    <xf numFmtId="0" fontId="47" fillId="5" borderId="46" xfId="0" applyFont="1" applyFill="1" applyBorder="1" applyAlignment="1">
      <alignment horizontal="left" vertical="center" wrapText="1"/>
    </xf>
    <xf numFmtId="0" fontId="47" fillId="6" borderId="1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vertical="center" wrapText="1"/>
    </xf>
    <xf numFmtId="0" fontId="44" fillId="5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5" borderId="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4" fontId="43" fillId="5" borderId="41" xfId="0" applyNumberFormat="1" applyFont="1" applyFill="1" applyBorder="1" applyAlignment="1">
      <alignment vertical="center"/>
    </xf>
    <xf numFmtId="4" fontId="43" fillId="5" borderId="1" xfId="0" applyNumberFormat="1" applyFont="1" applyFill="1" applyBorder="1" applyAlignment="1">
      <alignment vertical="center"/>
    </xf>
    <xf numFmtId="0" fontId="47" fillId="6" borderId="10" xfId="0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left" vertical="center" wrapText="1"/>
    </xf>
    <xf numFmtId="0" fontId="47" fillId="6" borderId="45" xfId="0" applyFont="1" applyFill="1" applyBorder="1" applyAlignment="1">
      <alignment horizontal="center" vertical="center" wrapText="1"/>
    </xf>
    <xf numFmtId="4" fontId="43" fillId="0" borderId="26" xfId="0" applyNumberFormat="1" applyFont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0" fontId="44" fillId="5" borderId="32" xfId="0" applyFont="1" applyFill="1" applyBorder="1" applyAlignment="1">
      <alignment horizontal="left" vertical="top" wrapText="1"/>
    </xf>
    <xf numFmtId="2" fontId="44" fillId="0" borderId="42" xfId="0" applyNumberFormat="1" applyFont="1" applyFill="1" applyBorder="1" applyAlignment="1">
      <alignment vertical="top"/>
    </xf>
    <xf numFmtId="0" fontId="44" fillId="5" borderId="1" xfId="0" applyFont="1" applyFill="1" applyBorder="1" applyAlignment="1">
      <alignment horizontal="center" vertical="center"/>
    </xf>
    <xf numFmtId="4" fontId="44" fillId="5" borderId="1" xfId="0" applyNumberFormat="1" applyFont="1" applyFill="1" applyBorder="1" applyAlignment="1">
      <alignment vertical="center"/>
    </xf>
    <xf numFmtId="4" fontId="43" fillId="5" borderId="32" xfId="0" applyNumberFormat="1" applyFont="1" applyFill="1" applyBorder="1" applyAlignment="1">
      <alignment horizontal="left" vertical="top"/>
    </xf>
    <xf numFmtId="2" fontId="43" fillId="0" borderId="42" xfId="0" applyNumberFormat="1" applyFont="1" applyFill="1" applyBorder="1" applyAlignment="1">
      <alignment vertical="top"/>
    </xf>
    <xf numFmtId="0" fontId="47" fillId="6" borderId="45" xfId="0" applyFont="1" applyFill="1" applyBorder="1" applyAlignment="1">
      <alignment horizontal="left" vertical="center" wrapText="1"/>
    </xf>
    <xf numFmtId="0" fontId="43" fillId="0" borderId="0" xfId="0" applyFont="1"/>
    <xf numFmtId="0" fontId="43" fillId="0" borderId="0" xfId="0" applyFont="1" applyAlignment="1">
      <alignment vertical="top"/>
    </xf>
    <xf numFmtId="0" fontId="43" fillId="0" borderId="1" xfId="0" applyFont="1" applyBorder="1" applyAlignment="1">
      <alignment horizontal="left" vertical="top" wrapText="1"/>
    </xf>
    <xf numFmtId="4" fontId="13" fillId="0" borderId="32" xfId="0" applyNumberFormat="1" applyFont="1" applyFill="1" applyBorder="1" applyAlignment="1">
      <alignment horizontal="right" vertical="center"/>
    </xf>
    <xf numFmtId="2" fontId="13" fillId="0" borderId="42" xfId="0" applyNumberFormat="1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vertical="center"/>
    </xf>
    <xf numFmtId="0" fontId="50" fillId="0" borderId="0" xfId="0" applyFont="1"/>
    <xf numFmtId="4" fontId="2" fillId="0" borderId="49" xfId="0" applyNumberFormat="1" applyFont="1" applyBorder="1" applyAlignment="1">
      <alignment horizontal="right" vertical="center"/>
    </xf>
    <xf numFmtId="4" fontId="26" fillId="0" borderId="17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2" xfId="2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24" fillId="0" borderId="1" xfId="2" applyFont="1" applyBorder="1" applyAlignment="1">
      <alignment horizontal="center" vertical="top" wrapText="1"/>
    </xf>
    <xf numFmtId="4" fontId="24" fillId="0" borderId="1" xfId="2" applyNumberFormat="1" applyFont="1" applyBorder="1" applyAlignment="1">
      <alignment horizontal="center" vertical="top"/>
    </xf>
    <xf numFmtId="0" fontId="31" fillId="5" borderId="1" xfId="0" applyFont="1" applyFill="1" applyBorder="1" applyAlignment="1">
      <alignment horizontal="center" vertical="top" wrapText="1"/>
    </xf>
    <xf numFmtId="4" fontId="23" fillId="0" borderId="1" xfId="2" applyNumberFormat="1" applyFont="1" applyBorder="1" applyAlignment="1">
      <alignment horizontal="center" vertical="top"/>
    </xf>
    <xf numFmtId="49" fontId="44" fillId="0" borderId="5" xfId="2" applyNumberFormat="1" applyFont="1" applyFill="1" applyBorder="1" applyAlignment="1">
      <alignment horizontal="left" vertical="top" wrapText="1"/>
    </xf>
    <xf numFmtId="49" fontId="43" fillId="0" borderId="5" xfId="2" applyNumberFormat="1" applyFont="1" applyFill="1" applyBorder="1" applyAlignment="1">
      <alignment horizontal="left" vertical="top" wrapText="1"/>
    </xf>
    <xf numFmtId="0" fontId="44" fillId="0" borderId="1" xfId="0" applyFont="1" applyFill="1" applyBorder="1" applyAlignment="1">
      <alignment horizontal="right" vertical="top" wrapText="1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" xfId="0" applyNumberFormat="1" applyFont="1" applyFill="1" applyBorder="1" applyAlignment="1">
      <alignment horizontal="center" vertical="center"/>
    </xf>
    <xf numFmtId="49" fontId="43" fillId="0" borderId="37" xfId="2" applyNumberFormat="1" applyFont="1" applyFill="1" applyBorder="1" applyAlignment="1">
      <alignment horizontal="left" vertical="top" wrapText="1"/>
    </xf>
    <xf numFmtId="49" fontId="43" fillId="0" borderId="32" xfId="0" applyNumberFormat="1" applyFont="1" applyFill="1" applyBorder="1" applyAlignment="1">
      <alignment horizontal="center" vertical="center"/>
    </xf>
    <xf numFmtId="49" fontId="43" fillId="0" borderId="47" xfId="2" applyNumberFormat="1" applyFont="1" applyFill="1" applyBorder="1" applyAlignment="1">
      <alignment horizontal="left" vertical="top" wrapText="1"/>
    </xf>
    <xf numFmtId="49" fontId="44" fillId="0" borderId="37" xfId="2" applyNumberFormat="1" applyFont="1" applyFill="1" applyBorder="1" applyAlignment="1">
      <alignment horizontal="left" vertical="top" wrapText="1"/>
    </xf>
    <xf numFmtId="0" fontId="43" fillId="0" borderId="0" xfId="0" applyFont="1" applyFill="1"/>
    <xf numFmtId="0" fontId="13" fillId="0" borderId="0" xfId="0" applyFont="1" applyFill="1"/>
    <xf numFmtId="0" fontId="43" fillId="6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vertical="center" wrapText="1"/>
    </xf>
    <xf numFmtId="0" fontId="43" fillId="5" borderId="1" xfId="0" applyFont="1" applyFill="1" applyBorder="1" applyAlignment="1">
      <alignment vertical="center" wrapText="1"/>
    </xf>
    <xf numFmtId="0" fontId="43" fillId="0" borderId="1" xfId="2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right" vertical="top" wrapText="1"/>
    </xf>
    <xf numFmtId="4" fontId="47" fillId="6" borderId="46" xfId="0" applyNumberFormat="1" applyFont="1" applyFill="1" applyBorder="1" applyAlignment="1">
      <alignment vertical="center" wrapText="1"/>
    </xf>
    <xf numFmtId="4" fontId="47" fillId="6" borderId="1" xfId="0" applyNumberFormat="1" applyFont="1" applyFill="1" applyBorder="1" applyAlignment="1">
      <alignment vertical="center" wrapText="1"/>
    </xf>
    <xf numFmtId="4" fontId="47" fillId="6" borderId="0" xfId="0" applyNumberFormat="1" applyFont="1" applyFill="1" applyBorder="1" applyAlignment="1">
      <alignment vertical="center" wrapText="1"/>
    </xf>
    <xf numFmtId="4" fontId="44" fillId="0" borderId="1" xfId="0" applyNumberFormat="1" applyFont="1" applyBorder="1" applyAlignment="1">
      <alignment vertical="center" wrapText="1"/>
    </xf>
    <xf numFmtId="4" fontId="47" fillId="6" borderId="10" xfId="0" applyNumberFormat="1" applyFont="1" applyFill="1" applyBorder="1" applyAlignment="1">
      <alignment vertical="center" wrapText="1"/>
    </xf>
    <xf numFmtId="4" fontId="47" fillId="6" borderId="45" xfId="0" applyNumberFormat="1" applyFont="1" applyFill="1" applyBorder="1" applyAlignment="1">
      <alignment vertical="center" wrapText="1"/>
    </xf>
    <xf numFmtId="4" fontId="4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43" fillId="6" borderId="1" xfId="0" applyNumberFormat="1" applyFont="1" applyFill="1" applyBorder="1" applyAlignment="1">
      <alignment vertical="center" wrapText="1"/>
    </xf>
    <xf numFmtId="2" fontId="15" fillId="5" borderId="8" xfId="0" applyNumberFormat="1" applyFont="1" applyFill="1" applyBorder="1" applyAlignment="1">
      <alignment vertical="top"/>
    </xf>
    <xf numFmtId="0" fontId="0" fillId="0" borderId="0" xfId="0" applyFont="1" applyFill="1"/>
    <xf numFmtId="0" fontId="13" fillId="5" borderId="31" xfId="0" applyFont="1" applyFill="1" applyBorder="1"/>
    <xf numFmtId="0" fontId="13" fillId="5" borderId="0" xfId="0" applyFont="1" applyFill="1"/>
    <xf numFmtId="49" fontId="39" fillId="0" borderId="1" xfId="0" applyNumberFormat="1" applyFont="1" applyFill="1" applyBorder="1" applyAlignment="1">
      <alignment horizontal="center" vertical="top" wrapText="1" shrinkToFit="1" readingOrder="1"/>
    </xf>
    <xf numFmtId="49" fontId="39" fillId="0" borderId="1" xfId="0" applyNumberFormat="1" applyFont="1" applyBorder="1" applyAlignment="1">
      <alignment horizontal="left" vertical="top" wrapText="1" shrinkToFit="1" readingOrder="1"/>
    </xf>
    <xf numFmtId="49" fontId="39" fillId="0" borderId="1" xfId="0" applyNumberFormat="1" applyFont="1" applyBorder="1" applyAlignment="1">
      <alignment horizontal="center" vertical="top" wrapText="1" shrinkToFit="1" readingOrder="1"/>
    </xf>
    <xf numFmtId="49" fontId="39" fillId="5" borderId="44" xfId="0" applyNumberFormat="1" applyFont="1" applyFill="1" applyBorder="1" applyAlignment="1">
      <alignment horizontal="left" vertical="top" wrapText="1" shrinkToFit="1" readingOrder="1"/>
    </xf>
    <xf numFmtId="49" fontId="39" fillId="5" borderId="44" xfId="0" applyNumberFormat="1" applyFont="1" applyFill="1" applyBorder="1" applyAlignment="1">
      <alignment horizontal="center" vertical="top" wrapText="1" shrinkToFit="1" readingOrder="1"/>
    </xf>
    <xf numFmtId="49" fontId="13" fillId="5" borderId="44" xfId="0" applyNumberFormat="1" applyFont="1" applyFill="1" applyBorder="1" applyAlignment="1">
      <alignment horizontal="left" vertical="top" wrapText="1" shrinkToFit="1" readingOrder="1"/>
    </xf>
    <xf numFmtId="49" fontId="39" fillId="0" borderId="44" xfId="0" applyNumberFormat="1" applyFont="1" applyBorder="1" applyAlignment="1">
      <alignment horizontal="left" vertical="top" wrapText="1" shrinkToFit="1" readingOrder="1"/>
    </xf>
    <xf numFmtId="49" fontId="39" fillId="0" borderId="44" xfId="0" applyNumberFormat="1" applyFont="1" applyBorder="1" applyAlignment="1">
      <alignment horizontal="center" vertical="top" wrapText="1" shrinkToFit="1" readingOrder="1"/>
    </xf>
    <xf numFmtId="2" fontId="29" fillId="5" borderId="8" xfId="0" applyNumberFormat="1" applyFont="1" applyFill="1" applyBorder="1" applyAlignment="1">
      <alignment horizontal="right" vertical="top"/>
    </xf>
    <xf numFmtId="49" fontId="13" fillId="0" borderId="1" xfId="0" applyNumberFormat="1" applyFont="1" applyBorder="1" applyAlignment="1">
      <alignment horizontal="left" vertical="top" wrapText="1" shrinkToFit="1" readingOrder="1"/>
    </xf>
    <xf numFmtId="4" fontId="13" fillId="2" borderId="32" xfId="0" applyNumberFormat="1" applyFont="1" applyFill="1" applyBorder="1" applyAlignment="1">
      <alignment horizontal="right" vertical="center" wrapText="1"/>
    </xf>
    <xf numFmtId="4" fontId="39" fillId="0" borderId="1" xfId="0" applyNumberFormat="1" applyFont="1" applyBorder="1" applyAlignment="1">
      <alignment horizontal="right" vertical="top" wrapText="1" shrinkToFit="1" readingOrder="1"/>
    </xf>
    <xf numFmtId="4" fontId="39" fillId="5" borderId="44" xfId="0" applyNumberFormat="1" applyFont="1" applyFill="1" applyBorder="1" applyAlignment="1">
      <alignment horizontal="right" vertical="top" wrapText="1" shrinkToFit="1" readingOrder="1"/>
    </xf>
    <xf numFmtId="4" fontId="39" fillId="0" borderId="44" xfId="0" applyNumberFormat="1" applyFont="1" applyBorder="1" applyAlignment="1">
      <alignment horizontal="right" vertical="top" wrapText="1" shrinkToFit="1" readingOrder="1"/>
    </xf>
    <xf numFmtId="4" fontId="13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9" fontId="29" fillId="0" borderId="5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top" wrapText="1"/>
    </xf>
    <xf numFmtId="49" fontId="13" fillId="0" borderId="5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top"/>
    </xf>
    <xf numFmtId="49" fontId="13" fillId="0" borderId="37" xfId="1" applyNumberFormat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horizontal="center" vertical="center"/>
    </xf>
    <xf numFmtId="0" fontId="0" fillId="0" borderId="31" xfId="0" applyFont="1" applyFill="1" applyBorder="1"/>
    <xf numFmtId="0" fontId="0" fillId="0" borderId="0" xfId="0" applyFill="1" applyAlignment="1">
      <alignment vertical="top"/>
    </xf>
    <xf numFmtId="2" fontId="13" fillId="0" borderId="1" xfId="0" applyNumberFormat="1" applyFont="1" applyBorder="1" applyAlignment="1">
      <alignment horizontal="center"/>
    </xf>
    <xf numFmtId="0" fontId="29" fillId="5" borderId="1" xfId="0" applyFont="1" applyFill="1" applyBorder="1" applyAlignment="1">
      <alignment horizontal="left" vertical="center" wrapText="1"/>
    </xf>
    <xf numFmtId="0" fontId="39" fillId="6" borderId="45" xfId="0" applyFont="1" applyFill="1" applyBorder="1" applyAlignment="1">
      <alignment horizontal="left" vertical="center" wrapText="1"/>
    </xf>
    <xf numFmtId="0" fontId="39" fillId="6" borderId="45" xfId="0" applyFont="1" applyFill="1" applyBorder="1" applyAlignment="1">
      <alignment horizontal="center" vertical="center" wrapText="1"/>
    </xf>
    <xf numFmtId="0" fontId="39" fillId="6" borderId="46" xfId="0" applyFont="1" applyFill="1" applyBorder="1" applyAlignment="1">
      <alignment horizontal="left" vertical="center" wrapText="1"/>
    </xf>
    <xf numFmtId="0" fontId="39" fillId="6" borderId="46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left" vertical="center" wrapText="1"/>
    </xf>
    <xf numFmtId="0" fontId="39" fillId="6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top"/>
    </xf>
    <xf numFmtId="4" fontId="39" fillId="6" borderId="45" xfId="0" applyNumberFormat="1" applyFont="1" applyFill="1" applyBorder="1" applyAlignment="1">
      <alignment horizontal="right" vertical="center" wrapText="1"/>
    </xf>
    <xf numFmtId="4" fontId="39" fillId="6" borderId="46" xfId="0" applyNumberFormat="1" applyFont="1" applyFill="1" applyBorder="1" applyAlignment="1">
      <alignment horizontal="right" vertical="center" wrapText="1"/>
    </xf>
    <xf numFmtId="4" fontId="39" fillId="6" borderId="1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wrapText="1"/>
    </xf>
    <xf numFmtId="1" fontId="22" fillId="5" borderId="23" xfId="0" applyNumberFormat="1" applyFont="1" applyFill="1" applyBorder="1" applyAlignment="1">
      <alignment horizontal="left" vertical="center" wrapText="1"/>
    </xf>
    <xf numFmtId="1" fontId="22" fillId="5" borderId="22" xfId="0" applyNumberFormat="1" applyFont="1" applyFill="1" applyBorder="1" applyAlignment="1">
      <alignment horizontal="left" vertical="center" wrapText="1"/>
    </xf>
    <xf numFmtId="1" fontId="22" fillId="5" borderId="14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51" fillId="3" borderId="16" xfId="0" applyFont="1" applyFill="1" applyBorder="1" applyAlignment="1">
      <alignment horizontal="center" vertical="center" wrapText="1"/>
    </xf>
    <xf numFmtId="0" fontId="51" fillId="3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1" fontId="52" fillId="0" borderId="50" xfId="0" applyNumberFormat="1" applyFont="1" applyBorder="1" applyAlignment="1">
      <alignment horizontal="right" vertical="center" wrapText="1"/>
    </xf>
    <xf numFmtId="1" fontId="52" fillId="0" borderId="51" xfId="0" applyNumberFormat="1" applyFont="1" applyBorder="1" applyAlignment="1">
      <alignment horizontal="right" vertical="center" wrapText="1"/>
    </xf>
    <xf numFmtId="1" fontId="52" fillId="0" borderId="52" xfId="0" applyNumberFormat="1" applyFont="1" applyBorder="1" applyAlignment="1">
      <alignment horizontal="right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" fontId="8" fillId="0" borderId="2" xfId="0" applyNumberFormat="1" applyFont="1" applyFill="1" applyBorder="1" applyAlignment="1">
      <alignment horizontal="right" vertical="center" wrapText="1"/>
    </xf>
    <xf numFmtId="1" fontId="8" fillId="0" borderId="7" xfId="0" applyNumberFormat="1" applyFont="1" applyFill="1" applyBorder="1" applyAlignment="1">
      <alignment horizontal="right" vertical="center" wrapText="1"/>
    </xf>
    <xf numFmtId="1" fontId="8" fillId="0" borderId="30" xfId="0" applyNumberFormat="1" applyFont="1" applyFill="1" applyBorder="1" applyAlignment="1">
      <alignment horizontal="right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" fontId="22" fillId="5" borderId="2" xfId="0" applyNumberFormat="1" applyFont="1" applyFill="1" applyBorder="1" applyAlignment="1">
      <alignment horizontal="left" vertical="center" wrapText="1"/>
    </xf>
    <xf numFmtId="1" fontId="22" fillId="5" borderId="7" xfId="0" applyNumberFormat="1" applyFont="1" applyFill="1" applyBorder="1" applyAlignment="1">
      <alignment horizontal="left" vertical="center" wrapText="1"/>
    </xf>
    <xf numFmtId="1" fontId="22" fillId="5" borderId="13" xfId="0" applyNumberFormat="1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15" fillId="4" borderId="30" xfId="0" applyFont="1" applyFill="1" applyBorder="1" applyAlignment="1">
      <alignment horizontal="left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right" vertical="center" wrapText="1"/>
    </xf>
    <xf numFmtId="0" fontId="15" fillId="0" borderId="27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left" vertical="center" wrapText="1"/>
    </xf>
    <xf numFmtId="0" fontId="14" fillId="4" borderId="25" xfId="0" applyFont="1" applyFill="1" applyBorder="1" applyAlignment="1">
      <alignment horizontal="left" vertical="center" wrapText="1"/>
    </xf>
    <xf numFmtId="0" fontId="14" fillId="4" borderId="2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" fontId="36" fillId="5" borderId="26" xfId="0" applyNumberFormat="1" applyFont="1" applyFill="1" applyBorder="1" applyAlignment="1">
      <alignment horizontal="right" vertical="center" wrapText="1"/>
    </xf>
    <xf numFmtId="1" fontId="36" fillId="5" borderId="25" xfId="0" applyNumberFormat="1" applyFont="1" applyFill="1" applyBorder="1" applyAlignment="1">
      <alignment horizontal="right" vertical="center" wrapText="1"/>
    </xf>
    <xf numFmtId="1" fontId="36" fillId="5" borderId="27" xfId="0" applyNumberFormat="1" applyFont="1" applyFill="1" applyBorder="1" applyAlignment="1">
      <alignment horizontal="right" vertical="center" wrapText="1"/>
    </xf>
    <xf numFmtId="1" fontId="32" fillId="5" borderId="32" xfId="0" applyNumberFormat="1" applyFont="1" applyFill="1" applyBorder="1" applyAlignment="1">
      <alignment horizontal="left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" fontId="32" fillId="5" borderId="1" xfId="0" applyNumberFormat="1" applyFont="1" applyFill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/>
    </xf>
    <xf numFmtId="0" fontId="14" fillId="4" borderId="26" xfId="2" applyFont="1" applyFill="1" applyBorder="1" applyAlignment="1">
      <alignment horizontal="left" vertical="top" wrapText="1"/>
    </xf>
    <xf numFmtId="0" fontId="14" fillId="4" borderId="25" xfId="2" applyFont="1" applyFill="1" applyBorder="1" applyAlignment="1">
      <alignment horizontal="left" vertical="top" wrapText="1"/>
    </xf>
    <xf numFmtId="0" fontId="14" fillId="4" borderId="27" xfId="2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right" vertical="center" wrapText="1"/>
    </xf>
    <xf numFmtId="0" fontId="15" fillId="0" borderId="21" xfId="0" applyFont="1" applyFill="1" applyBorder="1" applyAlignment="1">
      <alignment horizontal="right" vertical="center" wrapText="1"/>
    </xf>
    <xf numFmtId="0" fontId="15" fillId="0" borderId="43" xfId="0" applyFont="1" applyFill="1" applyBorder="1" applyAlignment="1">
      <alignment horizontal="right" vertical="center" wrapText="1"/>
    </xf>
    <xf numFmtId="49" fontId="44" fillId="0" borderId="5" xfId="2" applyNumberFormat="1" applyFont="1" applyFill="1" applyBorder="1" applyAlignment="1">
      <alignment horizontal="right" vertical="top" wrapText="1"/>
    </xf>
    <xf numFmtId="0" fontId="44" fillId="0" borderId="1" xfId="0" applyFont="1" applyBorder="1" applyAlignment="1">
      <alignment horizontal="right" vertical="top" wrapText="1"/>
    </xf>
    <xf numFmtId="0" fontId="44" fillId="0" borderId="32" xfId="0" applyFont="1" applyBorder="1" applyAlignment="1">
      <alignment horizontal="right" vertical="top" wrapText="1"/>
    </xf>
    <xf numFmtId="49" fontId="44" fillId="0" borderId="24" xfId="2" applyNumberFormat="1" applyFont="1" applyFill="1" applyBorder="1" applyAlignment="1">
      <alignment horizontal="right" vertical="top" wrapText="1"/>
    </xf>
    <xf numFmtId="0" fontId="44" fillId="0" borderId="10" xfId="0" applyFont="1" applyBorder="1" applyAlignment="1">
      <alignment horizontal="right" vertical="top" wrapText="1"/>
    </xf>
    <xf numFmtId="0" fontId="44" fillId="0" borderId="1" xfId="0" applyFont="1" applyFill="1" applyBorder="1" applyAlignment="1">
      <alignment horizontal="right" vertical="center" wrapText="1"/>
    </xf>
    <xf numFmtId="1" fontId="44" fillId="5" borderId="15" xfId="0" applyNumberFormat="1" applyFont="1" applyFill="1" applyBorder="1" applyAlignment="1">
      <alignment horizontal="left" vertical="center" wrapText="1"/>
    </xf>
    <xf numFmtId="1" fontId="44" fillId="5" borderId="3" xfId="0" applyNumberFormat="1" applyFont="1" applyFill="1" applyBorder="1" applyAlignment="1">
      <alignment horizontal="left" vertical="center" wrapText="1"/>
    </xf>
    <xf numFmtId="1" fontId="44" fillId="5" borderId="4" xfId="0" applyNumberFormat="1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right" vertical="center" wrapText="1"/>
    </xf>
    <xf numFmtId="0" fontId="37" fillId="0" borderId="25" xfId="0" applyFont="1" applyBorder="1" applyAlignment="1">
      <alignment horizontal="right" vertical="center"/>
    </xf>
    <xf numFmtId="0" fontId="37" fillId="0" borderId="27" xfId="0" applyFont="1" applyBorder="1" applyAlignment="1">
      <alignment horizontal="right" vertical="center"/>
    </xf>
    <xf numFmtId="0" fontId="21" fillId="2" borderId="2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49" fontId="14" fillId="4" borderId="26" xfId="2" applyNumberFormat="1" applyFont="1" applyFill="1" applyBorder="1" applyAlignment="1">
      <alignment horizontal="left" vertical="top" wrapText="1"/>
    </xf>
    <xf numFmtId="0" fontId="55" fillId="4" borderId="25" xfId="0" applyFont="1" applyFill="1" applyBorder="1" applyAlignment="1">
      <alignment horizontal="left" vertical="top"/>
    </xf>
    <xf numFmtId="0" fontId="55" fillId="4" borderId="27" xfId="0" applyFont="1" applyFill="1" applyBorder="1" applyAlignment="1">
      <alignment horizontal="left" vertical="top"/>
    </xf>
    <xf numFmtId="0" fontId="29" fillId="0" borderId="26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49" fontId="29" fillId="0" borderId="38" xfId="1" applyNumberFormat="1" applyFont="1" applyFill="1" applyBorder="1" applyAlignment="1">
      <alignment horizontal="right" vertical="top"/>
    </xf>
    <xf numFmtId="0" fontId="13" fillId="0" borderId="39" xfId="0" applyFont="1" applyBorder="1" applyAlignment="1">
      <alignment horizontal="right" vertical="top"/>
    </xf>
    <xf numFmtId="0" fontId="13" fillId="0" borderId="40" xfId="0" applyFont="1" applyBorder="1" applyAlignment="1">
      <alignment horizontal="right" vertical="top"/>
    </xf>
    <xf numFmtId="1" fontId="29" fillId="5" borderId="23" xfId="0" applyNumberFormat="1" applyFont="1" applyFill="1" applyBorder="1" applyAlignment="1">
      <alignment horizontal="left" vertical="center" wrapText="1"/>
    </xf>
    <xf numFmtId="1" fontId="29" fillId="5" borderId="22" xfId="0" applyNumberFormat="1" applyFont="1" applyFill="1" applyBorder="1" applyAlignment="1">
      <alignment horizontal="left" vertical="center" wrapText="1"/>
    </xf>
    <xf numFmtId="1" fontId="29" fillId="5" borderId="14" xfId="0" applyNumberFormat="1" applyFont="1" applyFill="1" applyBorder="1" applyAlignment="1">
      <alignment horizontal="left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48" xfId="0" applyFont="1" applyBorder="1" applyAlignment="1">
      <alignment horizontal="left" vertical="center"/>
    </xf>
    <xf numFmtId="49" fontId="29" fillId="0" borderId="5" xfId="2" applyNumberFormat="1" applyFont="1" applyFill="1" applyBorder="1" applyAlignment="1">
      <alignment horizontal="right" vertical="top" wrapText="1"/>
    </xf>
    <xf numFmtId="0" fontId="29" fillId="0" borderId="1" xfId="0" applyFont="1" applyBorder="1" applyAlignment="1">
      <alignment horizontal="right" vertical="top" wrapText="1"/>
    </xf>
    <xf numFmtId="0" fontId="29" fillId="0" borderId="32" xfId="0" applyFont="1" applyBorder="1" applyAlignment="1">
      <alignment horizontal="right" vertical="top" wrapText="1"/>
    </xf>
    <xf numFmtId="49" fontId="39" fillId="0" borderId="26" xfId="0" applyNumberFormat="1" applyFont="1" applyBorder="1" applyAlignment="1">
      <alignment horizontal="center" vertical="top" wrapText="1" shrinkToFit="1" readingOrder="1"/>
    </xf>
    <xf numFmtId="0" fontId="13" fillId="0" borderId="27" xfId="0" applyFont="1" applyBorder="1" applyAlignment="1">
      <alignment vertical="top" wrapText="1" shrinkToFit="1" readingOrder="1"/>
    </xf>
    <xf numFmtId="0" fontId="56" fillId="4" borderId="25" xfId="0" applyFont="1" applyFill="1" applyBorder="1" applyAlignment="1">
      <alignment horizontal="left" vertical="top"/>
    </xf>
    <xf numFmtId="0" fontId="56" fillId="4" borderId="27" xfId="0" applyFont="1" applyFill="1" applyBorder="1" applyAlignment="1">
      <alignment horizontal="left" vertical="top"/>
    </xf>
    <xf numFmtId="0" fontId="13" fillId="0" borderId="26" xfId="1" applyFont="1" applyBorder="1" applyAlignment="1">
      <alignment horizontal="center" vertical="top" wrapText="1"/>
    </xf>
    <xf numFmtId="0" fontId="13" fillId="0" borderId="27" xfId="1" applyFont="1" applyBorder="1" applyAlignment="1">
      <alignment horizontal="center" vertical="top" wrapText="1"/>
    </xf>
    <xf numFmtId="49" fontId="29" fillId="0" borderId="29" xfId="1" applyNumberFormat="1" applyFont="1" applyBorder="1" applyAlignment="1">
      <alignment horizontal="right" vertical="center"/>
    </xf>
    <xf numFmtId="0" fontId="29" fillId="0" borderId="25" xfId="0" applyFont="1" applyBorder="1" applyAlignment="1">
      <alignment horizontal="right"/>
    </xf>
    <xf numFmtId="0" fontId="29" fillId="0" borderId="27" xfId="0" applyFont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</cellXfs>
  <cellStyles count="7">
    <cellStyle name="Dziesiętny 2" xfId="4"/>
    <cellStyle name="Normal" xfId="2"/>
    <cellStyle name="Normalny" xfId="0" builtinId="0"/>
    <cellStyle name="Normalny 2" xfId="1"/>
    <cellStyle name="Normalny 3" xfId="3"/>
    <cellStyle name="Normalny_Tabela zbiorcza cz.1 (0030-0035)" xfId="6"/>
    <cellStyle name="Normalny_Wzór tabeli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zoomScaleSheetLayoutView="94" workbookViewId="0">
      <selection activeCell="I13" sqref="I13"/>
    </sheetView>
  </sheetViews>
  <sheetFormatPr defaultRowHeight="12.75" x14ac:dyDescent="0.2"/>
  <cols>
    <col min="1" max="1" width="5" style="3" customWidth="1"/>
    <col min="2" max="2" width="44.42578125" customWidth="1"/>
    <col min="3" max="3" width="17" style="10" customWidth="1"/>
    <col min="4" max="4" width="22.42578125" style="13" customWidth="1"/>
    <col min="5" max="5" width="9.140625" style="14"/>
  </cols>
  <sheetData>
    <row r="1" spans="1:8" ht="26.25" customHeight="1" thickBot="1" x14ac:dyDescent="0.25"/>
    <row r="2" spans="1:8" ht="63" customHeight="1" thickBot="1" x14ac:dyDescent="0.25">
      <c r="A2" s="283" t="s">
        <v>454</v>
      </c>
      <c r="B2" s="284"/>
      <c r="C2" s="284"/>
      <c r="D2" s="285"/>
      <c r="E2"/>
    </row>
    <row r="3" spans="1:8" ht="31.5" customHeight="1" thickBot="1" x14ac:dyDescent="0.25">
      <c r="A3" s="286" t="s">
        <v>0</v>
      </c>
      <c r="B3" s="287"/>
      <c r="C3" s="287"/>
      <c r="D3" s="288"/>
      <c r="E3" s="9"/>
      <c r="F3" s="3"/>
      <c r="G3" s="3"/>
      <c r="H3" s="3"/>
    </row>
    <row r="4" spans="1:8" s="4" customFormat="1" ht="25.9" customHeight="1" x14ac:dyDescent="0.2">
      <c r="A4" s="289" t="s">
        <v>1</v>
      </c>
      <c r="B4" s="291" t="s">
        <v>2</v>
      </c>
      <c r="C4" s="291" t="s">
        <v>3</v>
      </c>
      <c r="D4" s="293" t="s">
        <v>309</v>
      </c>
      <c r="E4" s="15"/>
      <c r="G4" s="124"/>
    </row>
    <row r="5" spans="1:8" s="4" customFormat="1" ht="22.5" customHeight="1" thickBot="1" x14ac:dyDescent="0.25">
      <c r="A5" s="290"/>
      <c r="B5" s="292"/>
      <c r="C5" s="295"/>
      <c r="D5" s="294"/>
      <c r="E5" s="15"/>
      <c r="F5" s="125"/>
    </row>
    <row r="6" spans="1:8" ht="24.75" customHeight="1" x14ac:dyDescent="0.2">
      <c r="A6" s="21">
        <v>1</v>
      </c>
      <c r="B6" s="62" t="s">
        <v>4</v>
      </c>
      <c r="C6" s="61" t="s">
        <v>5</v>
      </c>
      <c r="D6" s="59">
        <f>'I.WO Kontraktu'!G6</f>
        <v>0</v>
      </c>
    </row>
    <row r="7" spans="1:8" ht="21.75" customHeight="1" x14ac:dyDescent="0.2">
      <c r="A7" s="22">
        <v>2</v>
      </c>
      <c r="B7" s="20" t="s">
        <v>6</v>
      </c>
      <c r="C7" s="61" t="s">
        <v>7</v>
      </c>
      <c r="D7" s="60">
        <f>'II.WO Robót'!G8</f>
        <v>0</v>
      </c>
    </row>
    <row r="8" spans="1:8" ht="21.75" customHeight="1" thickBot="1" x14ac:dyDescent="0.25">
      <c r="A8" s="22">
        <v>3</v>
      </c>
      <c r="B8" s="57" t="s">
        <v>151</v>
      </c>
      <c r="C8" s="61" t="s">
        <v>8</v>
      </c>
      <c r="D8" s="60">
        <f>'III. Prace przyg. i Zieleń '!G14</f>
        <v>0</v>
      </c>
    </row>
    <row r="9" spans="1:8" ht="21.75" customHeight="1" x14ac:dyDescent="0.2">
      <c r="A9" s="21">
        <v>4</v>
      </c>
      <c r="B9" s="57" t="s">
        <v>152</v>
      </c>
      <c r="C9" s="61" t="s">
        <v>9</v>
      </c>
      <c r="D9" s="60">
        <f>'IV. Układ drogowy'!G110</f>
        <v>0</v>
      </c>
    </row>
    <row r="10" spans="1:8" ht="21.75" customHeight="1" x14ac:dyDescent="0.2">
      <c r="A10" s="22">
        <v>5</v>
      </c>
      <c r="B10" s="57" t="s">
        <v>153</v>
      </c>
      <c r="C10" s="61" t="s">
        <v>10</v>
      </c>
      <c r="D10" s="60">
        <f>'V. Kanalizacja deszczowa'!G45</f>
        <v>0</v>
      </c>
    </row>
    <row r="11" spans="1:8" ht="21.75" customHeight="1" thickBot="1" x14ac:dyDescent="0.25">
      <c r="A11" s="22">
        <v>6</v>
      </c>
      <c r="B11" s="57" t="s">
        <v>442</v>
      </c>
      <c r="C11" s="61" t="s">
        <v>11</v>
      </c>
      <c r="D11" s="60">
        <f>'VI. Sieci elekt. i oświetlenie '!G35</f>
        <v>0</v>
      </c>
    </row>
    <row r="12" spans="1:8" ht="21.75" customHeight="1" thickBot="1" x14ac:dyDescent="0.25">
      <c r="A12" s="21">
        <v>7</v>
      </c>
      <c r="B12" s="57" t="s">
        <v>154</v>
      </c>
      <c r="C12" s="61" t="s">
        <v>12</v>
      </c>
      <c r="D12" s="60">
        <f>'VII. Telekomunikacja'!G10</f>
        <v>0</v>
      </c>
    </row>
    <row r="13" spans="1:8" s="45" customFormat="1" ht="40.5" customHeight="1" thickBot="1" x14ac:dyDescent="0.25">
      <c r="A13" s="296" t="s">
        <v>310</v>
      </c>
      <c r="B13" s="297"/>
      <c r="C13" s="298"/>
      <c r="D13" s="203">
        <f>SUM(D6:D12)</f>
        <v>0</v>
      </c>
      <c r="E13" s="44"/>
    </row>
    <row r="14" spans="1:8" s="45" customFormat="1" ht="27.75" customHeight="1" thickBot="1" x14ac:dyDescent="0.25">
      <c r="A14" s="296" t="s">
        <v>311</v>
      </c>
      <c r="B14" s="297"/>
      <c r="C14" s="298"/>
      <c r="D14" s="203">
        <v>0</v>
      </c>
      <c r="E14" s="44"/>
    </row>
    <row r="15" spans="1:8" s="45" customFormat="1" ht="32.25" customHeight="1" thickBot="1" x14ac:dyDescent="0.25">
      <c r="A15" s="299" t="s">
        <v>312</v>
      </c>
      <c r="B15" s="300"/>
      <c r="C15" s="301"/>
      <c r="D15" s="204">
        <f>SUM(D13:D14)</f>
        <v>0</v>
      </c>
      <c r="E15" s="44"/>
    </row>
    <row r="16" spans="1:8" ht="24.6" customHeight="1" x14ac:dyDescent="0.2">
      <c r="A16" s="47"/>
      <c r="B16" s="48"/>
      <c r="C16" s="49"/>
      <c r="D16" s="50"/>
    </row>
    <row r="17" spans="1:4" ht="17.45" customHeight="1" x14ac:dyDescent="0.2">
      <c r="A17" s="51"/>
      <c r="B17" s="69" t="s">
        <v>13</v>
      </c>
      <c r="C17" s="69"/>
      <c r="D17" s="52"/>
    </row>
    <row r="18" spans="1:4" ht="27.75" customHeight="1" x14ac:dyDescent="0.2">
      <c r="A18" s="51"/>
      <c r="B18" s="282" t="s">
        <v>14</v>
      </c>
      <c r="C18" s="282"/>
      <c r="D18" s="52"/>
    </row>
    <row r="49" spans="1:1" x14ac:dyDescent="0.2">
      <c r="A49" s="3">
        <f>A48+1</f>
        <v>1</v>
      </c>
    </row>
  </sheetData>
  <mergeCells count="10">
    <mergeCell ref="B18:C18"/>
    <mergeCell ref="A2:D2"/>
    <mergeCell ref="A3:D3"/>
    <mergeCell ref="A4:A5"/>
    <mergeCell ref="B4:B5"/>
    <mergeCell ref="D4:D5"/>
    <mergeCell ref="C4:C5"/>
    <mergeCell ref="A13:C13"/>
    <mergeCell ref="A14:C14"/>
    <mergeCell ref="A15:C15"/>
  </mergeCells>
  <phoneticPr fontId="0" type="noConversion"/>
  <pageMargins left="0.98425196850393704" right="0.39370078740157483" top="0.78740157480314965" bottom="0.98425196850393704" header="0.31496062992125984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zoomScaleSheetLayoutView="94" workbookViewId="0">
      <selection sqref="A1:G1"/>
    </sheetView>
  </sheetViews>
  <sheetFormatPr defaultRowHeight="12.75" x14ac:dyDescent="0.2"/>
  <cols>
    <col min="1" max="1" width="5.85546875" customWidth="1"/>
    <col min="2" max="2" width="12.140625" style="6" customWidth="1"/>
    <col min="3" max="3" width="46.28515625" customWidth="1"/>
    <col min="4" max="4" width="10.7109375" customWidth="1"/>
    <col min="5" max="5" width="2.7109375" customWidth="1"/>
    <col min="6" max="6" width="2.42578125" style="8" customWidth="1"/>
    <col min="7" max="7" width="14.5703125" style="8" customWidth="1"/>
  </cols>
  <sheetData>
    <row r="1" spans="1:7" ht="68.45" customHeight="1" thickBot="1" x14ac:dyDescent="0.25">
      <c r="A1" s="311" t="str">
        <f>zestawienie!A2</f>
        <v xml:space="preserve">Kosztorys ofertowy
Zadanie 4 "Budowa odcinka drogi (tzw. obwodnicy Bazy Las) pomiędzy drogą krajową nr 3 i ul. Ludzi Morza"
</v>
      </c>
      <c r="B1" s="312"/>
      <c r="C1" s="312"/>
      <c r="D1" s="312"/>
      <c r="E1" s="312"/>
      <c r="F1" s="312"/>
      <c r="G1" s="313"/>
    </row>
    <row r="2" spans="1:7" ht="21.75" customHeight="1" thickBot="1" x14ac:dyDescent="0.25">
      <c r="A2" s="318" t="s">
        <v>4</v>
      </c>
      <c r="B2" s="319"/>
      <c r="C2" s="319"/>
      <c r="D2" s="319"/>
      <c r="E2" s="319"/>
      <c r="F2" s="319"/>
      <c r="G2" s="320"/>
    </row>
    <row r="3" spans="1:7" s="2" customFormat="1" ht="33.75" customHeight="1" x14ac:dyDescent="0.2">
      <c r="A3" s="316" t="s">
        <v>15</v>
      </c>
      <c r="B3" s="314" t="s">
        <v>16</v>
      </c>
      <c r="C3" s="314" t="s">
        <v>17</v>
      </c>
      <c r="D3" s="302" t="s">
        <v>18</v>
      </c>
      <c r="E3" s="303"/>
      <c r="F3" s="304"/>
      <c r="G3" s="12" t="s">
        <v>328</v>
      </c>
    </row>
    <row r="4" spans="1:7" s="2" customFormat="1" ht="30.75" customHeight="1" thickBot="1" x14ac:dyDescent="0.25">
      <c r="A4" s="317"/>
      <c r="B4" s="315"/>
      <c r="C4" s="315"/>
      <c r="D4" s="321"/>
      <c r="E4" s="322"/>
      <c r="F4" s="323"/>
      <c r="G4" s="16" t="s">
        <v>19</v>
      </c>
    </row>
    <row r="5" spans="1:7" s="17" customFormat="1" ht="27" customHeight="1" thickBot="1" x14ac:dyDescent="0.25">
      <c r="A5" s="42" t="s">
        <v>20</v>
      </c>
      <c r="B5" s="18" t="s">
        <v>21</v>
      </c>
      <c r="C5" s="55" t="s">
        <v>22</v>
      </c>
      <c r="D5" s="308" t="s">
        <v>23</v>
      </c>
      <c r="E5" s="309"/>
      <c r="F5" s="310"/>
      <c r="G5" s="19"/>
    </row>
    <row r="6" spans="1:7" s="43" customFormat="1" ht="24" customHeight="1" thickBot="1" x14ac:dyDescent="0.25">
      <c r="A6" s="305" t="s">
        <v>24</v>
      </c>
      <c r="B6" s="306"/>
      <c r="C6" s="306"/>
      <c r="D6" s="306"/>
      <c r="E6" s="306"/>
      <c r="F6" s="307"/>
      <c r="G6" s="46">
        <f>G5</f>
        <v>0</v>
      </c>
    </row>
    <row r="7" spans="1:7" s="1" customFormat="1" x14ac:dyDescent="0.2">
      <c r="A7" s="1" t="s">
        <v>25</v>
      </c>
      <c r="B7" s="5"/>
      <c r="F7" s="7"/>
      <c r="G7" s="7"/>
    </row>
    <row r="8" spans="1:7" s="1" customFormat="1" x14ac:dyDescent="0.2">
      <c r="B8" s="5"/>
      <c r="F8" s="7"/>
      <c r="G8" s="7"/>
    </row>
    <row r="9" spans="1:7" s="1" customFormat="1" ht="15.75" customHeight="1" x14ac:dyDescent="0.2">
      <c r="B9" s="5"/>
      <c r="F9" s="7"/>
      <c r="G9" s="7"/>
    </row>
    <row r="10" spans="1:7" s="1" customFormat="1" x14ac:dyDescent="0.2">
      <c r="B10" s="5"/>
      <c r="F10" s="7"/>
      <c r="G10" s="7"/>
    </row>
    <row r="11" spans="1:7" s="1" customFormat="1" ht="51" customHeight="1" x14ac:dyDescent="0.2">
      <c r="B11" s="5"/>
      <c r="F11" s="7"/>
      <c r="G11" s="7"/>
    </row>
    <row r="12" spans="1:7" s="1" customFormat="1" x14ac:dyDescent="0.2">
      <c r="B12" s="5"/>
      <c r="F12" s="7"/>
      <c r="G12" s="7"/>
    </row>
    <row r="13" spans="1:7" s="1" customFormat="1" x14ac:dyDescent="0.2">
      <c r="B13" s="5"/>
      <c r="F13" s="7"/>
      <c r="G13" s="7"/>
    </row>
    <row r="14" spans="1:7" s="1" customFormat="1" x14ac:dyDescent="0.2">
      <c r="B14" s="5"/>
      <c r="F14" s="7"/>
      <c r="G14" s="7"/>
    </row>
    <row r="15" spans="1:7" s="1" customFormat="1" x14ac:dyDescent="0.2">
      <c r="B15" s="5"/>
      <c r="F15" s="7"/>
      <c r="G15" s="7"/>
    </row>
    <row r="16" spans="1:7" s="1" customFormat="1" x14ac:dyDescent="0.2">
      <c r="B16" s="5"/>
      <c r="F16" s="7"/>
      <c r="G16" s="7"/>
    </row>
    <row r="17" spans="2:7" s="1" customFormat="1" x14ac:dyDescent="0.2">
      <c r="B17" s="5"/>
      <c r="F17" s="7"/>
      <c r="G17" s="7"/>
    </row>
    <row r="18" spans="2:7" s="1" customFormat="1" x14ac:dyDescent="0.2">
      <c r="B18" s="5"/>
      <c r="F18" s="7"/>
      <c r="G18" s="7"/>
    </row>
    <row r="19" spans="2:7" s="1" customFormat="1" x14ac:dyDescent="0.2">
      <c r="B19" s="5"/>
      <c r="F19" s="7"/>
      <c r="G19" s="7"/>
    </row>
    <row r="20" spans="2:7" s="1" customFormat="1" x14ac:dyDescent="0.2">
      <c r="B20" s="5"/>
      <c r="F20" s="7"/>
      <c r="G20" s="7"/>
    </row>
    <row r="21" spans="2:7" s="1" customFormat="1" x14ac:dyDescent="0.2">
      <c r="B21" s="5"/>
      <c r="F21" s="7"/>
      <c r="G21" s="7"/>
    </row>
    <row r="22" spans="2:7" s="1" customFormat="1" x14ac:dyDescent="0.2">
      <c r="B22" s="5"/>
      <c r="F22" s="7"/>
      <c r="G22" s="7"/>
    </row>
    <row r="23" spans="2:7" s="1" customFormat="1" x14ac:dyDescent="0.2">
      <c r="B23" s="5"/>
      <c r="F23" s="7"/>
      <c r="G23" s="7"/>
    </row>
    <row r="24" spans="2:7" s="1" customFormat="1" x14ac:dyDescent="0.2">
      <c r="B24" s="5"/>
      <c r="F24" s="7"/>
      <c r="G24" s="7"/>
    </row>
    <row r="25" spans="2:7" s="1" customFormat="1" x14ac:dyDescent="0.2">
      <c r="B25" s="5"/>
      <c r="F25" s="7"/>
      <c r="G25" s="7"/>
    </row>
    <row r="26" spans="2:7" s="1" customFormat="1" x14ac:dyDescent="0.2">
      <c r="B26" s="5"/>
      <c r="F26" s="7"/>
      <c r="G26" s="7"/>
    </row>
    <row r="27" spans="2:7" s="1" customFormat="1" x14ac:dyDescent="0.2">
      <c r="B27" s="5"/>
      <c r="F27" s="7"/>
      <c r="G27" s="7"/>
    </row>
    <row r="28" spans="2:7" s="1" customFormat="1" x14ac:dyDescent="0.2">
      <c r="B28" s="5"/>
      <c r="F28" s="7"/>
      <c r="G28" s="7"/>
    </row>
    <row r="29" spans="2:7" s="1" customFormat="1" x14ac:dyDescent="0.2">
      <c r="B29" s="5"/>
      <c r="F29" s="7"/>
      <c r="G29" s="7"/>
    </row>
    <row r="30" spans="2:7" s="1" customFormat="1" x14ac:dyDescent="0.2">
      <c r="B30" s="5"/>
      <c r="F30" s="7"/>
      <c r="G30" s="7"/>
    </row>
    <row r="31" spans="2:7" s="1" customFormat="1" x14ac:dyDescent="0.2">
      <c r="B31" s="5"/>
      <c r="F31" s="7"/>
      <c r="G31" s="7"/>
    </row>
    <row r="32" spans="2:7" s="1" customFormat="1" x14ac:dyDescent="0.2">
      <c r="B32" s="5"/>
      <c r="F32" s="7"/>
      <c r="G32" s="7"/>
    </row>
    <row r="33" spans="2:7" s="1" customFormat="1" x14ac:dyDescent="0.2">
      <c r="B33" s="5"/>
      <c r="F33" s="7"/>
      <c r="G33" s="7"/>
    </row>
    <row r="34" spans="2:7" s="1" customFormat="1" x14ac:dyDescent="0.2">
      <c r="B34" s="5"/>
      <c r="F34" s="7"/>
      <c r="G34" s="7"/>
    </row>
    <row r="35" spans="2:7" s="1" customFormat="1" x14ac:dyDescent="0.2">
      <c r="B35" s="5"/>
      <c r="F35" s="7"/>
      <c r="G35" s="7"/>
    </row>
    <row r="36" spans="2:7" s="1" customFormat="1" x14ac:dyDescent="0.2">
      <c r="B36" s="5"/>
      <c r="F36" s="7"/>
      <c r="G36" s="7"/>
    </row>
    <row r="37" spans="2:7" s="1" customFormat="1" x14ac:dyDescent="0.2">
      <c r="B37" s="5"/>
      <c r="F37" s="7"/>
      <c r="G37" s="7"/>
    </row>
    <row r="38" spans="2:7" s="1" customFormat="1" x14ac:dyDescent="0.2">
      <c r="B38" s="5"/>
      <c r="F38" s="7"/>
      <c r="G38" s="7"/>
    </row>
    <row r="39" spans="2:7" s="1" customFormat="1" x14ac:dyDescent="0.2">
      <c r="B39" s="5"/>
      <c r="F39" s="7"/>
      <c r="G39" s="7"/>
    </row>
    <row r="49" spans="1:1" x14ac:dyDescent="0.2">
      <c r="A49">
        <f>A48+1</f>
        <v>1</v>
      </c>
    </row>
  </sheetData>
  <mergeCells count="9">
    <mergeCell ref="D3:F3"/>
    <mergeCell ref="A6:F6"/>
    <mergeCell ref="D5:F5"/>
    <mergeCell ref="A1:G1"/>
    <mergeCell ref="C3:C4"/>
    <mergeCell ref="A3:A4"/>
    <mergeCell ref="B3:B4"/>
    <mergeCell ref="A2:G2"/>
    <mergeCell ref="D4:F4"/>
  </mergeCells>
  <phoneticPr fontId="0" type="noConversion"/>
  <pageMargins left="0.78740157480314965" right="0.39370078740157483" top="0.78740157480314965" bottom="0.98425196850393704" header="0.31496062992125984" footer="0.39370078740157483"/>
  <pageSetup paperSize="9" scale="86" firstPageNumber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view="pageBreakPreview" zoomScale="150" zoomScaleNormal="100" zoomScaleSheetLayoutView="150" workbookViewId="0">
      <selection activeCell="A4" sqref="A4:G4"/>
    </sheetView>
  </sheetViews>
  <sheetFormatPr defaultColWidth="9.140625" defaultRowHeight="12.75" x14ac:dyDescent="0.2"/>
  <cols>
    <col min="1" max="1" width="7.42578125" style="23" customWidth="1"/>
    <col min="2" max="2" width="13.5703125" style="23" customWidth="1"/>
    <col min="3" max="3" width="46.85546875" style="23" customWidth="1"/>
    <col min="4" max="4" width="8.140625" style="23" customWidth="1"/>
    <col min="5" max="5" width="6.140625" style="23" customWidth="1"/>
    <col min="6" max="6" width="11.42578125" style="24" customWidth="1"/>
    <col min="7" max="7" width="13.28515625" style="32" customWidth="1"/>
    <col min="8" max="8" width="62.85546875" style="41" customWidth="1"/>
    <col min="9" max="9" width="10.28515625" style="30" bestFit="1" customWidth="1"/>
    <col min="10" max="10" width="20.42578125" style="31" customWidth="1"/>
    <col min="11" max="16384" width="9.140625" style="32"/>
  </cols>
  <sheetData>
    <row r="1" spans="1:10" customFormat="1" ht="72.75" customHeight="1" thickBot="1" x14ac:dyDescent="0.25">
      <c r="A1" s="283" t="str">
        <f>zestawienie!A2</f>
        <v xml:space="preserve">Kosztorys ofertowy
Zadanie 4 "Budowa odcinka drogi (tzw. obwodnicy Bazy Las) pomiędzy drogą krajową nr 3 i ul. Ludzi Morza"
</v>
      </c>
      <c r="B1" s="284"/>
      <c r="C1" s="284"/>
      <c r="D1" s="284"/>
      <c r="E1" s="284"/>
      <c r="F1" s="284"/>
      <c r="G1" s="285"/>
    </row>
    <row r="2" spans="1:10" ht="33.75" customHeight="1" x14ac:dyDescent="0.2">
      <c r="A2" s="336" t="s">
        <v>15</v>
      </c>
      <c r="B2" s="331" t="s">
        <v>26</v>
      </c>
      <c r="C2" s="329" t="s">
        <v>27</v>
      </c>
      <c r="D2" s="329" t="s">
        <v>28</v>
      </c>
      <c r="E2" s="329"/>
      <c r="F2" s="11" t="s">
        <v>329</v>
      </c>
      <c r="G2" s="12" t="s">
        <v>330</v>
      </c>
      <c r="H2" s="39"/>
    </row>
    <row r="3" spans="1:10" ht="17.25" customHeight="1" x14ac:dyDescent="0.2">
      <c r="A3" s="337"/>
      <c r="B3" s="332"/>
      <c r="C3" s="330"/>
      <c r="D3" s="338" t="s">
        <v>29</v>
      </c>
      <c r="E3" s="339"/>
      <c r="F3" s="33" t="s">
        <v>19</v>
      </c>
      <c r="G3" s="34" t="s">
        <v>19</v>
      </c>
      <c r="H3" s="39"/>
    </row>
    <row r="4" spans="1:10" customFormat="1" ht="21.75" customHeight="1" x14ac:dyDescent="0.2">
      <c r="A4" s="333" t="s">
        <v>6</v>
      </c>
      <c r="B4" s="334"/>
      <c r="C4" s="334"/>
      <c r="D4" s="334"/>
      <c r="E4" s="334"/>
      <c r="F4" s="334"/>
      <c r="G4" s="335"/>
    </row>
    <row r="5" spans="1:10" s="23" customFormat="1" ht="39" customHeight="1" x14ac:dyDescent="0.2">
      <c r="A5" s="35" t="s">
        <v>30</v>
      </c>
      <c r="B5" s="205" t="s">
        <v>315</v>
      </c>
      <c r="C5" s="56" t="s">
        <v>150</v>
      </c>
      <c r="D5" s="324" t="s">
        <v>23</v>
      </c>
      <c r="E5" s="325"/>
      <c r="F5" s="37"/>
      <c r="G5" s="100">
        <f t="shared" ref="G5:G7" si="0">F5</f>
        <v>0</v>
      </c>
      <c r="H5" s="40"/>
      <c r="I5" s="26"/>
      <c r="J5" s="27"/>
    </row>
    <row r="6" spans="1:10" s="23" customFormat="1" ht="24.75" customHeight="1" x14ac:dyDescent="0.2">
      <c r="A6" s="35" t="s">
        <v>31</v>
      </c>
      <c r="B6" s="205" t="s">
        <v>315</v>
      </c>
      <c r="C6" s="56" t="s">
        <v>313</v>
      </c>
      <c r="D6" s="324" t="s">
        <v>23</v>
      </c>
      <c r="E6" s="325"/>
      <c r="F6" s="37"/>
      <c r="G6" s="100">
        <f t="shared" si="0"/>
        <v>0</v>
      </c>
      <c r="H6" s="40"/>
      <c r="I6" s="26"/>
      <c r="J6" s="27"/>
    </row>
    <row r="7" spans="1:10" s="23" customFormat="1" ht="28.5" customHeight="1" x14ac:dyDescent="0.2">
      <c r="A7" s="35" t="s">
        <v>32</v>
      </c>
      <c r="B7" s="205" t="s">
        <v>315</v>
      </c>
      <c r="C7" s="56" t="s">
        <v>314</v>
      </c>
      <c r="D7" s="324" t="s">
        <v>23</v>
      </c>
      <c r="E7" s="325"/>
      <c r="F7" s="37"/>
      <c r="G7" s="101">
        <f t="shared" si="0"/>
        <v>0</v>
      </c>
      <c r="H7" s="40"/>
      <c r="I7" s="26"/>
      <c r="J7" s="27"/>
    </row>
    <row r="8" spans="1:10" s="25" customFormat="1" ht="22.5" customHeight="1" x14ac:dyDescent="0.2">
      <c r="A8" s="326" t="s">
        <v>33</v>
      </c>
      <c r="B8" s="327"/>
      <c r="C8" s="327"/>
      <c r="D8" s="327"/>
      <c r="E8" s="327"/>
      <c r="F8" s="328"/>
      <c r="G8" s="58">
        <f>SUM(G5:G7)</f>
        <v>0</v>
      </c>
      <c r="H8" s="38"/>
      <c r="I8" s="28"/>
      <c r="J8" s="29"/>
    </row>
    <row r="9" spans="1:10" ht="18" customHeight="1" x14ac:dyDescent="0.2">
      <c r="A9" s="23" t="s">
        <v>25</v>
      </c>
    </row>
  </sheetData>
  <mergeCells count="11">
    <mergeCell ref="D7:E7"/>
    <mergeCell ref="A8:F8"/>
    <mergeCell ref="D6:E6"/>
    <mergeCell ref="D5:E5"/>
    <mergeCell ref="A1:G1"/>
    <mergeCell ref="C2:C3"/>
    <mergeCell ref="D2:E2"/>
    <mergeCell ref="B2:B3"/>
    <mergeCell ref="A4:G4"/>
    <mergeCell ref="A2:A3"/>
    <mergeCell ref="D3:E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="110" zoomScaleNormal="110" zoomScaleSheetLayoutView="100" workbookViewId="0">
      <selection activeCell="C12" sqref="C12"/>
    </sheetView>
  </sheetViews>
  <sheetFormatPr defaultColWidth="9.140625" defaultRowHeight="43.5" customHeight="1" x14ac:dyDescent="0.2"/>
  <cols>
    <col min="1" max="1" width="8.140625" style="71" customWidth="1"/>
    <col min="2" max="2" width="11.85546875" style="208" customWidth="1"/>
    <col min="3" max="3" width="44.7109375" style="71" customWidth="1"/>
    <col min="4" max="4" width="7.7109375" style="71" customWidth="1"/>
    <col min="5" max="5" width="9.140625" style="71" customWidth="1"/>
    <col min="6" max="6" width="11.42578125" style="71" customWidth="1"/>
    <col min="7" max="7" width="12.85546875" style="71" customWidth="1"/>
    <col min="8" max="8" width="9.140625" style="71"/>
    <col min="9" max="9" width="9.85546875" style="72" bestFit="1" customWidth="1"/>
    <col min="10" max="16384" width="9.140625" style="71"/>
  </cols>
  <sheetData>
    <row r="1" spans="1:9" ht="50.25" customHeight="1" x14ac:dyDescent="0.2">
      <c r="A1" s="343" t="str">
        <f>zestawienie!A2</f>
        <v xml:space="preserve">Kosztorys ofertowy
Zadanie 4 "Budowa odcinka drogi (tzw. obwodnicy Bazy Las) pomiędzy drogą krajową nr 3 i ul. Ludzi Morza"
</v>
      </c>
      <c r="B1" s="343"/>
      <c r="C1" s="343"/>
      <c r="D1" s="343"/>
      <c r="E1" s="343"/>
      <c r="F1" s="343"/>
      <c r="G1" s="343"/>
    </row>
    <row r="2" spans="1:9" ht="23.25" customHeight="1" x14ac:dyDescent="0.2">
      <c r="A2" s="348" t="s">
        <v>34</v>
      </c>
      <c r="B2" s="349"/>
      <c r="C2" s="349"/>
      <c r="D2" s="349"/>
      <c r="E2" s="349"/>
      <c r="F2" s="349"/>
      <c r="G2" s="350"/>
    </row>
    <row r="3" spans="1:9" ht="43.5" customHeight="1" x14ac:dyDescent="0.2">
      <c r="A3" s="344" t="s">
        <v>15</v>
      </c>
      <c r="B3" s="346" t="s">
        <v>26</v>
      </c>
      <c r="C3" s="344" t="s">
        <v>27</v>
      </c>
      <c r="D3" s="344" t="s">
        <v>28</v>
      </c>
      <c r="E3" s="344"/>
      <c r="F3" s="77" t="s">
        <v>325</v>
      </c>
      <c r="G3" s="77" t="s">
        <v>328</v>
      </c>
    </row>
    <row r="4" spans="1:9" ht="18.600000000000001" customHeight="1" x14ac:dyDescent="0.2">
      <c r="A4" s="345"/>
      <c r="B4" s="347"/>
      <c r="C4" s="345"/>
      <c r="D4" s="99" t="s">
        <v>29</v>
      </c>
      <c r="E4" s="99" t="s">
        <v>35</v>
      </c>
      <c r="F4" s="73" t="s">
        <v>19</v>
      </c>
      <c r="G4" s="73" t="s">
        <v>19</v>
      </c>
    </row>
    <row r="5" spans="1:9" s="74" customFormat="1" ht="28.5" customHeight="1" x14ac:dyDescent="0.2">
      <c r="A5" s="353" t="s">
        <v>326</v>
      </c>
      <c r="B5" s="354"/>
      <c r="C5" s="354"/>
      <c r="D5" s="354"/>
      <c r="E5" s="354"/>
      <c r="F5" s="354"/>
      <c r="G5" s="355"/>
      <c r="I5" s="75"/>
    </row>
    <row r="6" spans="1:9" s="74" customFormat="1" ht="18" customHeight="1" x14ac:dyDescent="0.2">
      <c r="A6" s="86"/>
      <c r="B6" s="206"/>
      <c r="C6" s="78" t="s">
        <v>319</v>
      </c>
      <c r="D6" s="80" t="s">
        <v>36</v>
      </c>
      <c r="E6" s="79" t="s">
        <v>36</v>
      </c>
      <c r="F6" s="98"/>
      <c r="G6" s="98"/>
      <c r="I6" s="75"/>
    </row>
    <row r="7" spans="1:9" s="74" customFormat="1" ht="54" customHeight="1" x14ac:dyDescent="0.2">
      <c r="A7" s="87" t="s">
        <v>37</v>
      </c>
      <c r="B7" s="207" t="s">
        <v>320</v>
      </c>
      <c r="C7" s="102" t="s">
        <v>316</v>
      </c>
      <c r="D7" s="209" t="s">
        <v>38</v>
      </c>
      <c r="E7" s="210">
        <v>35</v>
      </c>
      <c r="F7" s="211"/>
      <c r="G7" s="212">
        <f>ROUND(E7*F7,2)</f>
        <v>0</v>
      </c>
      <c r="I7" s="122"/>
    </row>
    <row r="8" spans="1:9" s="74" customFormat="1" ht="42.75" customHeight="1" x14ac:dyDescent="0.2">
      <c r="A8" s="87" t="s">
        <v>39</v>
      </c>
      <c r="B8" s="207" t="s">
        <v>320</v>
      </c>
      <c r="C8" s="102" t="s">
        <v>317</v>
      </c>
      <c r="D8" s="209" t="s">
        <v>38</v>
      </c>
      <c r="E8" s="210">
        <v>17</v>
      </c>
      <c r="F8" s="211"/>
      <c r="G8" s="212">
        <f>ROUND(E8*F8,2)</f>
        <v>0</v>
      </c>
      <c r="I8" s="122"/>
    </row>
    <row r="9" spans="1:9" s="74" customFormat="1" ht="45" customHeight="1" x14ac:dyDescent="0.2">
      <c r="A9" s="87" t="s">
        <v>40</v>
      </c>
      <c r="B9" s="207" t="s">
        <v>320</v>
      </c>
      <c r="C9" s="117" t="s">
        <v>323</v>
      </c>
      <c r="D9" s="209" t="s">
        <v>43</v>
      </c>
      <c r="E9" s="210">
        <v>0.04</v>
      </c>
      <c r="F9" s="211"/>
      <c r="G9" s="212">
        <f>ROUND(E9*F9,2)</f>
        <v>0</v>
      </c>
      <c r="I9" s="122"/>
    </row>
    <row r="10" spans="1:9" s="74" customFormat="1" ht="40.5" customHeight="1" x14ac:dyDescent="0.2">
      <c r="A10" s="87" t="s">
        <v>41</v>
      </c>
      <c r="B10" s="207" t="s">
        <v>320</v>
      </c>
      <c r="C10" s="117" t="s">
        <v>322</v>
      </c>
      <c r="D10" s="209" t="s">
        <v>324</v>
      </c>
      <c r="E10" s="210">
        <v>322</v>
      </c>
      <c r="F10" s="211"/>
      <c r="G10" s="212">
        <f>ROUND(E10*F10,2)</f>
        <v>0</v>
      </c>
      <c r="I10" s="122"/>
    </row>
    <row r="11" spans="1:9" s="74" customFormat="1" ht="39" customHeight="1" x14ac:dyDescent="0.2">
      <c r="A11" s="87" t="s">
        <v>42</v>
      </c>
      <c r="B11" s="207" t="s">
        <v>318</v>
      </c>
      <c r="C11" s="117" t="s">
        <v>155</v>
      </c>
      <c r="D11" s="209" t="s">
        <v>45</v>
      </c>
      <c r="E11" s="210">
        <v>1</v>
      </c>
      <c r="F11" s="211"/>
      <c r="G11" s="212">
        <f>ROUND(E11*F11,2)</f>
        <v>0</v>
      </c>
      <c r="I11" s="75"/>
    </row>
    <row r="12" spans="1:9" s="74" customFormat="1" ht="36.75" customHeight="1" x14ac:dyDescent="0.2">
      <c r="A12" s="87" t="s">
        <v>452</v>
      </c>
      <c r="B12" s="207" t="s">
        <v>318</v>
      </c>
      <c r="C12" s="103" t="s">
        <v>83</v>
      </c>
      <c r="D12" s="351" t="s">
        <v>23</v>
      </c>
      <c r="E12" s="352"/>
      <c r="F12" s="211"/>
      <c r="G12" s="212">
        <f>ROUND(F12,2)</f>
        <v>0</v>
      </c>
      <c r="I12" s="75"/>
    </row>
    <row r="13" spans="1:9" s="74" customFormat="1" ht="63" customHeight="1" x14ac:dyDescent="0.2">
      <c r="A13" s="87" t="s">
        <v>453</v>
      </c>
      <c r="B13" s="207" t="s">
        <v>321</v>
      </c>
      <c r="C13" s="102" t="s">
        <v>302</v>
      </c>
      <c r="D13" s="104" t="s">
        <v>50</v>
      </c>
      <c r="E13" s="104">
        <v>48</v>
      </c>
      <c r="F13" s="211"/>
      <c r="G13" s="212">
        <f>ROUND(E13*F13,2)</f>
        <v>0</v>
      </c>
      <c r="I13" s="123"/>
    </row>
    <row r="14" spans="1:9" s="74" customFormat="1" ht="38.25" customHeight="1" x14ac:dyDescent="0.2">
      <c r="A14" s="340" t="s">
        <v>327</v>
      </c>
      <c r="B14" s="341"/>
      <c r="C14" s="341"/>
      <c r="D14" s="341"/>
      <c r="E14" s="341"/>
      <c r="F14" s="342"/>
      <c r="G14" s="76">
        <f>SUM(G7:G13)</f>
        <v>0</v>
      </c>
      <c r="I14" s="123"/>
    </row>
    <row r="15" spans="1:9" ht="27" customHeight="1" x14ac:dyDescent="0.2">
      <c r="A15" s="71" t="s">
        <v>25</v>
      </c>
    </row>
  </sheetData>
  <mergeCells count="9">
    <mergeCell ref="A14:F14"/>
    <mergeCell ref="A1:G1"/>
    <mergeCell ref="A3:A4"/>
    <mergeCell ref="B3:B4"/>
    <mergeCell ref="C3:C4"/>
    <mergeCell ref="D3:E3"/>
    <mergeCell ref="A2:G2"/>
    <mergeCell ref="D12:E12"/>
    <mergeCell ref="A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zoomScale="110" zoomScaleNormal="110" zoomScaleSheetLayoutView="100" workbookViewId="0">
      <selection activeCell="E3" sqref="E3"/>
    </sheetView>
  </sheetViews>
  <sheetFormatPr defaultColWidth="9.140625" defaultRowHeight="43.5" customHeight="1" x14ac:dyDescent="0.2"/>
  <cols>
    <col min="1" max="1" width="7.7109375" style="225" customWidth="1"/>
    <col min="2" max="2" width="11" style="225" customWidth="1"/>
    <col min="3" max="3" width="63.7109375" style="88" customWidth="1"/>
    <col min="4" max="4" width="8.7109375" style="88" customWidth="1"/>
    <col min="5" max="5" width="11.85546875" style="238" customWidth="1"/>
    <col min="6" max="6" width="12.140625" style="88" customWidth="1"/>
    <col min="7" max="7" width="15" style="90" customWidth="1"/>
    <col min="8" max="8" width="9.140625" style="88"/>
    <col min="9" max="9" width="83.5703125" style="88" customWidth="1"/>
    <col min="10" max="16384" width="9.140625" style="88"/>
  </cols>
  <sheetData>
    <row r="1" spans="1:9" ht="65.099999999999994" customHeight="1" x14ac:dyDescent="0.2">
      <c r="A1" s="365" t="str">
        <f>zestawienie!A2</f>
        <v xml:space="preserve">Kosztorys ofertowy
Zadanie 4 "Budowa odcinka drogi (tzw. obwodnicy Bazy Las) pomiędzy drogą krajową nr 3 i ul. Ludzi Morza"
</v>
      </c>
      <c r="B1" s="366"/>
      <c r="C1" s="366"/>
      <c r="D1" s="366"/>
      <c r="E1" s="366"/>
      <c r="F1" s="366"/>
      <c r="G1" s="367"/>
    </row>
    <row r="2" spans="1:9" ht="43.5" customHeight="1" x14ac:dyDescent="0.2">
      <c r="A2" s="368" t="s">
        <v>15</v>
      </c>
      <c r="B2" s="369" t="s">
        <v>26</v>
      </c>
      <c r="C2" s="370" t="s">
        <v>27</v>
      </c>
      <c r="D2" s="370" t="s">
        <v>28</v>
      </c>
      <c r="E2" s="370"/>
      <c r="F2" s="142" t="s">
        <v>325</v>
      </c>
      <c r="G2" s="143" t="s">
        <v>328</v>
      </c>
    </row>
    <row r="3" spans="1:9" ht="43.5" customHeight="1" x14ac:dyDescent="0.2">
      <c r="A3" s="368"/>
      <c r="B3" s="369"/>
      <c r="C3" s="370"/>
      <c r="D3" s="144" t="s">
        <v>29</v>
      </c>
      <c r="E3" s="142" t="s">
        <v>304</v>
      </c>
      <c r="F3" s="142" t="s">
        <v>19</v>
      </c>
      <c r="G3" s="143" t="s">
        <v>19</v>
      </c>
    </row>
    <row r="4" spans="1:9" ht="32.25" customHeight="1" x14ac:dyDescent="0.2">
      <c r="A4" s="333" t="s">
        <v>152</v>
      </c>
      <c r="B4" s="334"/>
      <c r="C4" s="334"/>
      <c r="D4" s="334"/>
      <c r="E4" s="334"/>
      <c r="F4" s="334"/>
      <c r="G4" s="335"/>
    </row>
    <row r="5" spans="1:9" ht="26.25" customHeight="1" x14ac:dyDescent="0.2">
      <c r="A5" s="213" t="s">
        <v>112</v>
      </c>
      <c r="B5" s="145"/>
      <c r="C5" s="145" t="s">
        <v>46</v>
      </c>
      <c r="D5" s="146" t="s">
        <v>36</v>
      </c>
      <c r="E5" s="147" t="s">
        <v>36</v>
      </c>
      <c r="F5" s="148"/>
      <c r="G5" s="149"/>
    </row>
    <row r="6" spans="1:9" ht="30.6" customHeight="1" x14ac:dyDescent="0.2">
      <c r="A6" s="214" t="s">
        <v>64</v>
      </c>
      <c r="B6" s="150" t="s">
        <v>84</v>
      </c>
      <c r="C6" s="150" t="s">
        <v>331</v>
      </c>
      <c r="D6" s="151" t="s">
        <v>48</v>
      </c>
      <c r="E6" s="152">
        <v>1.3</v>
      </c>
      <c r="F6" s="148"/>
      <c r="G6" s="153">
        <f>ROUND(E6*F6,2)</f>
        <v>0</v>
      </c>
    </row>
    <row r="7" spans="1:9" ht="30.6" customHeight="1" x14ac:dyDescent="0.2">
      <c r="A7" s="214" t="s">
        <v>65</v>
      </c>
      <c r="B7" s="150" t="s">
        <v>47</v>
      </c>
      <c r="C7" s="150" t="s">
        <v>85</v>
      </c>
      <c r="D7" s="141" t="s">
        <v>49</v>
      </c>
      <c r="E7" s="152">
        <v>1</v>
      </c>
      <c r="F7" s="148"/>
      <c r="G7" s="153">
        <f>ROUND(E7*F7,2)</f>
        <v>0</v>
      </c>
      <c r="I7" s="118"/>
    </row>
    <row r="8" spans="1:9" ht="38.25" customHeight="1" x14ac:dyDescent="0.2">
      <c r="A8" s="213"/>
      <c r="B8" s="145"/>
      <c r="C8" s="145" t="s">
        <v>101</v>
      </c>
      <c r="D8" s="154" t="s">
        <v>36</v>
      </c>
      <c r="E8" s="147" t="s">
        <v>36</v>
      </c>
      <c r="F8" s="155"/>
      <c r="G8" s="156"/>
    </row>
    <row r="9" spans="1:9" ht="36.75" customHeight="1" x14ac:dyDescent="0.2">
      <c r="A9" s="214" t="s">
        <v>66</v>
      </c>
      <c r="B9" s="150" t="s">
        <v>86</v>
      </c>
      <c r="C9" s="150" t="s">
        <v>303</v>
      </c>
      <c r="D9" s="151" t="s">
        <v>305</v>
      </c>
      <c r="E9" s="152">
        <v>2062</v>
      </c>
      <c r="F9" s="155"/>
      <c r="G9" s="153">
        <f>ROUND(E9*F9,2)</f>
        <v>0</v>
      </c>
      <c r="I9" s="118"/>
    </row>
    <row r="10" spans="1:9" s="23" customFormat="1" ht="36" customHeight="1" x14ac:dyDescent="0.2">
      <c r="A10" s="213"/>
      <c r="B10" s="145" t="s">
        <v>87</v>
      </c>
      <c r="C10" s="145" t="s">
        <v>102</v>
      </c>
      <c r="D10" s="154" t="s">
        <v>36</v>
      </c>
      <c r="E10" s="152"/>
      <c r="F10" s="157"/>
      <c r="G10" s="158"/>
      <c r="H10" s="119"/>
    </row>
    <row r="11" spans="1:9" s="23" customFormat="1" ht="43.5" customHeight="1" x14ac:dyDescent="0.2">
      <c r="A11" s="214" t="s">
        <v>67</v>
      </c>
      <c r="B11" s="150" t="s">
        <v>87</v>
      </c>
      <c r="C11" s="228" t="s">
        <v>353</v>
      </c>
      <c r="D11" s="141" t="s">
        <v>49</v>
      </c>
      <c r="E11" s="160">
        <v>1</v>
      </c>
      <c r="F11" s="157"/>
      <c r="G11" s="153">
        <f>ROUND(E11*F11,2)</f>
        <v>0</v>
      </c>
      <c r="H11" s="119"/>
      <c r="I11" s="66"/>
    </row>
    <row r="12" spans="1:9" s="23" customFormat="1" ht="39" customHeight="1" x14ac:dyDescent="0.2">
      <c r="A12" s="214" t="s">
        <v>68</v>
      </c>
      <c r="B12" s="150" t="s">
        <v>87</v>
      </c>
      <c r="C12" s="228" t="s">
        <v>354</v>
      </c>
      <c r="D12" s="141" t="s">
        <v>49</v>
      </c>
      <c r="E12" s="160">
        <v>1</v>
      </c>
      <c r="F12" s="157"/>
      <c r="G12" s="153">
        <f>ROUND(E12*F12,2)</f>
        <v>0</v>
      </c>
      <c r="H12" s="119"/>
      <c r="I12" s="66"/>
    </row>
    <row r="13" spans="1:9" s="23" customFormat="1" ht="30" customHeight="1" x14ac:dyDescent="0.2">
      <c r="A13" s="214" t="s">
        <v>69</v>
      </c>
      <c r="B13" s="150" t="s">
        <v>87</v>
      </c>
      <c r="C13" s="159" t="s">
        <v>333</v>
      </c>
      <c r="D13" s="151" t="s">
        <v>81</v>
      </c>
      <c r="E13" s="161">
        <v>254</v>
      </c>
      <c r="F13" s="155"/>
      <c r="G13" s="153">
        <f>ROUND(E13*F13,2)</f>
        <v>0</v>
      </c>
      <c r="H13" s="119"/>
      <c r="I13" s="66"/>
    </row>
    <row r="14" spans="1:9" s="23" customFormat="1" ht="47.25" customHeight="1" x14ac:dyDescent="0.2">
      <c r="A14" s="214" t="s">
        <v>70</v>
      </c>
      <c r="B14" s="150" t="s">
        <v>87</v>
      </c>
      <c r="C14" s="159" t="s">
        <v>334</v>
      </c>
      <c r="D14" s="151" t="s">
        <v>81</v>
      </c>
      <c r="E14" s="161">
        <v>60</v>
      </c>
      <c r="F14" s="155"/>
      <c r="G14" s="153">
        <f>ROUND(E14*F14,2)</f>
        <v>0</v>
      </c>
      <c r="H14" s="119"/>
      <c r="I14" s="66"/>
    </row>
    <row r="15" spans="1:9" s="23" customFormat="1" ht="45" customHeight="1" x14ac:dyDescent="0.2">
      <c r="A15" s="214" t="s">
        <v>71</v>
      </c>
      <c r="B15" s="150" t="s">
        <v>87</v>
      </c>
      <c r="C15" s="159" t="s">
        <v>350</v>
      </c>
      <c r="D15" s="151" t="s">
        <v>306</v>
      </c>
      <c r="E15" s="162">
        <v>1272</v>
      </c>
      <c r="F15" s="157"/>
      <c r="G15" s="153">
        <f t="shared" ref="G15:G18" si="0">ROUND(E15*F15,2)</f>
        <v>0</v>
      </c>
      <c r="H15" s="119"/>
      <c r="I15" s="66"/>
    </row>
    <row r="16" spans="1:9" s="23" customFormat="1" ht="42" customHeight="1" x14ac:dyDescent="0.2">
      <c r="A16" s="214" t="s">
        <v>355</v>
      </c>
      <c r="B16" s="150" t="s">
        <v>87</v>
      </c>
      <c r="C16" s="159" t="s">
        <v>335</v>
      </c>
      <c r="D16" s="151" t="s">
        <v>306</v>
      </c>
      <c r="E16" s="162">
        <v>300</v>
      </c>
      <c r="F16" s="157"/>
      <c r="G16" s="153">
        <f t="shared" ref="G16" si="1">ROUND(E16*F16,2)</f>
        <v>0</v>
      </c>
      <c r="H16" s="119"/>
      <c r="I16" s="66"/>
    </row>
    <row r="17" spans="1:9" s="23" customFormat="1" ht="56.25" customHeight="1" x14ac:dyDescent="0.2">
      <c r="A17" s="214" t="s">
        <v>72</v>
      </c>
      <c r="B17" s="150" t="s">
        <v>87</v>
      </c>
      <c r="C17" s="159" t="s">
        <v>349</v>
      </c>
      <c r="D17" s="163" t="s">
        <v>44</v>
      </c>
      <c r="E17" s="231">
        <v>988</v>
      </c>
      <c r="F17" s="157"/>
      <c r="G17" s="153">
        <f t="shared" si="0"/>
        <v>0</v>
      </c>
      <c r="H17" s="119"/>
      <c r="I17" s="66"/>
    </row>
    <row r="18" spans="1:9" s="23" customFormat="1" ht="56.25" customHeight="1" x14ac:dyDescent="0.2">
      <c r="A18" s="214" t="s">
        <v>113</v>
      </c>
      <c r="B18" s="150" t="s">
        <v>87</v>
      </c>
      <c r="C18" s="159" t="s">
        <v>332</v>
      </c>
      <c r="D18" s="226" t="s">
        <v>44</v>
      </c>
      <c r="E18" s="232">
        <v>200</v>
      </c>
      <c r="F18" s="157"/>
      <c r="G18" s="153">
        <f t="shared" si="0"/>
        <v>0</v>
      </c>
      <c r="H18" s="119"/>
      <c r="I18" s="66"/>
    </row>
    <row r="19" spans="1:9" s="23" customFormat="1" ht="54.75" customHeight="1" x14ac:dyDescent="0.2">
      <c r="A19" s="214" t="s">
        <v>114</v>
      </c>
      <c r="B19" s="150" t="s">
        <v>87</v>
      </c>
      <c r="C19" s="159" t="s">
        <v>336</v>
      </c>
      <c r="D19" s="151" t="s">
        <v>306</v>
      </c>
      <c r="E19" s="232">
        <v>605</v>
      </c>
      <c r="F19" s="155"/>
      <c r="G19" s="153">
        <f t="shared" ref="G19:G33" si="2">ROUND(E19*F19,2)</f>
        <v>0</v>
      </c>
      <c r="H19" s="119"/>
      <c r="I19" s="66"/>
    </row>
    <row r="20" spans="1:9" s="23" customFormat="1" ht="45.75" customHeight="1" x14ac:dyDescent="0.2">
      <c r="A20" s="214" t="s">
        <v>356</v>
      </c>
      <c r="B20" s="150" t="s">
        <v>87</v>
      </c>
      <c r="C20" s="159" t="s">
        <v>348</v>
      </c>
      <c r="D20" s="164" t="s">
        <v>307</v>
      </c>
      <c r="E20" s="233">
        <v>397</v>
      </c>
      <c r="F20" s="155"/>
      <c r="G20" s="153">
        <f t="shared" si="2"/>
        <v>0</v>
      </c>
      <c r="H20" s="119"/>
      <c r="I20" s="66"/>
    </row>
    <row r="21" spans="1:9" s="23" customFormat="1" ht="45.75" customHeight="1" x14ac:dyDescent="0.2">
      <c r="A21" s="214" t="s">
        <v>357</v>
      </c>
      <c r="B21" s="150" t="s">
        <v>87</v>
      </c>
      <c r="C21" s="227" t="s">
        <v>347</v>
      </c>
      <c r="D21" s="165" t="s">
        <v>88</v>
      </c>
      <c r="E21" s="232">
        <v>75</v>
      </c>
      <c r="F21" s="155"/>
      <c r="G21" s="153">
        <f t="shared" si="2"/>
        <v>0</v>
      </c>
      <c r="H21" s="119"/>
      <c r="I21" s="66"/>
    </row>
    <row r="22" spans="1:9" s="23" customFormat="1" ht="57" customHeight="1" x14ac:dyDescent="0.2">
      <c r="A22" s="214" t="s">
        <v>358</v>
      </c>
      <c r="B22" s="150" t="s">
        <v>87</v>
      </c>
      <c r="C22" s="159" t="s">
        <v>346</v>
      </c>
      <c r="D22" s="164" t="s">
        <v>88</v>
      </c>
      <c r="E22" s="231">
        <v>140</v>
      </c>
      <c r="F22" s="155"/>
      <c r="G22" s="153">
        <f t="shared" si="2"/>
        <v>0</v>
      </c>
      <c r="H22" s="119"/>
      <c r="I22" s="66"/>
    </row>
    <row r="23" spans="1:9" s="23" customFormat="1" ht="57" customHeight="1" x14ac:dyDescent="0.2">
      <c r="A23" s="214" t="s">
        <v>359</v>
      </c>
      <c r="B23" s="150" t="s">
        <v>87</v>
      </c>
      <c r="C23" s="159" t="s">
        <v>337</v>
      </c>
      <c r="D23" s="164" t="s">
        <v>88</v>
      </c>
      <c r="E23" s="231">
        <v>30</v>
      </c>
      <c r="F23" s="155"/>
      <c r="G23" s="153">
        <f t="shared" ref="G23" si="3">ROUND(E23*F23,2)</f>
        <v>0</v>
      </c>
      <c r="H23" s="119"/>
      <c r="I23" s="66"/>
    </row>
    <row r="24" spans="1:9" s="23" customFormat="1" ht="63" customHeight="1" x14ac:dyDescent="0.2">
      <c r="A24" s="214" t="s">
        <v>360</v>
      </c>
      <c r="B24" s="150" t="s">
        <v>87</v>
      </c>
      <c r="C24" s="159" t="s">
        <v>338</v>
      </c>
      <c r="D24" s="164" t="s">
        <v>88</v>
      </c>
      <c r="E24" s="231">
        <v>2717</v>
      </c>
      <c r="F24" s="155"/>
      <c r="G24" s="153">
        <f t="shared" si="2"/>
        <v>0</v>
      </c>
      <c r="H24" s="119"/>
      <c r="I24" s="66"/>
    </row>
    <row r="25" spans="1:9" s="23" customFormat="1" ht="46.5" customHeight="1" x14ac:dyDescent="0.2">
      <c r="A25" s="214" t="s">
        <v>361</v>
      </c>
      <c r="B25" s="150" t="s">
        <v>87</v>
      </c>
      <c r="C25" s="228" t="s">
        <v>339</v>
      </c>
      <c r="D25" s="164" t="s">
        <v>88</v>
      </c>
      <c r="E25" s="231">
        <v>541</v>
      </c>
      <c r="F25" s="155"/>
      <c r="G25" s="153">
        <f t="shared" si="2"/>
        <v>0</v>
      </c>
      <c r="H25" s="119"/>
      <c r="I25" s="66"/>
    </row>
    <row r="26" spans="1:9" s="23" customFormat="1" ht="45" customHeight="1" x14ac:dyDescent="0.2">
      <c r="A26" s="214" t="s">
        <v>362</v>
      </c>
      <c r="B26" s="150" t="s">
        <v>87</v>
      </c>
      <c r="C26" s="228" t="s">
        <v>345</v>
      </c>
      <c r="D26" s="164" t="s">
        <v>88</v>
      </c>
      <c r="E26" s="231">
        <v>280</v>
      </c>
      <c r="F26" s="155"/>
      <c r="G26" s="153">
        <f t="shared" si="2"/>
        <v>0</v>
      </c>
      <c r="H26" s="119"/>
      <c r="I26" s="66"/>
    </row>
    <row r="27" spans="1:9" s="23" customFormat="1" ht="51" customHeight="1" x14ac:dyDescent="0.2">
      <c r="A27" s="214" t="s">
        <v>363</v>
      </c>
      <c r="B27" s="150" t="s">
        <v>87</v>
      </c>
      <c r="C27" s="228" t="s">
        <v>340</v>
      </c>
      <c r="D27" s="164" t="s">
        <v>88</v>
      </c>
      <c r="E27" s="231">
        <v>40</v>
      </c>
      <c r="F27" s="155"/>
      <c r="G27" s="153">
        <f t="shared" ref="G27" si="4">ROUND(E27*F27,2)</f>
        <v>0</v>
      </c>
      <c r="H27" s="119"/>
      <c r="I27" s="66"/>
    </row>
    <row r="28" spans="1:9" s="23" customFormat="1" ht="54.75" customHeight="1" x14ac:dyDescent="0.2">
      <c r="A28" s="214" t="s">
        <v>364</v>
      </c>
      <c r="B28" s="150" t="s">
        <v>87</v>
      </c>
      <c r="C28" s="228" t="s">
        <v>344</v>
      </c>
      <c r="D28" s="164" t="s">
        <v>88</v>
      </c>
      <c r="E28" s="231">
        <v>517</v>
      </c>
      <c r="F28" s="155"/>
      <c r="G28" s="153">
        <f t="shared" si="2"/>
        <v>0</v>
      </c>
      <c r="H28" s="119"/>
      <c r="I28" s="66"/>
    </row>
    <row r="29" spans="1:9" s="23" customFormat="1" ht="33.75" customHeight="1" x14ac:dyDescent="0.2">
      <c r="A29" s="214" t="s">
        <v>365</v>
      </c>
      <c r="B29" s="150" t="s">
        <v>87</v>
      </c>
      <c r="C29" s="228" t="s">
        <v>343</v>
      </c>
      <c r="D29" s="141" t="s">
        <v>44</v>
      </c>
      <c r="E29" s="231">
        <v>936</v>
      </c>
      <c r="F29" s="155"/>
      <c r="G29" s="153">
        <f t="shared" si="2"/>
        <v>0</v>
      </c>
      <c r="H29" s="119"/>
      <c r="I29" s="66"/>
    </row>
    <row r="30" spans="1:9" s="23" customFormat="1" ht="36.75" customHeight="1" x14ac:dyDescent="0.2">
      <c r="A30" s="214" t="s">
        <v>366</v>
      </c>
      <c r="B30" s="150" t="s">
        <v>87</v>
      </c>
      <c r="C30" s="228" t="s">
        <v>341</v>
      </c>
      <c r="D30" s="141" t="s">
        <v>44</v>
      </c>
      <c r="E30" s="231">
        <v>200</v>
      </c>
      <c r="F30" s="155"/>
      <c r="G30" s="153">
        <f t="shared" si="2"/>
        <v>0</v>
      </c>
      <c r="H30" s="119"/>
      <c r="I30" s="66"/>
    </row>
    <row r="31" spans="1:9" s="23" customFormat="1" ht="39" customHeight="1" x14ac:dyDescent="0.2">
      <c r="A31" s="214" t="s">
        <v>367</v>
      </c>
      <c r="B31" s="150" t="s">
        <v>87</v>
      </c>
      <c r="C31" s="228" t="s">
        <v>342</v>
      </c>
      <c r="D31" s="141" t="s">
        <v>44</v>
      </c>
      <c r="E31" s="231">
        <v>1426</v>
      </c>
      <c r="F31" s="155"/>
      <c r="G31" s="153">
        <f t="shared" si="2"/>
        <v>0</v>
      </c>
      <c r="H31" s="119"/>
      <c r="I31" s="66"/>
    </row>
    <row r="32" spans="1:9" s="23" customFormat="1" ht="38.25" customHeight="1" x14ac:dyDescent="0.2">
      <c r="A32" s="214" t="s">
        <v>368</v>
      </c>
      <c r="B32" s="150" t="s">
        <v>87</v>
      </c>
      <c r="C32" s="228" t="s">
        <v>352</v>
      </c>
      <c r="D32" s="141" t="s">
        <v>44</v>
      </c>
      <c r="E32" s="231">
        <v>350</v>
      </c>
      <c r="F32" s="155"/>
      <c r="G32" s="153">
        <f t="shared" ref="G32" si="5">ROUND(E32*F32,2)</f>
        <v>0</v>
      </c>
      <c r="H32" s="119"/>
      <c r="I32" s="66"/>
    </row>
    <row r="33" spans="1:9" s="23" customFormat="1" ht="42.75" customHeight="1" x14ac:dyDescent="0.2">
      <c r="A33" s="214" t="s">
        <v>369</v>
      </c>
      <c r="B33" s="150" t="s">
        <v>87</v>
      </c>
      <c r="C33" s="228" t="s">
        <v>351</v>
      </c>
      <c r="D33" s="141" t="s">
        <v>81</v>
      </c>
      <c r="E33" s="162">
        <v>253</v>
      </c>
      <c r="F33" s="155"/>
      <c r="G33" s="153">
        <f t="shared" si="2"/>
        <v>0</v>
      </c>
      <c r="H33" s="119"/>
      <c r="I33" s="66"/>
    </row>
    <row r="34" spans="1:9" s="23" customFormat="1" ht="30.6" customHeight="1" x14ac:dyDescent="0.2">
      <c r="A34" s="359" t="s">
        <v>51</v>
      </c>
      <c r="B34" s="360"/>
      <c r="C34" s="361"/>
      <c r="D34" s="360"/>
      <c r="E34" s="360"/>
      <c r="F34" s="360"/>
      <c r="G34" s="166">
        <f>SUM(G6:G33)</f>
        <v>0</v>
      </c>
      <c r="H34" s="119"/>
    </row>
    <row r="35" spans="1:9" s="23" customFormat="1" ht="30.6" customHeight="1" x14ac:dyDescent="0.2">
      <c r="A35" s="213" t="s">
        <v>73</v>
      </c>
      <c r="B35" s="145"/>
      <c r="C35" s="167" t="s">
        <v>103</v>
      </c>
      <c r="D35" s="146" t="s">
        <v>36</v>
      </c>
      <c r="E35" s="152" t="s">
        <v>36</v>
      </c>
      <c r="F35" s="157"/>
      <c r="G35" s="158"/>
      <c r="H35" s="119"/>
    </row>
    <row r="36" spans="1:9" s="23" customFormat="1" ht="27.75" customHeight="1" x14ac:dyDescent="0.2">
      <c r="A36" s="214" t="s">
        <v>74</v>
      </c>
      <c r="B36" s="150" t="s">
        <v>89</v>
      </c>
      <c r="C36" s="168" t="s">
        <v>370</v>
      </c>
      <c r="D36" s="229" t="s">
        <v>305</v>
      </c>
      <c r="E36" s="152">
        <v>900</v>
      </c>
      <c r="F36" s="155"/>
      <c r="G36" s="153">
        <f>ROUND(E36*F36,2)</f>
        <v>0</v>
      </c>
      <c r="H36" s="119"/>
      <c r="I36" s="66"/>
    </row>
    <row r="37" spans="1:9" s="23" customFormat="1" ht="36" customHeight="1" x14ac:dyDescent="0.2">
      <c r="A37" s="214" t="s">
        <v>75</v>
      </c>
      <c r="B37" s="150" t="s">
        <v>90</v>
      </c>
      <c r="C37" s="150" t="s">
        <v>91</v>
      </c>
      <c r="D37" s="229" t="s">
        <v>305</v>
      </c>
      <c r="E37" s="152">
        <v>400</v>
      </c>
      <c r="F37" s="157"/>
      <c r="G37" s="153">
        <f>ROUND(E37*F37,2)</f>
        <v>0</v>
      </c>
      <c r="H37" s="119"/>
      <c r="I37" s="66"/>
    </row>
    <row r="38" spans="1:9" s="23" customFormat="1" ht="30" customHeight="1" x14ac:dyDescent="0.2">
      <c r="A38" s="359" t="s">
        <v>52</v>
      </c>
      <c r="B38" s="360"/>
      <c r="C38" s="360"/>
      <c r="D38" s="360"/>
      <c r="E38" s="360"/>
      <c r="F38" s="360"/>
      <c r="G38" s="166">
        <f>SUM(G36:G37)</f>
        <v>0</v>
      </c>
      <c r="H38" s="119"/>
    </row>
    <row r="39" spans="1:9" s="23" customFormat="1" ht="17.100000000000001" customHeight="1" x14ac:dyDescent="0.2">
      <c r="A39" s="213" t="s">
        <v>372</v>
      </c>
      <c r="B39" s="215"/>
      <c r="C39" s="169" t="s">
        <v>156</v>
      </c>
      <c r="D39" s="169"/>
      <c r="E39" s="234"/>
      <c r="F39" s="169"/>
      <c r="G39" s="166"/>
      <c r="H39" s="119"/>
    </row>
    <row r="40" spans="1:9" s="23" customFormat="1" ht="47.25" customHeight="1" x14ac:dyDescent="0.2">
      <c r="A40" s="214" t="s">
        <v>373</v>
      </c>
      <c r="B40" s="230" t="s">
        <v>374</v>
      </c>
      <c r="C40" s="198" t="s">
        <v>371</v>
      </c>
      <c r="D40" s="141" t="s">
        <v>49</v>
      </c>
      <c r="E40" s="152">
        <v>1</v>
      </c>
      <c r="F40" s="169"/>
      <c r="G40" s="153">
        <f>ROUND(E40*F40,2)</f>
        <v>0</v>
      </c>
      <c r="H40" s="119"/>
    </row>
    <row r="41" spans="1:9" s="23" customFormat="1" ht="36" customHeight="1" x14ac:dyDescent="0.2">
      <c r="A41" s="359" t="s">
        <v>157</v>
      </c>
      <c r="B41" s="360"/>
      <c r="C41" s="360"/>
      <c r="D41" s="360"/>
      <c r="E41" s="360"/>
      <c r="F41" s="360"/>
      <c r="G41" s="166">
        <f>SUM(G40)</f>
        <v>0</v>
      </c>
      <c r="H41" s="119"/>
    </row>
    <row r="42" spans="1:9" s="23" customFormat="1" ht="56.25" customHeight="1" x14ac:dyDescent="0.2">
      <c r="A42" s="213" t="s">
        <v>77</v>
      </c>
      <c r="B42" s="145" t="s">
        <v>92</v>
      </c>
      <c r="C42" s="145" t="s">
        <v>104</v>
      </c>
      <c r="D42" s="146" t="s">
        <v>36</v>
      </c>
      <c r="E42" s="152" t="s">
        <v>36</v>
      </c>
      <c r="F42" s="157"/>
      <c r="G42" s="158"/>
      <c r="H42" s="119"/>
    </row>
    <row r="43" spans="1:9" s="23" customFormat="1" ht="33.75" customHeight="1" x14ac:dyDescent="0.2">
      <c r="A43" s="214" t="s">
        <v>78</v>
      </c>
      <c r="B43" s="150" t="s">
        <v>376</v>
      </c>
      <c r="C43" s="171" t="s">
        <v>375</v>
      </c>
      <c r="D43" s="151" t="s">
        <v>306</v>
      </c>
      <c r="E43" s="231">
        <v>6079</v>
      </c>
      <c r="F43" s="157"/>
      <c r="G43" s="153">
        <f>ROUND(E43*F43,2)</f>
        <v>0</v>
      </c>
      <c r="H43" s="119"/>
    </row>
    <row r="44" spans="1:9" s="23" customFormat="1" ht="30" customHeight="1" x14ac:dyDescent="0.2">
      <c r="A44" s="214" t="s">
        <v>115</v>
      </c>
      <c r="B44" s="150" t="s">
        <v>377</v>
      </c>
      <c r="C44" s="171" t="s">
        <v>158</v>
      </c>
      <c r="D44" s="151" t="s">
        <v>306</v>
      </c>
      <c r="E44" s="231">
        <v>1572</v>
      </c>
      <c r="F44" s="155"/>
      <c r="G44" s="153">
        <f>ROUND(E44*F44,2)</f>
        <v>0</v>
      </c>
      <c r="H44" s="119"/>
    </row>
    <row r="45" spans="1:9" s="23" customFormat="1" ht="34.5" customHeight="1" x14ac:dyDescent="0.2">
      <c r="A45" s="214" t="s">
        <v>116</v>
      </c>
      <c r="B45" s="216" t="s">
        <v>377</v>
      </c>
      <c r="C45" s="171" t="s">
        <v>159</v>
      </c>
      <c r="D45" s="151" t="s">
        <v>306</v>
      </c>
      <c r="E45" s="231">
        <v>26562</v>
      </c>
      <c r="F45" s="157"/>
      <c r="G45" s="153">
        <f>ROUND(E45*F45,2)</f>
        <v>0</v>
      </c>
      <c r="H45" s="119"/>
    </row>
    <row r="46" spans="1:9" s="23" customFormat="1" ht="26.25" customHeight="1" x14ac:dyDescent="0.2">
      <c r="A46" s="214"/>
      <c r="B46" s="216"/>
      <c r="C46" s="172" t="s">
        <v>160</v>
      </c>
      <c r="D46" s="164"/>
      <c r="E46" s="231"/>
      <c r="F46" s="157"/>
      <c r="G46" s="153"/>
      <c r="H46" s="119"/>
    </row>
    <row r="47" spans="1:9" s="23" customFormat="1" ht="39.75" customHeight="1" x14ac:dyDescent="0.2">
      <c r="A47" s="214" t="s">
        <v>117</v>
      </c>
      <c r="B47" s="217" t="s">
        <v>379</v>
      </c>
      <c r="C47" s="173" t="s">
        <v>378</v>
      </c>
      <c r="D47" s="151" t="s">
        <v>306</v>
      </c>
      <c r="E47" s="231">
        <v>3031</v>
      </c>
      <c r="F47" s="157"/>
      <c r="G47" s="153">
        <f t="shared" ref="G47:G49" si="6">ROUND(E47*F47,2)</f>
        <v>0</v>
      </c>
      <c r="H47" s="119"/>
    </row>
    <row r="48" spans="1:9" s="23" customFormat="1" ht="54" customHeight="1" x14ac:dyDescent="0.2">
      <c r="A48" s="214" t="s">
        <v>414</v>
      </c>
      <c r="B48" s="217" t="s">
        <v>379</v>
      </c>
      <c r="C48" s="174" t="s">
        <v>380</v>
      </c>
      <c r="D48" s="151" t="s">
        <v>306</v>
      </c>
      <c r="E48" s="232">
        <v>1714</v>
      </c>
      <c r="F48" s="157"/>
      <c r="G48" s="153">
        <f t="shared" si="6"/>
        <v>0</v>
      </c>
      <c r="H48" s="119"/>
    </row>
    <row r="49" spans="1:10" s="23" customFormat="1" ht="51.75" customHeight="1" x14ac:dyDescent="0.2">
      <c r="A49" s="214" t="s">
        <v>118</v>
      </c>
      <c r="B49" s="217" t="s">
        <v>379</v>
      </c>
      <c r="C49" s="174" t="s">
        <v>381</v>
      </c>
      <c r="D49" s="151" t="s">
        <v>306</v>
      </c>
      <c r="E49" s="232">
        <v>1334</v>
      </c>
      <c r="F49" s="157"/>
      <c r="G49" s="153">
        <f t="shared" si="6"/>
        <v>0</v>
      </c>
      <c r="H49" s="119"/>
    </row>
    <row r="50" spans="1:10" s="23" customFormat="1" ht="33.75" customHeight="1" x14ac:dyDescent="0.2">
      <c r="A50" s="214"/>
      <c r="B50" s="217"/>
      <c r="C50" s="175" t="s">
        <v>161</v>
      </c>
      <c r="D50" s="176"/>
      <c r="E50" s="177"/>
      <c r="F50" s="155"/>
      <c r="G50" s="156"/>
      <c r="H50" s="119"/>
    </row>
    <row r="51" spans="1:10" s="23" customFormat="1" ht="52.5" customHeight="1" x14ac:dyDescent="0.2">
      <c r="A51" s="214" t="s">
        <v>119</v>
      </c>
      <c r="B51" s="217" t="s">
        <v>382</v>
      </c>
      <c r="C51" s="171" t="s">
        <v>162</v>
      </c>
      <c r="D51" s="151" t="s">
        <v>306</v>
      </c>
      <c r="E51" s="231">
        <v>3031</v>
      </c>
      <c r="F51" s="155"/>
      <c r="G51" s="153">
        <f>ROUND(E51*F51,2)</f>
        <v>0</v>
      </c>
      <c r="H51" s="119"/>
    </row>
    <row r="52" spans="1:10" s="23" customFormat="1" ht="51.75" customHeight="1" x14ac:dyDescent="0.2">
      <c r="A52" s="214" t="s">
        <v>415</v>
      </c>
      <c r="B52" s="217" t="s">
        <v>382</v>
      </c>
      <c r="C52" s="174" t="s">
        <v>163</v>
      </c>
      <c r="D52" s="151" t="s">
        <v>306</v>
      </c>
      <c r="E52" s="232">
        <v>3048</v>
      </c>
      <c r="F52" s="155"/>
      <c r="G52" s="153">
        <f t="shared" ref="G52:G54" si="7">ROUND(E52*F52,2)</f>
        <v>0</v>
      </c>
      <c r="H52" s="119"/>
    </row>
    <row r="53" spans="1:10" s="23" customFormat="1" ht="27" customHeight="1" x14ac:dyDescent="0.2">
      <c r="A53" s="214"/>
      <c r="B53" s="216"/>
      <c r="C53" s="170" t="s">
        <v>164</v>
      </c>
      <c r="D53" s="141"/>
      <c r="E53" s="162"/>
      <c r="F53" s="157"/>
      <c r="G53" s="153">
        <f t="shared" si="7"/>
        <v>0</v>
      </c>
      <c r="H53" s="119"/>
    </row>
    <row r="54" spans="1:10" s="23" customFormat="1" ht="43.5" customHeight="1" x14ac:dyDescent="0.2">
      <c r="A54" s="214" t="s">
        <v>120</v>
      </c>
      <c r="B54" s="216" t="s">
        <v>384</v>
      </c>
      <c r="C54" s="174" t="s">
        <v>383</v>
      </c>
      <c r="D54" s="151" t="s">
        <v>306</v>
      </c>
      <c r="E54" s="232">
        <v>1572</v>
      </c>
      <c r="F54" s="155"/>
      <c r="G54" s="153">
        <f t="shared" si="7"/>
        <v>0</v>
      </c>
      <c r="H54" s="119"/>
    </row>
    <row r="55" spans="1:10" s="23" customFormat="1" ht="30.6" customHeight="1" x14ac:dyDescent="0.2">
      <c r="A55" s="359" t="s">
        <v>53</v>
      </c>
      <c r="B55" s="360"/>
      <c r="C55" s="360"/>
      <c r="D55" s="360"/>
      <c r="E55" s="360"/>
      <c r="F55" s="360"/>
      <c r="G55" s="166">
        <f>SUM(G45:G54)</f>
        <v>0</v>
      </c>
      <c r="H55" s="119"/>
    </row>
    <row r="56" spans="1:10" s="23" customFormat="1" ht="38.25" customHeight="1" x14ac:dyDescent="0.2">
      <c r="A56" s="213" t="s">
        <v>121</v>
      </c>
      <c r="B56" s="145"/>
      <c r="C56" s="145" t="s">
        <v>105</v>
      </c>
      <c r="D56" s="146" t="s">
        <v>36</v>
      </c>
      <c r="E56" s="152"/>
      <c r="F56" s="155"/>
      <c r="G56" s="158"/>
      <c r="H56" s="119"/>
    </row>
    <row r="57" spans="1:10" s="23" customFormat="1" ht="24.75" customHeight="1" x14ac:dyDescent="0.2">
      <c r="A57" s="213"/>
      <c r="B57" s="218"/>
      <c r="C57" s="178" t="s">
        <v>385</v>
      </c>
      <c r="D57" s="146" t="s">
        <v>36</v>
      </c>
      <c r="E57" s="152" t="s">
        <v>36</v>
      </c>
      <c r="F57" s="155"/>
      <c r="G57" s="158"/>
      <c r="H57" s="119"/>
    </row>
    <row r="58" spans="1:10" s="23" customFormat="1" ht="48" customHeight="1" x14ac:dyDescent="0.2">
      <c r="A58" s="214" t="s">
        <v>122</v>
      </c>
      <c r="B58" s="217" t="s">
        <v>387</v>
      </c>
      <c r="C58" s="159" t="s">
        <v>165</v>
      </c>
      <c r="D58" s="151" t="s">
        <v>306</v>
      </c>
      <c r="E58" s="231">
        <v>115</v>
      </c>
      <c r="F58" s="157"/>
      <c r="G58" s="153">
        <f t="shared" ref="G58:G59" si="8">ROUND(E58*F58,2)</f>
        <v>0</v>
      </c>
      <c r="H58" s="119"/>
    </row>
    <row r="59" spans="1:10" s="23" customFormat="1" ht="57.75" customHeight="1" x14ac:dyDescent="0.2">
      <c r="A59" s="214" t="s">
        <v>123</v>
      </c>
      <c r="B59" s="216" t="s">
        <v>387</v>
      </c>
      <c r="C59" s="179" t="s">
        <v>386</v>
      </c>
      <c r="D59" s="151" t="s">
        <v>306</v>
      </c>
      <c r="E59" s="231">
        <v>605</v>
      </c>
      <c r="F59" s="157"/>
      <c r="G59" s="153">
        <f t="shared" si="8"/>
        <v>0</v>
      </c>
      <c r="H59" s="119"/>
      <c r="I59" s="66"/>
    </row>
    <row r="60" spans="1:10" s="23" customFormat="1" ht="30.75" customHeight="1" x14ac:dyDescent="0.2">
      <c r="A60" s="213"/>
      <c r="B60" s="218"/>
      <c r="C60" s="178" t="s">
        <v>388</v>
      </c>
      <c r="D60" s="146" t="s">
        <v>36</v>
      </c>
      <c r="E60" s="152"/>
      <c r="F60" s="157"/>
      <c r="G60" s="158"/>
      <c r="H60" s="119"/>
    </row>
    <row r="61" spans="1:10" s="23" customFormat="1" ht="30" customHeight="1" x14ac:dyDescent="0.2">
      <c r="A61" s="214" t="s">
        <v>124</v>
      </c>
      <c r="B61" s="217" t="s">
        <v>390</v>
      </c>
      <c r="C61" s="171" t="s">
        <v>166</v>
      </c>
      <c r="D61" s="151" t="s">
        <v>306</v>
      </c>
      <c r="E61" s="231">
        <v>8097</v>
      </c>
      <c r="F61" s="157"/>
      <c r="G61" s="153">
        <f t="shared" ref="G61" si="9">ROUND(E61*F61,2)</f>
        <v>0</v>
      </c>
      <c r="H61" s="119"/>
    </row>
    <row r="62" spans="1:10" s="23" customFormat="1" ht="36" customHeight="1" x14ac:dyDescent="0.2">
      <c r="A62" s="214" t="s">
        <v>125</v>
      </c>
      <c r="B62" s="217" t="s">
        <v>390</v>
      </c>
      <c r="C62" s="171" t="s">
        <v>167</v>
      </c>
      <c r="D62" s="151" t="s">
        <v>306</v>
      </c>
      <c r="E62" s="231">
        <v>757</v>
      </c>
      <c r="F62" s="155"/>
      <c r="G62" s="153">
        <f t="shared" ref="G62:G63" si="10">ROUND(E62*F62,2)</f>
        <v>0</v>
      </c>
      <c r="H62" s="119"/>
    </row>
    <row r="63" spans="1:10" s="23" customFormat="1" ht="32.25" customHeight="1" x14ac:dyDescent="0.2">
      <c r="A63" s="214" t="s">
        <v>416</v>
      </c>
      <c r="B63" s="217" t="s">
        <v>390</v>
      </c>
      <c r="C63" s="174" t="s">
        <v>389</v>
      </c>
      <c r="D63" s="151" t="s">
        <v>306</v>
      </c>
      <c r="E63" s="239">
        <v>846.6</v>
      </c>
      <c r="F63" s="157"/>
      <c r="G63" s="153">
        <f t="shared" si="10"/>
        <v>0</v>
      </c>
      <c r="H63" s="119"/>
      <c r="I63" s="126">
        <f>(1200-325)*7</f>
        <v>6125</v>
      </c>
      <c r="J63" s="66" t="s">
        <v>217</v>
      </c>
    </row>
    <row r="64" spans="1:10" s="23" customFormat="1" ht="43.5" customHeight="1" x14ac:dyDescent="0.2">
      <c r="A64" s="213"/>
      <c r="B64" s="219"/>
      <c r="C64" s="167" t="s">
        <v>93</v>
      </c>
      <c r="D64" s="180"/>
      <c r="E64" s="152"/>
      <c r="F64" s="155"/>
      <c r="G64" s="158"/>
      <c r="H64" s="119"/>
    </row>
    <row r="65" spans="1:9" s="23" customFormat="1" ht="38.25" customHeight="1" x14ac:dyDescent="0.2">
      <c r="A65" s="214" t="s">
        <v>417</v>
      </c>
      <c r="B65" s="217" t="s">
        <v>395</v>
      </c>
      <c r="C65" s="159" t="s">
        <v>391</v>
      </c>
      <c r="D65" s="151" t="s">
        <v>306</v>
      </c>
      <c r="E65" s="160">
        <v>2000</v>
      </c>
      <c r="F65" s="155"/>
      <c r="G65" s="153">
        <f>ROUND(E65*F65,2)</f>
        <v>0</v>
      </c>
      <c r="H65" s="119"/>
    </row>
    <row r="66" spans="1:9" s="23" customFormat="1" ht="38.25" customHeight="1" x14ac:dyDescent="0.2">
      <c r="A66" s="214" t="s">
        <v>126</v>
      </c>
      <c r="B66" s="217" t="s">
        <v>395</v>
      </c>
      <c r="C66" s="159" t="s">
        <v>393</v>
      </c>
      <c r="D66" s="151" t="s">
        <v>306</v>
      </c>
      <c r="E66" s="160">
        <v>2700</v>
      </c>
      <c r="F66" s="155"/>
      <c r="G66" s="153"/>
      <c r="H66" s="119"/>
    </row>
    <row r="67" spans="1:9" s="23" customFormat="1" ht="38.25" customHeight="1" x14ac:dyDescent="0.2">
      <c r="A67" s="214" t="s">
        <v>418</v>
      </c>
      <c r="B67" s="217" t="s">
        <v>395</v>
      </c>
      <c r="C67" s="159" t="s">
        <v>392</v>
      </c>
      <c r="D67" s="151" t="s">
        <v>306</v>
      </c>
      <c r="E67" s="160">
        <v>200</v>
      </c>
      <c r="F67" s="155"/>
      <c r="G67" s="153"/>
      <c r="H67" s="119"/>
    </row>
    <row r="68" spans="1:9" s="23" customFormat="1" ht="38.25" customHeight="1" x14ac:dyDescent="0.2">
      <c r="A68" s="214" t="s">
        <v>419</v>
      </c>
      <c r="B68" s="217" t="s">
        <v>395</v>
      </c>
      <c r="C68" s="159" t="s">
        <v>394</v>
      </c>
      <c r="D68" s="151" t="s">
        <v>306</v>
      </c>
      <c r="E68" s="160">
        <v>405</v>
      </c>
      <c r="F68" s="155"/>
      <c r="G68" s="153">
        <f>ROUND(E68*F68,2)</f>
        <v>0</v>
      </c>
      <c r="H68" s="119"/>
    </row>
    <row r="69" spans="1:9" s="23" customFormat="1" ht="24.75" customHeight="1" x14ac:dyDescent="0.2">
      <c r="A69" s="214"/>
      <c r="B69" s="218"/>
      <c r="C69" s="178" t="s">
        <v>396</v>
      </c>
      <c r="D69" s="181"/>
      <c r="E69" s="182"/>
      <c r="F69" s="157"/>
      <c r="G69" s="153"/>
      <c r="H69" s="119"/>
    </row>
    <row r="70" spans="1:9" s="23" customFormat="1" ht="29.25" customHeight="1" x14ac:dyDescent="0.2">
      <c r="A70" s="214" t="s">
        <v>127</v>
      </c>
      <c r="B70" s="217" t="s">
        <v>397</v>
      </c>
      <c r="C70" s="171" t="s">
        <v>168</v>
      </c>
      <c r="D70" s="164" t="s">
        <v>308</v>
      </c>
      <c r="E70" s="231">
        <v>8854</v>
      </c>
      <c r="F70" s="157"/>
      <c r="G70" s="153">
        <f>ROUND(E70*F70,2)</f>
        <v>0</v>
      </c>
      <c r="H70" s="119"/>
    </row>
    <row r="71" spans="1:9" s="23" customFormat="1" ht="27.75" customHeight="1" x14ac:dyDescent="0.2">
      <c r="A71" s="214"/>
      <c r="B71" s="219"/>
      <c r="C71" s="167" t="s">
        <v>398</v>
      </c>
      <c r="D71" s="180"/>
      <c r="E71" s="183"/>
      <c r="F71" s="157"/>
      <c r="G71" s="153"/>
      <c r="H71" s="119"/>
    </row>
    <row r="72" spans="1:9" s="23" customFormat="1" ht="71.25" customHeight="1" x14ac:dyDescent="0.2">
      <c r="A72" s="214" t="s">
        <v>128</v>
      </c>
      <c r="B72" s="217" t="s">
        <v>400</v>
      </c>
      <c r="C72" s="228" t="s">
        <v>399</v>
      </c>
      <c r="D72" s="151" t="s">
        <v>306</v>
      </c>
      <c r="E72" s="160">
        <v>541</v>
      </c>
      <c r="F72" s="157"/>
      <c r="G72" s="153">
        <f>ROUND(E72*F72,2)</f>
        <v>0</v>
      </c>
      <c r="H72" s="119"/>
    </row>
    <row r="73" spans="1:9" s="23" customFormat="1" ht="51" customHeight="1" x14ac:dyDescent="0.2">
      <c r="A73" s="214" t="s">
        <v>129</v>
      </c>
      <c r="B73" s="221" t="s">
        <v>400</v>
      </c>
      <c r="C73" s="171" t="s">
        <v>169</v>
      </c>
      <c r="D73" s="164" t="s">
        <v>308</v>
      </c>
      <c r="E73" s="231">
        <v>473</v>
      </c>
      <c r="F73" s="157"/>
      <c r="G73" s="153">
        <f>ROUND(E73*F73,2)</f>
        <v>0</v>
      </c>
      <c r="H73" s="119"/>
    </row>
    <row r="74" spans="1:9" s="23" customFormat="1" ht="47.25" customHeight="1" x14ac:dyDescent="0.2">
      <c r="A74" s="214" t="s">
        <v>420</v>
      </c>
      <c r="B74" s="217" t="s">
        <v>400</v>
      </c>
      <c r="C74" s="174" t="s">
        <v>170</v>
      </c>
      <c r="D74" s="165" t="s">
        <v>308</v>
      </c>
      <c r="E74" s="232">
        <v>228</v>
      </c>
      <c r="F74" s="157"/>
      <c r="G74" s="153">
        <f>ROUND(E74*F74,2)</f>
        <v>0</v>
      </c>
      <c r="H74" s="119"/>
    </row>
    <row r="75" spans="1:9" s="23" customFormat="1" ht="32.25" customHeight="1" x14ac:dyDescent="0.2">
      <c r="A75" s="222"/>
      <c r="B75" s="216"/>
      <c r="C75" s="167" t="s">
        <v>171</v>
      </c>
      <c r="D75" s="184"/>
      <c r="E75" s="235"/>
      <c r="F75" s="157"/>
      <c r="G75" s="153"/>
      <c r="H75" s="119"/>
    </row>
    <row r="76" spans="1:9" s="23" customFormat="1" ht="45" customHeight="1" x14ac:dyDescent="0.2">
      <c r="A76" s="222" t="s">
        <v>421</v>
      </c>
      <c r="B76" s="216" t="s">
        <v>401</v>
      </c>
      <c r="C76" s="185" t="s">
        <v>172</v>
      </c>
      <c r="D76" s="165" t="s">
        <v>308</v>
      </c>
      <c r="E76" s="235">
        <v>5250</v>
      </c>
      <c r="F76" s="157"/>
      <c r="G76" s="153">
        <f>ROUND(E76*F76,2)</f>
        <v>0</v>
      </c>
      <c r="H76" s="119"/>
    </row>
    <row r="77" spans="1:9" s="23" customFormat="1" ht="23.1" customHeight="1" x14ac:dyDescent="0.2">
      <c r="A77" s="362" t="s">
        <v>54</v>
      </c>
      <c r="B77" s="363"/>
      <c r="C77" s="363"/>
      <c r="D77" s="363"/>
      <c r="E77" s="363"/>
      <c r="F77" s="360"/>
      <c r="G77" s="166">
        <f>SUM(G58:G76)</f>
        <v>0</v>
      </c>
      <c r="H77" s="119"/>
    </row>
    <row r="78" spans="1:9" s="23" customFormat="1" ht="30.6" customHeight="1" x14ac:dyDescent="0.2">
      <c r="A78" s="213" t="s">
        <v>130</v>
      </c>
      <c r="B78" s="145"/>
      <c r="C78" s="145" t="s">
        <v>55</v>
      </c>
      <c r="D78" s="146" t="s">
        <v>36</v>
      </c>
      <c r="E78" s="152"/>
      <c r="F78" s="155"/>
      <c r="G78" s="156"/>
      <c r="H78" s="119"/>
      <c r="I78" s="66"/>
    </row>
    <row r="79" spans="1:9" s="23" customFormat="1" ht="37.5" customHeight="1" x14ac:dyDescent="0.2">
      <c r="A79" s="213"/>
      <c r="B79" s="218" t="s">
        <v>94</v>
      </c>
      <c r="C79" s="178" t="s">
        <v>100</v>
      </c>
      <c r="D79" s="181"/>
      <c r="E79" s="182"/>
      <c r="F79" s="155"/>
      <c r="G79" s="158"/>
      <c r="H79" s="119"/>
    </row>
    <row r="80" spans="1:9" s="23" customFormat="1" ht="29.25" customHeight="1" x14ac:dyDescent="0.2">
      <c r="A80" s="214" t="s">
        <v>131</v>
      </c>
      <c r="B80" s="216" t="s">
        <v>94</v>
      </c>
      <c r="C80" s="171" t="s">
        <v>173</v>
      </c>
      <c r="D80" s="164" t="s">
        <v>308</v>
      </c>
      <c r="E80" s="231">
        <v>13753</v>
      </c>
      <c r="F80" s="155"/>
      <c r="G80" s="153">
        <f>ROUND(E80*F80,2)</f>
        <v>0</v>
      </c>
      <c r="H80" s="119"/>
      <c r="I80" s="121"/>
    </row>
    <row r="81" spans="1:9" s="23" customFormat="1" ht="30" customHeight="1" x14ac:dyDescent="0.2">
      <c r="A81" s="214" t="s">
        <v>132</v>
      </c>
      <c r="B81" s="216" t="s">
        <v>94</v>
      </c>
      <c r="C81" s="171" t="s">
        <v>174</v>
      </c>
      <c r="D81" s="164" t="s">
        <v>308</v>
      </c>
      <c r="E81" s="231">
        <v>13753</v>
      </c>
      <c r="F81" s="155"/>
      <c r="G81" s="153">
        <f>ROUND(E81*F81,2)</f>
        <v>0</v>
      </c>
      <c r="H81" s="119"/>
    </row>
    <row r="82" spans="1:9" s="23" customFormat="1" ht="30.6" customHeight="1" x14ac:dyDescent="0.2">
      <c r="A82" s="359" t="s">
        <v>56</v>
      </c>
      <c r="B82" s="360"/>
      <c r="C82" s="360"/>
      <c r="D82" s="360"/>
      <c r="E82" s="360"/>
      <c r="F82" s="360"/>
      <c r="G82" s="166">
        <f>SUM(G80:G81)</f>
        <v>0</v>
      </c>
      <c r="H82" s="119"/>
    </row>
    <row r="83" spans="1:9" s="23" customFormat="1" ht="53.25" customHeight="1" x14ac:dyDescent="0.2">
      <c r="A83" s="213" t="s">
        <v>133</v>
      </c>
      <c r="B83" s="145"/>
      <c r="C83" s="145" t="s">
        <v>106</v>
      </c>
      <c r="D83" s="146" t="s">
        <v>36</v>
      </c>
      <c r="E83" s="152"/>
      <c r="F83" s="157"/>
      <c r="G83" s="158"/>
      <c r="H83" s="119"/>
    </row>
    <row r="84" spans="1:9" s="23" customFormat="1" ht="30.6" customHeight="1" x14ac:dyDescent="0.2">
      <c r="A84" s="213"/>
      <c r="B84" s="218" t="s">
        <v>95</v>
      </c>
      <c r="C84" s="145" t="s">
        <v>57</v>
      </c>
      <c r="D84" s="146" t="s">
        <v>36</v>
      </c>
      <c r="E84" s="152"/>
      <c r="F84" s="157"/>
      <c r="G84" s="158"/>
      <c r="H84" s="119"/>
    </row>
    <row r="85" spans="1:9" s="23" customFormat="1" ht="48.75" customHeight="1" x14ac:dyDescent="0.2">
      <c r="A85" s="214" t="s">
        <v>134</v>
      </c>
      <c r="B85" s="216" t="s">
        <v>95</v>
      </c>
      <c r="C85" s="150" t="s">
        <v>402</v>
      </c>
      <c r="D85" s="186" t="s">
        <v>49</v>
      </c>
      <c r="E85" s="236">
        <v>1</v>
      </c>
      <c r="F85" s="157"/>
      <c r="G85" s="153">
        <f t="shared" ref="G85" si="11">ROUND(E85*F85,2)</f>
        <v>0</v>
      </c>
      <c r="H85" s="119"/>
      <c r="I85" s="66"/>
    </row>
    <row r="86" spans="1:9" s="23" customFormat="1" ht="30.6" customHeight="1" x14ac:dyDescent="0.2">
      <c r="A86" s="213"/>
      <c r="B86" s="145" t="s">
        <v>58</v>
      </c>
      <c r="C86" s="145" t="s">
        <v>59</v>
      </c>
      <c r="D86" s="146" t="s">
        <v>36</v>
      </c>
      <c r="E86" s="152"/>
      <c r="F86" s="155"/>
      <c r="G86" s="158"/>
      <c r="H86" s="119"/>
    </row>
    <row r="87" spans="1:9" s="23" customFormat="1" ht="44.25" customHeight="1" x14ac:dyDescent="0.2">
      <c r="A87" s="214" t="s">
        <v>135</v>
      </c>
      <c r="B87" s="217" t="s">
        <v>96</v>
      </c>
      <c r="C87" s="159" t="s">
        <v>403</v>
      </c>
      <c r="D87" s="141" t="s">
        <v>45</v>
      </c>
      <c r="E87" s="187">
        <v>1</v>
      </c>
      <c r="F87" s="157"/>
      <c r="G87" s="153">
        <f t="shared" ref="G87" si="12">ROUND(E87*F87,2)</f>
        <v>0</v>
      </c>
      <c r="H87" s="119"/>
    </row>
    <row r="88" spans="1:9" s="23" customFormat="1" ht="30" customHeight="1" x14ac:dyDescent="0.2">
      <c r="A88" s="359" t="s">
        <v>60</v>
      </c>
      <c r="B88" s="360"/>
      <c r="C88" s="360"/>
      <c r="D88" s="360"/>
      <c r="E88" s="360"/>
      <c r="F88" s="360"/>
      <c r="G88" s="166">
        <f>SUM(G85:G87)</f>
        <v>0</v>
      </c>
      <c r="H88" s="119"/>
    </row>
    <row r="89" spans="1:9" s="23" customFormat="1" ht="30.6" customHeight="1" x14ac:dyDescent="0.2">
      <c r="A89" s="213" t="s">
        <v>136</v>
      </c>
      <c r="B89" s="145" t="s">
        <v>61</v>
      </c>
      <c r="C89" s="145" t="s">
        <v>62</v>
      </c>
      <c r="D89" s="146" t="s">
        <v>36</v>
      </c>
      <c r="E89" s="152"/>
      <c r="F89" s="157"/>
      <c r="G89" s="158"/>
      <c r="H89" s="119"/>
    </row>
    <row r="90" spans="1:9" s="23" customFormat="1" ht="55.5" customHeight="1" x14ac:dyDescent="0.2">
      <c r="A90" s="213"/>
      <c r="B90" s="218"/>
      <c r="C90" s="178" t="s">
        <v>99</v>
      </c>
      <c r="D90" s="181"/>
      <c r="E90" s="182"/>
      <c r="F90" s="157"/>
      <c r="G90" s="158"/>
      <c r="H90" s="119"/>
    </row>
    <row r="91" spans="1:9" s="23" customFormat="1" ht="45.75" customHeight="1" x14ac:dyDescent="0.2">
      <c r="A91" s="214" t="s">
        <v>137</v>
      </c>
      <c r="B91" s="217" t="s">
        <v>98</v>
      </c>
      <c r="C91" s="159" t="s">
        <v>175</v>
      </c>
      <c r="D91" s="141" t="s">
        <v>44</v>
      </c>
      <c r="E91" s="187">
        <v>1770</v>
      </c>
      <c r="F91" s="157"/>
      <c r="G91" s="153">
        <f>ROUND(E91*F91,2)</f>
        <v>0</v>
      </c>
      <c r="H91" s="119"/>
    </row>
    <row r="92" spans="1:9" s="23" customFormat="1" ht="46.5" customHeight="1" x14ac:dyDescent="0.2">
      <c r="A92" s="214" t="s">
        <v>138</v>
      </c>
      <c r="B92" s="217" t="s">
        <v>98</v>
      </c>
      <c r="C92" s="159" t="s">
        <v>404</v>
      </c>
      <c r="D92" s="141" t="s">
        <v>44</v>
      </c>
      <c r="E92" s="187">
        <v>557</v>
      </c>
      <c r="F92" s="157"/>
      <c r="G92" s="153">
        <f>ROUND(E92*F92,2)</f>
        <v>0</v>
      </c>
      <c r="H92" s="119"/>
    </row>
    <row r="93" spans="1:9" s="23" customFormat="1" ht="46.5" customHeight="1" x14ac:dyDescent="0.2">
      <c r="A93" s="214" t="s">
        <v>139</v>
      </c>
      <c r="B93" s="217" t="s">
        <v>98</v>
      </c>
      <c r="C93" s="159" t="s">
        <v>405</v>
      </c>
      <c r="D93" s="141" t="s">
        <v>44</v>
      </c>
      <c r="E93" s="187">
        <v>66</v>
      </c>
      <c r="F93" s="157"/>
      <c r="G93" s="153">
        <f>ROUND(E93*F93,2)</f>
        <v>0</v>
      </c>
      <c r="H93" s="119"/>
    </row>
    <row r="94" spans="1:9" s="23" customFormat="1" ht="45.75" customHeight="1" x14ac:dyDescent="0.2">
      <c r="A94" s="214" t="s">
        <v>140</v>
      </c>
      <c r="B94" s="217" t="s">
        <v>98</v>
      </c>
      <c r="C94" s="159" t="s">
        <v>406</v>
      </c>
      <c r="D94" s="141" t="s">
        <v>44</v>
      </c>
      <c r="E94" s="187">
        <v>397</v>
      </c>
      <c r="F94" s="157"/>
      <c r="G94" s="153">
        <f>ROUND(E94*F94,2)</f>
        <v>0</v>
      </c>
      <c r="H94" s="119"/>
    </row>
    <row r="95" spans="1:9" s="23" customFormat="1" ht="30" customHeight="1" x14ac:dyDescent="0.2">
      <c r="A95" s="214"/>
      <c r="B95" s="221"/>
      <c r="C95" s="170" t="s">
        <v>176</v>
      </c>
      <c r="D95" s="141"/>
      <c r="E95" s="187"/>
      <c r="F95" s="157"/>
      <c r="G95" s="153"/>
      <c r="H95" s="119"/>
    </row>
    <row r="96" spans="1:9" s="23" customFormat="1" ht="45.75" customHeight="1" x14ac:dyDescent="0.2">
      <c r="A96" s="214" t="s">
        <v>141</v>
      </c>
      <c r="B96" s="221" t="s">
        <v>408</v>
      </c>
      <c r="C96" s="171" t="s">
        <v>177</v>
      </c>
      <c r="D96" s="164" t="s">
        <v>308</v>
      </c>
      <c r="E96" s="231">
        <v>939</v>
      </c>
      <c r="F96" s="157"/>
      <c r="G96" s="153">
        <f>ROUND(E96*F96,2)</f>
        <v>0</v>
      </c>
      <c r="H96" s="119"/>
    </row>
    <row r="97" spans="1:9" s="23" customFormat="1" ht="45.75" customHeight="1" x14ac:dyDescent="0.2">
      <c r="A97" s="214" t="s">
        <v>422</v>
      </c>
      <c r="B97" s="221" t="s">
        <v>408</v>
      </c>
      <c r="C97" s="171" t="s">
        <v>407</v>
      </c>
      <c r="D97" s="164" t="s">
        <v>308</v>
      </c>
      <c r="E97" s="231">
        <v>2092</v>
      </c>
      <c r="F97" s="157"/>
      <c r="G97" s="153">
        <f>ROUND(E97*F97,2)</f>
        <v>0</v>
      </c>
      <c r="H97" s="119"/>
    </row>
    <row r="98" spans="1:9" s="23" customFormat="1" ht="30.6" customHeight="1" x14ac:dyDescent="0.2">
      <c r="A98" s="213"/>
      <c r="B98" s="219"/>
      <c r="C98" s="145" t="s">
        <v>107</v>
      </c>
      <c r="D98" s="146" t="s">
        <v>36</v>
      </c>
      <c r="E98" s="152"/>
      <c r="F98" s="155"/>
      <c r="G98" s="158"/>
      <c r="H98" s="119"/>
    </row>
    <row r="99" spans="1:9" s="23" customFormat="1" ht="40.5" customHeight="1" x14ac:dyDescent="0.2">
      <c r="A99" s="214" t="s">
        <v>423</v>
      </c>
      <c r="B99" s="217" t="s">
        <v>410</v>
      </c>
      <c r="C99" s="159" t="s">
        <v>409</v>
      </c>
      <c r="D99" s="141" t="s">
        <v>44</v>
      </c>
      <c r="E99" s="160">
        <v>1141</v>
      </c>
      <c r="F99" s="155"/>
      <c r="G99" s="153">
        <f>ROUND(E99*F99,2)</f>
        <v>0</v>
      </c>
      <c r="H99" s="119"/>
    </row>
    <row r="100" spans="1:9" s="23" customFormat="1" ht="30.6" customHeight="1" x14ac:dyDescent="0.2">
      <c r="A100" s="214"/>
      <c r="B100" s="216"/>
      <c r="C100" s="175" t="s">
        <v>180</v>
      </c>
      <c r="D100" s="176"/>
      <c r="E100" s="188"/>
      <c r="F100" s="155"/>
      <c r="G100" s="153"/>
      <c r="H100" s="119"/>
    </row>
    <row r="101" spans="1:9" s="23" customFormat="1" ht="30.6" customHeight="1" x14ac:dyDescent="0.2">
      <c r="A101" s="214" t="s">
        <v>424</v>
      </c>
      <c r="B101" s="216" t="s">
        <v>411</v>
      </c>
      <c r="C101" s="171" t="s">
        <v>178</v>
      </c>
      <c r="D101" s="164" t="s">
        <v>308</v>
      </c>
      <c r="E101" s="231">
        <v>125</v>
      </c>
      <c r="F101" s="189"/>
      <c r="G101" s="153">
        <f>ROUND(E101*F101,2)</f>
        <v>0</v>
      </c>
      <c r="H101" s="119"/>
    </row>
    <row r="102" spans="1:9" s="23" customFormat="1" ht="30.6" customHeight="1" x14ac:dyDescent="0.2">
      <c r="A102" s="214" t="s">
        <v>425</v>
      </c>
      <c r="B102" s="216" t="s">
        <v>411</v>
      </c>
      <c r="C102" s="174" t="s">
        <v>179</v>
      </c>
      <c r="D102" s="164" t="s">
        <v>308</v>
      </c>
      <c r="E102" s="232">
        <v>605</v>
      </c>
      <c r="F102" s="155"/>
      <c r="G102" s="153">
        <f>ROUND(E102*F102,2)</f>
        <v>0</v>
      </c>
      <c r="H102" s="119"/>
    </row>
    <row r="103" spans="1:9" s="23" customFormat="1" ht="48.75" customHeight="1" x14ac:dyDescent="0.2">
      <c r="A103" s="213"/>
      <c r="B103" s="218"/>
      <c r="C103" s="167" t="s">
        <v>181</v>
      </c>
      <c r="D103" s="180"/>
      <c r="E103" s="183"/>
      <c r="F103" s="157"/>
      <c r="G103" s="158"/>
      <c r="H103" s="119"/>
    </row>
    <row r="104" spans="1:9" s="23" customFormat="1" ht="39.75" customHeight="1" x14ac:dyDescent="0.2">
      <c r="A104" s="214" t="s">
        <v>426</v>
      </c>
      <c r="B104" s="221" t="s">
        <v>412</v>
      </c>
      <c r="C104" s="174" t="s">
        <v>182</v>
      </c>
      <c r="D104" s="165" t="s">
        <v>44</v>
      </c>
      <c r="E104" s="232">
        <v>1188</v>
      </c>
      <c r="F104" s="157"/>
      <c r="G104" s="153">
        <f>ROUND(E104*F104,2)</f>
        <v>0</v>
      </c>
      <c r="H104" s="119"/>
    </row>
    <row r="105" spans="1:9" s="23" customFormat="1" ht="30.75" customHeight="1" x14ac:dyDescent="0.2">
      <c r="A105" s="359" t="s">
        <v>63</v>
      </c>
      <c r="B105" s="360"/>
      <c r="C105" s="360"/>
      <c r="D105" s="360"/>
      <c r="E105" s="360"/>
      <c r="F105" s="360"/>
      <c r="G105" s="190">
        <f>SUM(G91:G104)</f>
        <v>0</v>
      </c>
      <c r="H105" s="119"/>
    </row>
    <row r="106" spans="1:9" s="23" customFormat="1" ht="42.75" customHeight="1" x14ac:dyDescent="0.2">
      <c r="A106" s="223" t="s">
        <v>76</v>
      </c>
      <c r="B106" s="219" t="s">
        <v>108</v>
      </c>
      <c r="C106" s="167" t="s">
        <v>109</v>
      </c>
      <c r="D106" s="191"/>
      <c r="E106" s="192"/>
      <c r="F106" s="193"/>
      <c r="G106" s="194"/>
      <c r="H106" s="119"/>
    </row>
    <row r="107" spans="1:9" s="23" customFormat="1" ht="66.75" customHeight="1" x14ac:dyDescent="0.2">
      <c r="A107" s="220" t="s">
        <v>427</v>
      </c>
      <c r="B107" s="216" t="s">
        <v>413</v>
      </c>
      <c r="C107" s="195" t="s">
        <v>184</v>
      </c>
      <c r="D107" s="186" t="s">
        <v>44</v>
      </c>
      <c r="E107" s="236">
        <v>36</v>
      </c>
      <c r="F107" s="193"/>
      <c r="G107" s="153">
        <f>ROUND(E107*F107,2)</f>
        <v>0</v>
      </c>
      <c r="H107" s="119"/>
      <c r="I107" s="66"/>
    </row>
    <row r="108" spans="1:9" s="23" customFormat="1" ht="45" customHeight="1" x14ac:dyDescent="0.2">
      <c r="A108" s="220" t="s">
        <v>428</v>
      </c>
      <c r="B108" s="216" t="s">
        <v>413</v>
      </c>
      <c r="C108" s="195" t="s">
        <v>183</v>
      </c>
      <c r="D108" s="186" t="s">
        <v>49</v>
      </c>
      <c r="E108" s="236">
        <v>1</v>
      </c>
      <c r="F108" s="193"/>
      <c r="G108" s="153">
        <f>ROUND(E108*F108,2)</f>
        <v>0</v>
      </c>
      <c r="H108" s="119"/>
    </row>
    <row r="109" spans="1:9" s="23" customFormat="1" ht="30.6" customHeight="1" x14ac:dyDescent="0.2">
      <c r="A109" s="364" t="s">
        <v>110</v>
      </c>
      <c r="B109" s="364"/>
      <c r="C109" s="364"/>
      <c r="D109" s="364"/>
      <c r="E109" s="364"/>
      <c r="F109" s="364"/>
      <c r="G109" s="190">
        <f>SUM(G107:G108)</f>
        <v>0</v>
      </c>
      <c r="H109" s="119"/>
    </row>
    <row r="110" spans="1:9" s="23" customFormat="1" ht="43.5" customHeight="1" thickBot="1" x14ac:dyDescent="0.25">
      <c r="A110" s="356" t="s">
        <v>429</v>
      </c>
      <c r="B110" s="357"/>
      <c r="C110" s="357"/>
      <c r="D110" s="357"/>
      <c r="E110" s="357"/>
      <c r="F110" s="358"/>
      <c r="G110" s="240">
        <f>G109+G105+G88+G82+G77+G55+G41+G38+G34</f>
        <v>0</v>
      </c>
      <c r="H110" s="120"/>
    </row>
    <row r="111" spans="1:9" ht="29.25" customHeight="1" x14ac:dyDescent="0.3">
      <c r="A111" s="224" t="s">
        <v>25</v>
      </c>
      <c r="B111" s="224"/>
      <c r="C111" s="196"/>
      <c r="D111" s="196"/>
      <c r="E111" s="237"/>
      <c r="F111" s="196"/>
      <c r="G111" s="197"/>
    </row>
  </sheetData>
  <mergeCells count="16">
    <mergeCell ref="A4:G4"/>
    <mergeCell ref="A105:F105"/>
    <mergeCell ref="A109:F109"/>
    <mergeCell ref="A1:G1"/>
    <mergeCell ref="A2:A3"/>
    <mergeCell ref="B2:B3"/>
    <mergeCell ref="C2:C3"/>
    <mergeCell ref="D2:E2"/>
    <mergeCell ref="A110:F110"/>
    <mergeCell ref="A34:F34"/>
    <mergeCell ref="A38:F38"/>
    <mergeCell ref="A55:F55"/>
    <mergeCell ref="A77:F77"/>
    <mergeCell ref="A82:F82"/>
    <mergeCell ref="A88:F88"/>
    <mergeCell ref="A41:F4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zoomScale="110" zoomScaleNormal="110" zoomScaleSheetLayoutView="100" workbookViewId="0">
      <selection activeCell="C9" sqref="C9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4.7109375" style="54" customWidth="1"/>
    <col min="4" max="4" width="7.7109375" customWidth="1"/>
    <col min="5" max="5" width="9.140625" customWidth="1"/>
    <col min="6" max="6" width="11.42578125" customWidth="1"/>
    <col min="7" max="7" width="12.85546875" customWidth="1"/>
  </cols>
  <sheetData>
    <row r="1" spans="1:9" ht="76.5" customHeight="1" thickBot="1" x14ac:dyDescent="0.25">
      <c r="A1" s="283" t="str">
        <f>zestawienie!A2</f>
        <v xml:space="preserve">Kosztorys ofertowy
Zadanie 4 "Budowa odcinka drogi (tzw. obwodnicy Bazy Las) pomiędzy drogą krajową nr 3 i ul. Ludzi Morza"
</v>
      </c>
      <c r="B1" s="284"/>
      <c r="C1" s="284"/>
      <c r="D1" s="284"/>
      <c r="E1" s="284"/>
      <c r="F1" s="284"/>
      <c r="G1" s="285"/>
    </row>
    <row r="2" spans="1:9" ht="43.5" customHeight="1" x14ac:dyDescent="0.2">
      <c r="A2" s="336" t="s">
        <v>15</v>
      </c>
      <c r="B2" s="374" t="s">
        <v>26</v>
      </c>
      <c r="C2" s="329" t="s">
        <v>27</v>
      </c>
      <c r="D2" s="329" t="s">
        <v>28</v>
      </c>
      <c r="E2" s="329"/>
      <c r="F2" s="11" t="s">
        <v>325</v>
      </c>
      <c r="G2" s="12" t="s">
        <v>328</v>
      </c>
    </row>
    <row r="3" spans="1:9" ht="43.5" customHeight="1" x14ac:dyDescent="0.2">
      <c r="A3" s="337"/>
      <c r="B3" s="375"/>
      <c r="C3" s="330"/>
      <c r="D3" s="97" t="s">
        <v>29</v>
      </c>
      <c r="E3" s="97" t="s">
        <v>79</v>
      </c>
      <c r="F3" s="33" t="s">
        <v>19</v>
      </c>
      <c r="G3" s="34" t="s">
        <v>19</v>
      </c>
    </row>
    <row r="4" spans="1:9" ht="30" customHeight="1" x14ac:dyDescent="0.2">
      <c r="A4" s="376" t="s">
        <v>153</v>
      </c>
      <c r="B4" s="377"/>
      <c r="C4" s="377"/>
      <c r="D4" s="377"/>
      <c r="E4" s="377"/>
      <c r="F4" s="377"/>
      <c r="G4" s="378"/>
    </row>
    <row r="5" spans="1:9" ht="35.25" customHeight="1" x14ac:dyDescent="0.2">
      <c r="A5" s="91"/>
      <c r="B5" s="115"/>
      <c r="C5" s="379" t="s">
        <v>185</v>
      </c>
      <c r="D5" s="380"/>
      <c r="E5" s="380"/>
      <c r="F5" s="380"/>
      <c r="G5" s="381"/>
    </row>
    <row r="6" spans="1:9" ht="33.75" customHeight="1" x14ac:dyDescent="0.2">
      <c r="A6" s="92" t="s">
        <v>233</v>
      </c>
      <c r="B6" s="115" t="s">
        <v>265</v>
      </c>
      <c r="C6" s="107" t="s">
        <v>186</v>
      </c>
      <c r="D6" s="67" t="s">
        <v>44</v>
      </c>
      <c r="E6" s="106">
        <v>635</v>
      </c>
      <c r="F6" s="64"/>
      <c r="G6" s="100">
        <f>ROUND(E6*F6,2)</f>
        <v>0</v>
      </c>
      <c r="I6" s="202"/>
    </row>
    <row r="7" spans="1:9" ht="31.5" customHeight="1" x14ac:dyDescent="0.2">
      <c r="A7" s="92" t="s">
        <v>234</v>
      </c>
      <c r="B7" s="115" t="s">
        <v>265</v>
      </c>
      <c r="C7" s="107" t="s">
        <v>209</v>
      </c>
      <c r="D7" s="67" t="s">
        <v>44</v>
      </c>
      <c r="E7" s="106">
        <v>126</v>
      </c>
      <c r="F7" s="53"/>
      <c r="G7" s="100">
        <f t="shared" ref="G7:G17" si="0">ROUND(E7*F7,2)</f>
        <v>0</v>
      </c>
    </row>
    <row r="8" spans="1:9" ht="24.95" customHeight="1" x14ac:dyDescent="0.2">
      <c r="A8" s="92" t="s">
        <v>235</v>
      </c>
      <c r="B8" s="115" t="s">
        <v>265</v>
      </c>
      <c r="C8" s="127" t="s">
        <v>224</v>
      </c>
      <c r="D8" s="67" t="s">
        <v>45</v>
      </c>
      <c r="E8" s="67">
        <v>1</v>
      </c>
      <c r="F8" s="53"/>
      <c r="G8" s="101">
        <f t="shared" si="0"/>
        <v>0</v>
      </c>
    </row>
    <row r="9" spans="1:9" ht="24.95" customHeight="1" x14ac:dyDescent="0.2">
      <c r="A9" s="92" t="s">
        <v>236</v>
      </c>
      <c r="B9" s="115" t="s">
        <v>265</v>
      </c>
      <c r="C9" s="114" t="s">
        <v>210</v>
      </c>
      <c r="D9" s="67" t="s">
        <v>45</v>
      </c>
      <c r="E9" s="67">
        <v>1</v>
      </c>
      <c r="F9" s="64"/>
      <c r="G9" s="100">
        <f t="shared" si="0"/>
        <v>0</v>
      </c>
    </row>
    <row r="10" spans="1:9" ht="46.5" customHeight="1" x14ac:dyDescent="0.2">
      <c r="A10" s="92"/>
      <c r="B10" s="115"/>
      <c r="C10" s="379" t="s">
        <v>214</v>
      </c>
      <c r="D10" s="380"/>
      <c r="E10" s="380"/>
      <c r="F10" s="380"/>
      <c r="G10" s="381"/>
    </row>
    <row r="11" spans="1:9" ht="64.5" customHeight="1" x14ac:dyDescent="0.2">
      <c r="A11" s="92" t="s">
        <v>237</v>
      </c>
      <c r="B11" s="115" t="s">
        <v>265</v>
      </c>
      <c r="C11" s="36" t="s">
        <v>188</v>
      </c>
      <c r="D11" s="67" t="s">
        <v>45</v>
      </c>
      <c r="E11" s="67">
        <v>1</v>
      </c>
      <c r="F11" s="64"/>
      <c r="G11" s="101">
        <f>ROUND(E11*F11,2)</f>
        <v>0</v>
      </c>
    </row>
    <row r="12" spans="1:9" ht="59.25" customHeight="1" x14ac:dyDescent="0.2">
      <c r="A12" s="92" t="s">
        <v>238</v>
      </c>
      <c r="B12" s="115" t="s">
        <v>265</v>
      </c>
      <c r="C12" s="36" t="s">
        <v>187</v>
      </c>
      <c r="D12" s="67" t="s">
        <v>45</v>
      </c>
      <c r="E12" s="67">
        <v>1</v>
      </c>
      <c r="F12" s="64"/>
      <c r="G12" s="101">
        <f t="shared" si="0"/>
        <v>0</v>
      </c>
    </row>
    <row r="13" spans="1:9" ht="60.75" customHeight="1" x14ac:dyDescent="0.2">
      <c r="A13" s="92" t="s">
        <v>239</v>
      </c>
      <c r="B13" s="115" t="s">
        <v>265</v>
      </c>
      <c r="C13" s="114" t="s">
        <v>189</v>
      </c>
      <c r="D13" s="67" t="s">
        <v>45</v>
      </c>
      <c r="E13" s="67">
        <v>1</v>
      </c>
      <c r="F13" s="64"/>
      <c r="G13" s="101">
        <f t="shared" si="0"/>
        <v>0</v>
      </c>
    </row>
    <row r="14" spans="1:9" ht="62.25" customHeight="1" x14ac:dyDescent="0.2">
      <c r="A14" s="92" t="s">
        <v>240</v>
      </c>
      <c r="B14" s="115" t="s">
        <v>265</v>
      </c>
      <c r="C14" s="114" t="s">
        <v>190</v>
      </c>
      <c r="D14" s="67" t="s">
        <v>45</v>
      </c>
      <c r="E14" s="67">
        <v>1</v>
      </c>
      <c r="F14" s="64"/>
      <c r="G14" s="101">
        <f t="shared" si="0"/>
        <v>0</v>
      </c>
    </row>
    <row r="15" spans="1:9" ht="63" customHeight="1" x14ac:dyDescent="0.2">
      <c r="A15" s="92" t="s">
        <v>241</v>
      </c>
      <c r="B15" s="115" t="s">
        <v>265</v>
      </c>
      <c r="C15" s="114" t="s">
        <v>191</v>
      </c>
      <c r="D15" s="67" t="s">
        <v>45</v>
      </c>
      <c r="E15" s="67">
        <v>1</v>
      </c>
      <c r="F15" s="64"/>
      <c r="G15" s="101">
        <f>ROUND(E15*F15,2)</f>
        <v>0</v>
      </c>
    </row>
    <row r="16" spans="1:9" ht="58.5" customHeight="1" x14ac:dyDescent="0.2">
      <c r="A16" s="92" t="s">
        <v>242</v>
      </c>
      <c r="B16" s="115" t="s">
        <v>265</v>
      </c>
      <c r="C16" s="114" t="s">
        <v>192</v>
      </c>
      <c r="D16" s="67" t="s">
        <v>45</v>
      </c>
      <c r="E16" s="67">
        <v>1</v>
      </c>
      <c r="F16" s="64"/>
      <c r="G16" s="101">
        <f t="shared" si="0"/>
        <v>0</v>
      </c>
    </row>
    <row r="17" spans="1:19" ht="64.5" customHeight="1" x14ac:dyDescent="0.2">
      <c r="A17" s="92" t="s">
        <v>243</v>
      </c>
      <c r="B17" s="115" t="s">
        <v>265</v>
      </c>
      <c r="C17" s="114" t="s">
        <v>193</v>
      </c>
      <c r="D17" s="67" t="s">
        <v>45</v>
      </c>
      <c r="E17" s="67">
        <v>1</v>
      </c>
      <c r="F17" s="64"/>
      <c r="G17" s="101">
        <f t="shared" si="0"/>
        <v>0</v>
      </c>
    </row>
    <row r="18" spans="1:19" ht="58.5" customHeight="1" x14ac:dyDescent="0.2">
      <c r="A18" s="92" t="s">
        <v>244</v>
      </c>
      <c r="B18" s="115" t="s">
        <v>265</v>
      </c>
      <c r="C18" s="114" t="s">
        <v>194</v>
      </c>
      <c r="D18" s="67" t="s">
        <v>45</v>
      </c>
      <c r="E18" s="67">
        <v>1</v>
      </c>
      <c r="F18" s="64"/>
      <c r="G18" s="101">
        <f>ROUND(E18*F18,2)</f>
        <v>0</v>
      </c>
    </row>
    <row r="19" spans="1:19" ht="69.75" customHeight="1" x14ac:dyDescent="0.2">
      <c r="A19" s="92" t="s">
        <v>245</v>
      </c>
      <c r="B19" s="115" t="s">
        <v>265</v>
      </c>
      <c r="C19" s="114" t="s">
        <v>195</v>
      </c>
      <c r="D19" s="67" t="s">
        <v>45</v>
      </c>
      <c r="E19" s="67">
        <v>1</v>
      </c>
      <c r="F19" s="64"/>
      <c r="G19" s="101">
        <f t="shared" ref="G19:G44" si="1">ROUND(E19*F19,2)</f>
        <v>0</v>
      </c>
    </row>
    <row r="20" spans="1:19" ht="57.75" customHeight="1" x14ac:dyDescent="0.2">
      <c r="A20" s="92" t="s">
        <v>246</v>
      </c>
      <c r="B20" s="115" t="s">
        <v>265</v>
      </c>
      <c r="C20" s="114" t="s">
        <v>196</v>
      </c>
      <c r="D20" s="67" t="s">
        <v>45</v>
      </c>
      <c r="E20" s="67">
        <v>1</v>
      </c>
      <c r="F20" s="64"/>
      <c r="G20" s="101">
        <f t="shared" si="1"/>
        <v>0</v>
      </c>
    </row>
    <row r="21" spans="1:19" ht="60.75" customHeight="1" x14ac:dyDescent="0.2">
      <c r="A21" s="92" t="s">
        <v>247</v>
      </c>
      <c r="B21" s="115" t="s">
        <v>265</v>
      </c>
      <c r="C21" s="114" t="s">
        <v>197</v>
      </c>
      <c r="D21" s="67" t="s">
        <v>45</v>
      </c>
      <c r="E21" s="67">
        <v>1</v>
      </c>
      <c r="F21" s="64"/>
      <c r="G21" s="101">
        <f t="shared" si="1"/>
        <v>0</v>
      </c>
    </row>
    <row r="22" spans="1:19" ht="63.75" customHeight="1" x14ac:dyDescent="0.2">
      <c r="A22" s="92" t="s">
        <v>248</v>
      </c>
      <c r="B22" s="115" t="s">
        <v>265</v>
      </c>
      <c r="C22" s="114" t="s">
        <v>198</v>
      </c>
      <c r="D22" s="67" t="s">
        <v>45</v>
      </c>
      <c r="E22" s="67">
        <v>1</v>
      </c>
      <c r="F22" s="64"/>
      <c r="G22" s="101">
        <f t="shared" si="1"/>
        <v>0</v>
      </c>
    </row>
    <row r="23" spans="1:19" ht="62.25" customHeight="1" x14ac:dyDescent="0.2">
      <c r="A23" s="92" t="s">
        <v>249</v>
      </c>
      <c r="B23" s="115" t="s">
        <v>265</v>
      </c>
      <c r="C23" s="114" t="s">
        <v>199</v>
      </c>
      <c r="D23" s="67" t="s">
        <v>45</v>
      </c>
      <c r="E23" s="67">
        <v>1</v>
      </c>
      <c r="F23" s="64"/>
      <c r="G23" s="101">
        <f t="shared" si="1"/>
        <v>0</v>
      </c>
    </row>
    <row r="24" spans="1:19" ht="57" customHeight="1" x14ac:dyDescent="0.2">
      <c r="A24" s="92" t="s">
        <v>250</v>
      </c>
      <c r="B24" s="115" t="s">
        <v>265</v>
      </c>
      <c r="C24" s="114" t="s">
        <v>200</v>
      </c>
      <c r="D24" s="67" t="s">
        <v>45</v>
      </c>
      <c r="E24" s="67">
        <v>1</v>
      </c>
      <c r="F24" s="64"/>
      <c r="G24" s="101">
        <f t="shared" si="1"/>
        <v>0</v>
      </c>
    </row>
    <row r="25" spans="1:19" ht="63.75" customHeight="1" x14ac:dyDescent="0.2">
      <c r="A25" s="92" t="s">
        <v>251</v>
      </c>
      <c r="B25" s="115" t="s">
        <v>265</v>
      </c>
      <c r="C25" s="114" t="s">
        <v>201</v>
      </c>
      <c r="D25" s="67" t="s">
        <v>45</v>
      </c>
      <c r="E25" s="67">
        <v>1</v>
      </c>
      <c r="F25" s="64"/>
      <c r="G25" s="101">
        <f t="shared" si="1"/>
        <v>0</v>
      </c>
    </row>
    <row r="26" spans="1:19" ht="60" customHeight="1" x14ac:dyDescent="0.2">
      <c r="A26" s="92" t="s">
        <v>252</v>
      </c>
      <c r="B26" s="115" t="s">
        <v>265</v>
      </c>
      <c r="C26" s="114" t="s">
        <v>202</v>
      </c>
      <c r="D26" s="67" t="s">
        <v>45</v>
      </c>
      <c r="E26" s="67">
        <v>1</v>
      </c>
      <c r="F26" s="64"/>
      <c r="G26" s="101">
        <f t="shared" si="1"/>
        <v>0</v>
      </c>
    </row>
    <row r="27" spans="1:19" ht="60.75" customHeight="1" x14ac:dyDescent="0.2">
      <c r="A27" s="92" t="s">
        <v>253</v>
      </c>
      <c r="B27" s="115" t="s">
        <v>265</v>
      </c>
      <c r="C27" s="114" t="s">
        <v>203</v>
      </c>
      <c r="D27" s="67" t="s">
        <v>45</v>
      </c>
      <c r="E27" s="67">
        <v>1</v>
      </c>
      <c r="F27" s="64"/>
      <c r="G27" s="101">
        <f t="shared" si="1"/>
        <v>0</v>
      </c>
    </row>
    <row r="28" spans="1:19" ht="57" customHeight="1" x14ac:dyDescent="0.2">
      <c r="A28" s="92" t="s">
        <v>254</v>
      </c>
      <c r="B28" s="115" t="s">
        <v>265</v>
      </c>
      <c r="C28" s="114" t="s">
        <v>204</v>
      </c>
      <c r="D28" s="67" t="s">
        <v>45</v>
      </c>
      <c r="E28" s="67">
        <v>1</v>
      </c>
      <c r="F28" s="64"/>
      <c r="G28" s="101">
        <f t="shared" si="1"/>
        <v>0</v>
      </c>
    </row>
    <row r="29" spans="1:19" ht="59.25" customHeight="1" x14ac:dyDescent="0.2">
      <c r="A29" s="92" t="s">
        <v>255</v>
      </c>
      <c r="B29" s="115" t="s">
        <v>265</v>
      </c>
      <c r="C29" s="114" t="s">
        <v>205</v>
      </c>
      <c r="D29" s="67" t="s">
        <v>45</v>
      </c>
      <c r="E29" s="67">
        <v>1</v>
      </c>
      <c r="F29" s="64"/>
      <c r="G29" s="101">
        <f t="shared" si="1"/>
        <v>0</v>
      </c>
    </row>
    <row r="30" spans="1:19" ht="56.25" customHeight="1" x14ac:dyDescent="0.2">
      <c r="A30" s="92" t="s">
        <v>256</v>
      </c>
      <c r="B30" s="115" t="s">
        <v>265</v>
      </c>
      <c r="C30" s="114" t="s">
        <v>206</v>
      </c>
      <c r="D30" s="67" t="s">
        <v>45</v>
      </c>
      <c r="E30" s="67">
        <v>1</v>
      </c>
      <c r="F30" s="64"/>
      <c r="G30" s="101">
        <f t="shared" si="1"/>
        <v>0</v>
      </c>
    </row>
    <row r="31" spans="1:19" ht="60" customHeight="1" x14ac:dyDescent="0.2">
      <c r="A31" s="92" t="s">
        <v>257</v>
      </c>
      <c r="B31" s="115" t="s">
        <v>265</v>
      </c>
      <c r="C31" s="114" t="s">
        <v>207</v>
      </c>
      <c r="D31" s="67" t="s">
        <v>45</v>
      </c>
      <c r="E31" s="67">
        <v>1</v>
      </c>
      <c r="F31" s="64"/>
      <c r="G31" s="101">
        <f t="shared" si="1"/>
        <v>0</v>
      </c>
    </row>
    <row r="32" spans="1:19" ht="57.75" customHeight="1" x14ac:dyDescent="0.2">
      <c r="A32" s="92" t="s">
        <v>258</v>
      </c>
      <c r="B32" s="115" t="s">
        <v>265</v>
      </c>
      <c r="C32" s="114" t="s">
        <v>208</v>
      </c>
      <c r="D32" s="67" t="s">
        <v>45</v>
      </c>
      <c r="E32" s="67">
        <v>1</v>
      </c>
      <c r="F32" s="64"/>
      <c r="G32" s="101">
        <f t="shared" si="1"/>
        <v>0</v>
      </c>
      <c r="I32" s="113"/>
      <c r="S32" s="202"/>
    </row>
    <row r="33" spans="1:9" ht="37.5" customHeight="1" x14ac:dyDescent="0.2">
      <c r="A33" s="85"/>
      <c r="B33" s="115"/>
      <c r="C33" s="379" t="s">
        <v>219</v>
      </c>
      <c r="D33" s="380"/>
      <c r="E33" s="380"/>
      <c r="F33" s="380"/>
      <c r="G33" s="381"/>
    </row>
    <row r="34" spans="1:9" ht="47.25" customHeight="1" x14ac:dyDescent="0.2">
      <c r="A34" s="92" t="s">
        <v>259</v>
      </c>
      <c r="B34" s="115" t="s">
        <v>265</v>
      </c>
      <c r="C34" s="36" t="s">
        <v>211</v>
      </c>
      <c r="D34" s="67" t="s">
        <v>49</v>
      </c>
      <c r="E34" s="129">
        <v>11</v>
      </c>
      <c r="F34" s="53"/>
      <c r="G34" s="101">
        <f t="shared" si="1"/>
        <v>0</v>
      </c>
    </row>
    <row r="35" spans="1:9" ht="24.95" customHeight="1" x14ac:dyDescent="0.2">
      <c r="A35" s="92" t="s">
        <v>260</v>
      </c>
      <c r="B35" s="115" t="s">
        <v>265</v>
      </c>
      <c r="C35" s="56" t="s">
        <v>223</v>
      </c>
      <c r="D35" s="131" t="s">
        <v>49</v>
      </c>
      <c r="E35" s="132">
        <v>11</v>
      </c>
      <c r="F35" s="53"/>
      <c r="G35" s="101">
        <f t="shared" si="1"/>
        <v>0</v>
      </c>
      <c r="I35" s="113"/>
    </row>
    <row r="36" spans="1:9" ht="24.95" customHeight="1" x14ac:dyDescent="0.2">
      <c r="A36" s="92" t="s">
        <v>261</v>
      </c>
      <c r="B36" s="115" t="s">
        <v>265</v>
      </c>
      <c r="C36" s="56" t="s">
        <v>220</v>
      </c>
      <c r="D36" s="131" t="s">
        <v>49</v>
      </c>
      <c r="E36" s="132">
        <v>11</v>
      </c>
      <c r="F36" s="53"/>
      <c r="G36" s="101">
        <f t="shared" si="1"/>
        <v>0</v>
      </c>
      <c r="I36" s="113"/>
    </row>
    <row r="37" spans="1:9" ht="41.25" customHeight="1" x14ac:dyDescent="0.2">
      <c r="A37" s="92"/>
      <c r="B37" s="115"/>
      <c r="C37" s="379" t="s">
        <v>218</v>
      </c>
      <c r="D37" s="380"/>
      <c r="E37" s="380"/>
      <c r="F37" s="380"/>
      <c r="G37" s="381"/>
    </row>
    <row r="38" spans="1:9" ht="24.95" customHeight="1" x14ac:dyDescent="0.2">
      <c r="A38" s="92" t="s">
        <v>262</v>
      </c>
      <c r="B38" s="115" t="s">
        <v>265</v>
      </c>
      <c r="C38" s="56" t="s">
        <v>212</v>
      </c>
      <c r="D38" s="67" t="s">
        <v>49</v>
      </c>
      <c r="E38" s="129">
        <v>23</v>
      </c>
      <c r="F38" s="53"/>
      <c r="G38" s="101">
        <f t="shared" si="1"/>
        <v>0</v>
      </c>
    </row>
    <row r="39" spans="1:9" ht="24.95" customHeight="1" x14ac:dyDescent="0.2">
      <c r="A39" s="92" t="s">
        <v>263</v>
      </c>
      <c r="B39" s="115" t="s">
        <v>265</v>
      </c>
      <c r="C39" s="128" t="s">
        <v>213</v>
      </c>
      <c r="D39" s="67" t="s">
        <v>49</v>
      </c>
      <c r="E39" s="129">
        <v>1</v>
      </c>
      <c r="F39" s="53"/>
      <c r="G39" s="101">
        <f t="shared" si="1"/>
        <v>0</v>
      </c>
    </row>
    <row r="40" spans="1:9" ht="24.95" customHeight="1" x14ac:dyDescent="0.2">
      <c r="A40" s="92" t="s">
        <v>264</v>
      </c>
      <c r="B40" s="115" t="s">
        <v>265</v>
      </c>
      <c r="C40" s="56" t="s">
        <v>221</v>
      </c>
      <c r="D40" s="67" t="s">
        <v>49</v>
      </c>
      <c r="E40" s="68">
        <v>24</v>
      </c>
      <c r="F40" s="53"/>
      <c r="G40" s="101">
        <f t="shared" si="1"/>
        <v>0</v>
      </c>
    </row>
    <row r="41" spans="1:9" ht="39.75" customHeight="1" x14ac:dyDescent="0.2">
      <c r="A41" s="92"/>
      <c r="B41" s="115"/>
      <c r="C41" s="379" t="s">
        <v>222</v>
      </c>
      <c r="D41" s="380"/>
      <c r="E41" s="380"/>
      <c r="F41" s="380"/>
      <c r="G41" s="381"/>
      <c r="I41" s="130"/>
    </row>
    <row r="42" spans="1:9" ht="41.25" customHeight="1" x14ac:dyDescent="0.2">
      <c r="A42" s="92" t="s">
        <v>268</v>
      </c>
      <c r="B42" s="115" t="s">
        <v>265</v>
      </c>
      <c r="C42" s="128" t="s">
        <v>431</v>
      </c>
      <c r="D42" s="67" t="s">
        <v>49</v>
      </c>
      <c r="E42" s="129">
        <v>52</v>
      </c>
      <c r="F42" s="53"/>
      <c r="G42" s="101">
        <f t="shared" si="1"/>
        <v>0</v>
      </c>
    </row>
    <row r="43" spans="1:9" ht="32.25" customHeight="1" x14ac:dyDescent="0.2">
      <c r="A43" s="85"/>
      <c r="B43" s="115"/>
      <c r="C43" s="379" t="s">
        <v>216</v>
      </c>
      <c r="D43" s="380"/>
      <c r="E43" s="380"/>
      <c r="F43" s="380"/>
      <c r="G43" s="381"/>
      <c r="I43" s="113"/>
    </row>
    <row r="44" spans="1:9" ht="46.5" customHeight="1" x14ac:dyDescent="0.2">
      <c r="A44" s="138" t="s">
        <v>269</v>
      </c>
      <c r="B44" s="115" t="s">
        <v>265</v>
      </c>
      <c r="C44" s="36" t="s">
        <v>215</v>
      </c>
      <c r="D44" s="67" t="s">
        <v>49</v>
      </c>
      <c r="E44" s="68">
        <v>4</v>
      </c>
      <c r="F44" s="53"/>
      <c r="G44" s="101">
        <f t="shared" si="1"/>
        <v>0</v>
      </c>
      <c r="I44" s="113"/>
    </row>
    <row r="45" spans="1:9" ht="24.95" customHeight="1" x14ac:dyDescent="0.2">
      <c r="A45" s="371" t="s">
        <v>430</v>
      </c>
      <c r="B45" s="372"/>
      <c r="C45" s="372"/>
      <c r="D45" s="372"/>
      <c r="E45" s="372"/>
      <c r="F45" s="373"/>
      <c r="G45" s="93">
        <f>SUM(G6:G44)</f>
        <v>0</v>
      </c>
    </row>
    <row r="46" spans="1:9" ht="35.25" customHeight="1" x14ac:dyDescent="0.2">
      <c r="A46" s="81" t="s">
        <v>25</v>
      </c>
      <c r="B46" s="54"/>
      <c r="D46" s="54"/>
      <c r="E46" s="54"/>
      <c r="F46" s="54"/>
      <c r="G46" s="54"/>
    </row>
    <row r="47" spans="1:9" ht="67.5" customHeight="1" x14ac:dyDescent="0.2">
      <c r="A47" s="54"/>
      <c r="B47" s="54"/>
    </row>
    <row r="48" spans="1:9" ht="67.5" customHeight="1" x14ac:dyDescent="0.2"/>
    <row r="49" ht="67.5" customHeight="1" x14ac:dyDescent="0.2"/>
    <row r="50" ht="67.5" customHeight="1" x14ac:dyDescent="0.2"/>
    <row r="51" ht="67.5" customHeight="1" x14ac:dyDescent="0.2"/>
    <row r="52" ht="67.5" customHeight="1" x14ac:dyDescent="0.2"/>
    <row r="53" ht="67.5" customHeight="1" x14ac:dyDescent="0.2"/>
  </sheetData>
  <mergeCells count="13">
    <mergeCell ref="A45:F45"/>
    <mergeCell ref="A1:G1"/>
    <mergeCell ref="A2:A3"/>
    <mergeCell ref="B2:B3"/>
    <mergeCell ref="C2:C3"/>
    <mergeCell ref="D2:E2"/>
    <mergeCell ref="A4:G4"/>
    <mergeCell ref="C5:G5"/>
    <mergeCell ref="C10:G10"/>
    <mergeCell ref="C33:G33"/>
    <mergeCell ref="C37:G37"/>
    <mergeCell ref="C41:G41"/>
    <mergeCell ref="C43:G4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zoomScale="130" zoomScaleNormal="130" zoomScaleSheetLayoutView="100" workbookViewId="0">
      <selection activeCell="K6" sqref="K6"/>
    </sheetView>
  </sheetViews>
  <sheetFormatPr defaultColWidth="9.140625" defaultRowHeight="43.5" customHeight="1" x14ac:dyDescent="0.2"/>
  <cols>
    <col min="1" max="1" width="7.85546875" style="134" customWidth="1"/>
    <col min="2" max="2" width="12.28515625" style="241" customWidth="1"/>
    <col min="3" max="3" width="49.42578125" style="54" customWidth="1"/>
    <col min="4" max="4" width="7.7109375" style="54" customWidth="1"/>
    <col min="5" max="5" width="11" style="259" customWidth="1"/>
    <col min="6" max="6" width="11.42578125" style="54" customWidth="1"/>
    <col min="7" max="7" width="12.85546875" style="54" customWidth="1"/>
    <col min="8" max="16384" width="9.140625" style="54"/>
  </cols>
  <sheetData>
    <row r="1" spans="1:9" ht="84" customHeight="1" thickBot="1" x14ac:dyDescent="0.25">
      <c r="A1" s="385" t="str">
        <f>zestawienie!A2</f>
        <v xml:space="preserve">Kosztorys ofertowy
Zadanie 4 "Budowa odcinka drogi (tzw. obwodnicy Bazy Las) pomiędzy drogą krajową nr 3 i ul. Ludzi Morza"
</v>
      </c>
      <c r="B1" s="386"/>
      <c r="C1" s="386"/>
      <c r="D1" s="386"/>
      <c r="E1" s="386"/>
      <c r="F1" s="386"/>
      <c r="G1" s="387"/>
    </row>
    <row r="2" spans="1:9" ht="43.5" customHeight="1" x14ac:dyDescent="0.2">
      <c r="A2" s="388" t="s">
        <v>15</v>
      </c>
      <c r="B2" s="390" t="s">
        <v>26</v>
      </c>
      <c r="C2" s="392" t="s">
        <v>27</v>
      </c>
      <c r="D2" s="392" t="s">
        <v>28</v>
      </c>
      <c r="E2" s="392"/>
      <c r="F2" s="108" t="s">
        <v>325</v>
      </c>
      <c r="G2" s="109" t="s">
        <v>328</v>
      </c>
    </row>
    <row r="3" spans="1:9" ht="32.25" customHeight="1" x14ac:dyDescent="0.2">
      <c r="A3" s="389"/>
      <c r="B3" s="391"/>
      <c r="C3" s="393"/>
      <c r="D3" s="110" t="s">
        <v>29</v>
      </c>
      <c r="E3" s="254" t="s">
        <v>97</v>
      </c>
      <c r="F3" s="111" t="s">
        <v>19</v>
      </c>
      <c r="G3" s="112" t="s">
        <v>19</v>
      </c>
    </row>
    <row r="4" spans="1:9" ht="24" customHeight="1" thickBot="1" x14ac:dyDescent="0.25">
      <c r="A4" s="376" t="s">
        <v>432</v>
      </c>
      <c r="B4" s="402"/>
      <c r="C4" s="402"/>
      <c r="D4" s="402"/>
      <c r="E4" s="402"/>
      <c r="F4" s="402"/>
      <c r="G4" s="403"/>
    </row>
    <row r="5" spans="1:9" ht="27" customHeight="1" x14ac:dyDescent="0.2">
      <c r="A5" s="394" t="s">
        <v>433</v>
      </c>
      <c r="B5" s="395"/>
      <c r="C5" s="395"/>
      <c r="D5" s="395"/>
      <c r="E5" s="395"/>
      <c r="F5" s="395"/>
      <c r="G5" s="396"/>
    </row>
    <row r="6" spans="1:9" ht="33" customHeight="1" x14ac:dyDescent="0.2">
      <c r="A6" s="133" t="s">
        <v>80</v>
      </c>
      <c r="B6" s="244" t="s">
        <v>440</v>
      </c>
      <c r="C6" s="245" t="s">
        <v>437</v>
      </c>
      <c r="D6" s="246" t="s">
        <v>45</v>
      </c>
      <c r="E6" s="255">
        <v>1</v>
      </c>
      <c r="F6" s="105"/>
      <c r="G6" s="84">
        <f t="shared" ref="G6:G21" si="0">ROUND(E6*F6,2)</f>
        <v>0</v>
      </c>
      <c r="H6" s="88"/>
      <c r="I6" s="113"/>
    </row>
    <row r="7" spans="1:9" ht="30.75" customHeight="1" x14ac:dyDescent="0.2">
      <c r="A7" s="133" t="s">
        <v>266</v>
      </c>
      <c r="B7" s="244" t="s">
        <v>440</v>
      </c>
      <c r="C7" s="253" t="s">
        <v>436</v>
      </c>
      <c r="D7" s="246" t="s">
        <v>45</v>
      </c>
      <c r="E7" s="255">
        <v>1</v>
      </c>
      <c r="F7" s="105"/>
      <c r="G7" s="84">
        <f t="shared" si="0"/>
        <v>0</v>
      </c>
      <c r="H7" s="88"/>
      <c r="I7" s="113"/>
    </row>
    <row r="8" spans="1:9" ht="26.25" customHeight="1" x14ac:dyDescent="0.2">
      <c r="A8" s="133" t="s">
        <v>267</v>
      </c>
      <c r="B8" s="244" t="s">
        <v>440</v>
      </c>
      <c r="C8" s="247" t="s">
        <v>438</v>
      </c>
      <c r="D8" s="248" t="s">
        <v>44</v>
      </c>
      <c r="E8" s="256">
        <v>50</v>
      </c>
      <c r="F8" s="65"/>
      <c r="G8" s="84">
        <f t="shared" si="0"/>
        <v>0</v>
      </c>
      <c r="H8" s="88"/>
      <c r="I8" s="113"/>
    </row>
    <row r="9" spans="1:9" ht="28.5" customHeight="1" x14ac:dyDescent="0.2">
      <c r="A9" s="133" t="s">
        <v>270</v>
      </c>
      <c r="B9" s="244" t="s">
        <v>440</v>
      </c>
      <c r="C9" s="247" t="s">
        <v>444</v>
      </c>
      <c r="D9" s="248" t="s">
        <v>44</v>
      </c>
      <c r="E9" s="256">
        <v>120</v>
      </c>
      <c r="F9" s="65"/>
      <c r="G9" s="84">
        <f t="shared" si="0"/>
        <v>0</v>
      </c>
      <c r="H9" s="88"/>
    </row>
    <row r="10" spans="1:9" ht="22.5" customHeight="1" x14ac:dyDescent="0.2">
      <c r="A10" s="133" t="s">
        <v>271</v>
      </c>
      <c r="B10" s="244" t="s">
        <v>440</v>
      </c>
      <c r="C10" s="247" t="s">
        <v>445</v>
      </c>
      <c r="D10" s="248" t="s">
        <v>44</v>
      </c>
      <c r="E10" s="256">
        <v>255</v>
      </c>
      <c r="F10" s="105"/>
      <c r="G10" s="84">
        <f t="shared" si="0"/>
        <v>0</v>
      </c>
      <c r="H10" s="88"/>
    </row>
    <row r="11" spans="1:9" ht="23.25" customHeight="1" x14ac:dyDescent="0.2">
      <c r="A11" s="133" t="s">
        <v>272</v>
      </c>
      <c r="B11" s="244" t="s">
        <v>440</v>
      </c>
      <c r="C11" s="247" t="s">
        <v>227</v>
      </c>
      <c r="D11" s="248" t="s">
        <v>44</v>
      </c>
      <c r="E11" s="256">
        <v>1500</v>
      </c>
      <c r="F11" s="105"/>
      <c r="G11" s="84">
        <f t="shared" si="0"/>
        <v>0</v>
      </c>
      <c r="H11" s="88"/>
    </row>
    <row r="12" spans="1:9" ht="50.25" customHeight="1" x14ac:dyDescent="0.2">
      <c r="A12" s="133" t="s">
        <v>273</v>
      </c>
      <c r="B12" s="244" t="s">
        <v>440</v>
      </c>
      <c r="C12" s="247" t="s">
        <v>230</v>
      </c>
      <c r="D12" s="248" t="s">
        <v>44</v>
      </c>
      <c r="E12" s="256">
        <v>650</v>
      </c>
      <c r="F12" s="65"/>
      <c r="G12" s="84">
        <f t="shared" si="0"/>
        <v>0</v>
      </c>
      <c r="H12" s="88"/>
    </row>
    <row r="13" spans="1:9" ht="58.5" customHeight="1" x14ac:dyDescent="0.2">
      <c r="A13" s="133" t="s">
        <v>274</v>
      </c>
      <c r="B13" s="244" t="s">
        <v>440</v>
      </c>
      <c r="C13" s="247" t="s">
        <v>231</v>
      </c>
      <c r="D13" s="248" t="s">
        <v>44</v>
      </c>
      <c r="E13" s="256">
        <v>1050</v>
      </c>
      <c r="F13" s="65"/>
      <c r="G13" s="84">
        <f t="shared" ref="G13:G14" si="1">ROUND(E13*F13,2)</f>
        <v>0</v>
      </c>
      <c r="H13" s="88"/>
    </row>
    <row r="14" spans="1:9" ht="52.5" customHeight="1" x14ac:dyDescent="0.2">
      <c r="A14" s="133" t="s">
        <v>275</v>
      </c>
      <c r="B14" s="244" t="s">
        <v>440</v>
      </c>
      <c r="C14" s="247" t="s">
        <v>229</v>
      </c>
      <c r="D14" s="248" t="s">
        <v>44</v>
      </c>
      <c r="E14" s="256">
        <v>160</v>
      </c>
      <c r="F14" s="65"/>
      <c r="G14" s="84">
        <f t="shared" si="1"/>
        <v>0</v>
      </c>
      <c r="H14" s="88"/>
    </row>
    <row r="15" spans="1:9" ht="48" customHeight="1" x14ac:dyDescent="0.2">
      <c r="A15" s="133" t="s">
        <v>276</v>
      </c>
      <c r="B15" s="244" t="s">
        <v>440</v>
      </c>
      <c r="C15" s="247" t="s">
        <v>446</v>
      </c>
      <c r="D15" s="248" t="s">
        <v>44</v>
      </c>
      <c r="E15" s="256">
        <v>15</v>
      </c>
      <c r="F15" s="65"/>
      <c r="G15" s="84">
        <f t="shared" ref="G15:G16" si="2">ROUND(E15*F15,2)</f>
        <v>0</v>
      </c>
      <c r="H15" s="88"/>
    </row>
    <row r="16" spans="1:9" ht="51.75" customHeight="1" x14ac:dyDescent="0.2">
      <c r="A16" s="133"/>
      <c r="B16" s="244" t="s">
        <v>440</v>
      </c>
      <c r="C16" s="247" t="s">
        <v>439</v>
      </c>
      <c r="D16" s="248" t="s">
        <v>44</v>
      </c>
      <c r="E16" s="256">
        <v>160</v>
      </c>
      <c r="F16" s="65"/>
      <c r="G16" s="84">
        <f t="shared" si="2"/>
        <v>0</v>
      </c>
      <c r="H16" s="88"/>
    </row>
    <row r="17" spans="1:10" ht="36.75" customHeight="1" x14ac:dyDescent="0.2">
      <c r="A17" s="133" t="s">
        <v>277</v>
      </c>
      <c r="B17" s="244" t="s">
        <v>440</v>
      </c>
      <c r="C17" s="249" t="s">
        <v>232</v>
      </c>
      <c r="D17" s="248" t="s">
        <v>49</v>
      </c>
      <c r="E17" s="256">
        <v>49</v>
      </c>
      <c r="F17" s="65"/>
      <c r="G17" s="84">
        <f t="shared" si="0"/>
        <v>0</v>
      </c>
      <c r="H17" s="88"/>
    </row>
    <row r="18" spans="1:10" ht="52.5" customHeight="1" x14ac:dyDescent="0.2">
      <c r="A18" s="133" t="s">
        <v>278</v>
      </c>
      <c r="B18" s="244" t="s">
        <v>440</v>
      </c>
      <c r="C18" s="250" t="s">
        <v>225</v>
      </c>
      <c r="D18" s="251" t="s">
        <v>50</v>
      </c>
      <c r="E18" s="257">
        <v>45</v>
      </c>
      <c r="F18" s="105"/>
      <c r="G18" s="83">
        <f t="shared" si="0"/>
        <v>0</v>
      </c>
      <c r="H18" s="88"/>
      <c r="J18" s="135"/>
    </row>
    <row r="19" spans="1:10" ht="45" customHeight="1" x14ac:dyDescent="0.2">
      <c r="A19" s="133" t="s">
        <v>279</v>
      </c>
      <c r="B19" s="244" t="s">
        <v>440</v>
      </c>
      <c r="C19" s="250" t="s">
        <v>226</v>
      </c>
      <c r="D19" s="248" t="s">
        <v>49</v>
      </c>
      <c r="E19" s="257">
        <v>4</v>
      </c>
      <c r="F19" s="105"/>
      <c r="G19" s="83">
        <f t="shared" si="0"/>
        <v>0</v>
      </c>
      <c r="H19" s="88"/>
      <c r="J19" s="113"/>
    </row>
    <row r="20" spans="1:10" ht="27" customHeight="1" x14ac:dyDescent="0.2">
      <c r="A20" s="133" t="s">
        <v>280</v>
      </c>
      <c r="B20" s="244" t="s">
        <v>440</v>
      </c>
      <c r="C20" s="247" t="s">
        <v>434</v>
      </c>
      <c r="D20" s="248" t="s">
        <v>49</v>
      </c>
      <c r="E20" s="256">
        <v>29</v>
      </c>
      <c r="F20" s="65"/>
      <c r="G20" s="83">
        <f t="shared" si="0"/>
        <v>0</v>
      </c>
      <c r="H20" s="88"/>
      <c r="J20" s="135"/>
    </row>
    <row r="21" spans="1:10" ht="21.75" customHeight="1" x14ac:dyDescent="0.2">
      <c r="A21" s="133" t="s">
        <v>281</v>
      </c>
      <c r="B21" s="244" t="s">
        <v>440</v>
      </c>
      <c r="C21" s="247" t="s">
        <v>435</v>
      </c>
      <c r="D21" s="248" t="s">
        <v>49</v>
      </c>
      <c r="E21" s="256">
        <v>20</v>
      </c>
      <c r="F21" s="65"/>
      <c r="G21" s="83">
        <f t="shared" si="0"/>
        <v>0</v>
      </c>
      <c r="H21" s="88"/>
    </row>
    <row r="22" spans="1:10" ht="36.75" customHeight="1" x14ac:dyDescent="0.2">
      <c r="A22" s="133" t="s">
        <v>282</v>
      </c>
      <c r="B22" s="244" t="s">
        <v>440</v>
      </c>
      <c r="C22" s="247" t="s">
        <v>447</v>
      </c>
      <c r="D22" s="248" t="s">
        <v>49</v>
      </c>
      <c r="E22" s="256">
        <v>49</v>
      </c>
      <c r="F22" s="65"/>
      <c r="G22" s="84">
        <f t="shared" ref="G22:G23" si="3">ROUND(E22*F22,2)</f>
        <v>0</v>
      </c>
      <c r="H22" s="88"/>
      <c r="J22" s="135"/>
    </row>
    <row r="23" spans="1:10" ht="36.75" customHeight="1" x14ac:dyDescent="0.2">
      <c r="A23" s="133" t="s">
        <v>283</v>
      </c>
      <c r="B23" s="244" t="s">
        <v>440</v>
      </c>
      <c r="C23" s="250" t="s">
        <v>228</v>
      </c>
      <c r="D23" s="248" t="s">
        <v>49</v>
      </c>
      <c r="E23" s="257">
        <v>1</v>
      </c>
      <c r="F23" s="105"/>
      <c r="G23" s="83">
        <f t="shared" si="3"/>
        <v>0</v>
      </c>
      <c r="H23" s="88"/>
    </row>
    <row r="24" spans="1:10" ht="27.75" customHeight="1" x14ac:dyDescent="0.2">
      <c r="A24" s="133" t="s">
        <v>284</v>
      </c>
      <c r="B24" s="244" t="s">
        <v>440</v>
      </c>
      <c r="C24" s="245" t="s">
        <v>111</v>
      </c>
      <c r="D24" s="400" t="s">
        <v>23</v>
      </c>
      <c r="E24" s="401"/>
      <c r="F24" s="105"/>
      <c r="G24" s="83">
        <f>ROUND(E24*F24,2)</f>
        <v>0</v>
      </c>
      <c r="H24" s="88"/>
    </row>
    <row r="25" spans="1:10" ht="25.5" customHeight="1" thickBot="1" x14ac:dyDescent="0.25">
      <c r="A25" s="397" t="s">
        <v>142</v>
      </c>
      <c r="B25" s="398"/>
      <c r="C25" s="399"/>
      <c r="D25" s="398"/>
      <c r="E25" s="398"/>
      <c r="F25" s="398"/>
      <c r="G25" s="89">
        <f>SUM(G6:G24)</f>
        <v>0</v>
      </c>
      <c r="H25" s="88"/>
    </row>
    <row r="26" spans="1:10" ht="25.5" customHeight="1" x14ac:dyDescent="0.2">
      <c r="A26" s="394" t="s">
        <v>448</v>
      </c>
      <c r="B26" s="395"/>
      <c r="C26" s="395"/>
      <c r="D26" s="395"/>
      <c r="E26" s="395"/>
      <c r="F26" s="395"/>
      <c r="G26" s="396"/>
      <c r="H26" s="88"/>
      <c r="I26" s="23"/>
    </row>
    <row r="27" spans="1:10" ht="27.75" customHeight="1" x14ac:dyDescent="0.2">
      <c r="A27" s="140" t="s">
        <v>285</v>
      </c>
      <c r="B27" s="244" t="s">
        <v>441</v>
      </c>
      <c r="C27" s="70" t="s">
        <v>292</v>
      </c>
      <c r="D27" s="70" t="s">
        <v>45</v>
      </c>
      <c r="E27" s="255">
        <v>1</v>
      </c>
      <c r="F27" s="105"/>
      <c r="G27" s="83">
        <f>ROUND(E27*F27,2)</f>
        <v>0</v>
      </c>
      <c r="H27" s="88"/>
      <c r="I27" s="113"/>
    </row>
    <row r="28" spans="1:10" ht="27" customHeight="1" x14ac:dyDescent="0.2">
      <c r="A28" s="136" t="s">
        <v>286</v>
      </c>
      <c r="B28" s="244" t="s">
        <v>441</v>
      </c>
      <c r="C28" s="70" t="s">
        <v>293</v>
      </c>
      <c r="D28" s="70" t="s">
        <v>45</v>
      </c>
      <c r="E28" s="255">
        <v>1</v>
      </c>
      <c r="F28" s="139"/>
      <c r="G28" s="137">
        <f t="shared" ref="G28" si="4">ROUND(E28*F28,2)</f>
        <v>0</v>
      </c>
      <c r="H28" s="88"/>
    </row>
    <row r="29" spans="1:10" s="23" customFormat="1" ht="21" customHeight="1" x14ac:dyDescent="0.2">
      <c r="A29" s="133" t="s">
        <v>287</v>
      </c>
      <c r="B29" s="244" t="s">
        <v>441</v>
      </c>
      <c r="C29" s="70" t="s">
        <v>294</v>
      </c>
      <c r="D29" s="70" t="s">
        <v>45</v>
      </c>
      <c r="E29" s="255">
        <v>1</v>
      </c>
      <c r="F29" s="105"/>
      <c r="G29" s="83">
        <f t="shared" ref="G29:G33" si="5">ROUND(E29*F29,2)</f>
        <v>0</v>
      </c>
      <c r="H29" s="119"/>
    </row>
    <row r="30" spans="1:10" s="23" customFormat="1" ht="28.5" customHeight="1" x14ac:dyDescent="0.2">
      <c r="A30" s="133" t="s">
        <v>288</v>
      </c>
      <c r="B30" s="244" t="s">
        <v>441</v>
      </c>
      <c r="C30" s="70" t="s">
        <v>295</v>
      </c>
      <c r="D30" s="70" t="s">
        <v>45</v>
      </c>
      <c r="E30" s="255">
        <v>1</v>
      </c>
      <c r="F30" s="65"/>
      <c r="G30" s="83">
        <f t="shared" si="5"/>
        <v>0</v>
      </c>
      <c r="H30" s="119"/>
    </row>
    <row r="31" spans="1:10" s="23" customFormat="1" ht="48" customHeight="1" x14ac:dyDescent="0.2">
      <c r="A31" s="133" t="s">
        <v>289</v>
      </c>
      <c r="B31" s="244" t="s">
        <v>441</v>
      </c>
      <c r="C31" s="250" t="s">
        <v>296</v>
      </c>
      <c r="D31" s="70" t="s">
        <v>44</v>
      </c>
      <c r="E31" s="255">
        <v>320</v>
      </c>
      <c r="F31" s="65"/>
      <c r="G31" s="83">
        <f t="shared" si="5"/>
        <v>0</v>
      </c>
      <c r="H31" s="119"/>
    </row>
    <row r="32" spans="1:10" s="23" customFormat="1" ht="54.75" customHeight="1" x14ac:dyDescent="0.2">
      <c r="A32" s="133" t="s">
        <v>290</v>
      </c>
      <c r="B32" s="244" t="s">
        <v>441</v>
      </c>
      <c r="C32" s="250" t="s">
        <v>297</v>
      </c>
      <c r="D32" s="70" t="s">
        <v>44</v>
      </c>
      <c r="E32" s="255">
        <v>120</v>
      </c>
      <c r="F32" s="65"/>
      <c r="G32" s="83">
        <f t="shared" ref="G32" si="6">ROUND(E32*F32,2)</f>
        <v>0</v>
      </c>
      <c r="H32" s="119"/>
    </row>
    <row r="33" spans="1:8" s="23" customFormat="1" ht="33.75" customHeight="1" x14ac:dyDescent="0.2">
      <c r="A33" s="133" t="s">
        <v>291</v>
      </c>
      <c r="B33" s="244" t="s">
        <v>441</v>
      </c>
      <c r="C33" s="250" t="s">
        <v>82</v>
      </c>
      <c r="D33" s="400" t="s">
        <v>23</v>
      </c>
      <c r="E33" s="401"/>
      <c r="F33" s="105"/>
      <c r="G33" s="83">
        <f t="shared" si="5"/>
        <v>0</v>
      </c>
      <c r="H33" s="119"/>
    </row>
    <row r="34" spans="1:8" s="23" customFormat="1" ht="26.25" customHeight="1" x14ac:dyDescent="0.2">
      <c r="A34" s="397" t="s">
        <v>298</v>
      </c>
      <c r="B34" s="398"/>
      <c r="C34" s="399"/>
      <c r="D34" s="398"/>
      <c r="E34" s="398"/>
      <c r="F34" s="398"/>
      <c r="G34" s="89">
        <f>SUM(G27:G33)</f>
        <v>0</v>
      </c>
      <c r="H34" s="119"/>
    </row>
    <row r="35" spans="1:8" ht="28.5" customHeight="1" thickBot="1" x14ac:dyDescent="0.25">
      <c r="A35" s="382" t="s">
        <v>443</v>
      </c>
      <c r="B35" s="383"/>
      <c r="C35" s="383"/>
      <c r="D35" s="383"/>
      <c r="E35" s="383"/>
      <c r="F35" s="384"/>
      <c r="G35" s="252">
        <f>G34+G25</f>
        <v>0</v>
      </c>
      <c r="H35" s="88"/>
    </row>
    <row r="36" spans="1:8" ht="24" customHeight="1" x14ac:dyDescent="0.2">
      <c r="A36" s="242" t="s">
        <v>25</v>
      </c>
      <c r="B36" s="225"/>
      <c r="C36" s="88"/>
      <c r="D36" s="88"/>
      <c r="E36" s="258"/>
      <c r="F36" s="88"/>
      <c r="G36" s="88"/>
      <c r="H36" s="88"/>
    </row>
    <row r="37" spans="1:8" ht="43.5" customHeight="1" x14ac:dyDescent="0.2">
      <c r="A37" s="243"/>
      <c r="B37" s="225"/>
      <c r="C37" s="88"/>
      <c r="D37" s="88"/>
      <c r="E37" s="258"/>
      <c r="F37" s="88"/>
      <c r="G37" s="88"/>
      <c r="H37" s="88"/>
    </row>
    <row r="38" spans="1:8" ht="43.5" customHeight="1" x14ac:dyDescent="0.2">
      <c r="A38" s="243"/>
      <c r="B38" s="225"/>
      <c r="C38" s="88"/>
      <c r="D38" s="88"/>
      <c r="E38" s="258"/>
      <c r="F38" s="88"/>
      <c r="G38" s="88"/>
      <c r="H38" s="88"/>
    </row>
    <row r="39" spans="1:8" ht="43.5" customHeight="1" x14ac:dyDescent="0.2">
      <c r="A39" s="243"/>
      <c r="B39" s="225"/>
      <c r="C39" s="88"/>
      <c r="D39" s="88"/>
      <c r="E39" s="258"/>
      <c r="F39" s="88"/>
      <c r="G39" s="88"/>
      <c r="H39" s="88"/>
    </row>
    <row r="40" spans="1:8" ht="43.5" customHeight="1" x14ac:dyDescent="0.2">
      <c r="A40" s="243"/>
      <c r="B40" s="225"/>
      <c r="C40" s="88"/>
      <c r="D40" s="88"/>
      <c r="E40" s="258"/>
      <c r="F40" s="88"/>
      <c r="G40" s="88"/>
      <c r="H40" s="88"/>
    </row>
    <row r="41" spans="1:8" ht="43.5" customHeight="1" x14ac:dyDescent="0.2">
      <c r="A41" s="243"/>
      <c r="B41" s="225"/>
      <c r="C41" s="88"/>
      <c r="D41" s="88"/>
      <c r="E41" s="258"/>
      <c r="F41" s="88"/>
      <c r="G41" s="88"/>
      <c r="H41" s="88"/>
    </row>
    <row r="42" spans="1:8" ht="43.5" customHeight="1" x14ac:dyDescent="0.2">
      <c r="A42" s="243"/>
      <c r="B42" s="225"/>
      <c r="C42" s="88"/>
      <c r="D42" s="88"/>
      <c r="E42" s="258"/>
      <c r="F42" s="88"/>
      <c r="G42" s="88"/>
      <c r="H42" s="88"/>
    </row>
    <row r="43" spans="1:8" ht="43.5" customHeight="1" x14ac:dyDescent="0.2">
      <c r="A43" s="243"/>
      <c r="B43" s="225"/>
      <c r="C43" s="88"/>
      <c r="D43" s="88"/>
      <c r="E43" s="258"/>
      <c r="F43" s="88"/>
      <c r="G43" s="88"/>
      <c r="H43" s="88"/>
    </row>
    <row r="44" spans="1:8" ht="43.5" customHeight="1" x14ac:dyDescent="0.2">
      <c r="A44" s="243"/>
      <c r="B44" s="225"/>
      <c r="C44" s="88"/>
      <c r="D44" s="88"/>
      <c r="E44" s="258"/>
      <c r="F44" s="88"/>
      <c r="G44" s="88"/>
      <c r="H44" s="88"/>
    </row>
    <row r="45" spans="1:8" ht="43.5" customHeight="1" x14ac:dyDescent="0.2">
      <c r="A45" s="243"/>
      <c r="B45" s="225"/>
      <c r="C45" s="88"/>
      <c r="D45" s="88"/>
      <c r="E45" s="258"/>
      <c r="F45" s="88"/>
      <c r="G45" s="88"/>
      <c r="H45" s="88"/>
    </row>
    <row r="46" spans="1:8" ht="43.5" customHeight="1" x14ac:dyDescent="0.2">
      <c r="A46" s="243"/>
      <c r="B46" s="225"/>
      <c r="C46" s="88"/>
      <c r="D46" s="88"/>
      <c r="E46" s="258"/>
      <c r="F46" s="88"/>
      <c r="G46" s="88"/>
      <c r="H46" s="88"/>
    </row>
    <row r="47" spans="1:8" ht="43.5" customHeight="1" x14ac:dyDescent="0.2">
      <c r="A47" s="243"/>
      <c r="B47" s="225"/>
      <c r="C47" s="88"/>
      <c r="D47" s="88"/>
      <c r="E47" s="258"/>
      <c r="F47" s="88"/>
      <c r="G47" s="88"/>
      <c r="H47" s="88"/>
    </row>
    <row r="48" spans="1:8" ht="43.5" customHeight="1" x14ac:dyDescent="0.2">
      <c r="A48" s="243"/>
      <c r="B48" s="225"/>
      <c r="C48" s="88"/>
      <c r="D48" s="88"/>
      <c r="E48" s="258"/>
      <c r="F48" s="88"/>
      <c r="G48" s="88"/>
      <c r="H48" s="88"/>
    </row>
    <row r="49" spans="1:8" ht="43.5" customHeight="1" x14ac:dyDescent="0.2">
      <c r="A49" s="243"/>
      <c r="B49" s="225"/>
      <c r="C49" s="88"/>
      <c r="D49" s="88"/>
      <c r="E49" s="258"/>
      <c r="F49" s="88"/>
      <c r="G49" s="88"/>
      <c r="H49" s="88"/>
    </row>
    <row r="50" spans="1:8" ht="43.5" customHeight="1" x14ac:dyDescent="0.2">
      <c r="A50" s="243"/>
      <c r="B50" s="225"/>
      <c r="C50" s="88"/>
      <c r="D50" s="88"/>
      <c r="E50" s="258"/>
      <c r="F50" s="88"/>
      <c r="G50" s="88"/>
      <c r="H50" s="88"/>
    </row>
    <row r="51" spans="1:8" ht="43.5" customHeight="1" x14ac:dyDescent="0.2">
      <c r="A51" s="243"/>
      <c r="B51" s="225"/>
      <c r="C51" s="88"/>
      <c r="D51" s="88"/>
      <c r="E51" s="258"/>
      <c r="F51" s="88"/>
      <c r="G51" s="88"/>
      <c r="H51" s="88"/>
    </row>
    <row r="52" spans="1:8" ht="43.5" customHeight="1" x14ac:dyDescent="0.2">
      <c r="A52" s="243"/>
      <c r="B52" s="225"/>
      <c r="C52" s="88"/>
      <c r="D52" s="88"/>
      <c r="E52" s="258"/>
      <c r="F52" s="88"/>
      <c r="G52" s="88"/>
      <c r="H52" s="88"/>
    </row>
    <row r="53" spans="1:8" ht="43.5" customHeight="1" x14ac:dyDescent="0.2">
      <c r="A53" s="243"/>
      <c r="B53" s="225"/>
      <c r="C53" s="88"/>
      <c r="D53" s="88"/>
      <c r="E53" s="258"/>
      <c r="F53" s="88"/>
      <c r="G53" s="88"/>
      <c r="H53" s="88"/>
    </row>
    <row r="54" spans="1:8" ht="43.5" customHeight="1" x14ac:dyDescent="0.2">
      <c r="A54" s="243"/>
      <c r="B54" s="225"/>
      <c r="C54" s="88"/>
      <c r="D54" s="88"/>
      <c r="E54" s="258"/>
      <c r="F54" s="88"/>
      <c r="G54" s="88"/>
      <c r="H54" s="88"/>
    </row>
    <row r="55" spans="1:8" ht="43.5" customHeight="1" x14ac:dyDescent="0.2">
      <c r="A55" s="243"/>
      <c r="B55" s="225"/>
      <c r="C55" s="88"/>
      <c r="D55" s="88"/>
      <c r="E55" s="258"/>
      <c r="F55" s="88"/>
      <c r="G55" s="88"/>
      <c r="H55" s="88"/>
    </row>
    <row r="56" spans="1:8" ht="43.5" customHeight="1" x14ac:dyDescent="0.2">
      <c r="A56" s="243"/>
      <c r="B56" s="225"/>
      <c r="C56" s="88"/>
      <c r="D56" s="88"/>
      <c r="E56" s="258"/>
      <c r="F56" s="88"/>
      <c r="G56" s="88"/>
      <c r="H56" s="88"/>
    </row>
    <row r="57" spans="1:8" ht="43.5" customHeight="1" x14ac:dyDescent="0.2">
      <c r="A57" s="243"/>
      <c r="B57" s="225"/>
      <c r="C57" s="88"/>
      <c r="D57" s="88"/>
      <c r="E57" s="258"/>
      <c r="F57" s="88"/>
      <c r="G57" s="88"/>
      <c r="H57" s="88"/>
    </row>
    <row r="58" spans="1:8" ht="43.5" customHeight="1" x14ac:dyDescent="0.2">
      <c r="A58" s="243"/>
      <c r="B58" s="225"/>
      <c r="C58" s="88"/>
      <c r="D58" s="88"/>
      <c r="E58" s="258"/>
      <c r="F58" s="88"/>
      <c r="G58" s="88"/>
      <c r="H58" s="88"/>
    </row>
    <row r="59" spans="1:8" ht="43.5" customHeight="1" x14ac:dyDescent="0.2">
      <c r="A59" s="243"/>
      <c r="B59" s="225"/>
      <c r="C59" s="88"/>
      <c r="D59" s="88"/>
      <c r="E59" s="258"/>
      <c r="F59" s="88"/>
      <c r="G59" s="88"/>
      <c r="H59" s="88"/>
    </row>
    <row r="60" spans="1:8" ht="43.5" customHeight="1" x14ac:dyDescent="0.2">
      <c r="A60" s="243"/>
      <c r="B60" s="225"/>
      <c r="C60" s="88"/>
      <c r="D60" s="88"/>
      <c r="E60" s="258"/>
      <c r="F60" s="88"/>
      <c r="G60" s="88"/>
      <c r="H60" s="88"/>
    </row>
  </sheetData>
  <mergeCells count="13">
    <mergeCell ref="A35:F35"/>
    <mergeCell ref="A1:G1"/>
    <mergeCell ref="A2:A3"/>
    <mergeCell ref="B2:B3"/>
    <mergeCell ref="C2:C3"/>
    <mergeCell ref="D2:E2"/>
    <mergeCell ref="A5:G5"/>
    <mergeCell ref="A34:F34"/>
    <mergeCell ref="D24:E24"/>
    <mergeCell ref="A25:F25"/>
    <mergeCell ref="A26:G26"/>
    <mergeCell ref="D33:E33"/>
    <mergeCell ref="A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zoomScale="110" zoomScaleNormal="110" zoomScaleSheetLayoutView="100" workbookViewId="0">
      <selection activeCell="K9" sqref="K9"/>
    </sheetView>
  </sheetViews>
  <sheetFormatPr defaultRowHeight="43.5" customHeight="1" x14ac:dyDescent="0.2"/>
  <cols>
    <col min="1" max="1" width="6.42578125" style="45" customWidth="1"/>
    <col min="2" max="2" width="14.5703125" style="268" customWidth="1"/>
    <col min="3" max="3" width="58.140625" style="54" customWidth="1"/>
    <col min="4" max="4" width="7.7109375" customWidth="1"/>
    <col min="5" max="5" width="9.140625" style="116" customWidth="1"/>
    <col min="6" max="6" width="11.42578125" customWidth="1"/>
    <col min="7" max="7" width="12.85546875" customWidth="1"/>
    <col min="9" max="9" width="9.85546875" style="63" bestFit="1" customWidth="1"/>
    <col min="15" max="15" width="34.28515625" customWidth="1"/>
  </cols>
  <sheetData>
    <row r="1" spans="1:10" ht="65.099999999999994" customHeight="1" thickBot="1" x14ac:dyDescent="0.25">
      <c r="A1" s="283" t="str">
        <f>zestawienie!A2</f>
        <v xml:space="preserve">Kosztorys ofertowy
Zadanie 4 "Budowa odcinka drogi (tzw. obwodnicy Bazy Las) pomiędzy drogą krajową nr 3 i ul. Ludzi Morza"
</v>
      </c>
      <c r="B1" s="284"/>
      <c r="C1" s="284"/>
      <c r="D1" s="284"/>
      <c r="E1" s="284"/>
      <c r="F1" s="284"/>
      <c r="G1" s="285"/>
    </row>
    <row r="2" spans="1:10" ht="33" customHeight="1" x14ac:dyDescent="0.2">
      <c r="A2" s="409" t="s">
        <v>15</v>
      </c>
      <c r="B2" s="411" t="s">
        <v>26</v>
      </c>
      <c r="C2" s="329" t="s">
        <v>27</v>
      </c>
      <c r="D2" s="329" t="s">
        <v>28</v>
      </c>
      <c r="E2" s="329"/>
      <c r="F2" s="11" t="s">
        <v>325</v>
      </c>
      <c r="G2" s="12" t="s">
        <v>328</v>
      </c>
    </row>
    <row r="3" spans="1:10" ht="33.75" customHeight="1" x14ac:dyDescent="0.2">
      <c r="A3" s="410"/>
      <c r="B3" s="412"/>
      <c r="C3" s="330"/>
      <c r="D3" s="97" t="s">
        <v>29</v>
      </c>
      <c r="E3" s="277" t="s">
        <v>79</v>
      </c>
      <c r="F3" s="33" t="s">
        <v>19</v>
      </c>
      <c r="G3" s="34" t="s">
        <v>19</v>
      </c>
    </row>
    <row r="4" spans="1:10" ht="30.75" customHeight="1" x14ac:dyDescent="0.2">
      <c r="A4" s="376" t="s">
        <v>449</v>
      </c>
      <c r="B4" s="377"/>
      <c r="C4" s="377"/>
      <c r="D4" s="377"/>
      <c r="E4" s="377"/>
      <c r="F4" s="377"/>
      <c r="G4" s="378"/>
    </row>
    <row r="5" spans="1:10" ht="24" customHeight="1" x14ac:dyDescent="0.2">
      <c r="A5" s="260"/>
      <c r="B5" s="261" t="s">
        <v>145</v>
      </c>
      <c r="C5" s="94" t="s">
        <v>450</v>
      </c>
      <c r="D5" s="95"/>
      <c r="E5" s="278"/>
      <c r="F5" s="270"/>
      <c r="G5" s="101"/>
    </row>
    <row r="6" spans="1:10" ht="31.5" customHeight="1" x14ac:dyDescent="0.2">
      <c r="A6" s="262" t="s">
        <v>146</v>
      </c>
      <c r="B6" s="263" t="s">
        <v>143</v>
      </c>
      <c r="C6" s="271" t="s">
        <v>299</v>
      </c>
      <c r="D6" s="272" t="s">
        <v>44</v>
      </c>
      <c r="E6" s="279">
        <v>1004</v>
      </c>
      <c r="F6" s="269"/>
      <c r="G6" s="101">
        <f t="shared" ref="G6:G8" si="0">ROUND(E6*F6,2)</f>
        <v>0</v>
      </c>
    </row>
    <row r="7" spans="1:10" ht="28.5" customHeight="1" x14ac:dyDescent="0.2">
      <c r="A7" s="264" t="s">
        <v>147</v>
      </c>
      <c r="B7" s="265" t="s">
        <v>143</v>
      </c>
      <c r="C7" s="273" t="s">
        <v>300</v>
      </c>
      <c r="D7" s="274" t="s">
        <v>44</v>
      </c>
      <c r="E7" s="280">
        <v>366</v>
      </c>
      <c r="F7" s="199"/>
      <c r="G7" s="200">
        <f t="shared" si="0"/>
        <v>0</v>
      </c>
    </row>
    <row r="8" spans="1:10" ht="40.5" customHeight="1" x14ac:dyDescent="0.2">
      <c r="A8" s="266" t="s">
        <v>148</v>
      </c>
      <c r="B8" s="263" t="s">
        <v>143</v>
      </c>
      <c r="C8" s="275" t="s">
        <v>301</v>
      </c>
      <c r="D8" s="276" t="s">
        <v>49</v>
      </c>
      <c r="E8" s="281">
        <v>47</v>
      </c>
      <c r="F8" s="270"/>
      <c r="G8" s="201">
        <f t="shared" si="0"/>
        <v>0</v>
      </c>
      <c r="J8" s="116"/>
    </row>
    <row r="9" spans="1:10" ht="30" customHeight="1" x14ac:dyDescent="0.2">
      <c r="A9" s="262" t="s">
        <v>149</v>
      </c>
      <c r="B9" s="263" t="s">
        <v>143</v>
      </c>
      <c r="C9" s="82" t="s">
        <v>144</v>
      </c>
      <c r="D9" s="404" t="s">
        <v>23</v>
      </c>
      <c r="E9" s="405"/>
      <c r="F9" s="270"/>
      <c r="G9" s="101">
        <f>ROUND(F9,2)</f>
        <v>0</v>
      </c>
    </row>
    <row r="10" spans="1:10" ht="35.25" customHeight="1" thickBot="1" x14ac:dyDescent="0.25">
      <c r="A10" s="406" t="s">
        <v>451</v>
      </c>
      <c r="B10" s="407"/>
      <c r="C10" s="407"/>
      <c r="D10" s="407"/>
      <c r="E10" s="407"/>
      <c r="F10" s="408"/>
      <c r="G10" s="96">
        <f>SUM(G6:G9)</f>
        <v>0</v>
      </c>
    </row>
    <row r="11" spans="1:10" ht="26.25" customHeight="1" x14ac:dyDescent="0.2">
      <c r="A11" s="267" t="s">
        <v>25</v>
      </c>
    </row>
  </sheetData>
  <mergeCells count="8">
    <mergeCell ref="D9:E9"/>
    <mergeCell ref="A10:F10"/>
    <mergeCell ref="A4:G4"/>
    <mergeCell ref="A1:G1"/>
    <mergeCell ref="A2:A3"/>
    <mergeCell ref="B2:B3"/>
    <mergeCell ref="C2:C3"/>
    <mergeCell ref="D2:E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7CB408962F944AB32CD94AD883E1D" ma:contentTypeVersion="4" ma:contentTypeDescription="Create a new document." ma:contentTypeScope="" ma:versionID="bdb81c7eb8f1b32e1b3fe389d6f1ab22">
  <xsd:schema xmlns:xsd="http://www.w3.org/2001/XMLSchema" xmlns:xs="http://www.w3.org/2001/XMLSchema" xmlns:p="http://schemas.microsoft.com/office/2006/metadata/properties" xmlns:ns2="4a26cc43-21bc-4b55-b230-5cbf4cc981eb" targetNamespace="http://schemas.microsoft.com/office/2006/metadata/properties" ma:root="true" ma:fieldsID="dc981dde2deb8830f07b846bff83b500" ns2:_="">
    <xsd:import namespace="4a26cc43-21bc-4b55-b230-5cbf4cc98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6cc43-21bc-4b55-b230-5cbf4cc98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CA16E0-6951-438F-9C39-0FE9A2CB0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6cc43-21bc-4b55-b230-5cbf4cc98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84C0A6-B5F1-4B88-B854-055940F15A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7035E4-62DB-4215-8315-5A04363B294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4a26cc43-21bc-4b55-b230-5cbf4cc981e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zestawienie</vt:lpstr>
      <vt:lpstr>I.WO Kontraktu</vt:lpstr>
      <vt:lpstr>II.WO Robót</vt:lpstr>
      <vt:lpstr>III. Prace przyg. i Zieleń </vt:lpstr>
      <vt:lpstr>IV. Układ drogowy</vt:lpstr>
      <vt:lpstr>V. Kanalizacja deszczowa</vt:lpstr>
      <vt:lpstr>VI. Sieci elekt. i oświetlenie </vt:lpstr>
      <vt:lpstr>VII. Telekomunikacja</vt:lpstr>
      <vt:lpstr>'I.WO Kontraktu'!Obszar_wydruku</vt:lpstr>
      <vt:lpstr>'II.WO Robót'!Obszar_wydruku</vt:lpstr>
      <vt:lpstr>'III. Prace przyg. i Zieleń '!Obszar_wydruku</vt:lpstr>
      <vt:lpstr>'IV. Układ drogowy'!Obszar_wydruku</vt:lpstr>
      <vt:lpstr>'VI. Sieci elekt. i oświetlenie '!Obszar_wydruku</vt:lpstr>
      <vt:lpstr>'VII. Telekomunikacja'!Obszar_wydruku</vt:lpstr>
      <vt:lpstr>zestawienie!Obszar_wydruku</vt:lpstr>
      <vt:lpstr>'I.WO Kontraktu'!Tytuły_wydruku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/>
  <cp:keywords/>
  <dc:description/>
  <cp:lastModifiedBy/>
  <cp:revision/>
  <dcterms:created xsi:type="dcterms:W3CDTF">2003-01-05T13:43:05Z</dcterms:created>
  <dcterms:modified xsi:type="dcterms:W3CDTF">2021-10-18T08:50:44Z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2020-09-24T06:25:31Z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43d8b047-a614-42d6-a92c-00008eeb1e56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0x010100E997CB408962F944AB32CD94AD883E1D</vt:lpwstr>
  </property>
</Properties>
</file>