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iuro\Documents\DOMAR\Audyty energetyczne\Starogard Gdański - UM\MOPS\"/>
    </mc:Choice>
  </mc:AlternateContent>
  <xr:revisionPtr revIDLastSave="0" documentId="13_ncr:1_{53764345-775A-4710-BB11-D0010FEA53DF}" xr6:coauthVersionLast="47" xr6:coauthVersionMax="47" xr10:uidLastSave="{00000000-0000-0000-0000-000000000000}"/>
  <bookViews>
    <workbookView xWindow="34395" yWindow="0" windowWidth="17205" windowHeight="20880" tabRatio="883" xr2:uid="{00000000-000D-0000-FFFF-FFFF00000000}"/>
  </bookViews>
  <sheets>
    <sheet name="karta_tyt" sheetId="48" r:id="rId1"/>
    <sheet name="spis" sheetId="49" r:id="rId2"/>
    <sheet name="karta audytu" sheetId="45" r:id="rId3"/>
    <sheet name="charakterystyka" sheetId="9" r:id="rId4"/>
    <sheet name="dokum" sheetId="28" r:id="rId5"/>
    <sheet name="inwent" sheetId="11" r:id="rId6"/>
    <sheet name="oświetlenie 1" sheetId="2" r:id="rId7"/>
    <sheet name="Parametry" sheetId="46" r:id="rId8"/>
    <sheet name="Podsumowanie" sheetId="50" r:id="rId9"/>
  </sheets>
  <definedNames>
    <definedName name="Print_Area" localSheetId="2">'karta audytu'!$A$1:$E$15</definedName>
    <definedName name="Print_Area" localSheetId="6">'oświetlenie 1'!$A$1:$H$28</definedName>
    <definedName name="Print_Area" localSheetId="7">Parametry!$A$1:$I$30</definedName>
    <definedName name="Print_Area" localSheetId="1">spis!$A$1:$K$30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1" l="1"/>
  <c r="G26" i="11" s="1"/>
  <c r="F25" i="11"/>
  <c r="G25" i="11" s="1"/>
  <c r="F24" i="11"/>
  <c r="G24" i="11" s="1"/>
  <c r="J24" i="11"/>
  <c r="J23" i="11"/>
  <c r="F23" i="11"/>
  <c r="G23" i="11" s="1"/>
  <c r="J25" i="11"/>
  <c r="J26" i="11"/>
  <c r="F12" i="11"/>
  <c r="G12" i="11" s="1"/>
  <c r="F11" i="11"/>
  <c r="G11" i="11" s="1"/>
  <c r="F13" i="11"/>
  <c r="G13" i="11" s="1"/>
  <c r="F14" i="11"/>
  <c r="G14" i="11" s="1"/>
  <c r="J22" i="11"/>
  <c r="F22" i="11"/>
  <c r="G22" i="11" s="1"/>
  <c r="F10" i="11"/>
  <c r="G10" i="11" s="1"/>
  <c r="C27" i="11"/>
  <c r="C15" i="11"/>
  <c r="H15" i="2"/>
  <c r="D12" i="9" s="1"/>
  <c r="C12" i="9"/>
  <c r="G27" i="11" l="1"/>
  <c r="G15" i="11"/>
  <c r="J27" i="11" l="1"/>
  <c r="C10" i="9"/>
  <c r="D10" i="9" s="1"/>
  <c r="H7" i="2" l="1"/>
  <c r="H18" i="2"/>
  <c r="G7" i="2"/>
  <c r="H22" i="50"/>
  <c r="H18" i="46" l="1"/>
  <c r="H19" i="46" s="1"/>
  <c r="C30" i="46"/>
  <c r="F14" i="46"/>
  <c r="I22" i="50"/>
  <c r="D6" i="46" l="1"/>
  <c r="D7" i="46" s="1"/>
  <c r="H25" i="50" s="1"/>
  <c r="C8" i="9"/>
  <c r="D8" i="9"/>
  <c r="H13" i="2" l="1"/>
  <c r="D18" i="46" s="1"/>
  <c r="E28" i="2"/>
  <c r="G13" i="2"/>
  <c r="D16" i="46" s="1"/>
  <c r="I16" i="46" s="1"/>
  <c r="C18" i="9"/>
  <c r="G18" i="46" l="1"/>
  <c r="I18" i="46"/>
  <c r="H16" i="2"/>
  <c r="D9" i="9"/>
  <c r="H14" i="2"/>
  <c r="F6" i="46" s="1"/>
  <c r="F7" i="46" s="1"/>
  <c r="C14" i="9" s="1"/>
  <c r="C9" i="9"/>
  <c r="G16" i="2"/>
  <c r="D19" i="46"/>
  <c r="G16" i="46"/>
  <c r="H17" i="2" l="1"/>
  <c r="H6" i="46" s="1"/>
  <c r="H7" i="46" s="1"/>
  <c r="G6" i="46"/>
  <c r="G7" i="46" s="1"/>
  <c r="G19" i="46"/>
  <c r="I19" i="46"/>
  <c r="E26" i="46" s="1"/>
  <c r="C15" i="9"/>
  <c r="E24" i="46"/>
  <c r="B10" i="45" s="1"/>
  <c r="H15" i="50"/>
  <c r="H19" i="50" s="1"/>
  <c r="H24" i="50" l="1"/>
  <c r="H26" i="50" s="1"/>
  <c r="C17" i="9"/>
  <c r="H19" i="2"/>
  <c r="H28" i="2" s="1"/>
  <c r="I7" i="46"/>
  <c r="H23" i="50"/>
  <c r="E25" i="46"/>
  <c r="B11" i="45" s="1"/>
  <c r="C16" i="9"/>
  <c r="G24" i="46"/>
  <c r="D10" i="45" s="1"/>
  <c r="I6" i="46" l="1"/>
  <c r="H17" i="50"/>
  <c r="H21" i="50" s="1"/>
  <c r="G25" i="46"/>
  <c r="D11" i="45" s="1"/>
</calcChain>
</file>

<file path=xl/sharedStrings.xml><?xml version="1.0" encoding="utf-8"?>
<sst xmlns="http://schemas.openxmlformats.org/spreadsheetml/2006/main" count="297" uniqueCount="211">
  <si>
    <t>Normy i rozporządzenia:</t>
  </si>
  <si>
    <t>Lp.</t>
  </si>
  <si>
    <t>Omówienie</t>
  </si>
  <si>
    <t>Jedn.</t>
  </si>
  <si>
    <t>Stan istniejący</t>
  </si>
  <si>
    <t>zł</t>
  </si>
  <si>
    <t>lata</t>
  </si>
  <si>
    <t>Koszt :</t>
  </si>
  <si>
    <t xml:space="preserve">SPBT= </t>
  </si>
  <si>
    <r>
      <t>SPBT= N</t>
    </r>
    <r>
      <rPr>
        <b/>
        <vertAlign val="subscript"/>
        <sz val="9"/>
        <rFont val="Arial CE"/>
        <family val="2"/>
        <charset val="238"/>
      </rPr>
      <t>U</t>
    </r>
    <r>
      <rPr>
        <b/>
        <sz val="9"/>
        <rFont val="Arial CE"/>
        <family val="2"/>
        <charset val="238"/>
      </rPr>
      <t>/ΔO</t>
    </r>
    <r>
      <rPr>
        <b/>
        <vertAlign val="subscript"/>
        <sz val="9"/>
        <rFont val="Arial CE"/>
        <family val="2"/>
        <charset val="238"/>
      </rPr>
      <t>ru</t>
    </r>
  </si>
  <si>
    <t>1.</t>
  </si>
  <si>
    <t>2.</t>
  </si>
  <si>
    <t>3.</t>
  </si>
  <si>
    <t>4.</t>
  </si>
  <si>
    <t>5.</t>
  </si>
  <si>
    <t>6.</t>
  </si>
  <si>
    <t>7.</t>
  </si>
  <si>
    <t>Konstrukcja/technologia budynku</t>
  </si>
  <si>
    <t>-</t>
  </si>
  <si>
    <t>zł/rok</t>
  </si>
  <si>
    <t>Razem</t>
  </si>
  <si>
    <t>2. Charakterystyka energetyczna oświetlenie w budynku</t>
  </si>
  <si>
    <t>Obliczeniowa moc systemu oświetlenia                                                         [kW]</t>
  </si>
  <si>
    <t>Opłata za 1 kWh energii elektrycznej</t>
  </si>
  <si>
    <r>
      <t xml:space="preserve">3. Opłaty jednostkowe (obowiązujące w dniu sporządzania audytu) </t>
    </r>
    <r>
      <rPr>
        <b/>
        <vertAlign val="superscript"/>
        <sz val="11"/>
        <rFont val="Arial CE"/>
        <charset val="238"/>
      </rPr>
      <t>6)</t>
    </r>
  </si>
  <si>
    <t>4. Charakterystyka ekonomiczna optymalnego wariantu przedsięwzięcia termomodernizacyjnego</t>
  </si>
  <si>
    <t>Umowa z dostawcą energii elektrycznej</t>
  </si>
  <si>
    <t>Zestawienie istniejacych opraw oświetleniowych</t>
  </si>
  <si>
    <t>Rodzaj oświetlenia</t>
  </si>
  <si>
    <t>W</t>
  </si>
  <si>
    <t xml:space="preserve">  -</t>
  </si>
  <si>
    <r>
      <t>moc jednostkowa opraw oświetlenia podstawowego wbudowanego P</t>
    </r>
    <r>
      <rPr>
        <vertAlign val="subscript"/>
        <sz val="11"/>
        <rFont val="Arial CE"/>
        <family val="2"/>
        <charset val="238"/>
      </rPr>
      <t>N</t>
    </r>
  </si>
  <si>
    <t>współczynnik uwzględniający obniżenie natężenia oświetlenia do poziomu wymaganego Fc</t>
  </si>
  <si>
    <r>
      <t>czas użytkowania oświetlenia w ciągu dnia, t</t>
    </r>
    <r>
      <rPr>
        <vertAlign val="subscript"/>
        <sz val="11"/>
        <rFont val="Arial CE"/>
        <family val="2"/>
        <charset val="238"/>
      </rPr>
      <t>D</t>
    </r>
  </si>
  <si>
    <t>współczynnik uwzględniający nieobecność użytkowników w miejscu pracy, Fo</t>
  </si>
  <si>
    <r>
      <t>współczynnik uwzględniający wykorzystanie światła dziennego w oświetleniu, F</t>
    </r>
    <r>
      <rPr>
        <vertAlign val="subscript"/>
        <sz val="11"/>
        <rFont val="Arial CE"/>
        <family val="2"/>
        <charset val="238"/>
      </rPr>
      <t>D</t>
    </r>
  </si>
  <si>
    <r>
      <t>czas użytkowania oświetlenia w ciągu nocy, t</t>
    </r>
    <r>
      <rPr>
        <vertAlign val="subscript"/>
        <sz val="11"/>
        <rFont val="Arial CE"/>
        <family val="2"/>
        <charset val="238"/>
      </rPr>
      <t>N</t>
    </r>
  </si>
  <si>
    <r>
      <t>roczne zapotrzebowanie</t>
    </r>
    <r>
      <rPr>
        <b/>
        <sz val="11"/>
        <rFont val="Arial CE"/>
        <charset val="238"/>
      </rPr>
      <t xml:space="preserve"> na energię końcową na oświetlenie  E</t>
    </r>
    <r>
      <rPr>
        <b/>
        <vertAlign val="subscript"/>
        <sz val="11"/>
        <rFont val="Arial CE"/>
        <charset val="238"/>
      </rPr>
      <t>K,L</t>
    </r>
  </si>
  <si>
    <r>
      <t>Roczne oszczędność energii</t>
    </r>
    <r>
      <rPr>
        <b/>
        <sz val="11"/>
        <rFont val="Arial CE"/>
        <charset val="238"/>
      </rPr>
      <t xml:space="preserve"> na oświetlenie </t>
    </r>
    <r>
      <rPr>
        <b/>
        <sz val="11"/>
        <rFont val="Symbol"/>
        <family val="1"/>
        <charset val="2"/>
      </rPr>
      <t xml:space="preserve"> D</t>
    </r>
    <r>
      <rPr>
        <b/>
        <sz val="11"/>
        <rFont val="Arial CE"/>
        <charset val="238"/>
      </rPr>
      <t>E</t>
    </r>
    <r>
      <rPr>
        <b/>
        <vertAlign val="subscript"/>
        <sz val="11"/>
        <rFont val="Arial CE"/>
        <charset val="238"/>
      </rPr>
      <t>K,L</t>
    </r>
  </si>
  <si>
    <t>Jednostkowy koszt energii elektycznej</t>
  </si>
  <si>
    <t>zł/kWh</t>
  </si>
  <si>
    <r>
      <t xml:space="preserve">Roczne oszczędność </t>
    </r>
    <r>
      <rPr>
        <b/>
        <sz val="11"/>
        <rFont val="Arial CE"/>
        <charset val="238"/>
      </rPr>
      <t xml:space="preserve"> na oświetlenie </t>
    </r>
    <r>
      <rPr>
        <b/>
        <sz val="11"/>
        <rFont val="Symbol"/>
        <family val="1"/>
        <charset val="2"/>
      </rPr>
      <t xml:space="preserve"> D</t>
    </r>
    <r>
      <rPr>
        <b/>
        <sz val="11"/>
        <rFont val="Arial CE"/>
        <charset val="238"/>
      </rPr>
      <t>E</t>
    </r>
    <r>
      <rPr>
        <b/>
        <vertAlign val="subscript"/>
        <sz val="11"/>
        <rFont val="Arial CE"/>
        <charset val="238"/>
      </rPr>
      <t>K,L</t>
    </r>
  </si>
  <si>
    <t>szt</t>
  </si>
  <si>
    <t>kWh/rok</t>
  </si>
  <si>
    <t xml:space="preserve"> - </t>
  </si>
  <si>
    <t>Data wykonania</t>
  </si>
  <si>
    <t>Parametry przedsięwzięcia służącego poprawie efektywności energetycznej (na podstawie audytu efektywności energetycznej)</t>
  </si>
  <si>
    <t>Średnioroczna oszczędność energii finalnej:</t>
  </si>
  <si>
    <t>Szacowana wielkość redukcji emisji CO2***:</t>
  </si>
  <si>
    <t>[toe/rok]</t>
  </si>
  <si>
    <t>Dane sporządzającego audyt efektywności energetycznej</t>
  </si>
  <si>
    <t>Nr telefonu:</t>
  </si>
  <si>
    <t>Podpis:</t>
  </si>
  <si>
    <t>Imię i Nazwisko:</t>
  </si>
  <si>
    <t>Koszt całkowity</t>
  </si>
  <si>
    <t>3.1.</t>
  </si>
  <si>
    <t>Dokumentacja projektowa:</t>
  </si>
  <si>
    <t>3.2.</t>
  </si>
  <si>
    <t>Inne dokumenty</t>
  </si>
  <si>
    <t>3.3.</t>
  </si>
  <si>
    <t>3.4.</t>
  </si>
  <si>
    <t>Data wizji lokalnej</t>
  </si>
  <si>
    <t>Wytyczne, sugestie, ograniczenia i uwagi inwestora (zleceniodawcy)</t>
  </si>
  <si>
    <t>1.Dane ogólne</t>
  </si>
  <si>
    <t>Lp</t>
  </si>
  <si>
    <t>Opis</t>
  </si>
  <si>
    <t>Przed modernizacją</t>
  </si>
  <si>
    <t>Suma</t>
  </si>
  <si>
    <t>Po modernizacji</t>
  </si>
  <si>
    <t>Energia pierwotna</t>
  </si>
  <si>
    <t>Energia finalna</t>
  </si>
  <si>
    <t>wi</t>
  </si>
  <si>
    <t>Emisja Co2</t>
  </si>
  <si>
    <t>GJ/rok</t>
  </si>
  <si>
    <t xml:space="preserve">  - </t>
  </si>
  <si>
    <t>kg/rok</t>
  </si>
  <si>
    <t>Oszczędność</t>
  </si>
  <si>
    <t>Podsumowanie</t>
  </si>
  <si>
    <t>1GJ/toe</t>
  </si>
  <si>
    <t>GJ/toe</t>
  </si>
  <si>
    <t>1kWh/toe</t>
  </si>
  <si>
    <t>kWh/toe</t>
  </si>
  <si>
    <t xml:space="preserve"> [kWh/rok]</t>
  </si>
  <si>
    <t>Średnioroczna oszczędność energii pierwotnej:</t>
  </si>
  <si>
    <t>ton/rok</t>
  </si>
  <si>
    <t xml:space="preserve">Oświetlenie </t>
  </si>
  <si>
    <t>kg/kWh</t>
  </si>
  <si>
    <t>Ilość opraw</t>
  </si>
  <si>
    <r>
      <t>Roczne zużycie energii elektrycznej na potrzeby oświetlenia</t>
    </r>
    <r>
      <rPr>
        <sz val="11"/>
        <rFont val="Arial CE"/>
        <charset val="238"/>
      </rPr>
      <t xml:space="preserve"> </t>
    </r>
    <r>
      <rPr>
        <sz val="9"/>
        <rFont val="Arial CE"/>
        <charset val="238"/>
      </rPr>
      <t xml:space="preserve">            [ kWh/rok]</t>
    </r>
  </si>
  <si>
    <t>Ilosc sztuk opraw oświatl.</t>
  </si>
  <si>
    <t>Ilość sztuk opraw oświatl.</t>
  </si>
  <si>
    <t>Czas pracy</t>
  </si>
  <si>
    <t>Modernizacja</t>
  </si>
  <si>
    <t>Moc całkowita wszystkich opraw</t>
  </si>
  <si>
    <t>Ustawa z dnia 15 kwietnia 2011 r. o efektywności energetycznej (Dz. U. Nr 94, poz. 551 )</t>
  </si>
  <si>
    <t>Rozporządzenie Ministra Gospodarki z dnia 10 sierpnia 2012 r. w sprawie szczegółowego zakresu i sposobu sporządzania audytu efektywności energetycznej, wzoru karty audytu efektywności energetycznej oraz metod obliczania oszczędności energii (Dz. Uz 27 sierpnia 2012 poz. 962)</t>
  </si>
  <si>
    <t>Ustawa z dnia 21 listopada 2008r. o wspieraniu termomodernizacji i remontów – Dz.U.Nr.223,poz,1459. Dalej zwana Ustawą termomodernizacyjną.</t>
  </si>
  <si>
    <t>Rozporządzenie Ministra Infrastruktury z dnia 17 marca 2009r. w sprawie szczegółowego zakresu i formy audytu energetycznego oraz części audytu remontowego, wzorów kart audytów, a także algorytmów oceny opłacalności przedsięwzięcia termomodernizacyjnego. Dalej zwane Rozporządzeniem dot. audytów termomodernizacyjnych.</t>
  </si>
  <si>
    <t>Rozporządzenie Ministra Infrastruktury z dnia 6 listopada 2008r. w sprawie metodologii obliczenia charakterystyki energetycznej budynku i lokalu mieszkalnego lub części budynku stanowiącej samodzielną całość techniczno użytkową oraz sposobu sporządzania i wzorów świadectw ich charakterystyki energetycznej. Dalej zwane Rozporządzeniem dot. świadectw energetycznych.</t>
  </si>
  <si>
    <t>Rozporządzenie Ministra Infrastruktury z dnia 12 kwietnia 2002r. (wraz z późniejszymi zmianami) w sprawie warunków technicznych, jakim powinny odpowiadać budynki i ich usytuowanie (Dz. U. Nr 75, poz.690); ostatnia zmiana z dnia 6 listopada 2008r. Dalej zwane Warunkami Technicznymi.</t>
  </si>
  <si>
    <t xml:space="preserve">5.  Ocena opłacalności </t>
  </si>
  <si>
    <t>6.1</t>
  </si>
  <si>
    <t>Wybrany wariant : 1</t>
  </si>
  <si>
    <t>Koszy całkowitej usprawnienia</t>
  </si>
  <si>
    <t>5.1  Modernizacja pomieszczeń</t>
  </si>
  <si>
    <t>Oświetlenie 1</t>
  </si>
  <si>
    <t>Spis treści:</t>
  </si>
  <si>
    <t>Charakterystyka przedsięwzięcia</t>
  </si>
  <si>
    <t xml:space="preserve">Dokumenty i dane źródłowe wykorzystane przy opracowaniu audytu </t>
  </si>
  <si>
    <t>Parametry przedsięwzięcia służącego poprawie efektywności energetycznej</t>
  </si>
  <si>
    <t>OŚWIETLENIA WEWNĘTRZNEGO</t>
  </si>
  <si>
    <t>AUDYT EFEKTYWNOŚCI ENERGETYCZNEJ</t>
  </si>
  <si>
    <t>1. Przedsięwzięcie służące poprawie efektywności energetycznej</t>
  </si>
  <si>
    <t>2. Podmiot u którego zostanie lub zostało zrealizowane przedsięwzięcie:</t>
  </si>
  <si>
    <t xml:space="preserve">Imię i  nazwisk lub nazwa:    </t>
  </si>
  <si>
    <t xml:space="preserve">Adres:  </t>
  </si>
  <si>
    <r>
      <t>3. Miejsce lokalizacji przedsięwzięcia</t>
    </r>
    <r>
      <rPr>
        <i/>
        <sz val="11"/>
        <rFont val="Arial CE"/>
        <family val="2"/>
        <charset val="238"/>
      </rPr>
      <t xml:space="preserve"> </t>
    </r>
  </si>
  <si>
    <t xml:space="preserve">4. Audyt sporządził </t>
  </si>
  <si>
    <r>
      <t>5. Data sporządzenia audytu</t>
    </r>
    <r>
      <rPr>
        <i/>
        <sz val="11"/>
        <rFont val="Arial CE"/>
        <family val="2"/>
        <charset val="238"/>
      </rPr>
      <t xml:space="preserve">: </t>
    </r>
  </si>
  <si>
    <t>MODERNIZACJA OŚWIETLENIA WEWNĘTRZNEGO</t>
  </si>
  <si>
    <t xml:space="preserve">2.  Charakterystyka przedsięwzięcia  </t>
  </si>
  <si>
    <t>Charakterystyka oświetlenia</t>
  </si>
  <si>
    <t>3. Dokumenty i dane źródłowe wykorzystane przy opracowaniu audytu</t>
  </si>
  <si>
    <t>Energia finalna i pierwotna</t>
  </si>
  <si>
    <t>6. Parametry przedsięwzięcia służącego poprawie efektywności energetycznej</t>
  </si>
  <si>
    <t xml:space="preserve">Zastosowanie usprawnienia i metoda określenia ich efektów </t>
  </si>
  <si>
    <t>Usprawnienia w ramach przedsięwzięcia</t>
  </si>
  <si>
    <t>Metoda określenia  efektów usprawnienia (źródła danych, metody obliczeniowe, programy komputerowe)</t>
  </si>
  <si>
    <t>Obliczenie zużycia energii wg ich mocy i czasu pracy,</t>
  </si>
  <si>
    <t xml:space="preserve">Zestawienie efektów przedsięwzięcia </t>
  </si>
  <si>
    <t>Rodzaj danych</t>
  </si>
  <si>
    <t>Jednostka</t>
  </si>
  <si>
    <t xml:space="preserve">Wartość </t>
  </si>
  <si>
    <t>Uwagi</t>
  </si>
  <si>
    <t>Oszczędność  zużycia  energii finalnej</t>
  </si>
  <si>
    <t xml:space="preserve">MWh/a </t>
  </si>
  <si>
    <t>toe/rok</t>
  </si>
  <si>
    <t>Współczynnik nakładu nieodnawialnej energii pierwotnej</t>
  </si>
  <si>
    <t>Oszczędność zużycia energii pierwotnej</t>
  </si>
  <si>
    <r>
      <t>Wskaźnik emisji CO</t>
    </r>
    <r>
      <rPr>
        <vertAlign val="subscript"/>
        <sz val="10"/>
        <rFont val="Arial CE"/>
        <family val="2"/>
        <charset val="238"/>
      </rPr>
      <t>2</t>
    </r>
  </si>
  <si>
    <r>
      <t>Szacowana wielkość redukcji emisji CO</t>
    </r>
    <r>
      <rPr>
        <vertAlign val="subscript"/>
        <sz val="10"/>
        <rFont val="Arial CE"/>
        <family val="2"/>
        <charset val="238"/>
      </rPr>
      <t>2</t>
    </r>
  </si>
  <si>
    <r>
      <t>MgCO</t>
    </r>
    <r>
      <rPr>
        <vertAlign val="subscript"/>
        <sz val="10"/>
        <rFont val="Arial CE"/>
        <family val="2"/>
        <charset val="238"/>
      </rPr>
      <t>2</t>
    </r>
    <r>
      <rPr>
        <sz val="10"/>
        <rFont val="Arial CE"/>
        <family val="2"/>
        <charset val="238"/>
      </rPr>
      <t xml:space="preserve">/rok </t>
    </r>
  </si>
  <si>
    <t>Roczna oszczędność  kosztu energii</t>
  </si>
  <si>
    <t>Koszt przedsięwzięcia</t>
  </si>
  <si>
    <t>Czas zwrotu</t>
  </si>
  <si>
    <t>Lata</t>
  </si>
  <si>
    <t>Modernizacja oświatlenia</t>
  </si>
  <si>
    <t>Obliczenie energii wg inwentaryzacji i metod obliczeniowych zawartych w metodyce dotyczącej świadectw energetycznych. Obliczenie efektów ekonomicznych na podstawie cen zakupu materiałów i robocizny oraz cen energii</t>
  </si>
  <si>
    <t xml:space="preserve"> -</t>
  </si>
  <si>
    <t>Planowane koszty całkowite</t>
  </si>
  <si>
    <t>Roczne oszczędność energii finalnej</t>
  </si>
  <si>
    <t>Roczne oszczędność kosztów</t>
  </si>
  <si>
    <t>SPBT</t>
  </si>
  <si>
    <t>%</t>
  </si>
  <si>
    <t>Usprawnienia w przedsięwzięciu termomodernizacyjnym</t>
  </si>
  <si>
    <t>Roczne zmniejszenie zużycia energii  finalnej [%]</t>
  </si>
  <si>
    <t>Roczna oszczędność kosztów energii        [zł/rok]</t>
  </si>
  <si>
    <t>Planowane koszty całkowite przedsięwzięcia    [zł]</t>
  </si>
  <si>
    <t>Roczne zmniejszenie zużycia energii finalnej  [kWh/rok]</t>
  </si>
  <si>
    <t>Roczne zmniejszenie zużycia energii pierwotnej  [kWh/rok]</t>
  </si>
  <si>
    <t>Inwentaryzacja techniczno-budowlana instalacji</t>
  </si>
  <si>
    <t xml:space="preserve">Ocena opłacalności </t>
  </si>
  <si>
    <t>7.1</t>
  </si>
  <si>
    <t>7.2</t>
  </si>
  <si>
    <t>4.1</t>
  </si>
  <si>
    <t>4.2</t>
  </si>
  <si>
    <t>Koszt oświetlenia</t>
  </si>
  <si>
    <t>Inwentaryzacja architektoniczno-budowlana</t>
  </si>
  <si>
    <t xml:space="preserve"> Karta Audytu oświetlenia</t>
  </si>
  <si>
    <t xml:space="preserve">AUDYT </t>
  </si>
  <si>
    <t>W / kWh</t>
  </si>
  <si>
    <t>Zestawienie wymienianych opraw</t>
  </si>
  <si>
    <t xml:space="preserve"> </t>
  </si>
  <si>
    <t>Oprawa LED</t>
  </si>
  <si>
    <r>
      <t xml:space="preserve">Adres:         </t>
    </r>
    <r>
      <rPr>
        <i/>
        <sz val="10"/>
        <rFont val="Calibri"/>
        <family val="2"/>
        <charset val="238"/>
      </rPr>
      <t/>
    </r>
  </si>
  <si>
    <r>
      <t>Imię i  nazwisko</t>
    </r>
    <r>
      <rPr>
        <i/>
        <sz val="10"/>
        <rFont val="Arial CE"/>
        <family val="2"/>
        <charset val="238"/>
      </rPr>
      <t xml:space="preserve">: </t>
    </r>
  </si>
  <si>
    <t>KARTA AUDYTU EFEKTYWNOŚCI ENERGETYCZNEJ</t>
  </si>
  <si>
    <t xml:space="preserve">Podstawowe informacje dotyczące przedsięwzięcia służącego poprawie efektywności energetycznej </t>
  </si>
  <si>
    <t xml:space="preserve">Przedsięwzięcie służące poprawie efektywności energetycznej: </t>
  </si>
  <si>
    <t>Opis przedsięwzięcia służącego poprawie efektywności energetycznej (max. 250 znaków):</t>
  </si>
  <si>
    <r>
      <t>Dane podmiotu, u którego będzie realizowane/</t>
    </r>
    <r>
      <rPr>
        <strike/>
        <sz val="9"/>
        <color rgb="FF262626"/>
        <rFont val="Calibri"/>
        <family val="2"/>
        <charset val="238"/>
      </rPr>
      <t>zostało zrealizowane</t>
    </r>
    <r>
      <rPr>
        <sz val="9"/>
        <color rgb="FF262626"/>
        <rFont val="Calibri"/>
        <family val="2"/>
        <charset val="238"/>
      </rPr>
      <t>∗ przedsięwzięcie służące poprawie efektywności energetycznej, lub podmiotu upoważnionego (numer PESEL albo nazwa):</t>
    </r>
  </si>
  <si>
    <t>Planowana data rozpoczęcia realizacji
przedsięwzięcia służącego poprawie efektywności energetycznej:**</t>
  </si>
  <si>
    <t>Data zakończenia realizacji przedsięwzięcia służącego poprawie efektywności energetycznej:***</t>
  </si>
  <si>
    <t>Wyrażony w latach kalendarzowych okres uzyskiwania oszczędności energii:</t>
  </si>
  <si>
    <t>nie dotyczy</t>
  </si>
  <si>
    <t>10 lat</t>
  </si>
  <si>
    <t>Średnioroczna ilość energii finalnej planowanej do zaoszczędzenia:**</t>
  </si>
  <si>
    <t>Średnioroczna ilość energii pierwotnej planowanej do zaoszczędzenia:**</t>
  </si>
  <si>
    <t>4. Inwentaryzacja techniczno-budowlana instalacji</t>
  </si>
  <si>
    <t>energia elektryczna</t>
  </si>
  <si>
    <t>tradycyjna</t>
  </si>
  <si>
    <t>mgr inż. Marcin Domińczyk</t>
  </si>
  <si>
    <t>509295397</t>
  </si>
  <si>
    <t>Moc jednostkowa źródła światła</t>
  </si>
  <si>
    <t>ilość źródeł światła w oprawie</t>
  </si>
  <si>
    <t>Jedn. Moc całkowita zianstalowanego źrdła</t>
  </si>
  <si>
    <t>Moc jednostkowa opraw oświetl.</t>
  </si>
  <si>
    <t>Koszt jednostkowy wymiany opraw</t>
  </si>
  <si>
    <t>zł/szt</t>
  </si>
  <si>
    <t>Wymiana oświetlenia wewnętrznego</t>
  </si>
  <si>
    <t>Demontaż lamp oświetlenia i montaż nowych energooszczędnych.</t>
  </si>
  <si>
    <t>Wymiana oświetlenia na energooszczędne.</t>
  </si>
  <si>
    <t>Oprawa świetlówkowa</t>
  </si>
  <si>
    <t>h</t>
  </si>
  <si>
    <t>Ilość źródeł światła w oprawie</t>
  </si>
  <si>
    <t>świetlówkowe/żarowe/LED</t>
  </si>
  <si>
    <t>Gmina Miejska Starogard Gdański</t>
  </si>
  <si>
    <t>ul. Gdańska 6,                                                   
83-200 Starogard Gdański</t>
  </si>
  <si>
    <t>Miejski Ośrodek Pomocy Społecznej                                                                                   al. Jana Pawła II 6,                                                
83-200 Starogard Gdański</t>
  </si>
  <si>
    <t>Gmina Miejska Starogard Gdański                                                                     ul. Gdańska 6, 83-200 Starogard Gdański                                                             Miejsce realizacji: 
Miejski Ośrodek Pomocy Społecznej                                                                                   al. Jana Pawła II 6, 83-200 Starogard Gdański</t>
  </si>
  <si>
    <t>Oprawa żarowa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</si>
</sst>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0.0"/>
    <numFmt numFmtId="165" formatCode="0.000"/>
    <numFmt numFmtId="166" formatCode="#,##0.0"/>
    <numFmt numFmtId="167" formatCode="#,##0.000"/>
    <numFmt numFmtId="168" formatCode="dd&quot;.&quot;mm&quot;.&quot;yyyy"/>
  </numFmts>
  <fonts count="5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vertAlign val="subscript"/>
      <sz val="9"/>
      <name val="Arial CE"/>
      <family val="2"/>
      <charset val="238"/>
    </font>
    <font>
      <sz val="8"/>
      <name val="Arial CE"/>
      <family val="2"/>
      <charset val="238"/>
    </font>
    <font>
      <vertAlign val="subscript"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sz val="12"/>
      <name val="Symbol"/>
      <family val="1"/>
      <charset val="2"/>
    </font>
    <font>
      <sz val="12"/>
      <name val="Courier New"/>
      <family val="3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0"/>
      <name val="Arial"/>
      <family val="2"/>
    </font>
    <font>
      <b/>
      <vertAlign val="subscript"/>
      <sz val="11"/>
      <name val="Arial CE"/>
      <charset val="238"/>
    </font>
    <font>
      <b/>
      <vertAlign val="superscript"/>
      <sz val="11"/>
      <name val="Arial CE"/>
      <charset val="238"/>
    </font>
    <font>
      <sz val="12"/>
      <name val="Arial"/>
      <family val="2"/>
    </font>
    <font>
      <b/>
      <sz val="11"/>
      <name val="Symbol"/>
      <family val="1"/>
      <charset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i/>
      <sz val="11"/>
      <name val="Arial CE"/>
      <family val="2"/>
      <charset val="238"/>
    </font>
    <font>
      <sz val="10"/>
      <name val="Calibri"/>
      <family val="2"/>
      <charset val="238"/>
    </font>
    <font>
      <vertAlign val="subscript"/>
      <sz val="10"/>
      <name val="Arial CE"/>
      <family val="2"/>
      <charset val="238"/>
    </font>
    <font>
      <sz val="10"/>
      <name val="Arial CE"/>
      <family val="2"/>
      <charset val="238"/>
    </font>
    <font>
      <b/>
      <sz val="18"/>
      <name val="Arial CE"/>
      <family val="2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b/>
      <i/>
      <sz val="16"/>
      <name val="Arial CE"/>
      <family val="2"/>
      <charset val="238"/>
    </font>
    <font>
      <sz val="11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4"/>
      <name val="Arial CE"/>
      <family val="2"/>
      <charset val="238"/>
    </font>
    <font>
      <sz val="14"/>
      <name val="Arial CE"/>
      <family val="2"/>
      <charset val="238"/>
    </font>
    <font>
      <i/>
      <sz val="10"/>
      <name val="Calibri"/>
      <family val="2"/>
      <charset val="238"/>
    </font>
    <font>
      <i/>
      <sz val="11"/>
      <name val="Arial CE"/>
      <family val="2"/>
      <charset val="238"/>
    </font>
    <font>
      <i/>
      <sz val="10"/>
      <name val="Arial CE"/>
      <family val="2"/>
      <charset val="238"/>
    </font>
    <font>
      <sz val="14"/>
      <color rgb="FF000000"/>
      <name val="Calibri"/>
      <family val="2"/>
      <charset val="238"/>
    </font>
    <font>
      <b/>
      <sz val="10"/>
      <color rgb="FF262626"/>
      <name val="Calibri"/>
      <family val="2"/>
      <charset val="238"/>
    </font>
    <font>
      <b/>
      <sz val="9"/>
      <color rgb="FF262626"/>
      <name val="Calibri"/>
      <family val="2"/>
      <charset val="238"/>
    </font>
    <font>
      <sz val="9"/>
      <color rgb="FF262626"/>
      <name val="Calibri"/>
      <family val="2"/>
      <charset val="238"/>
    </font>
    <font>
      <sz val="10"/>
      <color rgb="FF262626"/>
      <name val="Calibri"/>
      <family val="2"/>
      <charset val="238"/>
    </font>
    <font>
      <strike/>
      <sz val="9"/>
      <color rgb="FF262626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8"/>
      <color rgb="FF262626"/>
      <name val="Calibri"/>
      <family val="2"/>
      <charset val="238"/>
    </font>
    <font>
      <b/>
      <sz val="14"/>
      <color rgb="FF000000"/>
      <name val="Arial CE"/>
      <charset val="238"/>
    </font>
    <font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64" fontId="4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quotePrefix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/>
    <xf numFmtId="0" fontId="0" fillId="0" borderId="0" xfId="0" applyBorder="1"/>
    <xf numFmtId="0" fontId="0" fillId="0" borderId="6" xfId="0" applyBorder="1"/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3" fillId="0" borderId="0" xfId="0" applyFont="1"/>
    <xf numFmtId="0" fontId="13" fillId="0" borderId="1" xfId="0" applyFont="1" applyBorder="1" applyAlignment="1">
      <alignment vertical="center"/>
    </xf>
    <xf numFmtId="0" fontId="18" fillId="0" borderId="0" xfId="0" applyFont="1" applyAlignment="1"/>
    <xf numFmtId="0" fontId="17" fillId="0" borderId="0" xfId="0" applyFont="1" applyAlignment="1"/>
    <xf numFmtId="0" fontId="3" fillId="0" borderId="0" xfId="0" quotePrefix="1" applyFont="1" applyAlignment="1">
      <alignment vertical="top"/>
    </xf>
    <xf numFmtId="166" fontId="3" fillId="0" borderId="0" xfId="0" applyNumberFormat="1" applyFont="1"/>
    <xf numFmtId="0" fontId="21" fillId="0" borderId="0" xfId="0" applyFont="1" applyAlignment="1"/>
    <xf numFmtId="0" fontId="24" fillId="0" borderId="0" xfId="0" applyFont="1" applyAlignment="1"/>
    <xf numFmtId="0" fontId="21" fillId="0" borderId="0" xfId="0" applyFont="1"/>
    <xf numFmtId="0" fontId="21" fillId="0" borderId="0" xfId="0" applyFont="1" applyProtection="1">
      <protection locked="0"/>
    </xf>
    <xf numFmtId="0" fontId="0" fillId="0" borderId="1" xfId="0" applyBorder="1" applyAlignment="1">
      <alignment vertical="center"/>
    </xf>
    <xf numFmtId="0" fontId="27" fillId="0" borderId="0" xfId="0" applyFont="1"/>
    <xf numFmtId="0" fontId="26" fillId="2" borderId="1" xfId="0" applyFont="1" applyFill="1" applyBorder="1" applyAlignment="1">
      <alignment horizontal="justify" vertical="top" wrapText="1"/>
    </xf>
    <xf numFmtId="0" fontId="27" fillId="0" borderId="1" xfId="0" applyFont="1" applyBorder="1"/>
    <xf numFmtId="0" fontId="27" fillId="0" borderId="7" xfId="0" applyFont="1" applyFill="1" applyBorder="1"/>
    <xf numFmtId="0" fontId="27" fillId="0" borderId="0" xfId="0" applyFont="1" applyAlignment="1">
      <alignment wrapText="1"/>
    </xf>
    <xf numFmtId="0" fontId="27" fillId="0" borderId="1" xfId="0" applyFont="1" applyBorder="1" applyAlignment="1">
      <alignment horizontal="center"/>
    </xf>
    <xf numFmtId="3" fontId="27" fillId="0" borderId="1" xfId="0" applyNumberFormat="1" applyFont="1" applyBorder="1"/>
    <xf numFmtId="3" fontId="26" fillId="0" borderId="1" xfId="0" applyNumberFormat="1" applyFont="1" applyBorder="1"/>
    <xf numFmtId="3" fontId="27" fillId="0" borderId="0" xfId="0" applyNumberFormat="1" applyFont="1"/>
    <xf numFmtId="0" fontId="27" fillId="0" borderId="0" xfId="0" applyFont="1" applyBorder="1"/>
    <xf numFmtId="44" fontId="28" fillId="0" borderId="0" xfId="2" applyFont="1" applyFill="1" applyBorder="1" applyAlignment="1" applyProtection="1">
      <alignment horizontal="center" vertical="center"/>
      <protection locked="0"/>
    </xf>
    <xf numFmtId="3" fontId="26" fillId="0" borderId="0" xfId="0" applyNumberFormat="1" applyFont="1" applyBorder="1"/>
    <xf numFmtId="44" fontId="28" fillId="0" borderId="0" xfId="2" applyFont="1" applyFill="1" applyBorder="1" applyAlignment="1" applyProtection="1">
      <alignment vertical="center"/>
      <protection locked="0"/>
    </xf>
    <xf numFmtId="0" fontId="26" fillId="0" borderId="0" xfId="0" applyFont="1"/>
    <xf numFmtId="167" fontId="27" fillId="0" borderId="0" xfId="0" applyNumberFormat="1" applyFont="1" applyAlignment="1"/>
    <xf numFmtId="3" fontId="27" fillId="0" borderId="0" xfId="0" applyNumberFormat="1" applyFont="1" applyAlignment="1"/>
    <xf numFmtId="3" fontId="26" fillId="0" borderId="1" xfId="0" applyNumberFormat="1" applyFont="1" applyFill="1" applyBorder="1" applyAlignment="1">
      <alignment horizontal="right" wrapText="1"/>
    </xf>
    <xf numFmtId="0" fontId="27" fillId="0" borderId="1" xfId="0" applyFont="1" applyFill="1" applyBorder="1" applyAlignment="1" applyProtection="1">
      <alignment horizontal="center"/>
      <protection locked="0"/>
    </xf>
    <xf numFmtId="0" fontId="27" fillId="0" borderId="0" xfId="0" applyFont="1" applyBorder="1" applyAlignment="1">
      <alignment horizontal="center"/>
    </xf>
    <xf numFmtId="0" fontId="27" fillId="0" borderId="0" xfId="0" applyFont="1" applyAlignment="1"/>
    <xf numFmtId="0" fontId="27" fillId="0" borderId="0" xfId="0" applyFont="1" applyBorder="1" applyAlignment="1" applyProtection="1">
      <alignment horizontal="center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3" fontId="15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justify" vertical="top" wrapText="1"/>
    </xf>
    <xf numFmtId="0" fontId="26" fillId="0" borderId="0" xfId="0" applyFont="1" applyFill="1" applyBorder="1" applyAlignment="1">
      <alignment horizontal="left" vertical="top" wrapText="1"/>
    </xf>
    <xf numFmtId="0" fontId="27" fillId="0" borderId="0" xfId="0" applyFont="1" applyFill="1"/>
    <xf numFmtId="0" fontId="0" fillId="0" borderId="1" xfId="0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31" fillId="0" borderId="0" xfId="0" applyFont="1"/>
    <xf numFmtId="0" fontId="12" fillId="0" borderId="0" xfId="0" applyFont="1" applyAlignment="1">
      <alignment horizontal="center" wrapText="1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Alignment="1"/>
    <xf numFmtId="0" fontId="4" fillId="0" borderId="0" xfId="0" applyFont="1" applyFill="1" applyBorder="1" applyAlignment="1" applyProtection="1">
      <protection locked="0"/>
    </xf>
    <xf numFmtId="0" fontId="4" fillId="0" borderId="0" xfId="0" applyFont="1" applyBorder="1" applyAlignment="1"/>
    <xf numFmtId="0" fontId="4" fillId="0" borderId="0" xfId="0" applyFont="1" applyBorder="1"/>
    <xf numFmtId="0" fontId="4" fillId="0" borderId="0" xfId="0" applyFont="1" applyProtection="1">
      <protection locked="0"/>
    </xf>
    <xf numFmtId="0" fontId="3" fillId="0" borderId="0" xfId="0" applyFont="1" applyFill="1"/>
    <xf numFmtId="0" fontId="3" fillId="0" borderId="0" xfId="0" applyFont="1" applyBorder="1"/>
    <xf numFmtId="0" fontId="6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2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/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3" fillId="0" borderId="0" xfId="0" applyFont="1"/>
    <xf numFmtId="4" fontId="3" fillId="0" borderId="0" xfId="0" applyNumberFormat="1" applyFont="1"/>
    <xf numFmtId="4" fontId="3" fillId="0" borderId="1" xfId="0" applyNumberFormat="1" applyFont="1" applyBorder="1" applyAlignment="1">
      <alignment vertical="center" wrapText="1"/>
    </xf>
    <xf numFmtId="9" fontId="21" fillId="0" borderId="1" xfId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9" fontId="29" fillId="0" borderId="1" xfId="1" applyFont="1" applyFill="1" applyBorder="1" applyAlignment="1">
      <alignment horizontal="center" vertical="center" wrapText="1"/>
    </xf>
    <xf numFmtId="3" fontId="29" fillId="0" borderId="1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9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167" fontId="27" fillId="3" borderId="1" xfId="0" applyNumberFormat="1" applyFont="1" applyFill="1" applyBorder="1"/>
    <xf numFmtId="44" fontId="28" fillId="3" borderId="1" xfId="2" applyFont="1" applyFill="1" applyBorder="1" applyAlignment="1" applyProtection="1">
      <alignment horizontal="center" vertical="center"/>
      <protection locked="0"/>
    </xf>
    <xf numFmtId="0" fontId="27" fillId="3" borderId="1" xfId="0" applyFont="1" applyFill="1" applyBorder="1"/>
    <xf numFmtId="44" fontId="28" fillId="3" borderId="1" xfId="2" applyFont="1" applyFill="1" applyBorder="1" applyAlignment="1" applyProtection="1">
      <alignment vertical="center"/>
      <protection locked="0"/>
    </xf>
    <xf numFmtId="0" fontId="27" fillId="0" borderId="1" xfId="0" applyFont="1" applyFill="1" applyBorder="1"/>
    <xf numFmtId="14" fontId="3" fillId="0" borderId="0" xfId="0" applyNumberFormat="1" applyFont="1"/>
    <xf numFmtId="0" fontId="35" fillId="0" borderId="0" xfId="0" applyFont="1"/>
    <xf numFmtId="0" fontId="35" fillId="0" borderId="0" xfId="0" applyFont="1" applyAlignment="1">
      <alignment horizontal="right"/>
    </xf>
    <xf numFmtId="0" fontId="37" fillId="0" borderId="0" xfId="0" applyFont="1" applyAlignment="1">
      <alignment horizontal="center" wrapText="1"/>
    </xf>
    <xf numFmtId="0" fontId="35" fillId="0" borderId="0" xfId="0" applyFont="1" applyFill="1"/>
    <xf numFmtId="0" fontId="35" fillId="0" borderId="0" xfId="0" applyFont="1" applyFill="1" applyBorder="1"/>
    <xf numFmtId="0" fontId="38" fillId="0" borderId="0" xfId="0" applyFont="1" applyAlignment="1"/>
    <xf numFmtId="0" fontId="35" fillId="0" borderId="0" xfId="0" applyFont="1" applyFill="1" applyBorder="1" applyAlignment="1"/>
    <xf numFmtId="0" fontId="35" fillId="0" borderId="0" xfId="0" applyFont="1" applyFill="1" applyAlignment="1"/>
    <xf numFmtId="0" fontId="35" fillId="0" borderId="0" xfId="0" applyFont="1" applyAlignment="1"/>
    <xf numFmtId="0" fontId="39" fillId="0" borderId="0" xfId="0" applyFont="1" applyAlignment="1"/>
    <xf numFmtId="0" fontId="40" fillId="0" borderId="0" xfId="0" applyFont="1" applyFill="1" applyBorder="1" applyAlignment="1"/>
    <xf numFmtId="0" fontId="40" fillId="0" borderId="0" xfId="0" applyFont="1" applyFill="1" applyBorder="1" applyAlignment="1" applyProtection="1">
      <protection locked="0"/>
    </xf>
    <xf numFmtId="0" fontId="40" fillId="0" borderId="0" xfId="0" applyFont="1" applyAlignment="1"/>
    <xf numFmtId="0" fontId="35" fillId="0" borderId="0" xfId="0" applyFont="1" applyBorder="1"/>
    <xf numFmtId="0" fontId="42" fillId="0" borderId="0" xfId="0" applyFont="1" applyAlignment="1"/>
    <xf numFmtId="0" fontId="40" fillId="0" borderId="0" xfId="0" applyFont="1" applyBorder="1" applyAlignment="1"/>
    <xf numFmtId="0" fontId="43" fillId="0" borderId="0" xfId="0" applyFont="1" applyBorder="1" applyAlignment="1"/>
    <xf numFmtId="0" fontId="43" fillId="0" borderId="0" xfId="0" applyFont="1" applyAlignment="1"/>
    <xf numFmtId="0" fontId="45" fillId="0" borderId="0" xfId="0" applyFont="1" applyAlignment="1"/>
    <xf numFmtId="0" fontId="43" fillId="0" borderId="0" xfId="0" applyFont="1" applyBorder="1" applyAlignment="1" applyProtection="1">
      <protection locked="0"/>
    </xf>
    <xf numFmtId="0" fontId="41" fillId="0" borderId="0" xfId="0" applyFont="1" applyBorder="1" applyAlignment="1" applyProtection="1">
      <protection locked="0"/>
    </xf>
    <xf numFmtId="0" fontId="41" fillId="0" borderId="0" xfId="0" applyFont="1" applyBorder="1" applyAlignment="1"/>
    <xf numFmtId="0" fontId="41" fillId="0" borderId="0" xfId="0" applyFont="1" applyAlignment="1"/>
    <xf numFmtId="0" fontId="35" fillId="0" borderId="0" xfId="0" applyFont="1" applyProtection="1">
      <protection locked="0"/>
    </xf>
    <xf numFmtId="0" fontId="48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 wrapText="1"/>
    </xf>
    <xf numFmtId="14" fontId="53" fillId="0" borderId="1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50" fillId="4" borderId="1" xfId="0" applyFont="1" applyFill="1" applyBorder="1" applyAlignment="1">
      <alignment horizontal="left" vertical="center" wrapText="1"/>
    </xf>
    <xf numFmtId="1" fontId="48" fillId="0" borderId="1" xfId="0" applyNumberFormat="1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165" fontId="48" fillId="0" borderId="1" xfId="0" applyNumberFormat="1" applyFont="1" applyBorder="1" applyAlignment="1">
      <alignment horizontal="center" vertical="center"/>
    </xf>
    <xf numFmtId="0" fontId="50" fillId="4" borderId="1" xfId="0" applyFont="1" applyFill="1" applyBorder="1" applyAlignment="1">
      <alignment horizontal="justify" vertical="center"/>
    </xf>
    <xf numFmtId="0" fontId="0" fillId="0" borderId="3" xfId="0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3" fillId="3" borderId="1" xfId="0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0" fontId="0" fillId="3" borderId="1" xfId="0" applyFill="1" applyBorder="1" applyAlignment="1">
      <alignment vertical="center"/>
    </xf>
    <xf numFmtId="3" fontId="13" fillId="3" borderId="1" xfId="0" applyNumberFormat="1" applyFont="1" applyFill="1" applyBorder="1" applyAlignment="1">
      <alignment vertical="center"/>
    </xf>
    <xf numFmtId="2" fontId="16" fillId="0" borderId="1" xfId="0" applyNumberFormat="1" applyFont="1" applyBorder="1" applyAlignment="1" applyProtection="1">
      <alignment horizontal="center" vertical="center"/>
      <protection locked="0"/>
    </xf>
    <xf numFmtId="2" fontId="16" fillId="0" borderId="5" xfId="0" applyNumberFormat="1" applyFont="1" applyFill="1" applyBorder="1" applyAlignment="1" applyProtection="1">
      <alignment horizontal="center" vertical="center"/>
      <protection locked="0"/>
    </xf>
    <xf numFmtId="4" fontId="13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15" fillId="0" borderId="1" xfId="0" applyNumberFormat="1" applyFont="1" applyBorder="1" applyAlignment="1">
      <alignment vertical="center" wrapText="1"/>
    </xf>
    <xf numFmtId="4" fontId="6" fillId="0" borderId="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168" fontId="56" fillId="0" borderId="16" xfId="0" applyNumberFormat="1" applyFont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>
      <alignment vertical="center" wrapText="1"/>
    </xf>
    <xf numFmtId="0" fontId="55" fillId="0" borderId="0" xfId="0" applyFont="1" applyAlignment="1" applyProtection="1">
      <alignment horizontal="left" wrapText="1"/>
      <protection locked="0"/>
    </xf>
    <xf numFmtId="0" fontId="30" fillId="0" borderId="0" xfId="0" applyFont="1" applyBorder="1" applyAlignment="1" applyProtection="1">
      <protection locked="0"/>
    </xf>
    <xf numFmtId="0" fontId="41" fillId="0" borderId="0" xfId="0" applyFont="1" applyBorder="1" applyAlignment="1" applyProtection="1">
      <protection locked="0"/>
    </xf>
    <xf numFmtId="168" fontId="55" fillId="0" borderId="0" xfId="0" applyNumberFormat="1" applyFont="1"/>
    <xf numFmtId="0" fontId="36" fillId="0" borderId="0" xfId="0" applyFont="1" applyAlignment="1">
      <alignment horizontal="center" wrapText="1"/>
    </xf>
    <xf numFmtId="0" fontId="39" fillId="0" borderId="0" xfId="0" applyFont="1" applyAlignment="1">
      <alignment horizontal="center"/>
    </xf>
    <xf numFmtId="0" fontId="30" fillId="0" borderId="0" xfId="0" applyFont="1" applyAlignment="1" applyProtection="1">
      <alignment horizontal="left" wrapText="1"/>
      <protection locked="0"/>
    </xf>
    <xf numFmtId="0" fontId="4" fillId="0" borderId="0" xfId="0" applyFont="1" applyFill="1" applyBorder="1" applyAlignment="1">
      <alignment horizontal="left"/>
    </xf>
    <xf numFmtId="0" fontId="12" fillId="0" borderId="0" xfId="0" applyFont="1" applyFill="1" applyBorder="1" applyAlignment="1" applyProtection="1">
      <alignment horizontal="left"/>
      <protection locked="0"/>
    </xf>
    <xf numFmtId="0" fontId="30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4" fillId="0" borderId="0" xfId="0" applyFont="1" applyAlignment="1"/>
    <xf numFmtId="0" fontId="48" fillId="0" borderId="1" xfId="0" applyFont="1" applyBorder="1" applyAlignment="1">
      <alignment horizontal="center" vertical="center"/>
    </xf>
    <xf numFmtId="0" fontId="50" fillId="4" borderId="1" xfId="0" applyFont="1" applyFill="1" applyBorder="1" applyAlignment="1">
      <alignment horizontal="left" vertical="center" wrapText="1"/>
    </xf>
    <xf numFmtId="0" fontId="51" fillId="0" borderId="16" xfId="0" applyFont="1" applyBorder="1" applyAlignment="1">
      <alignment horizontal="center" vertical="center" wrapText="1"/>
    </xf>
    <xf numFmtId="0" fontId="50" fillId="4" borderId="3" xfId="0" applyFont="1" applyFill="1" applyBorder="1" applyAlignment="1">
      <alignment horizontal="center" vertical="center" wrapText="1"/>
    </xf>
    <xf numFmtId="0" fontId="50" fillId="4" borderId="4" xfId="0" applyFont="1" applyFill="1" applyBorder="1" applyAlignment="1">
      <alignment horizontal="center" vertical="center" wrapText="1"/>
    </xf>
    <xf numFmtId="0" fontId="50" fillId="4" borderId="5" xfId="0" applyFont="1" applyFill="1" applyBorder="1" applyAlignment="1">
      <alignment horizontal="center" vertical="center" wrapText="1"/>
    </xf>
    <xf numFmtId="0" fontId="47" fillId="4" borderId="1" xfId="0" applyFont="1" applyFill="1" applyBorder="1" applyAlignment="1">
      <alignment horizontal="center" vertical="center"/>
    </xf>
    <xf numFmtId="0" fontId="49" fillId="4" borderId="1" xfId="0" applyFont="1" applyFill="1" applyBorder="1" applyAlignment="1">
      <alignment horizontal="center" vertical="center"/>
    </xf>
    <xf numFmtId="0" fontId="51" fillId="0" borderId="1" xfId="0" applyFont="1" applyBorder="1" applyAlignment="1">
      <alignment horizontal="center" vertical="center" wrapText="1"/>
    </xf>
    <xf numFmtId="0" fontId="49" fillId="4" borderId="3" xfId="0" applyFont="1" applyFill="1" applyBorder="1" applyAlignment="1">
      <alignment horizontal="center" vertical="center" wrapText="1"/>
    </xf>
    <xf numFmtId="0" fontId="49" fillId="4" borderId="4" xfId="0" applyFont="1" applyFill="1" applyBorder="1" applyAlignment="1">
      <alignment horizontal="center" vertical="center" wrapText="1"/>
    </xf>
    <xf numFmtId="0" fontId="49" fillId="4" borderId="5" xfId="0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justify" vertical="center"/>
    </xf>
    <xf numFmtId="49" fontId="51" fillId="0" borderId="1" xfId="0" applyNumberFormat="1" applyFont="1" applyBorder="1" applyAlignment="1">
      <alignment horizontal="justify" vertical="center"/>
    </xf>
    <xf numFmtId="0" fontId="54" fillId="0" borderId="1" xfId="0" applyFont="1" applyBorder="1" applyAlignment="1">
      <alignment horizontal="justify" vertical="center"/>
    </xf>
    <xf numFmtId="0" fontId="49" fillId="4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shrinkToFit="1"/>
    </xf>
    <xf numFmtId="4" fontId="14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3" fontId="3" fillId="0" borderId="5" xfId="0" applyNumberFormat="1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left" wrapText="1"/>
    </xf>
    <xf numFmtId="0" fontId="26" fillId="2" borderId="4" xfId="0" applyFont="1" applyFill="1" applyBorder="1" applyAlignment="1">
      <alignment horizontal="left" wrapText="1"/>
    </xf>
    <xf numFmtId="0" fontId="26" fillId="2" borderId="5" xfId="0" applyFont="1" applyFill="1" applyBorder="1" applyAlignment="1">
      <alignment horizontal="left" wrapText="1"/>
    </xf>
    <xf numFmtId="0" fontId="26" fillId="0" borderId="1" xfId="0" applyFont="1" applyBorder="1" applyAlignment="1">
      <alignment horizontal="center"/>
    </xf>
    <xf numFmtId="0" fontId="26" fillId="2" borderId="3" xfId="0" applyFont="1" applyFill="1" applyBorder="1" applyAlignment="1">
      <alignment horizontal="left" vertical="top" wrapText="1"/>
    </xf>
    <xf numFmtId="0" fontId="26" fillId="2" borderId="4" xfId="0" applyFont="1" applyFill="1" applyBorder="1" applyAlignment="1">
      <alignment horizontal="left" vertical="top" wrapText="1"/>
    </xf>
    <xf numFmtId="0" fontId="26" fillId="2" borderId="5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/>
    </xf>
    <xf numFmtId="3" fontId="29" fillId="0" borderId="3" xfId="0" applyNumberFormat="1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3" fontId="27" fillId="0" borderId="3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3" fontId="29" fillId="0" borderId="3" xfId="0" applyNumberFormat="1" applyFont="1" applyBorder="1" applyAlignment="1">
      <alignment horizontal="center" vertical="center"/>
    </xf>
    <xf numFmtId="3" fontId="27" fillId="0" borderId="3" xfId="0" applyNumberFormat="1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1" xfId="0" applyFont="1" applyFill="1" applyBorder="1" applyAlignment="1">
      <alignment horizontal="left" wrapText="1"/>
    </xf>
    <xf numFmtId="4" fontId="26" fillId="0" borderId="3" xfId="0" applyNumberFormat="1" applyFont="1" applyFill="1" applyBorder="1" applyAlignment="1">
      <alignment horizontal="center" wrapText="1"/>
    </xf>
    <xf numFmtId="4" fontId="26" fillId="0" borderId="4" xfId="0" applyNumberFormat="1" applyFont="1" applyFill="1" applyBorder="1" applyAlignment="1">
      <alignment horizontal="center" wrapText="1"/>
    </xf>
    <xf numFmtId="4" fontId="26" fillId="0" borderId="5" xfId="0" applyNumberFormat="1" applyFont="1" applyFill="1" applyBorder="1" applyAlignment="1">
      <alignment horizontal="center" wrapText="1"/>
    </xf>
    <xf numFmtId="165" fontId="26" fillId="0" borderId="10" xfId="0" applyNumberFormat="1" applyFont="1" applyFill="1" applyBorder="1" applyAlignment="1">
      <alignment horizontal="center"/>
    </xf>
    <xf numFmtId="165" fontId="26" fillId="0" borderId="12" xfId="0" applyNumberFormat="1" applyFont="1" applyFill="1" applyBorder="1" applyAlignment="1">
      <alignment horizontal="center"/>
    </xf>
    <xf numFmtId="0" fontId="27" fillId="2" borderId="3" xfId="0" applyFont="1" applyFill="1" applyBorder="1" applyAlignment="1">
      <alignment wrapText="1"/>
    </xf>
    <xf numFmtId="0" fontId="27" fillId="2" borderId="4" xfId="0" applyFont="1" applyFill="1" applyBorder="1" applyAlignment="1">
      <alignment wrapText="1"/>
    </xf>
    <xf numFmtId="0" fontId="27" fillId="2" borderId="5" xfId="0" applyFont="1" applyFill="1" applyBorder="1" applyAlignment="1">
      <alignment wrapText="1"/>
    </xf>
    <xf numFmtId="44" fontId="28" fillId="0" borderId="3" xfId="2" applyFont="1" applyFill="1" applyBorder="1" applyAlignment="1" applyProtection="1">
      <alignment horizontal="center" vertical="center"/>
      <protection locked="0"/>
    </xf>
    <xf numFmtId="44" fontId="28" fillId="0" borderId="5" xfId="2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K40"/>
  <sheetViews>
    <sheetView tabSelected="1" view="pageBreakPreview" workbookViewId="0">
      <selection activeCell="F27" sqref="F27:K27"/>
    </sheetView>
  </sheetViews>
  <sheetFormatPr defaultColWidth="9.140625" defaultRowHeight="12.75" x14ac:dyDescent="0.2"/>
  <cols>
    <col min="1" max="1" width="5.7109375" style="130" customWidth="1"/>
    <col min="2" max="2" width="3.7109375" style="130" customWidth="1"/>
    <col min="3" max="3" width="10.5703125" style="130" customWidth="1"/>
    <col min="4" max="4" width="8.42578125" style="130" customWidth="1"/>
    <col min="5" max="5" width="7.5703125" style="130" customWidth="1"/>
    <col min="6" max="6" width="15.140625" style="130" customWidth="1"/>
    <col min="7" max="7" width="8.7109375" style="130" customWidth="1"/>
    <col min="8" max="8" width="9.42578125" style="130" customWidth="1"/>
    <col min="9" max="9" width="2" style="130" customWidth="1"/>
    <col min="10" max="10" width="9.140625" style="130"/>
    <col min="11" max="11" width="11.85546875" style="130" customWidth="1"/>
    <col min="12" max="16384" width="9.140625" style="130"/>
  </cols>
  <sheetData>
    <row r="3" spans="1:11" x14ac:dyDescent="0.2">
      <c r="I3" s="131"/>
    </row>
    <row r="14" spans="1:11" ht="39.75" customHeight="1" x14ac:dyDescent="0.35">
      <c r="A14" s="197" t="s">
        <v>111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7"/>
    </row>
    <row r="15" spans="1:11" ht="16.5" customHeight="1" x14ac:dyDescent="0.3">
      <c r="A15" s="132"/>
      <c r="B15" s="132"/>
      <c r="C15" s="132"/>
      <c r="D15" s="132"/>
      <c r="E15" s="132"/>
      <c r="F15" s="132"/>
      <c r="G15" s="132"/>
      <c r="H15" s="132"/>
      <c r="I15" s="132"/>
      <c r="J15" s="132"/>
    </row>
    <row r="16" spans="1:11" ht="16.5" customHeight="1" x14ac:dyDescent="0.3">
      <c r="A16" s="132"/>
      <c r="B16" s="132"/>
      <c r="C16" s="132"/>
      <c r="D16" s="132"/>
      <c r="E16" s="132"/>
      <c r="F16" s="132"/>
      <c r="G16" s="132"/>
      <c r="H16" s="132"/>
      <c r="I16" s="132"/>
      <c r="J16" s="132"/>
    </row>
    <row r="17" spans="1:11" ht="16.5" customHeight="1" x14ac:dyDescent="0.3">
      <c r="A17" s="132"/>
      <c r="B17" s="132"/>
      <c r="C17" s="132"/>
      <c r="D17" s="132"/>
      <c r="E17" s="132"/>
      <c r="F17" s="132"/>
      <c r="G17" s="132"/>
      <c r="H17" s="132"/>
      <c r="I17" s="132"/>
      <c r="J17" s="132"/>
    </row>
    <row r="18" spans="1:11" x14ac:dyDescent="0.2">
      <c r="A18" s="133"/>
      <c r="B18" s="133"/>
      <c r="C18" s="133"/>
      <c r="D18" s="133"/>
      <c r="E18" s="133"/>
      <c r="F18" s="133"/>
      <c r="G18" s="133"/>
      <c r="H18" s="133"/>
      <c r="I18" s="133"/>
    </row>
    <row r="19" spans="1:11" x14ac:dyDescent="0.2">
      <c r="A19" s="133"/>
      <c r="B19" s="133"/>
      <c r="C19" s="133"/>
      <c r="D19" s="133"/>
      <c r="E19" s="133"/>
      <c r="F19" s="133"/>
      <c r="G19" s="133"/>
      <c r="H19" s="133"/>
      <c r="I19" s="133"/>
    </row>
    <row r="20" spans="1:11" x14ac:dyDescent="0.2">
      <c r="A20" s="134"/>
      <c r="B20" s="134"/>
      <c r="C20" s="134"/>
      <c r="D20" s="134"/>
      <c r="E20" s="134"/>
      <c r="F20" s="134"/>
      <c r="G20" s="134"/>
      <c r="H20" s="134"/>
      <c r="I20" s="133"/>
    </row>
    <row r="21" spans="1:11" ht="15" x14ac:dyDescent="0.2">
      <c r="A21" s="134"/>
      <c r="B21" s="135" t="s">
        <v>112</v>
      </c>
      <c r="C21" s="136"/>
      <c r="D21" s="136"/>
      <c r="E21" s="136"/>
      <c r="F21" s="136"/>
      <c r="G21" s="136"/>
      <c r="H21" s="136"/>
      <c r="I21" s="137"/>
      <c r="J21" s="138"/>
    </row>
    <row r="22" spans="1:11" ht="15" x14ac:dyDescent="0.2">
      <c r="A22" s="134"/>
      <c r="B22" s="135"/>
      <c r="C22" s="136"/>
      <c r="D22" s="136"/>
      <c r="E22" s="136"/>
      <c r="F22" s="136"/>
      <c r="G22" s="136"/>
      <c r="H22" s="136"/>
      <c r="I22" s="137"/>
      <c r="J22" s="138"/>
    </row>
    <row r="23" spans="1:11" ht="24" customHeight="1" x14ac:dyDescent="0.3">
      <c r="B23" s="198" t="s">
        <v>119</v>
      </c>
      <c r="C23" s="198"/>
      <c r="D23" s="198"/>
      <c r="E23" s="198"/>
      <c r="F23" s="198"/>
      <c r="G23" s="198"/>
      <c r="H23" s="198"/>
      <c r="I23" s="198"/>
      <c r="J23" s="198"/>
      <c r="K23" s="198"/>
    </row>
    <row r="24" spans="1:11" ht="20.25" x14ac:dyDescent="0.3">
      <c r="A24" s="134"/>
      <c r="B24" s="139"/>
      <c r="C24" s="140"/>
      <c r="D24" s="140"/>
      <c r="E24" s="140"/>
      <c r="F24" s="140"/>
      <c r="G24" s="140"/>
      <c r="H24" s="140"/>
      <c r="I24" s="137"/>
      <c r="J24" s="138"/>
    </row>
    <row r="25" spans="1:11" ht="15" x14ac:dyDescent="0.2">
      <c r="A25" s="134"/>
      <c r="B25" s="135" t="s">
        <v>113</v>
      </c>
      <c r="C25" s="140"/>
      <c r="D25" s="140"/>
      <c r="E25" s="136"/>
      <c r="F25" s="141"/>
      <c r="G25" s="140"/>
      <c r="H25" s="140"/>
      <c r="I25" s="137"/>
      <c r="J25" s="138"/>
    </row>
    <row r="26" spans="1:11" ht="15" x14ac:dyDescent="0.2">
      <c r="A26" s="134"/>
      <c r="B26" s="135"/>
      <c r="C26" s="140"/>
      <c r="D26" s="140"/>
      <c r="E26" s="136"/>
      <c r="F26" s="141"/>
      <c r="G26" s="140"/>
      <c r="H26" s="140"/>
      <c r="I26" s="137"/>
      <c r="J26" s="138"/>
    </row>
    <row r="27" spans="1:11" ht="58.5" customHeight="1" x14ac:dyDescent="0.25">
      <c r="A27" s="134"/>
      <c r="B27" s="142" t="s">
        <v>114</v>
      </c>
      <c r="C27" s="140"/>
      <c r="D27" s="140"/>
      <c r="E27" s="136"/>
      <c r="F27" s="199" t="s">
        <v>206</v>
      </c>
      <c r="G27" s="199"/>
      <c r="H27" s="199"/>
      <c r="I27" s="199"/>
      <c r="J27" s="199"/>
      <c r="K27" s="199"/>
    </row>
    <row r="28" spans="1:11" ht="38.25" customHeight="1" x14ac:dyDescent="0.25">
      <c r="A28" s="134"/>
      <c r="B28" s="142" t="s">
        <v>115</v>
      </c>
      <c r="C28" s="140"/>
      <c r="D28" s="140"/>
      <c r="E28" s="136"/>
      <c r="F28" s="193" t="s">
        <v>207</v>
      </c>
      <c r="G28" s="193"/>
      <c r="H28" s="193"/>
      <c r="I28" s="193"/>
      <c r="J28" s="193"/>
      <c r="K28" s="193"/>
    </row>
    <row r="29" spans="1:11" ht="18.75" x14ac:dyDescent="0.3">
      <c r="A29" s="143"/>
      <c r="B29" s="144"/>
      <c r="C29" s="145"/>
      <c r="D29" s="145"/>
      <c r="E29" s="145"/>
      <c r="F29" s="146"/>
      <c r="G29" s="146"/>
      <c r="H29" s="146"/>
      <c r="I29" s="147"/>
      <c r="J29" s="147"/>
    </row>
    <row r="30" spans="1:11" ht="18" x14ac:dyDescent="0.25">
      <c r="A30" s="143"/>
      <c r="B30" s="135" t="s">
        <v>116</v>
      </c>
      <c r="C30" s="145"/>
      <c r="D30" s="145"/>
      <c r="E30" s="145"/>
      <c r="F30" s="146"/>
      <c r="G30" s="146"/>
      <c r="H30" s="146"/>
      <c r="I30" s="147"/>
      <c r="J30" s="147"/>
    </row>
    <row r="31" spans="1:11" ht="96" customHeight="1" x14ac:dyDescent="0.25">
      <c r="A31" s="143"/>
      <c r="B31" s="142" t="s">
        <v>174</v>
      </c>
      <c r="C31" s="145"/>
      <c r="D31" s="145"/>
      <c r="E31" s="145"/>
      <c r="F31" s="193" t="s">
        <v>208</v>
      </c>
      <c r="G31" s="193"/>
      <c r="H31" s="193"/>
      <c r="I31" s="193"/>
      <c r="J31" s="193"/>
      <c r="K31" s="193"/>
    </row>
    <row r="32" spans="1:11" ht="18" x14ac:dyDescent="0.25">
      <c r="A32" s="143"/>
      <c r="B32" s="148"/>
      <c r="C32" s="145"/>
      <c r="D32" s="145"/>
      <c r="E32" s="145"/>
      <c r="F32" s="146"/>
      <c r="G32" s="146"/>
      <c r="H32" s="146"/>
      <c r="I32" s="147"/>
      <c r="J32" s="147"/>
    </row>
    <row r="33" spans="1:10" ht="18" x14ac:dyDescent="0.25">
      <c r="A33" s="143"/>
      <c r="B33" s="135" t="s">
        <v>117</v>
      </c>
      <c r="C33" s="145"/>
      <c r="D33" s="145"/>
      <c r="E33" s="145"/>
      <c r="F33" s="149"/>
      <c r="G33" s="146"/>
      <c r="H33" s="146"/>
      <c r="I33" s="147"/>
      <c r="J33" s="147"/>
    </row>
    <row r="34" spans="1:10" ht="18" x14ac:dyDescent="0.25">
      <c r="A34" s="143"/>
      <c r="B34" s="142" t="s">
        <v>175</v>
      </c>
      <c r="C34" s="145"/>
      <c r="D34" s="145"/>
      <c r="E34" s="145"/>
      <c r="F34" s="194" t="s">
        <v>191</v>
      </c>
      <c r="G34" s="195"/>
      <c r="H34" s="195"/>
      <c r="I34" s="195"/>
      <c r="J34" s="195"/>
    </row>
    <row r="35" spans="1:10" ht="18" x14ac:dyDescent="0.25">
      <c r="A35" s="143"/>
      <c r="B35" s="148"/>
      <c r="C35" s="145"/>
      <c r="D35" s="145"/>
      <c r="E35" s="145"/>
      <c r="F35" s="150"/>
      <c r="G35" s="151"/>
      <c r="H35" s="151"/>
      <c r="I35" s="152"/>
      <c r="J35" s="152"/>
    </row>
    <row r="36" spans="1:10" ht="18" x14ac:dyDescent="0.25">
      <c r="A36" s="143"/>
      <c r="B36" s="135" t="s">
        <v>118</v>
      </c>
      <c r="C36" s="145"/>
      <c r="D36" s="145"/>
      <c r="E36" s="145"/>
      <c r="F36" s="196">
        <v>44686</v>
      </c>
      <c r="G36" s="196"/>
      <c r="H36" s="196"/>
      <c r="I36" s="196"/>
      <c r="J36" s="196"/>
    </row>
    <row r="37" spans="1:10" x14ac:dyDescent="0.2">
      <c r="A37" s="143"/>
      <c r="B37" s="143"/>
      <c r="C37" s="143"/>
      <c r="D37" s="143"/>
      <c r="E37" s="143"/>
      <c r="F37" s="143"/>
      <c r="G37" s="143"/>
      <c r="H37" s="143"/>
    </row>
    <row r="38" spans="1:10" x14ac:dyDescent="0.2">
      <c r="A38" s="143"/>
    </row>
    <row r="39" spans="1:10" x14ac:dyDescent="0.2">
      <c r="E39" s="153"/>
    </row>
    <row r="40" spans="1:10" x14ac:dyDescent="0.2">
      <c r="E40" s="153"/>
    </row>
  </sheetData>
  <mergeCells count="7">
    <mergeCell ref="F31:K31"/>
    <mergeCell ref="F34:J34"/>
    <mergeCell ref="F36:J36"/>
    <mergeCell ref="A14:K14"/>
    <mergeCell ref="B23:K23"/>
    <mergeCell ref="F27:K27"/>
    <mergeCell ref="F28:K28"/>
  </mergeCells>
  <phoneticPr fontId="0" type="noConversion"/>
  <pageMargins left="0.75" right="0.25" top="1" bottom="1" header="0.5" footer="0.5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33"/>
  <sheetViews>
    <sheetView topLeftCell="A10" workbookViewId="0">
      <selection activeCell="E43" sqref="E43"/>
    </sheetView>
  </sheetViews>
  <sheetFormatPr defaultColWidth="9.140625" defaultRowHeight="15" x14ac:dyDescent="0.2"/>
  <cols>
    <col min="1" max="1" width="3.140625" style="81" customWidth="1"/>
    <col min="2" max="2" width="3.7109375" style="81" customWidth="1"/>
    <col min="3" max="3" width="9.42578125" style="81" customWidth="1"/>
    <col min="4" max="4" width="8.42578125" style="81" customWidth="1"/>
    <col min="5" max="5" width="7.5703125" style="81" customWidth="1"/>
    <col min="6" max="6" width="15.140625" style="81" customWidth="1"/>
    <col min="7" max="7" width="8.7109375" style="81" customWidth="1"/>
    <col min="8" max="8" width="9.42578125" style="81" customWidth="1"/>
    <col min="9" max="9" width="2" style="81" customWidth="1"/>
    <col min="10" max="10" width="9.140625" style="81"/>
    <col min="11" max="11" width="16" style="81" customWidth="1"/>
    <col min="12" max="16384" width="9.140625" style="81"/>
  </cols>
  <sheetData>
    <row r="3" spans="1:11" x14ac:dyDescent="0.2">
      <c r="I3" s="82"/>
    </row>
    <row r="6" spans="1:11" s="83" customFormat="1" ht="21" customHeight="1" x14ac:dyDescent="0.25">
      <c r="A6" s="202" t="s">
        <v>169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</row>
    <row r="7" spans="1:11" s="83" customFormat="1" ht="22.5" customHeight="1" x14ac:dyDescent="0.25">
      <c r="A7" s="202" t="s">
        <v>110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</row>
    <row r="13" spans="1:11" ht="1.5" customHeight="1" x14ac:dyDescent="0.2"/>
    <row r="14" spans="1:11" ht="16.5" customHeight="1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</row>
    <row r="15" spans="1:11" ht="16.5" customHeight="1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</row>
    <row r="16" spans="1:11" ht="25.5" customHeight="1" x14ac:dyDescent="0.25">
      <c r="A16" s="84"/>
      <c r="B16" s="203" t="s">
        <v>106</v>
      </c>
      <c r="C16" s="203"/>
      <c r="D16" s="203"/>
      <c r="E16" s="84"/>
      <c r="F16" s="84"/>
      <c r="G16" s="84"/>
      <c r="H16" s="84"/>
      <c r="I16" s="84"/>
      <c r="J16" s="84"/>
    </row>
    <row r="17" spans="1:11" x14ac:dyDescent="0.2">
      <c r="A17" s="85"/>
      <c r="B17" s="85"/>
      <c r="C17" s="85"/>
      <c r="D17" s="85"/>
      <c r="E17" s="85"/>
      <c r="F17" s="85"/>
      <c r="G17" s="85"/>
      <c r="H17" s="85"/>
      <c r="I17" s="85"/>
    </row>
    <row r="18" spans="1:11" ht="15" customHeight="1" x14ac:dyDescent="0.2">
      <c r="A18" s="85"/>
      <c r="B18" s="86" t="s">
        <v>10</v>
      </c>
      <c r="C18" s="85" t="s">
        <v>168</v>
      </c>
      <c r="D18" s="85"/>
      <c r="E18" s="85"/>
      <c r="F18" s="85"/>
      <c r="G18" s="85"/>
      <c r="H18" s="85"/>
      <c r="I18" s="85"/>
    </row>
    <row r="19" spans="1:11" ht="15" customHeight="1" x14ac:dyDescent="0.2">
      <c r="A19" s="87"/>
      <c r="B19" s="88"/>
      <c r="C19" s="87"/>
      <c r="D19" s="87"/>
      <c r="E19" s="87"/>
      <c r="F19" s="87"/>
      <c r="G19" s="87"/>
      <c r="H19" s="87"/>
      <c r="I19" s="85"/>
    </row>
    <row r="20" spans="1:11" ht="15" customHeight="1" x14ac:dyDescent="0.2">
      <c r="A20" s="86"/>
      <c r="B20" s="86" t="s">
        <v>11</v>
      </c>
      <c r="C20" s="89" t="s">
        <v>107</v>
      </c>
      <c r="D20" s="89"/>
      <c r="E20" s="89"/>
      <c r="F20" s="89"/>
      <c r="G20" s="89"/>
      <c r="H20" s="89"/>
      <c r="I20" s="90"/>
      <c r="J20" s="91"/>
    </row>
    <row r="21" spans="1:11" ht="15" customHeight="1" x14ac:dyDescent="0.2">
      <c r="A21" s="86"/>
      <c r="B21" s="86"/>
      <c r="C21" s="89"/>
      <c r="D21" s="89"/>
      <c r="E21" s="89"/>
      <c r="F21" s="89"/>
      <c r="G21" s="89"/>
      <c r="H21" s="89"/>
      <c r="I21" s="90"/>
      <c r="J21" s="91"/>
    </row>
    <row r="22" spans="1:11" ht="15" customHeight="1" x14ac:dyDescent="0.2">
      <c r="A22" s="86"/>
      <c r="B22" s="86" t="s">
        <v>12</v>
      </c>
      <c r="C22" s="204" t="s">
        <v>108</v>
      </c>
      <c r="D22" s="204"/>
      <c r="E22" s="204"/>
      <c r="F22" s="204"/>
      <c r="G22" s="204"/>
      <c r="H22" s="204"/>
      <c r="I22" s="204"/>
      <c r="J22" s="204"/>
    </row>
    <row r="23" spans="1:11" ht="15" customHeight="1" x14ac:dyDescent="0.2">
      <c r="A23" s="86"/>
      <c r="B23" s="86"/>
      <c r="C23" s="89"/>
      <c r="D23" s="89"/>
      <c r="E23" s="89"/>
      <c r="F23" s="89"/>
      <c r="G23" s="89"/>
      <c r="H23" s="89"/>
      <c r="I23" s="90"/>
      <c r="J23" s="91"/>
    </row>
    <row r="24" spans="1:11" ht="15" customHeight="1" x14ac:dyDescent="0.2">
      <c r="A24" s="86"/>
      <c r="B24" s="86" t="s">
        <v>13</v>
      </c>
      <c r="C24" s="89" t="s">
        <v>160</v>
      </c>
      <c r="D24" s="89"/>
      <c r="E24" s="89"/>
      <c r="F24" s="92"/>
      <c r="G24" s="89"/>
      <c r="H24" s="89"/>
      <c r="I24" s="90"/>
      <c r="J24" s="91"/>
    </row>
    <row r="25" spans="1:11" ht="15" customHeight="1" x14ac:dyDescent="0.2">
      <c r="A25" s="86"/>
      <c r="B25" s="86"/>
      <c r="C25" s="89"/>
      <c r="D25" s="89"/>
      <c r="E25" s="89"/>
      <c r="F25" s="92"/>
      <c r="G25" s="89"/>
      <c r="H25" s="89"/>
      <c r="I25" s="90"/>
      <c r="J25" s="91"/>
    </row>
    <row r="26" spans="1:11" ht="15" customHeight="1" x14ac:dyDescent="0.2">
      <c r="A26" s="86"/>
      <c r="B26" s="86" t="s">
        <v>14</v>
      </c>
      <c r="C26" s="200" t="s">
        <v>161</v>
      </c>
      <c r="D26" s="200"/>
      <c r="E26" s="200"/>
      <c r="F26" s="200"/>
      <c r="G26" s="200"/>
      <c r="H26" s="200"/>
      <c r="I26" s="200"/>
      <c r="J26" s="200"/>
      <c r="K26" s="200"/>
    </row>
    <row r="27" spans="1:11" ht="15" customHeight="1" x14ac:dyDescent="0.25">
      <c r="A27" s="86"/>
      <c r="B27" s="86"/>
      <c r="C27" s="89"/>
      <c r="D27" s="89"/>
      <c r="E27" s="89"/>
      <c r="F27" s="201"/>
      <c r="G27" s="201"/>
      <c r="H27" s="201"/>
      <c r="I27" s="201"/>
      <c r="J27" s="201"/>
      <c r="K27" s="201"/>
    </row>
    <row r="28" spans="1:11" ht="15" customHeight="1" x14ac:dyDescent="0.2">
      <c r="A28" s="86"/>
      <c r="B28" s="86" t="s">
        <v>15</v>
      </c>
      <c r="C28" s="93" t="s">
        <v>109</v>
      </c>
      <c r="D28" s="93"/>
      <c r="E28" s="93"/>
      <c r="F28" s="93"/>
      <c r="G28" s="93"/>
      <c r="H28" s="93"/>
      <c r="I28" s="91"/>
      <c r="J28" s="91"/>
    </row>
    <row r="29" spans="1:11" ht="15" customHeight="1" x14ac:dyDescent="0.2">
      <c r="A29" s="86"/>
      <c r="B29" s="86"/>
      <c r="C29" s="93"/>
      <c r="D29" s="93"/>
      <c r="E29" s="93"/>
      <c r="F29" s="93"/>
      <c r="G29" s="93"/>
      <c r="H29" s="93"/>
      <c r="I29" s="91"/>
      <c r="J29" s="91"/>
    </row>
    <row r="30" spans="1:11" ht="15" customHeight="1" x14ac:dyDescent="0.25">
      <c r="A30" s="86"/>
      <c r="B30" s="86" t="s">
        <v>16</v>
      </c>
      <c r="C30" s="94" t="s">
        <v>77</v>
      </c>
      <c r="D30" s="93"/>
      <c r="E30" s="93"/>
      <c r="F30" s="201"/>
      <c r="G30" s="201"/>
      <c r="H30" s="201"/>
      <c r="I30" s="201"/>
      <c r="J30" s="201"/>
      <c r="K30" s="201"/>
    </row>
    <row r="31" spans="1:11" ht="15" customHeight="1" x14ac:dyDescent="0.2">
      <c r="A31" s="86"/>
      <c r="B31" s="86"/>
      <c r="C31" s="93"/>
      <c r="D31" s="93"/>
      <c r="E31" s="93"/>
      <c r="F31" s="93"/>
      <c r="G31" s="93"/>
      <c r="H31" s="93"/>
      <c r="I31" s="91"/>
      <c r="J31" s="91"/>
    </row>
    <row r="32" spans="1:11" ht="15" customHeight="1" x14ac:dyDescent="0.2">
      <c r="A32" s="86"/>
      <c r="B32" s="86"/>
      <c r="C32" s="94"/>
    </row>
    <row r="33" spans="3:5" x14ac:dyDescent="0.2">
      <c r="C33" s="94"/>
      <c r="E33" s="95"/>
    </row>
  </sheetData>
  <mergeCells count="7">
    <mergeCell ref="C26:K26"/>
    <mergeCell ref="F27:K27"/>
    <mergeCell ref="F30:K30"/>
    <mergeCell ref="A6:K6"/>
    <mergeCell ref="A7:K7"/>
    <mergeCell ref="B16:D16"/>
    <mergeCell ref="C22:J22"/>
  </mergeCells>
  <phoneticPr fontId="0" type="noConversion"/>
  <pageMargins left="0.75" right="0.75" top="1" bottom="1" header="0.5" footer="0.5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6"/>
  <sheetViews>
    <sheetView zoomScaleNormal="100" zoomScaleSheetLayoutView="100" workbookViewId="0">
      <selection activeCell="C6" sqref="C6:E6"/>
    </sheetView>
  </sheetViews>
  <sheetFormatPr defaultRowHeight="12.75" x14ac:dyDescent="0.2"/>
  <cols>
    <col min="1" max="1" width="34.42578125" customWidth="1"/>
    <col min="2" max="2" width="12" customWidth="1"/>
    <col min="3" max="3" width="9.7109375" customWidth="1"/>
    <col min="4" max="4" width="14.42578125" customWidth="1"/>
    <col min="5" max="5" width="16.5703125" customWidth="1"/>
  </cols>
  <sheetData>
    <row r="1" spans="1:9" x14ac:dyDescent="0.2">
      <c r="A1" s="211" t="s">
        <v>176</v>
      </c>
      <c r="B1" s="211"/>
      <c r="C1" s="211"/>
      <c r="D1" s="211"/>
      <c r="E1" s="154" t="s">
        <v>45</v>
      </c>
    </row>
    <row r="2" spans="1:9" ht="21.75" customHeight="1" x14ac:dyDescent="0.2">
      <c r="A2" s="211"/>
      <c r="B2" s="211"/>
      <c r="C2" s="211"/>
      <c r="D2" s="211"/>
      <c r="E2" s="178">
        <v>44686</v>
      </c>
    </row>
    <row r="3" spans="1:9" ht="17.25" customHeight="1" x14ac:dyDescent="0.2">
      <c r="A3" s="212" t="s">
        <v>177</v>
      </c>
      <c r="B3" s="212"/>
      <c r="C3" s="212"/>
      <c r="D3" s="212"/>
      <c r="E3" s="212"/>
    </row>
    <row r="4" spans="1:9" ht="45" customHeight="1" x14ac:dyDescent="0.2">
      <c r="A4" s="206" t="s">
        <v>178</v>
      </c>
      <c r="B4" s="206"/>
      <c r="C4" s="213" t="s">
        <v>199</v>
      </c>
      <c r="D4" s="213"/>
      <c r="E4" s="213"/>
    </row>
    <row r="5" spans="1:9" ht="54" customHeight="1" x14ac:dyDescent="0.2">
      <c r="A5" s="206" t="s">
        <v>179</v>
      </c>
      <c r="B5" s="206"/>
      <c r="C5" s="213" t="s">
        <v>200</v>
      </c>
      <c r="D5" s="213"/>
      <c r="E5" s="213"/>
      <c r="I5" t="s">
        <v>172</v>
      </c>
    </row>
    <row r="6" spans="1:9" ht="93" customHeight="1" x14ac:dyDescent="0.2">
      <c r="A6" s="206" t="s">
        <v>180</v>
      </c>
      <c r="B6" s="206"/>
      <c r="C6" s="207" t="s">
        <v>209</v>
      </c>
      <c r="D6" s="207"/>
      <c r="E6" s="207"/>
    </row>
    <row r="7" spans="1:9" ht="46.5" customHeight="1" x14ac:dyDescent="0.2">
      <c r="A7" s="155" t="s">
        <v>181</v>
      </c>
      <c r="B7" s="208" t="s">
        <v>182</v>
      </c>
      <c r="C7" s="209"/>
      <c r="D7" s="210"/>
      <c r="E7" s="155" t="s">
        <v>183</v>
      </c>
    </row>
    <row r="8" spans="1:9" ht="41.25" customHeight="1" x14ac:dyDescent="0.2">
      <c r="A8" s="156"/>
      <c r="B8" s="205" t="s">
        <v>184</v>
      </c>
      <c r="C8" s="205"/>
      <c r="D8" s="205"/>
      <c r="E8" s="157" t="s">
        <v>185</v>
      </c>
    </row>
    <row r="9" spans="1:9" ht="54.75" customHeight="1" x14ac:dyDescent="0.2">
      <c r="A9" s="220" t="s">
        <v>109</v>
      </c>
      <c r="B9" s="220"/>
      <c r="C9" s="220"/>
      <c r="D9" s="220"/>
      <c r="E9" s="220"/>
    </row>
    <row r="10" spans="1:9" ht="28.5" customHeight="1" x14ac:dyDescent="0.2">
      <c r="A10" s="158" t="s">
        <v>186</v>
      </c>
      <c r="B10" s="159">
        <f>Parametry!E24</f>
        <v>7996.7999999999993</v>
      </c>
      <c r="C10" s="160" t="s">
        <v>43</v>
      </c>
      <c r="D10" s="161">
        <f>Parametry!G24</f>
        <v>0.6876010263134652</v>
      </c>
      <c r="E10" s="160" t="s">
        <v>136</v>
      </c>
    </row>
    <row r="11" spans="1:9" ht="24.75" customHeight="1" x14ac:dyDescent="0.2">
      <c r="A11" s="158" t="s">
        <v>187</v>
      </c>
      <c r="B11" s="159">
        <f>Parametry!E25</f>
        <v>19992</v>
      </c>
      <c r="C11" s="160" t="s">
        <v>43</v>
      </c>
      <c r="D11" s="161">
        <f>Parametry!G25</f>
        <v>1.719002565783663</v>
      </c>
      <c r="E11" s="160" t="s">
        <v>136</v>
      </c>
    </row>
    <row r="12" spans="1:9" ht="21" customHeight="1" x14ac:dyDescent="0.2">
      <c r="A12" s="214" t="s">
        <v>50</v>
      </c>
      <c r="B12" s="215"/>
      <c r="C12" s="215"/>
      <c r="D12" s="215"/>
      <c r="E12" s="216"/>
    </row>
    <row r="13" spans="1:9" ht="27.95" customHeight="1" x14ac:dyDescent="0.2">
      <c r="A13" s="162" t="s">
        <v>53</v>
      </c>
      <c r="B13" s="217" t="s">
        <v>191</v>
      </c>
      <c r="C13" s="217"/>
      <c r="D13" s="217"/>
      <c r="E13" s="217"/>
    </row>
    <row r="14" spans="1:9" ht="27.95" customHeight="1" x14ac:dyDescent="0.2">
      <c r="A14" s="162" t="s">
        <v>51</v>
      </c>
      <c r="B14" s="218" t="s">
        <v>192</v>
      </c>
      <c r="C14" s="217"/>
      <c r="D14" s="217"/>
      <c r="E14" s="217"/>
    </row>
    <row r="15" spans="1:9" ht="27.95" customHeight="1" x14ac:dyDescent="0.2">
      <c r="A15" s="162" t="s">
        <v>52</v>
      </c>
      <c r="B15" s="219"/>
      <c r="C15" s="219"/>
      <c r="D15" s="219"/>
      <c r="E15" s="219"/>
    </row>
    <row r="16" spans="1:9" ht="46.5" customHeight="1" x14ac:dyDescent="0.2"/>
  </sheetData>
  <mergeCells count="15">
    <mergeCell ref="A12:E12"/>
    <mergeCell ref="B13:E13"/>
    <mergeCell ref="B14:E14"/>
    <mergeCell ref="B15:E15"/>
    <mergeCell ref="A9:E9"/>
    <mergeCell ref="B8:D8"/>
    <mergeCell ref="A6:B6"/>
    <mergeCell ref="C6:E6"/>
    <mergeCell ref="B7:D7"/>
    <mergeCell ref="A1:D2"/>
    <mergeCell ref="A3:E3"/>
    <mergeCell ref="A4:B4"/>
    <mergeCell ref="C4:E4"/>
    <mergeCell ref="A5:B5"/>
    <mergeCell ref="C5:E5"/>
  </mergeCells>
  <phoneticPr fontId="0" type="noConversion"/>
  <pageMargins left="0.59055118110236227" right="0.59055118110236227" top="0.37" bottom="0.78740157480314965" header="0.31496062992125984" footer="0.51181102362204722"/>
  <pageSetup paperSize="9" scale="74" orientation="portrait" horizontalDpi="4294967295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/>
  <dimension ref="A1:G18"/>
  <sheetViews>
    <sheetView workbookViewId="0">
      <selection activeCell="C18" sqref="C18:D18"/>
    </sheetView>
  </sheetViews>
  <sheetFormatPr defaultRowHeight="12.75" x14ac:dyDescent="0.2"/>
  <cols>
    <col min="1" max="1" width="3" customWidth="1"/>
    <col min="2" max="2" width="59.85546875" customWidth="1"/>
    <col min="3" max="3" width="13.85546875" customWidth="1"/>
    <col min="4" max="4" width="13.42578125" customWidth="1"/>
    <col min="5" max="5" width="1" customWidth="1"/>
  </cols>
  <sheetData>
    <row r="1" spans="1:7" ht="7.15" customHeight="1" x14ac:dyDescent="0.2"/>
    <row r="2" spans="1:7" ht="15" x14ac:dyDescent="0.25">
      <c r="A2" s="98" t="s">
        <v>120</v>
      </c>
      <c r="B2" s="99"/>
      <c r="C2" s="99"/>
      <c r="D2" s="100"/>
    </row>
    <row r="3" spans="1:7" ht="6" customHeight="1" x14ac:dyDescent="0.2">
      <c r="A3" s="16"/>
      <c r="B3" s="17"/>
      <c r="C3" s="17"/>
      <c r="D3" s="18"/>
    </row>
    <row r="4" spans="1:7" ht="24.95" customHeight="1" x14ac:dyDescent="0.2">
      <c r="A4" s="221" t="s">
        <v>63</v>
      </c>
      <c r="B4" s="222"/>
      <c r="C4" s="227"/>
      <c r="D4" s="228"/>
    </row>
    <row r="5" spans="1:7" ht="24.95" customHeight="1" x14ac:dyDescent="0.2">
      <c r="A5" s="19" t="s">
        <v>10</v>
      </c>
      <c r="B5" s="73" t="s">
        <v>17</v>
      </c>
      <c r="C5" s="225" t="s">
        <v>190</v>
      </c>
      <c r="D5" s="226"/>
    </row>
    <row r="6" spans="1:7" ht="24.95" customHeight="1" x14ac:dyDescent="0.2">
      <c r="A6" s="19" t="s">
        <v>11</v>
      </c>
      <c r="B6" s="74" t="s">
        <v>121</v>
      </c>
      <c r="C6" s="231" t="s">
        <v>205</v>
      </c>
      <c r="D6" s="232"/>
    </row>
    <row r="7" spans="1:7" ht="24.95" customHeight="1" x14ac:dyDescent="0.2">
      <c r="A7" s="221" t="s">
        <v>21</v>
      </c>
      <c r="B7" s="222"/>
      <c r="C7" s="183" t="s">
        <v>66</v>
      </c>
      <c r="D7" s="184" t="s">
        <v>68</v>
      </c>
      <c r="G7" s="25"/>
    </row>
    <row r="8" spans="1:7" ht="24.95" customHeight="1" x14ac:dyDescent="0.2">
      <c r="A8" s="27" t="s">
        <v>10</v>
      </c>
      <c r="B8" s="28" t="s">
        <v>22</v>
      </c>
      <c r="C8" s="171">
        <f>'oświetlenie 1'!G7/1000</f>
        <v>10.029</v>
      </c>
      <c r="D8" s="171">
        <f>'oświetlenie 1'!H7/1000</f>
        <v>5.3250000000000002</v>
      </c>
      <c r="G8" s="25"/>
    </row>
    <row r="9" spans="1:7" ht="24.95" customHeight="1" x14ac:dyDescent="0.2">
      <c r="A9" s="62" t="s">
        <v>11</v>
      </c>
      <c r="B9" s="61" t="s">
        <v>88</v>
      </c>
      <c r="C9" s="171">
        <f>'oświetlenie 1'!G13</f>
        <v>17049.3</v>
      </c>
      <c r="D9" s="171">
        <f>'oświetlenie 1'!H13</f>
        <v>9052.5</v>
      </c>
    </row>
    <row r="10" spans="1:7" ht="24.95" customHeight="1" x14ac:dyDescent="0.2">
      <c r="A10" s="27" t="s">
        <v>12</v>
      </c>
      <c r="B10" s="72" t="s">
        <v>87</v>
      </c>
      <c r="C10" s="171">
        <f>inwent!C15</f>
        <v>169</v>
      </c>
      <c r="D10" s="172">
        <f>C10</f>
        <v>169</v>
      </c>
    </row>
    <row r="11" spans="1:7" ht="24.95" customHeight="1" x14ac:dyDescent="0.2">
      <c r="A11" s="185" t="s">
        <v>24</v>
      </c>
      <c r="B11" s="186"/>
      <c r="C11" s="183" t="s">
        <v>66</v>
      </c>
      <c r="D11" s="184" t="s">
        <v>68</v>
      </c>
    </row>
    <row r="12" spans="1:7" ht="24.95" customHeight="1" x14ac:dyDescent="0.2">
      <c r="A12" s="39" t="s">
        <v>10</v>
      </c>
      <c r="B12" s="39" t="s">
        <v>23</v>
      </c>
      <c r="C12" s="179">
        <f>'oświetlenie 1'!G15</f>
        <v>0.74</v>
      </c>
      <c r="D12" s="179">
        <f>'oświetlenie 1'!H15</f>
        <v>0.74</v>
      </c>
    </row>
    <row r="13" spans="1:7" ht="24.95" customHeight="1" x14ac:dyDescent="0.2">
      <c r="A13" s="223" t="s">
        <v>25</v>
      </c>
      <c r="B13" s="223"/>
      <c r="C13" s="223"/>
      <c r="D13" s="223"/>
    </row>
    <row r="14" spans="1:7" ht="24.95" customHeight="1" x14ac:dyDescent="0.2">
      <c r="A14" s="39" t="s">
        <v>10</v>
      </c>
      <c r="B14" s="122" t="s">
        <v>155</v>
      </c>
      <c r="C14" s="229">
        <f>Parametry!F7</f>
        <v>0.46903978462458867</v>
      </c>
      <c r="D14" s="230"/>
    </row>
    <row r="15" spans="1:7" ht="24.95" customHeight="1" x14ac:dyDescent="0.2">
      <c r="A15" s="39" t="s">
        <v>11</v>
      </c>
      <c r="B15" s="122" t="s">
        <v>158</v>
      </c>
      <c r="C15" s="224">
        <f>Parametry!D19</f>
        <v>7996.7999999999993</v>
      </c>
      <c r="D15" s="224"/>
    </row>
    <row r="16" spans="1:7" ht="24.95" customHeight="1" x14ac:dyDescent="0.2">
      <c r="A16" s="39" t="s">
        <v>12</v>
      </c>
      <c r="B16" s="122" t="s">
        <v>159</v>
      </c>
      <c r="C16" s="224">
        <f>Parametry!G19</f>
        <v>19992</v>
      </c>
      <c r="D16" s="224"/>
    </row>
    <row r="17" spans="1:4" ht="24.95" customHeight="1" x14ac:dyDescent="0.2">
      <c r="A17" s="39" t="s">
        <v>13</v>
      </c>
      <c r="B17" s="122" t="s">
        <v>156</v>
      </c>
      <c r="C17" s="224">
        <f>Parametry!H7</f>
        <v>5917.6319999999996</v>
      </c>
      <c r="D17" s="224"/>
    </row>
    <row r="18" spans="1:4" ht="25.5" customHeight="1" x14ac:dyDescent="0.2">
      <c r="A18" s="39" t="s">
        <v>14</v>
      </c>
      <c r="B18" s="123" t="s">
        <v>157</v>
      </c>
      <c r="C18" s="224">
        <f>Parametry!D7</f>
        <v>59050</v>
      </c>
      <c r="D18" s="224"/>
    </row>
  </sheetData>
  <mergeCells count="11">
    <mergeCell ref="A7:B7"/>
    <mergeCell ref="A13:D13"/>
    <mergeCell ref="C18:D18"/>
    <mergeCell ref="A4:B4"/>
    <mergeCell ref="C5:D5"/>
    <mergeCell ref="C16:D16"/>
    <mergeCell ref="C17:D17"/>
    <mergeCell ref="C4:D4"/>
    <mergeCell ref="C14:D14"/>
    <mergeCell ref="C15:D15"/>
    <mergeCell ref="C6:D6"/>
  </mergeCells>
  <phoneticPr fontId="0" type="noConversion"/>
  <pageMargins left="0.59055118110236227" right="0.59055118110236227" top="0.78740157480314965" bottom="0.78740157480314965" header="0.31496062992125984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A2:S45"/>
  <sheetViews>
    <sheetView view="pageBreakPreview" zoomScale="85" workbookViewId="0">
      <selection activeCell="D27" sqref="D27"/>
    </sheetView>
  </sheetViews>
  <sheetFormatPr defaultColWidth="7.85546875" defaultRowHeight="12.75" x14ac:dyDescent="0.2"/>
  <cols>
    <col min="1" max="1" width="3.85546875" style="21" customWidth="1"/>
    <col min="2" max="2" width="2.28515625" style="21" customWidth="1"/>
    <col min="3" max="3" width="2.85546875" style="21" customWidth="1"/>
    <col min="4" max="4" width="10.28515625" style="21" customWidth="1"/>
    <col min="5" max="10" width="7.85546875" style="21"/>
    <col min="11" max="11" width="10" style="21" customWidth="1"/>
    <col min="12" max="19" width="7.85546875" style="21"/>
    <col min="20" max="20" width="72.85546875" style="21" customWidth="1"/>
    <col min="21" max="16384" width="7.85546875" style="21"/>
  </cols>
  <sheetData>
    <row r="2" spans="1:13" ht="28.5" customHeight="1" x14ac:dyDescent="0.2">
      <c r="A2" s="233" t="s">
        <v>122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3" s="96" customFormat="1" ht="18" customHeight="1" x14ac:dyDescent="0.2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5" spans="1:13" x14ac:dyDescent="0.2">
      <c r="A5" s="29" t="s">
        <v>55</v>
      </c>
      <c r="B5" s="29" t="s">
        <v>56</v>
      </c>
      <c r="C5" s="29"/>
    </row>
    <row r="6" spans="1:13" ht="5.25" customHeight="1" x14ac:dyDescent="0.2">
      <c r="A6" s="2"/>
    </row>
    <row r="7" spans="1:13" x14ac:dyDescent="0.2">
      <c r="A7" s="2"/>
      <c r="B7" s="24" t="s">
        <v>18</v>
      </c>
      <c r="C7" s="21" t="s">
        <v>167</v>
      </c>
    </row>
    <row r="8" spans="1:13" x14ac:dyDescent="0.2">
      <c r="A8" s="2"/>
      <c r="B8" s="24"/>
    </row>
    <row r="9" spans="1:13" x14ac:dyDescent="0.2">
      <c r="A9" s="2"/>
    </row>
    <row r="10" spans="1:13" ht="4.7" customHeight="1" x14ac:dyDescent="0.2">
      <c r="A10" s="2"/>
      <c r="C10" s="22"/>
    </row>
    <row r="11" spans="1:13" x14ac:dyDescent="0.2">
      <c r="A11" s="29" t="s">
        <v>57</v>
      </c>
      <c r="B11" s="29" t="s">
        <v>58</v>
      </c>
      <c r="C11" s="22"/>
    </row>
    <row r="12" spans="1:13" x14ac:dyDescent="0.2">
      <c r="A12" s="2"/>
      <c r="B12" s="22" t="s">
        <v>26</v>
      </c>
    </row>
    <row r="13" spans="1:13" x14ac:dyDescent="0.2">
      <c r="A13" s="2"/>
      <c r="B13" s="22"/>
    </row>
    <row r="14" spans="1:13" x14ac:dyDescent="0.2">
      <c r="A14" s="2"/>
      <c r="B14" s="22" t="s">
        <v>0</v>
      </c>
    </row>
    <row r="15" spans="1:13" ht="12.75" customHeight="1" x14ac:dyDescent="0.2">
      <c r="A15" s="2"/>
      <c r="B15" s="22" t="s">
        <v>0</v>
      </c>
    </row>
    <row r="16" spans="1:13" ht="15" customHeight="1" x14ac:dyDescent="0.2">
      <c r="A16" s="2"/>
      <c r="B16" s="24" t="s">
        <v>18</v>
      </c>
      <c r="C16" s="237" t="s">
        <v>94</v>
      </c>
      <c r="D16" s="237"/>
      <c r="E16" s="237"/>
      <c r="F16" s="237"/>
      <c r="G16" s="237"/>
      <c r="H16" s="237"/>
      <c r="I16" s="237"/>
      <c r="J16" s="237"/>
      <c r="K16" s="237"/>
      <c r="L16" s="237"/>
      <c r="M16" s="237"/>
    </row>
    <row r="17" spans="1:19" ht="33.75" customHeight="1" x14ac:dyDescent="0.2">
      <c r="A17" s="2"/>
      <c r="B17" s="24" t="s">
        <v>18</v>
      </c>
      <c r="C17" s="237" t="s">
        <v>95</v>
      </c>
      <c r="D17" s="237"/>
      <c r="E17" s="237"/>
      <c r="F17" s="237"/>
      <c r="G17" s="237"/>
      <c r="H17" s="237"/>
      <c r="I17" s="237"/>
      <c r="J17" s="237"/>
      <c r="K17" s="237"/>
      <c r="L17" s="237"/>
      <c r="M17" s="237"/>
    </row>
    <row r="18" spans="1:19" ht="22.5" customHeight="1" x14ac:dyDescent="0.2">
      <c r="A18" s="2"/>
      <c r="B18" s="24" t="s">
        <v>18</v>
      </c>
      <c r="C18" s="237" t="s">
        <v>96</v>
      </c>
      <c r="D18" s="237"/>
      <c r="E18" s="237"/>
      <c r="F18" s="237"/>
      <c r="G18" s="237"/>
      <c r="H18" s="237"/>
      <c r="I18" s="237"/>
      <c r="J18" s="237"/>
      <c r="K18" s="237"/>
      <c r="L18" s="237"/>
      <c r="M18" s="237"/>
    </row>
    <row r="19" spans="1:19" ht="34.5" customHeight="1" x14ac:dyDescent="0.2">
      <c r="A19" s="2"/>
      <c r="B19" s="24" t="s">
        <v>18</v>
      </c>
      <c r="C19" s="237" t="s">
        <v>97</v>
      </c>
      <c r="D19" s="237"/>
      <c r="E19" s="237"/>
      <c r="F19" s="237"/>
      <c r="G19" s="237"/>
      <c r="H19" s="237"/>
      <c r="I19" s="237"/>
      <c r="J19" s="237"/>
      <c r="K19" s="237"/>
      <c r="L19" s="237"/>
      <c r="M19" s="237"/>
    </row>
    <row r="20" spans="1:19" ht="34.5" customHeight="1" x14ac:dyDescent="0.2">
      <c r="A20" s="2"/>
      <c r="B20" s="24" t="s">
        <v>18</v>
      </c>
      <c r="C20" s="237" t="s">
        <v>98</v>
      </c>
      <c r="D20" s="237"/>
      <c r="E20" s="237"/>
      <c r="F20" s="237"/>
      <c r="G20" s="237"/>
      <c r="H20" s="237"/>
      <c r="I20" s="237"/>
      <c r="J20" s="237"/>
      <c r="K20" s="237"/>
      <c r="L20" s="237"/>
      <c r="M20" s="237"/>
    </row>
    <row r="21" spans="1:19" ht="22.5" customHeight="1" x14ac:dyDescent="0.2">
      <c r="A21" s="2"/>
      <c r="B21" s="24" t="s">
        <v>18</v>
      </c>
      <c r="C21" s="237" t="s">
        <v>99</v>
      </c>
      <c r="D21" s="237"/>
      <c r="E21" s="237"/>
      <c r="F21" s="237"/>
      <c r="G21" s="237"/>
      <c r="H21" s="237"/>
      <c r="I21" s="237"/>
      <c r="J21" s="237"/>
      <c r="K21" s="237"/>
      <c r="L21" s="237"/>
      <c r="M21" s="237"/>
    </row>
    <row r="22" spans="1:19" x14ac:dyDescent="0.2">
      <c r="A22" s="2"/>
      <c r="C22" s="24"/>
    </row>
    <row r="23" spans="1:19" ht="7.5" customHeight="1" x14ac:dyDescent="0.2">
      <c r="A23" s="2"/>
    </row>
    <row r="24" spans="1:19" x14ac:dyDescent="0.2">
      <c r="A24" s="2" t="s">
        <v>59</v>
      </c>
      <c r="B24" s="29" t="s">
        <v>61</v>
      </c>
    </row>
    <row r="25" spans="1:19" ht="6" customHeight="1" x14ac:dyDescent="0.2">
      <c r="A25" s="2"/>
    </row>
    <row r="26" spans="1:19" x14ac:dyDescent="0.2">
      <c r="A26" s="2"/>
      <c r="D26" s="129">
        <v>44677</v>
      </c>
    </row>
    <row r="27" spans="1:19" ht="6" customHeight="1" x14ac:dyDescent="0.2">
      <c r="A27" s="2"/>
    </row>
    <row r="28" spans="1:19" x14ac:dyDescent="0.2">
      <c r="A28" s="2"/>
      <c r="B28" s="29"/>
    </row>
    <row r="29" spans="1:19" ht="14.25" customHeight="1" x14ac:dyDescent="0.2">
      <c r="A29" s="2" t="s">
        <v>60</v>
      </c>
      <c r="B29" s="29" t="s">
        <v>62</v>
      </c>
    </row>
    <row r="30" spans="1:19" ht="15.75" x14ac:dyDescent="0.25">
      <c r="A30" s="2"/>
      <c r="F30" s="36"/>
      <c r="G30" s="36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</row>
    <row r="31" spans="1:19" ht="37.5" customHeight="1" x14ac:dyDescent="0.25">
      <c r="A31" s="2"/>
      <c r="C31" s="33" t="s">
        <v>18</v>
      </c>
      <c r="D31" s="236" t="s">
        <v>201</v>
      </c>
      <c r="E31" s="236"/>
      <c r="F31" s="236"/>
      <c r="G31" s="236"/>
      <c r="H31" s="236"/>
      <c r="I31" s="236"/>
      <c r="J31" s="236"/>
      <c r="K31" s="236"/>
      <c r="L31" s="236"/>
      <c r="M31" s="236"/>
      <c r="N31" s="31"/>
      <c r="O31" s="31"/>
      <c r="P31" s="31"/>
      <c r="Q31" s="31"/>
      <c r="R31" s="31"/>
      <c r="S31" s="31"/>
    </row>
    <row r="32" spans="1:19" ht="15.75" x14ac:dyDescent="0.25">
      <c r="A32" s="2"/>
      <c r="B32" s="29"/>
      <c r="D32" s="35"/>
      <c r="F32" s="36"/>
      <c r="G32" s="36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</row>
    <row r="33" spans="1:19" ht="15.75" x14ac:dyDescent="0.25">
      <c r="A33" s="2"/>
      <c r="B33" s="29"/>
      <c r="D33" s="35"/>
      <c r="F33" s="36"/>
      <c r="G33" s="36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</row>
    <row r="34" spans="1:19" ht="15.75" x14ac:dyDescent="0.25">
      <c r="A34" s="2"/>
      <c r="B34" s="29"/>
      <c r="D34" s="35"/>
      <c r="F34" s="36"/>
      <c r="G34" s="36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</row>
    <row r="35" spans="1:19" ht="15.75" x14ac:dyDescent="0.25">
      <c r="A35" s="2"/>
      <c r="B35" s="29"/>
      <c r="D35" s="35"/>
      <c r="F35" s="36"/>
      <c r="G35" s="36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</row>
    <row r="36" spans="1:19" ht="4.7" customHeight="1" x14ac:dyDescent="0.2">
      <c r="A36" s="2"/>
      <c r="D36" s="35"/>
      <c r="F36" s="37"/>
      <c r="G36" s="37"/>
      <c r="K36" s="34"/>
    </row>
    <row r="37" spans="1:19" x14ac:dyDescent="0.2">
      <c r="A37" s="2"/>
      <c r="D37" s="35"/>
      <c r="F37" s="37"/>
      <c r="G37" s="37"/>
      <c r="K37" s="34"/>
    </row>
    <row r="38" spans="1:19" x14ac:dyDescent="0.2">
      <c r="A38" s="2"/>
      <c r="D38" s="35"/>
      <c r="F38" s="37"/>
      <c r="G38" s="37"/>
      <c r="M38" s="23"/>
    </row>
    <row r="39" spans="1:19" x14ac:dyDescent="0.2">
      <c r="A39" s="2"/>
      <c r="D39" s="35"/>
      <c r="F39" s="37"/>
      <c r="G39" s="37"/>
    </row>
    <row r="40" spans="1:19" x14ac:dyDescent="0.2">
      <c r="D40" s="35"/>
      <c r="F40" s="37"/>
      <c r="G40" s="38"/>
    </row>
    <row r="41" spans="1:19" x14ac:dyDescent="0.2">
      <c r="D41" s="35"/>
      <c r="F41" s="37"/>
      <c r="G41" s="38"/>
    </row>
    <row r="42" spans="1:19" x14ac:dyDescent="0.2">
      <c r="D42" s="35"/>
      <c r="F42" s="37"/>
      <c r="G42" s="37"/>
    </row>
    <row r="43" spans="1:19" x14ac:dyDescent="0.2">
      <c r="D43" s="35"/>
      <c r="F43" s="37"/>
      <c r="G43" s="37"/>
    </row>
    <row r="44" spans="1:19" x14ac:dyDescent="0.2">
      <c r="D44" s="35"/>
      <c r="F44" s="37"/>
      <c r="G44" s="37"/>
    </row>
    <row r="45" spans="1:19" x14ac:dyDescent="0.2">
      <c r="D45" s="35"/>
      <c r="E45" s="35"/>
      <c r="F45" s="35"/>
      <c r="G45" s="35"/>
      <c r="H45" s="35"/>
      <c r="I45" s="35"/>
      <c r="J45" s="35"/>
      <c r="K45" s="35"/>
      <c r="L45" s="35"/>
      <c r="M45" s="35"/>
    </row>
  </sheetData>
  <mergeCells count="8">
    <mergeCell ref="A2:M2"/>
    <mergeCell ref="D31:M31"/>
    <mergeCell ref="C16:M16"/>
    <mergeCell ref="C17:M17"/>
    <mergeCell ref="C18:M18"/>
    <mergeCell ref="C19:M19"/>
    <mergeCell ref="C20:M20"/>
    <mergeCell ref="C21:M21"/>
  </mergeCells>
  <phoneticPr fontId="0" type="noConversion"/>
  <pageMargins left="0.59055118110236227" right="0.59055118110236227" top="0.78740157480314965" bottom="0.78740157480314965" header="0.31496062992125984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>
    <pageSetUpPr fitToPage="1"/>
  </sheetPr>
  <dimension ref="A1:J27"/>
  <sheetViews>
    <sheetView view="pageBreakPreview" zoomScale="115" zoomScaleSheetLayoutView="115" workbookViewId="0">
      <selection activeCell="E34" sqref="E34"/>
    </sheetView>
  </sheetViews>
  <sheetFormatPr defaultColWidth="7.85546875" defaultRowHeight="12.75" x14ac:dyDescent="0.2"/>
  <cols>
    <col min="1" max="1" width="3.140625" style="1" customWidth="1"/>
    <col min="2" max="2" width="19.28515625" style="1" customWidth="1"/>
    <col min="3" max="3" width="10.140625" style="1" customWidth="1"/>
    <col min="4" max="4" width="9.7109375" style="1" customWidth="1"/>
    <col min="5" max="5" width="10.5703125" style="1" customWidth="1"/>
    <col min="6" max="7" width="10.42578125" style="1" customWidth="1"/>
    <col min="8" max="8" width="8.85546875" style="1" customWidth="1"/>
    <col min="9" max="9" width="11.5703125" style="1" customWidth="1"/>
    <col min="10" max="10" width="10.28515625" style="1" customWidth="1"/>
    <col min="11" max="16384" width="7.85546875" style="1"/>
  </cols>
  <sheetData>
    <row r="1" spans="1:10" ht="6.4" customHeight="1" x14ac:dyDescent="0.2"/>
    <row r="2" spans="1:10" ht="23.1" customHeight="1" x14ac:dyDescent="0.2">
      <c r="A2" s="238" t="s">
        <v>188</v>
      </c>
      <c r="B2" s="238"/>
      <c r="C2" s="238"/>
      <c r="D2" s="238"/>
      <c r="E2" s="238"/>
      <c r="F2" s="238"/>
      <c r="G2" s="238"/>
      <c r="H2" s="238"/>
      <c r="I2" s="238"/>
      <c r="J2" s="238"/>
    </row>
    <row r="4" spans="1:10" x14ac:dyDescent="0.2">
      <c r="D4" s="20"/>
      <c r="E4" s="20"/>
      <c r="F4" s="20"/>
      <c r="G4" s="20"/>
      <c r="H4" s="20"/>
    </row>
    <row r="5" spans="1:10" ht="19.5" customHeight="1" x14ac:dyDescent="0.2">
      <c r="A5" s="67" t="s">
        <v>164</v>
      </c>
      <c r="B5" s="67" t="s">
        <v>27</v>
      </c>
    </row>
    <row r="6" spans="1:10" ht="19.5" customHeight="1" x14ac:dyDescent="0.2">
      <c r="A6" s="67"/>
      <c r="B6" s="67"/>
    </row>
    <row r="8" spans="1:10" s="66" customFormat="1" ht="51.75" customHeight="1" x14ac:dyDescent="0.2">
      <c r="A8" s="65" t="s">
        <v>1</v>
      </c>
      <c r="B8" s="65" t="s">
        <v>28</v>
      </c>
      <c r="C8" s="189" t="s">
        <v>90</v>
      </c>
      <c r="D8" s="188" t="s">
        <v>193</v>
      </c>
      <c r="E8" s="188" t="s">
        <v>194</v>
      </c>
      <c r="F8" s="188" t="s">
        <v>195</v>
      </c>
      <c r="G8" s="188" t="s">
        <v>93</v>
      </c>
      <c r="H8" s="188" t="s">
        <v>91</v>
      </c>
      <c r="J8" s="165"/>
    </row>
    <row r="9" spans="1:10" s="67" customFormat="1" x14ac:dyDescent="0.2">
      <c r="A9" s="39"/>
      <c r="B9" s="68" t="s">
        <v>30</v>
      </c>
      <c r="C9" s="187" t="s">
        <v>42</v>
      </c>
      <c r="D9" s="68" t="s">
        <v>29</v>
      </c>
      <c r="E9" s="68" t="s">
        <v>42</v>
      </c>
      <c r="F9" s="68" t="s">
        <v>29</v>
      </c>
      <c r="G9" s="188" t="s">
        <v>29</v>
      </c>
      <c r="H9" s="188" t="s">
        <v>203</v>
      </c>
      <c r="J9" s="166"/>
    </row>
    <row r="10" spans="1:10" s="67" customFormat="1" ht="25.5" x14ac:dyDescent="0.2">
      <c r="A10" s="39">
        <v>1</v>
      </c>
      <c r="B10" s="78" t="s">
        <v>202</v>
      </c>
      <c r="C10" s="163">
        <v>102</v>
      </c>
      <c r="D10" s="39">
        <v>18</v>
      </c>
      <c r="E10" s="39">
        <v>4</v>
      </c>
      <c r="F10" s="39">
        <f t="shared" ref="F10:F13" si="0">D10*E10</f>
        <v>72</v>
      </c>
      <c r="G10" s="164">
        <f t="shared" ref="G10:G13" si="1">F10*C10</f>
        <v>7344</v>
      </c>
      <c r="H10" s="164">
        <v>1700</v>
      </c>
      <c r="J10" s="166"/>
    </row>
    <row r="11" spans="1:10" s="67" customFormat="1" ht="25.5" x14ac:dyDescent="0.2">
      <c r="A11" s="39">
        <v>2</v>
      </c>
      <c r="B11" s="78" t="s">
        <v>202</v>
      </c>
      <c r="C11" s="163">
        <v>5</v>
      </c>
      <c r="D11" s="39">
        <v>18</v>
      </c>
      <c r="E11" s="39">
        <v>2</v>
      </c>
      <c r="F11" s="39">
        <f t="shared" ref="F11:F12" si="2">D11*E11</f>
        <v>36</v>
      </c>
      <c r="G11" s="164">
        <f t="shared" ref="G11:G12" si="3">F11*C11</f>
        <v>180</v>
      </c>
      <c r="H11" s="164">
        <v>1700</v>
      </c>
      <c r="J11" s="166"/>
    </row>
    <row r="12" spans="1:10" s="67" customFormat="1" ht="25.5" x14ac:dyDescent="0.2">
      <c r="A12" s="39">
        <v>3</v>
      </c>
      <c r="B12" s="78" t="s">
        <v>202</v>
      </c>
      <c r="C12" s="163">
        <v>5</v>
      </c>
      <c r="D12" s="39">
        <v>36</v>
      </c>
      <c r="E12" s="39">
        <v>2</v>
      </c>
      <c r="F12" s="39">
        <f t="shared" si="2"/>
        <v>72</v>
      </c>
      <c r="G12" s="164">
        <f t="shared" si="3"/>
        <v>360</v>
      </c>
      <c r="H12" s="164">
        <v>1700</v>
      </c>
      <c r="J12" s="166"/>
    </row>
    <row r="13" spans="1:10" s="67" customFormat="1" x14ac:dyDescent="0.2">
      <c r="A13" s="39">
        <v>4</v>
      </c>
      <c r="B13" s="78" t="s">
        <v>173</v>
      </c>
      <c r="C13" s="163">
        <v>27</v>
      </c>
      <c r="D13" s="39">
        <v>35</v>
      </c>
      <c r="E13" s="39">
        <v>1</v>
      </c>
      <c r="F13" s="39">
        <f t="shared" si="0"/>
        <v>35</v>
      </c>
      <c r="G13" s="164">
        <f t="shared" si="1"/>
        <v>945</v>
      </c>
      <c r="H13" s="164">
        <v>1700</v>
      </c>
      <c r="J13" s="166"/>
    </row>
    <row r="14" spans="1:10" s="67" customFormat="1" x14ac:dyDescent="0.2">
      <c r="A14" s="39">
        <v>5</v>
      </c>
      <c r="B14" s="78" t="s">
        <v>210</v>
      </c>
      <c r="C14" s="163">
        <v>30</v>
      </c>
      <c r="D14" s="39">
        <v>40</v>
      </c>
      <c r="E14" s="39">
        <v>1</v>
      </c>
      <c r="F14" s="39">
        <f t="shared" ref="F14" si="4">D14*E14</f>
        <v>40</v>
      </c>
      <c r="G14" s="164">
        <f t="shared" ref="G14" si="5">F14*C14</f>
        <v>1200</v>
      </c>
      <c r="H14" s="164">
        <v>1700</v>
      </c>
      <c r="J14" s="166"/>
    </row>
    <row r="15" spans="1:10" ht="20.100000000000001" customHeight="1" x14ac:dyDescent="0.2">
      <c r="A15" s="39"/>
      <c r="B15" s="30" t="s">
        <v>20</v>
      </c>
      <c r="C15" s="69">
        <f>SUM(C10:C14)</f>
        <v>169</v>
      </c>
      <c r="D15" s="167"/>
      <c r="E15" s="167"/>
      <c r="F15" s="167"/>
      <c r="G15" s="175">
        <f>SUM(G10:G14)</f>
        <v>10029</v>
      </c>
      <c r="H15" s="70"/>
      <c r="J15" s="168"/>
    </row>
    <row r="17" spans="1:10" ht="18" customHeight="1" x14ac:dyDescent="0.2">
      <c r="A17" s="67" t="s">
        <v>165</v>
      </c>
      <c r="B17" s="67" t="s">
        <v>171</v>
      </c>
    </row>
    <row r="18" spans="1:10" ht="18" customHeight="1" x14ac:dyDescent="0.2">
      <c r="A18" s="67"/>
      <c r="B18" s="67"/>
    </row>
    <row r="20" spans="1:10" s="67" customFormat="1" ht="51.75" customHeight="1" x14ac:dyDescent="0.2">
      <c r="A20" s="65" t="s">
        <v>1</v>
      </c>
      <c r="B20" s="65" t="s">
        <v>28</v>
      </c>
      <c r="C20" s="188" t="s">
        <v>89</v>
      </c>
      <c r="D20" s="188" t="s">
        <v>193</v>
      </c>
      <c r="E20" s="188" t="s">
        <v>204</v>
      </c>
      <c r="F20" s="188" t="s">
        <v>196</v>
      </c>
      <c r="G20" s="188" t="s">
        <v>93</v>
      </c>
      <c r="H20" s="188" t="s">
        <v>91</v>
      </c>
      <c r="I20" s="188" t="s">
        <v>197</v>
      </c>
      <c r="J20" s="188" t="s">
        <v>54</v>
      </c>
    </row>
    <row r="21" spans="1:10" s="67" customFormat="1" x14ac:dyDescent="0.2">
      <c r="A21" s="30"/>
      <c r="B21" s="68" t="s">
        <v>30</v>
      </c>
      <c r="C21" s="68" t="s">
        <v>42</v>
      </c>
      <c r="D21" s="68" t="s">
        <v>29</v>
      </c>
      <c r="E21" s="68" t="s">
        <v>42</v>
      </c>
      <c r="F21" s="68" t="s">
        <v>29</v>
      </c>
      <c r="G21" s="68" t="s">
        <v>170</v>
      </c>
      <c r="H21" s="68" t="s">
        <v>203</v>
      </c>
      <c r="I21" s="68" t="s">
        <v>198</v>
      </c>
      <c r="J21" s="68" t="s">
        <v>5</v>
      </c>
    </row>
    <row r="22" spans="1:10" s="67" customFormat="1" x14ac:dyDescent="0.2">
      <c r="A22" s="39">
        <v>1</v>
      </c>
      <c r="B22" s="78" t="s">
        <v>173</v>
      </c>
      <c r="C22" s="163">
        <v>102</v>
      </c>
      <c r="D22" s="39">
        <v>35</v>
      </c>
      <c r="E22" s="39">
        <v>1</v>
      </c>
      <c r="F22" s="39">
        <f t="shared" ref="F22" si="6">D22*E22</f>
        <v>35</v>
      </c>
      <c r="G22" s="164">
        <f t="shared" ref="G22" si="7">F22*C22</f>
        <v>3570</v>
      </c>
      <c r="H22" s="164">
        <v>1700</v>
      </c>
      <c r="I22" s="39">
        <v>450</v>
      </c>
      <c r="J22" s="174">
        <f t="shared" ref="J22:J25" si="8">C22*I22</f>
        <v>45900</v>
      </c>
    </row>
    <row r="23" spans="1:10" s="67" customFormat="1" x14ac:dyDescent="0.2">
      <c r="A23" s="39">
        <v>2</v>
      </c>
      <c r="B23" s="78" t="s">
        <v>173</v>
      </c>
      <c r="C23" s="163">
        <v>5</v>
      </c>
      <c r="D23" s="39">
        <v>18</v>
      </c>
      <c r="E23" s="39">
        <v>1</v>
      </c>
      <c r="F23" s="39">
        <f t="shared" ref="F23:F26" si="9">D23*E23</f>
        <v>18</v>
      </c>
      <c r="G23" s="164">
        <f t="shared" ref="G23:G26" si="10">F23*C23</f>
        <v>90</v>
      </c>
      <c r="H23" s="164">
        <v>1700</v>
      </c>
      <c r="I23" s="39">
        <v>320</v>
      </c>
      <c r="J23" s="174">
        <f t="shared" ref="J23:J24" si="11">C23*I23</f>
        <v>1600</v>
      </c>
    </row>
    <row r="24" spans="1:10" s="67" customFormat="1" x14ac:dyDescent="0.2">
      <c r="A24" s="39">
        <v>3</v>
      </c>
      <c r="B24" s="78" t="s">
        <v>173</v>
      </c>
      <c r="C24" s="163">
        <v>5</v>
      </c>
      <c r="D24" s="39">
        <v>18</v>
      </c>
      <c r="E24" s="39">
        <v>2</v>
      </c>
      <c r="F24" s="39">
        <f t="shared" si="9"/>
        <v>36</v>
      </c>
      <c r="G24" s="164">
        <f t="shared" si="10"/>
        <v>180</v>
      </c>
      <c r="H24" s="164">
        <v>1700</v>
      </c>
      <c r="I24" s="39">
        <v>390</v>
      </c>
      <c r="J24" s="174">
        <f t="shared" si="11"/>
        <v>1950</v>
      </c>
    </row>
    <row r="25" spans="1:10" s="67" customFormat="1" x14ac:dyDescent="0.2">
      <c r="A25" s="39">
        <v>4</v>
      </c>
      <c r="B25" s="78" t="s">
        <v>173</v>
      </c>
      <c r="C25" s="163">
        <v>27</v>
      </c>
      <c r="D25" s="39">
        <v>35</v>
      </c>
      <c r="E25" s="39">
        <v>1</v>
      </c>
      <c r="F25" s="39">
        <f t="shared" si="9"/>
        <v>35</v>
      </c>
      <c r="G25" s="164">
        <f t="shared" si="10"/>
        <v>945</v>
      </c>
      <c r="H25" s="164">
        <v>1700</v>
      </c>
      <c r="I25" s="39">
        <v>0</v>
      </c>
      <c r="J25" s="174">
        <f t="shared" si="8"/>
        <v>0</v>
      </c>
    </row>
    <row r="26" spans="1:10" s="67" customFormat="1" x14ac:dyDescent="0.2">
      <c r="A26" s="39">
        <v>5</v>
      </c>
      <c r="B26" s="78" t="s">
        <v>173</v>
      </c>
      <c r="C26" s="163">
        <v>30</v>
      </c>
      <c r="D26" s="39">
        <v>18</v>
      </c>
      <c r="E26" s="39">
        <v>1</v>
      </c>
      <c r="F26" s="39">
        <f t="shared" si="9"/>
        <v>18</v>
      </c>
      <c r="G26" s="164">
        <f t="shared" si="10"/>
        <v>540</v>
      </c>
      <c r="H26" s="164">
        <v>1700</v>
      </c>
      <c r="I26" s="39">
        <v>320</v>
      </c>
      <c r="J26" s="174">
        <f t="shared" ref="J26" si="12">C26*I26</f>
        <v>9600</v>
      </c>
    </row>
    <row r="27" spans="1:10" ht="21" customHeight="1" x14ac:dyDescent="0.2">
      <c r="A27" s="39"/>
      <c r="B27" s="30" t="s">
        <v>20</v>
      </c>
      <c r="C27" s="71">
        <f>SUM(C22:C26)</f>
        <v>169</v>
      </c>
      <c r="D27" s="169"/>
      <c r="E27" s="169"/>
      <c r="F27" s="169"/>
      <c r="G27" s="173">
        <f>SUM(G22:G26)</f>
        <v>5325</v>
      </c>
      <c r="H27" s="173"/>
      <c r="I27" s="170"/>
      <c r="J27" s="173">
        <f>SUM(J22:J26)</f>
        <v>59050</v>
      </c>
    </row>
  </sheetData>
  <mergeCells count="1">
    <mergeCell ref="A2:J2"/>
  </mergeCells>
  <phoneticPr fontId="0" type="noConversion"/>
  <pageMargins left="0.59055118110236227" right="0.39370078740157483" top="0.78740157480314965" bottom="0.78740157480314965" header="0.31496062992125984" footer="0.51181102362204722"/>
  <pageSetup paperSize="9" scale="9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6"/>
  <dimension ref="A2:H38"/>
  <sheetViews>
    <sheetView view="pageBreakPreview" zoomScaleSheetLayoutView="100" workbookViewId="0">
      <selection activeCell="G16" sqref="G16"/>
    </sheetView>
  </sheetViews>
  <sheetFormatPr defaultColWidth="7.85546875" defaultRowHeight="12.75" x14ac:dyDescent="0.2"/>
  <cols>
    <col min="1" max="1" width="4" style="1" customWidth="1"/>
    <col min="2" max="2" width="5.85546875" style="1" customWidth="1"/>
    <col min="3" max="3" width="11.28515625" style="1" customWidth="1"/>
    <col min="4" max="4" width="9.140625" style="1" customWidth="1"/>
    <col min="5" max="5" width="22" style="1" customWidth="1"/>
    <col min="6" max="6" width="8.5703125" style="1" customWidth="1"/>
    <col min="7" max="7" width="13.85546875" style="1" customWidth="1"/>
    <col min="8" max="8" width="17.140625" style="1" customWidth="1"/>
    <col min="9" max="9" width="9.7109375" style="1" bestFit="1" customWidth="1"/>
    <col min="10" max="16384" width="7.85546875" style="1"/>
  </cols>
  <sheetData>
    <row r="2" spans="1:8" ht="24" customHeight="1" x14ac:dyDescent="0.2">
      <c r="A2" s="244" t="s">
        <v>100</v>
      </c>
      <c r="B2" s="244"/>
      <c r="C2" s="244"/>
      <c r="D2" s="244"/>
      <c r="E2" s="244"/>
      <c r="F2" s="244"/>
      <c r="G2" s="244"/>
      <c r="H2" s="244"/>
    </row>
    <row r="3" spans="1:8" x14ac:dyDescent="0.2">
      <c r="A3" s="7"/>
      <c r="B3" s="5"/>
      <c r="C3" s="5"/>
      <c r="D3" s="5"/>
      <c r="E3" s="5"/>
      <c r="F3" s="5"/>
      <c r="G3" s="5"/>
      <c r="H3" s="5"/>
    </row>
    <row r="4" spans="1:8" ht="19.7" customHeight="1" x14ac:dyDescent="0.2">
      <c r="A4" s="243" t="s">
        <v>104</v>
      </c>
      <c r="B4" s="243"/>
      <c r="C4" s="243"/>
      <c r="D4" s="243"/>
      <c r="E4" s="243"/>
      <c r="F4" s="243"/>
      <c r="G4" s="243"/>
      <c r="H4" s="243"/>
    </row>
    <row r="5" spans="1:8" x14ac:dyDescent="0.2">
      <c r="A5" s="240" t="s">
        <v>1</v>
      </c>
      <c r="B5" s="240" t="s">
        <v>2</v>
      </c>
      <c r="C5" s="240"/>
      <c r="D5" s="240"/>
      <c r="E5" s="240"/>
      <c r="F5" s="240" t="s">
        <v>3</v>
      </c>
      <c r="G5" s="245" t="s">
        <v>4</v>
      </c>
      <c r="H5" s="246" t="s">
        <v>92</v>
      </c>
    </row>
    <row r="6" spans="1:8" x14ac:dyDescent="0.2">
      <c r="A6" s="240"/>
      <c r="B6" s="240"/>
      <c r="C6" s="240"/>
      <c r="D6" s="240"/>
      <c r="E6" s="240"/>
      <c r="F6" s="240"/>
      <c r="G6" s="245"/>
      <c r="H6" s="247"/>
    </row>
    <row r="7" spans="1:8" ht="33" customHeight="1" x14ac:dyDescent="0.2">
      <c r="A7" s="11">
        <v>1</v>
      </c>
      <c r="B7" s="241" t="s">
        <v>31</v>
      </c>
      <c r="C7" s="241"/>
      <c r="D7" s="241"/>
      <c r="E7" s="241"/>
      <c r="F7" s="6" t="s">
        <v>29</v>
      </c>
      <c r="G7" s="63">
        <f>inwent!G15</f>
        <v>10029</v>
      </c>
      <c r="H7" s="63">
        <f>inwent!G27</f>
        <v>5325</v>
      </c>
    </row>
    <row r="8" spans="1:8" ht="24.75" customHeight="1" x14ac:dyDescent="0.2">
      <c r="A8" s="11">
        <v>2</v>
      </c>
      <c r="B8" s="241" t="s">
        <v>32</v>
      </c>
      <c r="C8" s="241"/>
      <c r="D8" s="241"/>
      <c r="E8" s="241"/>
      <c r="F8" s="6" t="s">
        <v>44</v>
      </c>
      <c r="G8" s="63">
        <v>1</v>
      </c>
      <c r="H8" s="63">
        <v>1</v>
      </c>
    </row>
    <row r="9" spans="1:8" ht="25.5" customHeight="1" x14ac:dyDescent="0.2">
      <c r="A9" s="11">
        <v>3</v>
      </c>
      <c r="B9" s="241" t="s">
        <v>33</v>
      </c>
      <c r="C9" s="241"/>
      <c r="D9" s="241"/>
      <c r="E9" s="241"/>
      <c r="F9" s="6" t="s">
        <v>44</v>
      </c>
      <c r="G9" s="63">
        <v>1500</v>
      </c>
      <c r="H9" s="63">
        <v>1500</v>
      </c>
    </row>
    <row r="10" spans="1:8" ht="25.5" customHeight="1" x14ac:dyDescent="0.2">
      <c r="A10" s="11">
        <v>4</v>
      </c>
      <c r="B10" s="241" t="s">
        <v>36</v>
      </c>
      <c r="C10" s="241"/>
      <c r="D10" s="241"/>
      <c r="E10" s="241"/>
      <c r="F10" s="6" t="s">
        <v>44</v>
      </c>
      <c r="G10" s="63">
        <v>200</v>
      </c>
      <c r="H10" s="63">
        <v>200</v>
      </c>
    </row>
    <row r="11" spans="1:8" ht="26.25" customHeight="1" x14ac:dyDescent="0.2">
      <c r="A11" s="11">
        <v>5</v>
      </c>
      <c r="B11" s="241" t="s">
        <v>34</v>
      </c>
      <c r="C11" s="241"/>
      <c r="D11" s="241"/>
      <c r="E11" s="241"/>
      <c r="F11" s="6" t="s">
        <v>44</v>
      </c>
      <c r="G11" s="63">
        <v>1</v>
      </c>
      <c r="H11" s="63">
        <v>1</v>
      </c>
    </row>
    <row r="12" spans="1:8" ht="31.5" customHeight="1" x14ac:dyDescent="0.2">
      <c r="A12" s="11">
        <v>6</v>
      </c>
      <c r="B12" s="241" t="s">
        <v>35</v>
      </c>
      <c r="C12" s="241"/>
      <c r="D12" s="241"/>
      <c r="E12" s="241"/>
      <c r="F12" s="6" t="s">
        <v>44</v>
      </c>
      <c r="G12" s="63">
        <v>1</v>
      </c>
      <c r="H12" s="63">
        <v>1</v>
      </c>
    </row>
    <row r="13" spans="1:8" ht="34.5" customHeight="1" x14ac:dyDescent="0.2">
      <c r="A13" s="11">
        <v>7</v>
      </c>
      <c r="B13" s="241" t="s">
        <v>37</v>
      </c>
      <c r="C13" s="241"/>
      <c r="D13" s="241"/>
      <c r="E13" s="241"/>
      <c r="F13" s="6" t="s">
        <v>43</v>
      </c>
      <c r="G13" s="63">
        <f>G7*G8/1000*((G9*G11*G12)+(G10*G11))</f>
        <v>17049.3</v>
      </c>
      <c r="H13" s="63">
        <f>H7*H8/1000*((H9*H11*H12)+(H10*H11))</f>
        <v>9052.5</v>
      </c>
    </row>
    <row r="14" spans="1:8" ht="38.25" customHeight="1" x14ac:dyDescent="0.2">
      <c r="A14" s="11">
        <v>8</v>
      </c>
      <c r="B14" s="241" t="s">
        <v>38</v>
      </c>
      <c r="C14" s="241"/>
      <c r="D14" s="241"/>
      <c r="E14" s="241"/>
      <c r="F14" s="6" t="s">
        <v>43</v>
      </c>
      <c r="G14" s="64"/>
      <c r="H14" s="63">
        <f>G13-H13</f>
        <v>7996.7999999999993</v>
      </c>
    </row>
    <row r="15" spans="1:8" ht="38.25" customHeight="1" x14ac:dyDescent="0.2">
      <c r="A15" s="11">
        <v>9</v>
      </c>
      <c r="B15" s="242" t="s">
        <v>39</v>
      </c>
      <c r="C15" s="242"/>
      <c r="D15" s="242"/>
      <c r="E15" s="242"/>
      <c r="F15" s="6" t="s">
        <v>40</v>
      </c>
      <c r="G15" s="63">
        <v>0.74</v>
      </c>
      <c r="H15" s="63">
        <f>G15</f>
        <v>0.74</v>
      </c>
    </row>
    <row r="16" spans="1:8" ht="38.25" customHeight="1" x14ac:dyDescent="0.2">
      <c r="A16" s="11">
        <v>10</v>
      </c>
      <c r="B16" s="242" t="s">
        <v>166</v>
      </c>
      <c r="C16" s="242"/>
      <c r="D16" s="242"/>
      <c r="E16" s="242"/>
      <c r="F16" s="6" t="s">
        <v>5</v>
      </c>
      <c r="G16" s="63">
        <f>G13*G15</f>
        <v>12616.482</v>
      </c>
      <c r="H16" s="63">
        <f>(H13)*H15</f>
        <v>6698.85</v>
      </c>
    </row>
    <row r="17" spans="1:8" ht="38.25" customHeight="1" x14ac:dyDescent="0.2">
      <c r="A17" s="11">
        <v>11</v>
      </c>
      <c r="B17" s="241" t="s">
        <v>41</v>
      </c>
      <c r="C17" s="241"/>
      <c r="D17" s="241"/>
      <c r="E17" s="241"/>
      <c r="F17" s="6" t="s">
        <v>19</v>
      </c>
      <c r="G17" s="64"/>
      <c r="H17" s="63">
        <f>G16-H16</f>
        <v>5917.6319999999996</v>
      </c>
    </row>
    <row r="18" spans="1:8" ht="38.25" customHeight="1" x14ac:dyDescent="0.2">
      <c r="A18" s="11">
        <v>12</v>
      </c>
      <c r="B18" s="242" t="s">
        <v>103</v>
      </c>
      <c r="C18" s="242"/>
      <c r="D18" s="242"/>
      <c r="E18" s="242"/>
      <c r="F18" s="6" t="s">
        <v>5</v>
      </c>
      <c r="G18" s="64"/>
      <c r="H18" s="63">
        <f>inwent!J27</f>
        <v>59050</v>
      </c>
    </row>
    <row r="19" spans="1:8" ht="28.5" customHeight="1" x14ac:dyDescent="0.2">
      <c r="A19" s="11">
        <v>13</v>
      </c>
      <c r="B19" s="239" t="s">
        <v>9</v>
      </c>
      <c r="C19" s="239"/>
      <c r="D19" s="239"/>
      <c r="E19" s="239"/>
      <c r="F19" s="6" t="s">
        <v>6</v>
      </c>
      <c r="G19" s="64"/>
      <c r="H19" s="63">
        <f>H18/H17</f>
        <v>9.9786536236116081</v>
      </c>
    </row>
    <row r="20" spans="1:8" x14ac:dyDescent="0.2">
      <c r="A20" s="7"/>
      <c r="B20" s="5"/>
      <c r="C20" s="5"/>
      <c r="D20" s="5"/>
      <c r="E20" s="5"/>
      <c r="F20" s="5"/>
      <c r="G20" s="5"/>
      <c r="H20" s="5"/>
    </row>
    <row r="21" spans="1:8" ht="24" customHeight="1" x14ac:dyDescent="0.2">
      <c r="A21" s="8"/>
      <c r="B21" s="9"/>
      <c r="C21" s="9"/>
      <c r="D21" s="9"/>
      <c r="E21" s="9"/>
      <c r="F21" s="9"/>
      <c r="G21" s="9"/>
      <c r="H21" s="9"/>
    </row>
    <row r="22" spans="1:8" ht="24" customHeight="1" x14ac:dyDescent="0.2">
      <c r="A22" s="7"/>
      <c r="B22" s="5"/>
      <c r="C22" s="5"/>
      <c r="D22" s="5"/>
      <c r="E22" s="5"/>
      <c r="F22" s="5"/>
      <c r="G22" s="5"/>
      <c r="H22" s="5"/>
    </row>
    <row r="23" spans="1:8" ht="24" customHeight="1" x14ac:dyDescent="0.2">
      <c r="A23" s="7"/>
      <c r="B23" s="5"/>
      <c r="C23" s="5"/>
      <c r="D23" s="3"/>
      <c r="E23" s="5"/>
      <c r="F23" s="5"/>
      <c r="G23" s="5"/>
      <c r="H23" s="5"/>
    </row>
    <row r="24" spans="1:8" ht="24" customHeight="1" x14ac:dyDescent="0.2">
      <c r="A24" s="7"/>
      <c r="B24" s="10"/>
      <c r="C24" s="5"/>
      <c r="D24" s="5"/>
      <c r="E24" s="5"/>
      <c r="F24" s="5"/>
      <c r="G24" s="5"/>
      <c r="H24" s="5"/>
    </row>
    <row r="25" spans="1:8" ht="24" customHeight="1" x14ac:dyDescent="0.2">
      <c r="A25" s="7"/>
      <c r="B25" s="5"/>
      <c r="C25" s="5"/>
      <c r="D25" s="5"/>
      <c r="E25" s="5"/>
      <c r="F25" s="5"/>
      <c r="G25" s="26"/>
      <c r="H25" s="5"/>
    </row>
    <row r="26" spans="1:8" ht="27.2" customHeight="1" x14ac:dyDescent="0.2">
      <c r="A26" s="7"/>
      <c r="B26" s="5"/>
      <c r="C26" s="5"/>
      <c r="D26" s="5"/>
      <c r="E26" s="5"/>
      <c r="F26" s="5"/>
      <c r="G26" s="26"/>
      <c r="H26" s="5"/>
    </row>
    <row r="27" spans="1:8" ht="24" customHeight="1" x14ac:dyDescent="0.2">
      <c r="A27" s="7"/>
      <c r="B27" s="5"/>
      <c r="C27" s="5"/>
      <c r="D27" s="5"/>
      <c r="E27" s="5"/>
      <c r="F27" s="5"/>
      <c r="G27" s="5"/>
      <c r="H27" s="5"/>
    </row>
    <row r="28" spans="1:8" ht="24" customHeight="1" x14ac:dyDescent="0.2">
      <c r="A28" s="12" t="s">
        <v>102</v>
      </c>
      <c r="B28" s="13"/>
      <c r="C28" s="14"/>
      <c r="D28" s="12" t="s">
        <v>7</v>
      </c>
      <c r="E28" s="176">
        <f>H18</f>
        <v>59050</v>
      </c>
      <c r="F28" s="14" t="s">
        <v>5</v>
      </c>
      <c r="G28" s="12" t="s">
        <v>8</v>
      </c>
      <c r="H28" s="79">
        <f>H19</f>
        <v>9.9786536236116081</v>
      </c>
    </row>
    <row r="29" spans="1:8" ht="24" customHeight="1" x14ac:dyDescent="0.2"/>
    <row r="31" spans="1:8" s="4" customFormat="1" x14ac:dyDescent="0.2">
      <c r="A31" s="1"/>
      <c r="B31" s="1"/>
      <c r="C31" s="1"/>
      <c r="D31" s="1"/>
      <c r="E31" s="1"/>
      <c r="F31" s="1"/>
      <c r="G31" s="1"/>
      <c r="H31" s="1"/>
    </row>
    <row r="35" spans="1:8" ht="14.45" customHeight="1" x14ac:dyDescent="0.2"/>
    <row r="36" spans="1:8" ht="14.45" customHeight="1" x14ac:dyDescent="0.2"/>
    <row r="38" spans="1:8" s="15" customFormat="1" ht="21" customHeight="1" x14ac:dyDescent="0.2">
      <c r="A38" s="1"/>
      <c r="B38" s="1"/>
      <c r="C38" s="1"/>
      <c r="D38" s="1"/>
      <c r="E38" s="1"/>
      <c r="F38" s="1"/>
      <c r="G38" s="1"/>
      <c r="H38" s="1"/>
    </row>
  </sheetData>
  <mergeCells count="20">
    <mergeCell ref="A4:H4"/>
    <mergeCell ref="A2:H2"/>
    <mergeCell ref="A5:A6"/>
    <mergeCell ref="G5:G6"/>
    <mergeCell ref="F5:F6"/>
    <mergeCell ref="H5:H6"/>
    <mergeCell ref="B19:E19"/>
    <mergeCell ref="B5:E6"/>
    <mergeCell ref="B17:E17"/>
    <mergeCell ref="B11:E11"/>
    <mergeCell ref="B10:E10"/>
    <mergeCell ref="B13:E13"/>
    <mergeCell ref="B16:E16"/>
    <mergeCell ref="B12:E12"/>
    <mergeCell ref="B9:E9"/>
    <mergeCell ref="B14:E14"/>
    <mergeCell ref="B7:E7"/>
    <mergeCell ref="B8:E8"/>
    <mergeCell ref="B15:E15"/>
    <mergeCell ref="B18:E18"/>
  </mergeCells>
  <phoneticPr fontId="0" type="noConversion"/>
  <pageMargins left="0.59055118110236227" right="0.35" top="0.78740157480314965" bottom="0.78740157480314965" header="0.31496062992125984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P30"/>
  <sheetViews>
    <sheetView zoomScaleSheetLayoutView="100" workbookViewId="0">
      <selection activeCell="K29" sqref="K29"/>
    </sheetView>
  </sheetViews>
  <sheetFormatPr defaultColWidth="9.140625" defaultRowHeight="12.75" x14ac:dyDescent="0.2"/>
  <cols>
    <col min="1" max="1" width="4.42578125" style="40" customWidth="1"/>
    <col min="2" max="2" width="16.7109375" style="40" customWidth="1"/>
    <col min="3" max="3" width="9.42578125" style="40" customWidth="1"/>
    <col min="4" max="4" width="10" style="40" customWidth="1"/>
    <col min="5" max="5" width="9.42578125" style="40" customWidth="1"/>
    <col min="6" max="6" width="12.140625" style="40" customWidth="1"/>
    <col min="7" max="7" width="12.28515625" style="40" customWidth="1"/>
    <col min="8" max="8" width="12.5703125" style="40" customWidth="1"/>
    <col min="9" max="9" width="9" style="40" customWidth="1"/>
    <col min="10" max="16384" width="9.140625" style="40"/>
  </cols>
  <sheetData>
    <row r="2" spans="1:16" ht="21.75" customHeight="1" x14ac:dyDescent="0.2">
      <c r="A2" s="248" t="s">
        <v>124</v>
      </c>
      <c r="B2" s="249"/>
      <c r="C2" s="249"/>
      <c r="D2" s="249"/>
      <c r="E2" s="249"/>
      <c r="F2" s="249"/>
      <c r="G2" s="249"/>
      <c r="H2" s="249"/>
      <c r="I2" s="250"/>
    </row>
    <row r="3" spans="1:16" s="77" customFormat="1" ht="15.75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</row>
    <row r="4" spans="1:16" ht="70.5" customHeight="1" x14ac:dyDescent="0.2">
      <c r="A4" s="264" t="s">
        <v>1</v>
      </c>
      <c r="B4" s="260" t="s">
        <v>154</v>
      </c>
      <c r="C4" s="261"/>
      <c r="D4" s="268" t="s">
        <v>149</v>
      </c>
      <c r="E4" s="268"/>
      <c r="F4" s="121" t="s">
        <v>150</v>
      </c>
      <c r="G4" s="121" t="s">
        <v>150</v>
      </c>
      <c r="H4" s="121" t="s">
        <v>151</v>
      </c>
      <c r="I4" s="121" t="s">
        <v>152</v>
      </c>
    </row>
    <row r="5" spans="1:16" ht="16.5" customHeight="1" x14ac:dyDescent="0.2">
      <c r="A5" s="265"/>
      <c r="B5" s="262"/>
      <c r="C5" s="263"/>
      <c r="D5" s="269" t="s">
        <v>5</v>
      </c>
      <c r="E5" s="269"/>
      <c r="F5" s="190" t="s">
        <v>153</v>
      </c>
      <c r="G5" s="190" t="s">
        <v>43</v>
      </c>
      <c r="H5" s="190" t="s">
        <v>19</v>
      </c>
      <c r="I5" s="190" t="s">
        <v>6</v>
      </c>
    </row>
    <row r="6" spans="1:16" ht="30.75" customHeight="1" x14ac:dyDescent="0.2">
      <c r="A6" s="113" t="s">
        <v>10</v>
      </c>
      <c r="B6" s="273" t="s">
        <v>105</v>
      </c>
      <c r="C6" s="274"/>
      <c r="D6" s="270">
        <f>'oświetlenie 1'!H18</f>
        <v>59050</v>
      </c>
      <c r="E6" s="271"/>
      <c r="F6" s="113">
        <f>'oświetlenie 1'!H14/'oświetlenie 1'!G13</f>
        <v>0.46903978462458867</v>
      </c>
      <c r="G6" s="80">
        <f>'oświetlenie 1'!H14</f>
        <v>7996.7999999999993</v>
      </c>
      <c r="H6" s="80">
        <f>'oświetlenie 1'!H17:H17</f>
        <v>5917.6319999999996</v>
      </c>
      <c r="I6" s="114">
        <f>'oświetlenie 1'!H19</f>
        <v>9.9786536236116081</v>
      </c>
    </row>
    <row r="7" spans="1:16" s="118" customFormat="1" ht="25.5" customHeight="1" x14ac:dyDescent="0.2">
      <c r="A7" s="115" t="s">
        <v>12</v>
      </c>
      <c r="B7" s="266" t="s">
        <v>67</v>
      </c>
      <c r="C7" s="267"/>
      <c r="D7" s="272">
        <f>SUM(D6:E6)</f>
        <v>59050</v>
      </c>
      <c r="E7" s="257"/>
      <c r="F7" s="113">
        <f>F6</f>
        <v>0.46903978462458867</v>
      </c>
      <c r="G7" s="116">
        <f>SUM(G6:G6)</f>
        <v>7996.7999999999993</v>
      </c>
      <c r="H7" s="116">
        <f>SUM(H6:H6)</f>
        <v>5917.6319999999996</v>
      </c>
      <c r="I7" s="117">
        <f>D7/H7</f>
        <v>9.9786536236116081</v>
      </c>
    </row>
    <row r="9" spans="1:16" ht="22.5" customHeight="1" x14ac:dyDescent="0.2">
      <c r="A9" s="41" t="s">
        <v>101</v>
      </c>
      <c r="B9" s="252" t="s">
        <v>123</v>
      </c>
      <c r="C9" s="253"/>
      <c r="D9" s="253"/>
      <c r="E9" s="253"/>
      <c r="F9" s="253"/>
      <c r="G9" s="253"/>
      <c r="H9" s="253"/>
      <c r="I9" s="254"/>
    </row>
    <row r="10" spans="1:16" s="77" customFormat="1" ht="12.75" customHeight="1" x14ac:dyDescent="0.2">
      <c r="A10" s="75"/>
      <c r="B10" s="76"/>
      <c r="C10" s="76"/>
      <c r="D10" s="76"/>
      <c r="E10" s="76"/>
      <c r="F10" s="76"/>
      <c r="G10" s="76"/>
      <c r="H10" s="76"/>
      <c r="I10" s="76"/>
    </row>
    <row r="11" spans="1:16" s="77" customFormat="1" ht="14.25" customHeight="1" x14ac:dyDescent="0.2">
      <c r="A11" s="75"/>
      <c r="B11" s="76"/>
      <c r="D11" s="76"/>
      <c r="F11" s="76"/>
      <c r="G11" s="76"/>
      <c r="H11" s="76"/>
      <c r="I11" s="76"/>
    </row>
    <row r="12" spans="1:16" x14ac:dyDescent="0.2">
      <c r="K12" s="44"/>
      <c r="L12" s="44"/>
      <c r="M12" s="44"/>
      <c r="N12" s="44"/>
      <c r="O12" s="44"/>
      <c r="P12" s="44"/>
    </row>
    <row r="13" spans="1:16" ht="24" customHeight="1" x14ac:dyDescent="0.2">
      <c r="A13" s="255" t="s">
        <v>64</v>
      </c>
      <c r="B13" s="255" t="s">
        <v>65</v>
      </c>
      <c r="C13" s="258" t="s">
        <v>70</v>
      </c>
      <c r="D13" s="259"/>
      <c r="E13" s="119" t="s">
        <v>71</v>
      </c>
      <c r="F13" s="258" t="s">
        <v>69</v>
      </c>
      <c r="G13" s="259"/>
      <c r="H13" s="256" t="s">
        <v>72</v>
      </c>
      <c r="I13" s="257"/>
    </row>
    <row r="14" spans="1:16" x14ac:dyDescent="0.2">
      <c r="A14" s="255"/>
      <c r="B14" s="255"/>
      <c r="C14" s="119" t="s">
        <v>73</v>
      </c>
      <c r="D14" s="119" t="s">
        <v>43</v>
      </c>
      <c r="E14" s="119" t="s">
        <v>74</v>
      </c>
      <c r="F14" s="119" t="str">
        <f>C14</f>
        <v>GJ/rok</v>
      </c>
      <c r="G14" s="119" t="s">
        <v>43</v>
      </c>
      <c r="H14" s="120" t="s">
        <v>86</v>
      </c>
      <c r="I14" s="119" t="s">
        <v>75</v>
      </c>
    </row>
    <row r="15" spans="1:16" x14ac:dyDescent="0.2">
      <c r="A15" s="251" t="s">
        <v>66</v>
      </c>
      <c r="B15" s="251"/>
      <c r="C15" s="251"/>
      <c r="D15" s="251"/>
      <c r="E15" s="251"/>
      <c r="F15" s="251"/>
      <c r="G15" s="251"/>
      <c r="H15" s="251"/>
      <c r="I15" s="251"/>
    </row>
    <row r="16" spans="1:16" ht="20.100000000000001" customHeight="1" x14ac:dyDescent="0.2">
      <c r="A16" s="45">
        <v>1</v>
      </c>
      <c r="B16" s="43" t="s">
        <v>85</v>
      </c>
      <c r="C16" s="124"/>
      <c r="D16" s="46">
        <f>'oświetlenie 1'!G13</f>
        <v>17049.3</v>
      </c>
      <c r="E16" s="42">
        <v>2.5</v>
      </c>
      <c r="F16" s="124"/>
      <c r="G16" s="46">
        <f>D16*E16</f>
        <v>42623.25</v>
      </c>
      <c r="H16" s="42">
        <v>0.69799999999999995</v>
      </c>
      <c r="I16" s="46">
        <f>D16*H16</f>
        <v>11900.411399999999</v>
      </c>
    </row>
    <row r="17" spans="1:11" ht="20.100000000000001" customHeight="1" x14ac:dyDescent="0.2">
      <c r="A17" s="251" t="s">
        <v>68</v>
      </c>
      <c r="B17" s="251"/>
      <c r="C17" s="251"/>
      <c r="D17" s="251"/>
      <c r="E17" s="251"/>
      <c r="F17" s="251"/>
      <c r="G17" s="251"/>
      <c r="H17" s="251"/>
      <c r="I17" s="251"/>
    </row>
    <row r="18" spans="1:11" ht="20.100000000000001" customHeight="1" x14ac:dyDescent="0.2">
      <c r="A18" s="45">
        <v>1</v>
      </c>
      <c r="B18" s="43" t="s">
        <v>85</v>
      </c>
      <c r="C18" s="124"/>
      <c r="D18" s="46">
        <f>'oświetlenie 1'!H13</f>
        <v>9052.5</v>
      </c>
      <c r="E18" s="42">
        <v>2.5</v>
      </c>
      <c r="F18" s="126"/>
      <c r="G18" s="46">
        <f>D18*E18</f>
        <v>22631.25</v>
      </c>
      <c r="H18" s="42">
        <f>H16</f>
        <v>0.69799999999999995</v>
      </c>
      <c r="I18" s="46">
        <f>D18*H18</f>
        <v>6318.6449999999995</v>
      </c>
    </row>
    <row r="19" spans="1:11" ht="20.100000000000001" customHeight="1" x14ac:dyDescent="0.2">
      <c r="A19" s="284" t="s">
        <v>76</v>
      </c>
      <c r="B19" s="285"/>
      <c r="C19" s="125"/>
      <c r="D19" s="47">
        <f>D16-D18</f>
        <v>7996.7999999999993</v>
      </c>
      <c r="E19" s="42">
        <v>2.5</v>
      </c>
      <c r="F19" s="127"/>
      <c r="G19" s="47">
        <f>G16-G18</f>
        <v>19992</v>
      </c>
      <c r="H19" s="128">
        <f>H18</f>
        <v>0.69799999999999995</v>
      </c>
      <c r="I19" s="47">
        <f>I16-I18</f>
        <v>5581.7663999999995</v>
      </c>
      <c r="J19" s="48"/>
    </row>
    <row r="20" spans="1:11" x14ac:dyDescent="0.2">
      <c r="A20" s="49"/>
      <c r="B20" s="50"/>
      <c r="C20" s="50"/>
      <c r="D20" s="51"/>
      <c r="E20" s="52"/>
      <c r="F20" s="52"/>
      <c r="G20" s="51"/>
      <c r="J20" s="48"/>
    </row>
    <row r="21" spans="1:11" x14ac:dyDescent="0.2">
      <c r="A21" s="49"/>
      <c r="B21" s="50"/>
      <c r="C21" s="50"/>
      <c r="D21" s="51"/>
      <c r="E21" s="52"/>
      <c r="F21" s="52"/>
      <c r="G21" s="51"/>
      <c r="J21" s="48"/>
    </row>
    <row r="22" spans="1:11" x14ac:dyDescent="0.2">
      <c r="B22" s="53"/>
    </row>
    <row r="23" spans="1:11" ht="32.25" customHeight="1" x14ac:dyDescent="0.2">
      <c r="A23" s="281" t="s">
        <v>46</v>
      </c>
      <c r="B23" s="282"/>
      <c r="C23" s="282"/>
      <c r="D23" s="282"/>
      <c r="E23" s="282"/>
      <c r="F23" s="282"/>
      <c r="G23" s="282"/>
      <c r="H23" s="282"/>
      <c r="I23" s="283"/>
      <c r="J23" s="49"/>
      <c r="K23" s="49"/>
    </row>
    <row r="24" spans="1:11" s="59" customFormat="1" ht="30" customHeight="1" x14ac:dyDescent="0.2">
      <c r="A24" s="45">
        <v>1</v>
      </c>
      <c r="B24" s="275" t="s">
        <v>47</v>
      </c>
      <c r="C24" s="275"/>
      <c r="D24" s="275"/>
      <c r="E24" s="56">
        <f>D19</f>
        <v>7996.7999999999993</v>
      </c>
      <c r="F24" s="57" t="s">
        <v>82</v>
      </c>
      <c r="G24" s="279">
        <f>E24/$C$30</f>
        <v>0.6876010263134652</v>
      </c>
      <c r="H24" s="280"/>
      <c r="I24" s="45" t="s">
        <v>49</v>
      </c>
      <c r="J24" s="58"/>
      <c r="K24" s="58"/>
    </row>
    <row r="25" spans="1:11" s="59" customFormat="1" ht="30" customHeight="1" x14ac:dyDescent="0.2">
      <c r="A25" s="45">
        <v>2</v>
      </c>
      <c r="B25" s="275" t="s">
        <v>83</v>
      </c>
      <c r="C25" s="275"/>
      <c r="D25" s="275"/>
      <c r="E25" s="56">
        <f>G19</f>
        <v>19992</v>
      </c>
      <c r="F25" s="57" t="s">
        <v>82</v>
      </c>
      <c r="G25" s="279">
        <f>E25/$C$30</f>
        <v>1.719002565783663</v>
      </c>
      <c r="H25" s="280"/>
      <c r="I25" s="45" t="s">
        <v>49</v>
      </c>
      <c r="J25" s="58"/>
      <c r="K25" s="58"/>
    </row>
    <row r="26" spans="1:11" s="59" customFormat="1" ht="30" customHeight="1" x14ac:dyDescent="0.2">
      <c r="A26" s="45">
        <v>3</v>
      </c>
      <c r="B26" s="275" t="s">
        <v>48</v>
      </c>
      <c r="C26" s="275"/>
      <c r="D26" s="275"/>
      <c r="E26" s="276">
        <f>I19/1000</f>
        <v>5.5817663999999994</v>
      </c>
      <c r="F26" s="277"/>
      <c r="G26" s="277"/>
      <c r="H26" s="278"/>
      <c r="I26" s="45" t="s">
        <v>84</v>
      </c>
      <c r="J26" s="60"/>
      <c r="K26" s="60"/>
    </row>
    <row r="27" spans="1:11" x14ac:dyDescent="0.2">
      <c r="H27" s="49"/>
      <c r="I27" s="49"/>
      <c r="J27" s="49"/>
      <c r="K27" s="49"/>
    </row>
    <row r="28" spans="1:11" x14ac:dyDescent="0.2">
      <c r="H28" s="49"/>
      <c r="I28" s="49"/>
      <c r="J28" s="49"/>
      <c r="K28" s="49"/>
    </row>
    <row r="29" spans="1:11" x14ac:dyDescent="0.2">
      <c r="B29" s="53" t="s">
        <v>78</v>
      </c>
      <c r="C29" s="54">
        <v>41.868000000000002</v>
      </c>
      <c r="D29" s="40" t="s">
        <v>79</v>
      </c>
    </row>
    <row r="30" spans="1:11" x14ac:dyDescent="0.2">
      <c r="B30" s="53" t="s">
        <v>80</v>
      </c>
      <c r="C30" s="55">
        <f>C29*277.77778</f>
        <v>11630.00009304</v>
      </c>
      <c r="D30" s="40" t="s">
        <v>81</v>
      </c>
    </row>
  </sheetData>
  <mergeCells count="25">
    <mergeCell ref="B26:D26"/>
    <mergeCell ref="E26:H26"/>
    <mergeCell ref="F13:G13"/>
    <mergeCell ref="G24:H24"/>
    <mergeCell ref="G25:H25"/>
    <mergeCell ref="A23:I23"/>
    <mergeCell ref="B24:D24"/>
    <mergeCell ref="B25:D25"/>
    <mergeCell ref="A19:B19"/>
    <mergeCell ref="A2:I2"/>
    <mergeCell ref="A17:I17"/>
    <mergeCell ref="B9:I9"/>
    <mergeCell ref="A13:A14"/>
    <mergeCell ref="B13:B14"/>
    <mergeCell ref="A15:I15"/>
    <mergeCell ref="H13:I13"/>
    <mergeCell ref="C13:D13"/>
    <mergeCell ref="B4:C5"/>
    <mergeCell ref="A4:A5"/>
    <mergeCell ref="B7:C7"/>
    <mergeCell ref="D4:E4"/>
    <mergeCell ref="D5:E5"/>
    <mergeCell ref="D6:E6"/>
    <mergeCell ref="D7:E7"/>
    <mergeCell ref="B6:C6"/>
  </mergeCells>
  <phoneticPr fontId="0" type="noConversion"/>
  <pageMargins left="0.56000000000000005" right="0.28000000000000003" top="1" bottom="1" header="0.5" footer="0.5"/>
  <pageSetup paperSize="9" orientation="portrait" horizontalDpi="300" r:id="rId1"/>
  <headerFooter alignWithMargins="0"/>
  <colBreaks count="1" manualBreakCount="1">
    <brk id="9" max="3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N26"/>
  <sheetViews>
    <sheetView workbookViewId="0">
      <selection activeCell="M14" sqref="M14"/>
    </sheetView>
  </sheetViews>
  <sheetFormatPr defaultColWidth="9.140625" defaultRowHeight="12.75" x14ac:dyDescent="0.2"/>
  <cols>
    <col min="1" max="1" width="6.28515625" style="21" customWidth="1"/>
    <col min="2" max="2" width="5.28515625" style="21" customWidth="1"/>
    <col min="3" max="3" width="12.7109375" style="21" customWidth="1"/>
    <col min="4" max="5" width="9.140625" style="21"/>
    <col min="6" max="6" width="7.42578125" style="21" customWidth="1"/>
    <col min="7" max="7" width="13.28515625" style="21" customWidth="1"/>
    <col min="8" max="8" width="15.42578125" style="21" bestFit="1" customWidth="1"/>
    <col min="9" max="9" width="9.140625" style="21"/>
    <col min="10" max="10" width="6.5703125" style="21" customWidth="1"/>
    <col min="11" max="16384" width="9.140625" style="21"/>
  </cols>
  <sheetData>
    <row r="2" spans="1:13" ht="21" customHeight="1" x14ac:dyDescent="0.2">
      <c r="A2" s="103" t="s">
        <v>16</v>
      </c>
      <c r="B2" s="309" t="s">
        <v>77</v>
      </c>
      <c r="C2" s="309"/>
      <c r="D2" s="309"/>
      <c r="E2" s="309"/>
      <c r="F2" s="309"/>
      <c r="G2" s="309"/>
      <c r="H2" s="309"/>
      <c r="I2" s="309"/>
      <c r="J2" s="222"/>
    </row>
    <row r="3" spans="1:13" x14ac:dyDescent="0.2">
      <c r="A3" s="104"/>
      <c r="B3" s="105"/>
      <c r="C3" s="105"/>
      <c r="D3" s="105"/>
      <c r="E3" s="105"/>
      <c r="F3" s="105"/>
      <c r="G3" s="105"/>
      <c r="H3" s="105"/>
      <c r="I3" s="105"/>
      <c r="J3" s="105"/>
    </row>
    <row r="4" spans="1:13" x14ac:dyDescent="0.2">
      <c r="A4" s="2" t="s">
        <v>162</v>
      </c>
      <c r="B4" s="310" t="s">
        <v>125</v>
      </c>
      <c r="C4" s="310"/>
      <c r="D4" s="310"/>
      <c r="E4" s="310"/>
      <c r="F4" s="310"/>
      <c r="G4" s="310"/>
      <c r="H4" s="310"/>
      <c r="I4" s="310"/>
      <c r="J4" s="310"/>
    </row>
    <row r="5" spans="1:13" x14ac:dyDescent="0.2">
      <c r="A5" s="2"/>
      <c r="K5" s="97"/>
      <c r="L5" s="106"/>
      <c r="M5" s="97"/>
    </row>
    <row r="6" spans="1:13" ht="61.5" customHeight="1" x14ac:dyDescent="0.2">
      <c r="A6" s="2"/>
      <c r="B6" s="311" t="s">
        <v>126</v>
      </c>
      <c r="C6" s="311"/>
      <c r="D6" s="311"/>
      <c r="E6" s="311"/>
      <c r="F6" s="311" t="s">
        <v>127</v>
      </c>
      <c r="G6" s="311"/>
      <c r="H6" s="311"/>
      <c r="I6" s="311"/>
      <c r="J6" s="311"/>
      <c r="K6" s="106"/>
      <c r="L6" s="106"/>
      <c r="M6" s="97"/>
    </row>
    <row r="7" spans="1:13" ht="117" customHeight="1" x14ac:dyDescent="0.2">
      <c r="A7" s="2"/>
      <c r="B7" s="286" t="s">
        <v>146</v>
      </c>
      <c r="C7" s="286" t="s">
        <v>128</v>
      </c>
      <c r="D7" s="286"/>
      <c r="E7" s="286"/>
      <c r="F7" s="286" t="s">
        <v>147</v>
      </c>
      <c r="G7" s="286"/>
      <c r="H7" s="286"/>
      <c r="I7" s="286"/>
      <c r="J7" s="286"/>
      <c r="K7" s="106"/>
      <c r="L7" s="106"/>
      <c r="M7" s="97"/>
    </row>
    <row r="8" spans="1:13" x14ac:dyDescent="0.2">
      <c r="A8" s="2"/>
      <c r="B8" s="97"/>
      <c r="C8" s="97"/>
      <c r="D8" s="97"/>
      <c r="E8" s="97"/>
      <c r="F8" s="97"/>
      <c r="G8" s="97"/>
      <c r="H8" s="97"/>
      <c r="I8" s="97"/>
      <c r="J8" s="97"/>
      <c r="K8" s="106"/>
      <c r="L8" s="106"/>
      <c r="M8" s="97"/>
    </row>
    <row r="9" spans="1:13" x14ac:dyDescent="0.2">
      <c r="A9" s="2"/>
      <c r="B9" s="97"/>
      <c r="C9" s="106"/>
      <c r="D9" s="97"/>
      <c r="E9" s="97"/>
      <c r="F9" s="97"/>
      <c r="G9" s="97"/>
      <c r="H9" s="97"/>
      <c r="I9" s="97"/>
      <c r="J9" s="97"/>
      <c r="K9" s="106"/>
      <c r="L9" s="106"/>
      <c r="M9" s="97"/>
    </row>
    <row r="10" spans="1:13" x14ac:dyDescent="0.2">
      <c r="A10" s="2"/>
      <c r="B10" s="97"/>
      <c r="C10" s="106"/>
      <c r="D10" s="106"/>
      <c r="E10" s="97"/>
      <c r="F10" s="97"/>
      <c r="G10" s="97"/>
      <c r="H10" s="97"/>
      <c r="I10" s="97"/>
      <c r="J10" s="97"/>
      <c r="K10" s="107"/>
      <c r="L10" s="107"/>
      <c r="M10" s="97"/>
    </row>
    <row r="11" spans="1:13" x14ac:dyDescent="0.2">
      <c r="A11" s="2" t="s">
        <v>163</v>
      </c>
      <c r="B11" s="2" t="s">
        <v>129</v>
      </c>
      <c r="K11" s="107"/>
      <c r="L11" s="107"/>
      <c r="M11" s="97"/>
    </row>
    <row r="12" spans="1:13" x14ac:dyDescent="0.2">
      <c r="K12" s="106"/>
      <c r="L12" s="106"/>
      <c r="M12" s="97"/>
    </row>
    <row r="13" spans="1:13" x14ac:dyDescent="0.2">
      <c r="K13" s="97"/>
      <c r="L13" s="97"/>
      <c r="M13" s="97"/>
    </row>
    <row r="14" spans="1:13" ht="27" customHeight="1" x14ac:dyDescent="0.2">
      <c r="B14" s="191" t="s">
        <v>1</v>
      </c>
      <c r="C14" s="288" t="s">
        <v>130</v>
      </c>
      <c r="D14" s="288"/>
      <c r="E14" s="288"/>
      <c r="F14" s="288"/>
      <c r="G14" s="191" t="s">
        <v>131</v>
      </c>
      <c r="H14" s="191" t="s">
        <v>132</v>
      </c>
      <c r="I14" s="289" t="s">
        <v>133</v>
      </c>
      <c r="J14" s="290"/>
    </row>
    <row r="15" spans="1:13" ht="20.100000000000001" customHeight="1" x14ac:dyDescent="0.2">
      <c r="B15" s="291">
        <v>1</v>
      </c>
      <c r="C15" s="294" t="s">
        <v>134</v>
      </c>
      <c r="D15" s="295"/>
      <c r="E15" s="295"/>
      <c r="F15" s="296"/>
      <c r="G15" s="180" t="s">
        <v>135</v>
      </c>
      <c r="H15" s="112">
        <f>Parametry!D19</f>
        <v>7996.7999999999993</v>
      </c>
      <c r="I15" s="303"/>
      <c r="J15" s="304"/>
    </row>
    <row r="16" spans="1:13" ht="20.100000000000001" customHeight="1" x14ac:dyDescent="0.2">
      <c r="B16" s="292"/>
      <c r="C16" s="297"/>
      <c r="D16" s="298"/>
      <c r="E16" s="298"/>
      <c r="F16" s="299"/>
      <c r="G16" s="180" t="s">
        <v>73</v>
      </c>
      <c r="H16" s="112" t="s">
        <v>148</v>
      </c>
      <c r="I16" s="305"/>
      <c r="J16" s="306"/>
    </row>
    <row r="17" spans="2:14" ht="20.100000000000001" customHeight="1" x14ac:dyDescent="0.2">
      <c r="B17" s="293"/>
      <c r="C17" s="300"/>
      <c r="D17" s="301"/>
      <c r="E17" s="301"/>
      <c r="F17" s="302"/>
      <c r="G17" s="180" t="s">
        <v>136</v>
      </c>
      <c r="H17" s="112">
        <f>Parametry!G24</f>
        <v>0.6876010263134652</v>
      </c>
      <c r="I17" s="307"/>
      <c r="J17" s="308"/>
    </row>
    <row r="18" spans="2:14" ht="25.5" customHeight="1" x14ac:dyDescent="0.2">
      <c r="B18" s="108">
        <v>2</v>
      </c>
      <c r="C18" s="294" t="s">
        <v>137</v>
      </c>
      <c r="D18" s="295"/>
      <c r="E18" s="295"/>
      <c r="F18" s="296"/>
      <c r="G18" s="182" t="s">
        <v>44</v>
      </c>
      <c r="H18" s="177">
        <v>2.5</v>
      </c>
      <c r="I18" s="287" t="s">
        <v>189</v>
      </c>
      <c r="J18" s="287"/>
    </row>
    <row r="19" spans="2:14" ht="20.100000000000001" customHeight="1" x14ac:dyDescent="0.2">
      <c r="B19" s="291">
        <v>3</v>
      </c>
      <c r="C19" s="294" t="s">
        <v>138</v>
      </c>
      <c r="D19" s="295"/>
      <c r="E19" s="295"/>
      <c r="F19" s="296"/>
      <c r="G19" s="180" t="s">
        <v>135</v>
      </c>
      <c r="H19" s="112">
        <f>H15*H18</f>
        <v>19992</v>
      </c>
      <c r="I19" s="303"/>
      <c r="J19" s="304"/>
      <c r="N19" s="110"/>
    </row>
    <row r="20" spans="2:14" ht="20.100000000000001" customHeight="1" x14ac:dyDescent="0.2">
      <c r="B20" s="292"/>
      <c r="C20" s="297"/>
      <c r="D20" s="298"/>
      <c r="E20" s="298"/>
      <c r="F20" s="299"/>
      <c r="G20" s="180" t="s">
        <v>73</v>
      </c>
      <c r="H20" s="112" t="s">
        <v>44</v>
      </c>
      <c r="I20" s="305"/>
      <c r="J20" s="306"/>
    </row>
    <row r="21" spans="2:14" ht="20.100000000000001" customHeight="1" x14ac:dyDescent="0.2">
      <c r="B21" s="293"/>
      <c r="C21" s="300"/>
      <c r="D21" s="301"/>
      <c r="E21" s="301"/>
      <c r="F21" s="302"/>
      <c r="G21" s="180" t="s">
        <v>136</v>
      </c>
      <c r="H21" s="112">
        <f>H17*H18</f>
        <v>1.719002565783663</v>
      </c>
      <c r="I21" s="307"/>
      <c r="J21" s="308"/>
    </row>
    <row r="22" spans="2:14" ht="36" customHeight="1" x14ac:dyDescent="0.2">
      <c r="B22" s="108">
        <v>4</v>
      </c>
      <c r="C22" s="294" t="s">
        <v>139</v>
      </c>
      <c r="D22" s="295"/>
      <c r="E22" s="295"/>
      <c r="F22" s="296"/>
      <c r="G22" s="181" t="s">
        <v>86</v>
      </c>
      <c r="H22" s="192">
        <f>Parametry!H16</f>
        <v>0.69799999999999995</v>
      </c>
      <c r="I22" s="287" t="str">
        <f>I18</f>
        <v>energia elektryczna</v>
      </c>
      <c r="J22" s="287"/>
    </row>
    <row r="23" spans="2:14" ht="39.75" customHeight="1" x14ac:dyDescent="0.2">
      <c r="B23" s="109">
        <v>5</v>
      </c>
      <c r="C23" s="286" t="s">
        <v>140</v>
      </c>
      <c r="D23" s="286"/>
      <c r="E23" s="286"/>
      <c r="F23" s="286"/>
      <c r="G23" s="180" t="s">
        <v>141</v>
      </c>
      <c r="H23" s="112">
        <f>Parametry!E26</f>
        <v>5.5817663999999994</v>
      </c>
      <c r="I23" s="287"/>
      <c r="J23" s="287"/>
    </row>
    <row r="24" spans="2:14" ht="35.25" customHeight="1" x14ac:dyDescent="0.2">
      <c r="B24" s="109">
        <v>6</v>
      </c>
      <c r="C24" s="286" t="s">
        <v>142</v>
      </c>
      <c r="D24" s="286"/>
      <c r="E24" s="286"/>
      <c r="F24" s="286"/>
      <c r="G24" s="180" t="s">
        <v>19</v>
      </c>
      <c r="H24" s="111">
        <f>Parametry!H7</f>
        <v>5917.6319999999996</v>
      </c>
      <c r="I24" s="287"/>
      <c r="J24" s="287"/>
    </row>
    <row r="25" spans="2:14" ht="27" customHeight="1" x14ac:dyDescent="0.2">
      <c r="B25" s="109">
        <v>7</v>
      </c>
      <c r="C25" s="286" t="s">
        <v>143</v>
      </c>
      <c r="D25" s="286"/>
      <c r="E25" s="286"/>
      <c r="F25" s="286"/>
      <c r="G25" s="180" t="s">
        <v>5</v>
      </c>
      <c r="H25" s="112">
        <f>Parametry!D7</f>
        <v>59050</v>
      </c>
      <c r="I25" s="287"/>
      <c r="J25" s="287"/>
    </row>
    <row r="26" spans="2:14" ht="31.5" customHeight="1" x14ac:dyDescent="0.2">
      <c r="B26" s="109">
        <v>8</v>
      </c>
      <c r="C26" s="286" t="s">
        <v>144</v>
      </c>
      <c r="D26" s="286"/>
      <c r="E26" s="286"/>
      <c r="F26" s="286"/>
      <c r="G26" s="180" t="s">
        <v>145</v>
      </c>
      <c r="H26" s="112">
        <f>H25/H24</f>
        <v>9.9786536236116081</v>
      </c>
      <c r="I26" s="287"/>
      <c r="J26" s="287"/>
    </row>
  </sheetData>
  <mergeCells count="26">
    <mergeCell ref="B2:J2"/>
    <mergeCell ref="B4:J4"/>
    <mergeCell ref="B6:E6"/>
    <mergeCell ref="F6:J6"/>
    <mergeCell ref="B7:E7"/>
    <mergeCell ref="F7:J7"/>
    <mergeCell ref="C23:F23"/>
    <mergeCell ref="I23:J23"/>
    <mergeCell ref="C14:F14"/>
    <mergeCell ref="I14:J14"/>
    <mergeCell ref="B15:B17"/>
    <mergeCell ref="C15:F17"/>
    <mergeCell ref="I15:J17"/>
    <mergeCell ref="C18:F18"/>
    <mergeCell ref="I18:J18"/>
    <mergeCell ref="B19:B21"/>
    <mergeCell ref="C19:F21"/>
    <mergeCell ref="I19:J21"/>
    <mergeCell ref="C22:F22"/>
    <mergeCell ref="I22:J22"/>
    <mergeCell ref="C24:F24"/>
    <mergeCell ref="I24:J24"/>
    <mergeCell ref="C25:F25"/>
    <mergeCell ref="I25:J25"/>
    <mergeCell ref="C26:F26"/>
    <mergeCell ref="I26:J26"/>
  </mergeCells>
  <phoneticPr fontId="0" type="noConversion"/>
  <pageMargins left="0.57999999999999996" right="0.35" top="0.65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4</vt:i4>
      </vt:variant>
    </vt:vector>
  </HeadingPairs>
  <TitlesOfParts>
    <vt:vector size="13" baseType="lpstr">
      <vt:lpstr>karta_tyt</vt:lpstr>
      <vt:lpstr>spis</vt:lpstr>
      <vt:lpstr>karta audytu</vt:lpstr>
      <vt:lpstr>charakterystyka</vt:lpstr>
      <vt:lpstr>dokum</vt:lpstr>
      <vt:lpstr>inwent</vt:lpstr>
      <vt:lpstr>oświetlenie 1</vt:lpstr>
      <vt:lpstr>Parametry</vt:lpstr>
      <vt:lpstr>Podsumowanie</vt:lpstr>
      <vt:lpstr>'karta audytu'!Print_Area</vt:lpstr>
      <vt:lpstr>'oświetlenie 1'!Print_Area</vt:lpstr>
      <vt:lpstr>Parametry!Print_Area</vt:lpstr>
      <vt:lpstr>spis!Print_Area</vt:lpstr>
    </vt:vector>
  </TitlesOfParts>
  <Company>NAPE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</dc:creator>
  <cp:lastModifiedBy>Marcin Domińczyk</cp:lastModifiedBy>
  <cp:lastPrinted>2020-11-05T17:40:28Z</cp:lastPrinted>
  <dcterms:created xsi:type="dcterms:W3CDTF">2002-01-29T09:32:20Z</dcterms:created>
  <dcterms:modified xsi:type="dcterms:W3CDTF">2022-06-15T04:55:03Z</dcterms:modified>
</cp:coreProperties>
</file>