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120" windowWidth="15600" windowHeight="11160" tabRatio="915" firstSheet="12" activeTab="21"/>
  </bookViews>
  <sheets>
    <sheet name="Spis" sheetId="53" r:id="rId1"/>
    <sheet name="N 1" sheetId="7" r:id="rId2"/>
    <sheet name="N 1A-1C" sheetId="50" r:id="rId3"/>
    <sheet name="N 2" sheetId="49" r:id="rId4"/>
    <sheet name="N 2A-2F" sheetId="9" r:id="rId5"/>
    <sheet name="N 3-4" sheetId="61" r:id="rId6"/>
    <sheet name="N 5A-5B" sheetId="13" r:id="rId7"/>
    <sheet name="N 6-6A" sheetId="10" r:id="rId8"/>
    <sheet name="N 7A-7C" sheetId="11" r:id="rId9"/>
    <sheet name="N 8A-8B" sheetId="64" r:id="rId10"/>
    <sheet name="N9 - 9A" sheetId="12" r:id="rId11"/>
    <sheet name="N 10" sheetId="14" r:id="rId12"/>
    <sheet name="N 11-12A" sheetId="65" r:id="rId13"/>
    <sheet name="N13-13B" sheetId="66" r:id="rId14"/>
    <sheet name="N 14-14A" sheetId="67" r:id="rId15"/>
    <sheet name="N 15-15A" sheetId="68" r:id="rId16"/>
    <sheet name="Ust.Ia-IF" sheetId="69" r:id="rId17"/>
    <sheet name="N Ia 1" sheetId="72" r:id="rId18"/>
    <sheet name="N 1a 2" sheetId="73" r:id="rId19"/>
    <sheet name="N 1a 3" sheetId="74" r:id="rId20"/>
    <sheet name="U.II-RZiS" sheetId="70" r:id="rId21"/>
    <sheet name="U.II-RZiS cd." sheetId="76" r:id="rId22"/>
    <sheet name="U.III-IV" sheetId="20" r:id="rId23"/>
    <sheet name="U-V" sheetId="21" r:id="rId24"/>
    <sheet name="U-VI" sheetId="22" r:id="rId25"/>
    <sheet name="U-VII - VIII" sheetId="75" r:id="rId26"/>
    <sheet name="U IX - X" sheetId="23" r:id="rId27"/>
    <sheet name="Arkusz1" sheetId="77" r:id="rId28"/>
  </sheets>
  <definedNames>
    <definedName name="_xlnm.Print_Area" localSheetId="1">'N 1'!$A$1:$J$33</definedName>
    <definedName name="_xlnm.Print_Area" localSheetId="11">'N 10'!$A$1:$L$19</definedName>
    <definedName name="_xlnm.Print_Area" localSheetId="2">'N 1A-1C'!$A$1:$F$38</definedName>
    <definedName name="_xlnm.Print_Area" localSheetId="3">'N 2'!$A$1:$J$31</definedName>
    <definedName name="_xlnm.Print_Area" localSheetId="4">'N 2A-2F'!$A$1:$D$62</definedName>
    <definedName name="_xlnm.Print_Area" localSheetId="5">'N 3-4'!$A$1:$I$91</definedName>
    <definedName name="_xlnm.Print_Area" localSheetId="6">'N 5A-5B'!$A$1:$E$49</definedName>
    <definedName name="_xlnm.Print_Area" localSheetId="7">'N 6-6A'!$A$1:$I$25</definedName>
    <definedName name="_xlnm.Print_Area" localSheetId="8">'N 7A-7C'!$A$1:$D$42</definedName>
    <definedName name="_xlnm.Print_Area" localSheetId="13">'N13-13B'!$A$1:$D$48</definedName>
    <definedName name="_xlnm.Print_Area" localSheetId="10">'N9 - 9A'!$A$1:$G$36</definedName>
    <definedName name="_xlnm.Print_Area" localSheetId="0">Spis!$A$1:$B$64</definedName>
    <definedName name="_xlnm.Print_Area" localSheetId="26">'U IX - X'!$A$1:$H$43</definedName>
    <definedName name="_xlnm.Print_Area" localSheetId="20">'U.II-RZiS'!$A$1:$H$76</definedName>
    <definedName name="_xlnm.Print_Area" localSheetId="21">'U.II-RZiS cd.'!$A$1:$E$125</definedName>
    <definedName name="_xlnm.Print_Area" localSheetId="16">'Ust.Ia-IF'!$A$1:$B$55</definedName>
    <definedName name="_xlnm.Print_Area" localSheetId="23">'U-V'!$A$1:$H$86</definedName>
    <definedName name="_xlnm.Print_Area" localSheetId="24">'U-VI'!$A$1:$G$45</definedName>
    <definedName name="_xlnm.Print_Area" localSheetId="25">'U-VII - VIII'!$A$1:$G$85</definedName>
  </definedNames>
  <calcPr calcId="125725"/>
</workbook>
</file>

<file path=xl/calcChain.xml><?xml version="1.0" encoding="utf-8"?>
<calcChain xmlns="http://schemas.openxmlformats.org/spreadsheetml/2006/main">
  <c r="D27" i="67"/>
  <c r="F27"/>
  <c r="D32" i="20"/>
  <c r="C60" i="76"/>
  <c r="C77" s="1"/>
  <c r="D123"/>
  <c r="C123"/>
  <c r="D120"/>
  <c r="D119" s="1"/>
  <c r="C120"/>
  <c r="D116"/>
  <c r="C116"/>
  <c r="D113"/>
  <c r="C113"/>
  <c r="D107"/>
  <c r="C107"/>
  <c r="D93"/>
  <c r="C93"/>
  <c r="D90"/>
  <c r="C90"/>
  <c r="C96" s="1"/>
  <c r="E85"/>
  <c r="D85"/>
  <c r="C85"/>
  <c r="C71"/>
  <c r="C50"/>
  <c r="C43"/>
  <c r="C25"/>
  <c r="C19"/>
  <c r="C18" s="1"/>
  <c r="C13"/>
  <c r="C12"/>
  <c r="C16" s="1"/>
  <c r="C6"/>
  <c r="C9" s="1"/>
  <c r="H33" i="12"/>
  <c r="H35" s="1"/>
  <c r="C8" i="22"/>
  <c r="C11" s="1"/>
  <c r="C5"/>
  <c r="D54" i="21"/>
  <c r="C54"/>
  <c r="D36"/>
  <c r="C32" i="20"/>
  <c r="F18"/>
  <c r="F21" s="1"/>
  <c r="E20"/>
  <c r="E19"/>
  <c r="D18"/>
  <c r="D21" s="1"/>
  <c r="E17"/>
  <c r="E16"/>
  <c r="E29" i="73"/>
  <c r="F26"/>
  <c r="F25"/>
  <c r="F24"/>
  <c r="F23"/>
  <c r="F22"/>
  <c r="J21"/>
  <c r="I21"/>
  <c r="H21"/>
  <c r="G21"/>
  <c r="E21"/>
  <c r="D21"/>
  <c r="F20"/>
  <c r="F19"/>
  <c r="F18"/>
  <c r="F17"/>
  <c r="F16"/>
  <c r="J15"/>
  <c r="I15"/>
  <c r="H15"/>
  <c r="G15"/>
  <c r="G27"/>
  <c r="E15"/>
  <c r="D15"/>
  <c r="F14"/>
  <c r="F13"/>
  <c r="F12"/>
  <c r="F11"/>
  <c r="F10"/>
  <c r="F9"/>
  <c r="F8"/>
  <c r="J7"/>
  <c r="I7"/>
  <c r="H7"/>
  <c r="G7"/>
  <c r="E7"/>
  <c r="D7"/>
  <c r="F6"/>
  <c r="F5"/>
  <c r="F4" s="1"/>
  <c r="J4"/>
  <c r="I4"/>
  <c r="H4"/>
  <c r="H27" s="1"/>
  <c r="G4"/>
  <c r="E4"/>
  <c r="D4"/>
  <c r="D20" i="72"/>
  <c r="C20"/>
  <c r="D14"/>
  <c r="C14"/>
  <c r="D6"/>
  <c r="D26" s="1"/>
  <c r="C6"/>
  <c r="D3"/>
  <c r="C3"/>
  <c r="D70" i="70"/>
  <c r="D74" s="1"/>
  <c r="C70"/>
  <c r="D66"/>
  <c r="C66"/>
  <c r="C74" s="1"/>
  <c r="G59"/>
  <c r="G60"/>
  <c r="G61"/>
  <c r="G62" s="1"/>
  <c r="G58"/>
  <c r="D62"/>
  <c r="E62"/>
  <c r="F62"/>
  <c r="C62"/>
  <c r="C53"/>
  <c r="D37"/>
  <c r="D43" s="1"/>
  <c r="C37"/>
  <c r="C43" s="1"/>
  <c r="G21"/>
  <c r="G20" s="1"/>
  <c r="F21"/>
  <c r="F20"/>
  <c r="E21"/>
  <c r="E20" s="1"/>
  <c r="D21"/>
  <c r="D20"/>
  <c r="C21"/>
  <c r="C20" s="1"/>
  <c r="D12"/>
  <c r="E12"/>
  <c r="F12"/>
  <c r="G12"/>
  <c r="H12"/>
  <c r="D9"/>
  <c r="D16" s="1"/>
  <c r="E9"/>
  <c r="F9"/>
  <c r="G9"/>
  <c r="H9"/>
  <c r="D6"/>
  <c r="E6"/>
  <c r="E16"/>
  <c r="F6"/>
  <c r="F16" s="1"/>
  <c r="G6"/>
  <c r="H6"/>
  <c r="H16" s="1"/>
  <c r="C12"/>
  <c r="C9"/>
  <c r="C6"/>
  <c r="D23" i="68"/>
  <c r="E23"/>
  <c r="C23"/>
  <c r="F22"/>
  <c r="F21"/>
  <c r="D15"/>
  <c r="E15"/>
  <c r="F15"/>
  <c r="G15"/>
  <c r="C15"/>
  <c r="F12" i="67"/>
  <c r="D12"/>
  <c r="E30" i="66"/>
  <c r="K78" i="61"/>
  <c r="H11" i="50"/>
  <c r="K30" i="7"/>
  <c r="F30" i="66"/>
  <c r="F7"/>
  <c r="F9" s="1"/>
  <c r="E7"/>
  <c r="E9" s="1"/>
  <c r="D9"/>
  <c r="C9"/>
  <c r="D39"/>
  <c r="C39"/>
  <c r="D35"/>
  <c r="C35"/>
  <c r="D21"/>
  <c r="C21"/>
  <c r="D13"/>
  <c r="C13"/>
  <c r="D59" i="65"/>
  <c r="E59"/>
  <c r="F59"/>
  <c r="G59"/>
  <c r="H59"/>
  <c r="I59"/>
  <c r="J59"/>
  <c r="C59"/>
  <c r="H30"/>
  <c r="I30" s="1"/>
  <c r="H25"/>
  <c r="I25" s="1"/>
  <c r="H26"/>
  <c r="I26" s="1"/>
  <c r="H27"/>
  <c r="I27" s="1"/>
  <c r="H28"/>
  <c r="I28" s="1"/>
  <c r="H29"/>
  <c r="I29" s="1"/>
  <c r="H24"/>
  <c r="I24" s="1"/>
  <c r="H22"/>
  <c r="I22" s="1"/>
  <c r="H17"/>
  <c r="I17" s="1"/>
  <c r="H18"/>
  <c r="I18" s="1"/>
  <c r="H19"/>
  <c r="I19" s="1"/>
  <c r="H20"/>
  <c r="I20" s="1"/>
  <c r="H21"/>
  <c r="I21" s="1"/>
  <c r="D23"/>
  <c r="E23"/>
  <c r="F23"/>
  <c r="G23"/>
  <c r="D16"/>
  <c r="D31" s="1"/>
  <c r="E16"/>
  <c r="E31" s="1"/>
  <c r="F16"/>
  <c r="G16"/>
  <c r="C23"/>
  <c r="C16"/>
  <c r="E90" i="61"/>
  <c r="F90"/>
  <c r="G90"/>
  <c r="D90"/>
  <c r="E91"/>
  <c r="F91"/>
  <c r="G91"/>
  <c r="D91"/>
  <c r="H84"/>
  <c r="H85"/>
  <c r="H86"/>
  <c r="H87"/>
  <c r="H88"/>
  <c r="H89"/>
  <c r="J9" i="65"/>
  <c r="D9"/>
  <c r="E9"/>
  <c r="F9"/>
  <c r="G9"/>
  <c r="H9"/>
  <c r="I9"/>
  <c r="C9"/>
  <c r="K17" i="14"/>
  <c r="L17"/>
  <c r="L11"/>
  <c r="L12"/>
  <c r="K11"/>
  <c r="K12"/>
  <c r="D10"/>
  <c r="L10" s="1"/>
  <c r="E10"/>
  <c r="F10"/>
  <c r="G10"/>
  <c r="H10"/>
  <c r="I10"/>
  <c r="J10"/>
  <c r="C10"/>
  <c r="I33" i="12"/>
  <c r="I35" s="1"/>
  <c r="D35"/>
  <c r="E35"/>
  <c r="F35"/>
  <c r="G35"/>
  <c r="C35"/>
  <c r="G24"/>
  <c r="G15"/>
  <c r="E39" i="11"/>
  <c r="F39" s="1"/>
  <c r="C6" i="64"/>
  <c r="C5"/>
  <c r="E25" i="11"/>
  <c r="E12"/>
  <c r="J25" i="10"/>
  <c r="J12"/>
  <c r="E14" i="13"/>
  <c r="D14"/>
  <c r="E4"/>
  <c r="E24"/>
  <c r="D4"/>
  <c r="D24" s="1"/>
  <c r="G67" i="61"/>
  <c r="G50"/>
  <c r="G33"/>
  <c r="I11"/>
  <c r="D15" i="9"/>
  <c r="C15"/>
  <c r="C26" i="21"/>
  <c r="D26"/>
  <c r="E26"/>
  <c r="F26"/>
  <c r="G26"/>
  <c r="C36"/>
  <c r="C47"/>
  <c r="D47"/>
  <c r="C83"/>
  <c r="C86"/>
  <c r="D83"/>
  <c r="D86"/>
  <c r="C7" i="14"/>
  <c r="D7"/>
  <c r="E7"/>
  <c r="F7"/>
  <c r="G7"/>
  <c r="H7"/>
  <c r="I7"/>
  <c r="J7"/>
  <c r="K8"/>
  <c r="L8"/>
  <c r="K9"/>
  <c r="L9"/>
  <c r="C13"/>
  <c r="C19" s="1"/>
  <c r="D13"/>
  <c r="E13"/>
  <c r="E19" s="1"/>
  <c r="F13"/>
  <c r="F19" s="1"/>
  <c r="G13"/>
  <c r="H13"/>
  <c r="H19" s="1"/>
  <c r="I13"/>
  <c r="I19" s="1"/>
  <c r="J13"/>
  <c r="K14"/>
  <c r="L14"/>
  <c r="K15"/>
  <c r="L15"/>
  <c r="K16"/>
  <c r="L16"/>
  <c r="K18"/>
  <c r="L18"/>
  <c r="G12" i="12"/>
  <c r="C13"/>
  <c r="D13"/>
  <c r="D11" s="1"/>
  <c r="E13"/>
  <c r="E11" s="1"/>
  <c r="F13"/>
  <c r="F11" s="1"/>
  <c r="G14"/>
  <c r="G16"/>
  <c r="G17"/>
  <c r="G19"/>
  <c r="C20"/>
  <c r="D20"/>
  <c r="D18" s="1"/>
  <c r="E20"/>
  <c r="F20"/>
  <c r="F18" s="1"/>
  <c r="G21"/>
  <c r="G22"/>
  <c r="G23"/>
  <c r="G25"/>
  <c r="C4" i="11"/>
  <c r="C12"/>
  <c r="C8"/>
  <c r="C17"/>
  <c r="C25" s="1"/>
  <c r="C21"/>
  <c r="C30"/>
  <c r="C39" s="1"/>
  <c r="C34"/>
  <c r="C4" i="10"/>
  <c r="C12" s="1"/>
  <c r="I19" s="1"/>
  <c r="C8"/>
  <c r="F19"/>
  <c r="H19" s="1"/>
  <c r="F20"/>
  <c r="H20" s="1"/>
  <c r="F21"/>
  <c r="H21" s="1"/>
  <c r="F22"/>
  <c r="H22" s="1"/>
  <c r="F23"/>
  <c r="H23" s="1"/>
  <c r="F24"/>
  <c r="H24" s="1"/>
  <c r="C25"/>
  <c r="D25"/>
  <c r="E25"/>
  <c r="G25"/>
  <c r="D29" i="13"/>
  <c r="E29"/>
  <c r="D39"/>
  <c r="E39"/>
  <c r="I5" i="61"/>
  <c r="C6"/>
  <c r="D6"/>
  <c r="E6"/>
  <c r="F6"/>
  <c r="G6"/>
  <c r="H6"/>
  <c r="H21" s="1"/>
  <c r="I7"/>
  <c r="I8"/>
  <c r="I9"/>
  <c r="I10"/>
  <c r="I12"/>
  <c r="C13"/>
  <c r="D13"/>
  <c r="E13"/>
  <c r="E21"/>
  <c r="F13"/>
  <c r="G13"/>
  <c r="H13"/>
  <c r="I14"/>
  <c r="I15"/>
  <c r="I16"/>
  <c r="I17"/>
  <c r="I13"/>
  <c r="I18"/>
  <c r="I19"/>
  <c r="I20"/>
  <c r="F21"/>
  <c r="G27"/>
  <c r="C28"/>
  <c r="D28"/>
  <c r="D43"/>
  <c r="E28"/>
  <c r="E43" s="1"/>
  <c r="F28"/>
  <c r="G29"/>
  <c r="G30"/>
  <c r="G31"/>
  <c r="G32"/>
  <c r="G34"/>
  <c r="C35"/>
  <c r="D35"/>
  <c r="E35"/>
  <c r="F35"/>
  <c r="F43" s="1"/>
  <c r="G36"/>
  <c r="G37"/>
  <c r="G38"/>
  <c r="G39"/>
  <c r="G40"/>
  <c r="G41"/>
  <c r="G42"/>
  <c r="G44"/>
  <c r="C45"/>
  <c r="D45"/>
  <c r="E45"/>
  <c r="F45"/>
  <c r="F60" s="1"/>
  <c r="G46"/>
  <c r="G47"/>
  <c r="G48"/>
  <c r="G49"/>
  <c r="G51"/>
  <c r="C52"/>
  <c r="G52"/>
  <c r="D52"/>
  <c r="E52"/>
  <c r="F52"/>
  <c r="G53"/>
  <c r="G54"/>
  <c r="G55"/>
  <c r="G56"/>
  <c r="G57"/>
  <c r="G58"/>
  <c r="G59"/>
  <c r="G61"/>
  <c r="C62"/>
  <c r="D62"/>
  <c r="D77" s="1"/>
  <c r="E62"/>
  <c r="F62"/>
  <c r="F77"/>
  <c r="G63"/>
  <c r="G64"/>
  <c r="G65"/>
  <c r="G66"/>
  <c r="G68"/>
  <c r="C69"/>
  <c r="C77" s="1"/>
  <c r="D69"/>
  <c r="E69"/>
  <c r="E77"/>
  <c r="F69"/>
  <c r="G70"/>
  <c r="G71"/>
  <c r="G72"/>
  <c r="G73"/>
  <c r="G74"/>
  <c r="G75"/>
  <c r="G76"/>
  <c r="C4" i="9"/>
  <c r="C7"/>
  <c r="D4"/>
  <c r="D7" s="1"/>
  <c r="E7"/>
  <c r="F7"/>
  <c r="C24"/>
  <c r="C32"/>
  <c r="D32"/>
  <c r="C37"/>
  <c r="C45" s="1"/>
  <c r="D37"/>
  <c r="C50"/>
  <c r="D50"/>
  <c r="C55"/>
  <c r="D55"/>
  <c r="D62" s="1"/>
  <c r="E62"/>
  <c r="F62"/>
  <c r="J4" i="49"/>
  <c r="C5"/>
  <c r="D5"/>
  <c r="E5"/>
  <c r="F5"/>
  <c r="F18"/>
  <c r="G5"/>
  <c r="H5"/>
  <c r="I5"/>
  <c r="I18"/>
  <c r="I31" s="1"/>
  <c r="J6"/>
  <c r="J7"/>
  <c r="J8"/>
  <c r="J9"/>
  <c r="J10"/>
  <c r="J11"/>
  <c r="C12"/>
  <c r="C18" s="1"/>
  <c r="D12"/>
  <c r="D18" s="1"/>
  <c r="E12"/>
  <c r="F12"/>
  <c r="G12"/>
  <c r="H12"/>
  <c r="I12"/>
  <c r="J13"/>
  <c r="J14"/>
  <c r="J15"/>
  <c r="J16"/>
  <c r="J17"/>
  <c r="J19"/>
  <c r="C20"/>
  <c r="D20"/>
  <c r="D30" s="1"/>
  <c r="E20"/>
  <c r="E30" s="1"/>
  <c r="F20"/>
  <c r="F30" s="1"/>
  <c r="G20"/>
  <c r="J21"/>
  <c r="J22"/>
  <c r="J23"/>
  <c r="C24"/>
  <c r="D24"/>
  <c r="E24"/>
  <c r="F24"/>
  <c r="G24"/>
  <c r="G30" s="1"/>
  <c r="J25"/>
  <c r="J26"/>
  <c r="J27"/>
  <c r="J28"/>
  <c r="J29"/>
  <c r="C4" i="50"/>
  <c r="C11"/>
  <c r="D4"/>
  <c r="D11"/>
  <c r="E15"/>
  <c r="E16"/>
  <c r="E17"/>
  <c r="E18"/>
  <c r="E19"/>
  <c r="E20"/>
  <c r="E21"/>
  <c r="C22"/>
  <c r="D22"/>
  <c r="G22"/>
  <c r="H22" s="1"/>
  <c r="E28"/>
  <c r="E29"/>
  <c r="E30"/>
  <c r="E31"/>
  <c r="E32"/>
  <c r="E33"/>
  <c r="E34"/>
  <c r="C35"/>
  <c r="D35"/>
  <c r="G35"/>
  <c r="H35" s="1"/>
  <c r="H5" i="7"/>
  <c r="J5"/>
  <c r="C6"/>
  <c r="D6"/>
  <c r="E6"/>
  <c r="H6" s="1"/>
  <c r="J6" s="1"/>
  <c r="F6"/>
  <c r="G6"/>
  <c r="I6"/>
  <c r="I18"/>
  <c r="I30" s="1"/>
  <c r="H7"/>
  <c r="J7" s="1"/>
  <c r="H8"/>
  <c r="J8" s="1"/>
  <c r="H9"/>
  <c r="J9" s="1"/>
  <c r="H10"/>
  <c r="J10" s="1"/>
  <c r="H11"/>
  <c r="J11" s="1"/>
  <c r="H12"/>
  <c r="J12" s="1"/>
  <c r="C13"/>
  <c r="C18" s="1"/>
  <c r="D13"/>
  <c r="D18"/>
  <c r="E13"/>
  <c r="F13"/>
  <c r="F18" s="1"/>
  <c r="F30" s="1"/>
  <c r="G13"/>
  <c r="I13"/>
  <c r="H14"/>
  <c r="J14"/>
  <c r="H15"/>
  <c r="J15"/>
  <c r="H16"/>
  <c r="J16"/>
  <c r="H17"/>
  <c r="J17"/>
  <c r="H19"/>
  <c r="J19"/>
  <c r="C20"/>
  <c r="C29"/>
  <c r="D20"/>
  <c r="E20"/>
  <c r="H20" s="1"/>
  <c r="F20"/>
  <c r="G20"/>
  <c r="H21"/>
  <c r="J21"/>
  <c r="H22"/>
  <c r="J22"/>
  <c r="H23"/>
  <c r="J23"/>
  <c r="C24"/>
  <c r="D24"/>
  <c r="E24"/>
  <c r="H24" s="1"/>
  <c r="F24"/>
  <c r="G24"/>
  <c r="G29" s="1"/>
  <c r="H25"/>
  <c r="J25"/>
  <c r="H26"/>
  <c r="J26"/>
  <c r="H27"/>
  <c r="J27"/>
  <c r="H28"/>
  <c r="J28"/>
  <c r="E46" i="66"/>
  <c r="D49" i="13"/>
  <c r="C30" i="49"/>
  <c r="H91" i="61"/>
  <c r="G21"/>
  <c r="C46" i="66"/>
  <c r="C18" i="20"/>
  <c r="C21" s="1"/>
  <c r="C11" i="12"/>
  <c r="C60" i="61"/>
  <c r="G62"/>
  <c r="G11" i="50"/>
  <c r="C112" i="76"/>
  <c r="C119"/>
  <c r="K7" i="14"/>
  <c r="K10"/>
  <c r="E22" i="50"/>
  <c r="J12" i="49"/>
  <c r="F29" i="7"/>
  <c r="H23" i="65"/>
  <c r="C30" i="66"/>
  <c r="I27" i="73"/>
  <c r="F78" i="61"/>
  <c r="C18" i="12"/>
  <c r="F31" i="65"/>
  <c r="H16"/>
  <c r="J24" i="7"/>
  <c r="D29"/>
  <c r="G18"/>
  <c r="G30" s="1"/>
  <c r="G69" i="61"/>
  <c r="G77"/>
  <c r="G31" i="65"/>
  <c r="C16" i="70"/>
  <c r="G16"/>
  <c r="K21" i="61"/>
  <c r="F23" i="68" l="1"/>
  <c r="G20" i="12"/>
  <c r="F26"/>
  <c r="E18"/>
  <c r="G18" s="1"/>
  <c r="D27" i="73"/>
  <c r="E32" i="66"/>
  <c r="E18" i="20"/>
  <c r="E21" s="1"/>
  <c r="D46" i="66"/>
  <c r="E48"/>
  <c r="D96" i="76"/>
  <c r="D112"/>
  <c r="C55"/>
  <c r="C17"/>
  <c r="C28" s="1"/>
  <c r="C29" s="1"/>
  <c r="C32" s="1"/>
  <c r="C36" s="1"/>
  <c r="E41" i="73"/>
  <c r="F21"/>
  <c r="F7"/>
  <c r="D30" i="66"/>
  <c r="F32" s="1"/>
  <c r="F12" i="11"/>
  <c r="I23" i="65"/>
  <c r="H31"/>
  <c r="C31"/>
  <c r="I16"/>
  <c r="F25" i="11"/>
  <c r="K13" i="14"/>
  <c r="K19" s="1"/>
  <c r="G19"/>
  <c r="L13"/>
  <c r="D19"/>
  <c r="G11" i="12"/>
  <c r="C26"/>
  <c r="C15" i="64"/>
  <c r="F25" i="10"/>
  <c r="I23"/>
  <c r="E49" i="13"/>
  <c r="C21" i="61"/>
  <c r="D21"/>
  <c r="D45" i="9"/>
  <c r="G18" i="49"/>
  <c r="G31" s="1"/>
  <c r="J5"/>
  <c r="J30"/>
  <c r="D31"/>
  <c r="J20" i="7"/>
  <c r="F46" i="66"/>
  <c r="N19" i="14"/>
  <c r="M19"/>
  <c r="H26" i="12"/>
  <c r="F9" i="9"/>
  <c r="E9"/>
  <c r="K31" i="49"/>
  <c r="F64" i="9"/>
  <c r="C30" i="7"/>
  <c r="I26" i="12"/>
  <c r="E35" i="50"/>
  <c r="C31" i="49"/>
  <c r="J20"/>
  <c r="H13" i="7"/>
  <c r="J13" s="1"/>
  <c r="E18"/>
  <c r="E29"/>
  <c r="H29" s="1"/>
  <c r="J29" s="1"/>
  <c r="D30"/>
  <c r="L14" i="70"/>
  <c r="L16" s="1"/>
  <c r="J24" i="49"/>
  <c r="G45" i="61"/>
  <c r="G60" s="1"/>
  <c r="D60"/>
  <c r="D78" s="1"/>
  <c r="C43"/>
  <c r="C78" s="1"/>
  <c r="G28"/>
  <c r="E26" i="12"/>
  <c r="J19" i="14"/>
  <c r="L7"/>
  <c r="H90" i="61"/>
  <c r="C26" i="72"/>
  <c r="F31" i="49"/>
  <c r="G35" i="61"/>
  <c r="I6"/>
  <c r="I21" s="1"/>
  <c r="L21" s="1"/>
  <c r="H25" i="10"/>
  <c r="K25" s="1"/>
  <c r="D26" i="12"/>
  <c r="G13"/>
  <c r="H18" i="49"/>
  <c r="H31" s="1"/>
  <c r="E18"/>
  <c r="E31" s="1"/>
  <c r="C62" i="9"/>
  <c r="E64" s="1"/>
  <c r="E60" i="61"/>
  <c r="E78" s="1"/>
  <c r="I21" i="10"/>
  <c r="I22"/>
  <c r="I20"/>
  <c r="I24"/>
  <c r="K12"/>
  <c r="C30" i="64"/>
  <c r="E27" i="73"/>
  <c r="J27"/>
  <c r="F15"/>
  <c r="F48" i="66" l="1"/>
  <c r="C38" i="76"/>
  <c r="C40" i="20"/>
  <c r="K14" i="70"/>
  <c r="K16" s="1"/>
  <c r="F27" i="73"/>
  <c r="I31" i="65"/>
  <c r="L19" i="14"/>
  <c r="M21" s="1"/>
  <c r="G26" i="12"/>
  <c r="H28"/>
  <c r="I25" i="10"/>
  <c r="J18" i="49"/>
  <c r="N21" i="14"/>
  <c r="I28" i="12"/>
  <c r="J31" i="49"/>
  <c r="L31" s="1"/>
  <c r="H18" i="7"/>
  <c r="J18" s="1"/>
  <c r="E30"/>
  <c r="H30" s="1"/>
  <c r="J30" s="1"/>
  <c r="L30" s="1"/>
  <c r="G43" i="61"/>
  <c r="G78" s="1"/>
  <c r="L78" s="1"/>
</calcChain>
</file>

<file path=xl/sharedStrings.xml><?xml version="1.0" encoding="utf-8"?>
<sst xmlns="http://schemas.openxmlformats.org/spreadsheetml/2006/main" count="2252" uniqueCount="1028">
  <si>
    <t>Nadzorujący</t>
  </si>
  <si>
    <t>Miejsce i data sporządzenia</t>
  </si>
  <si>
    <t>Ogółem</t>
  </si>
  <si>
    <t>spółka kontrolowana lub współkontrolowana</t>
  </si>
  <si>
    <t>opis charakteru zobowiązania warunkowego,</t>
  </si>
  <si>
    <t>przesłanki świadczące o istnieniu niepewności co do kwoty lub terminu wypływu,</t>
  </si>
  <si>
    <t>możliwości uzyskania zwrotów.</t>
  </si>
  <si>
    <t>Część opisowa zawierająca:</t>
  </si>
  <si>
    <t>Przychody netto</t>
  </si>
  <si>
    <t xml:space="preserve">Koszty ich osiągnięcia </t>
  </si>
  <si>
    <t>Przychody zafakturowane</t>
  </si>
  <si>
    <t>Koszty poniesione</t>
  </si>
  <si>
    <t>Umowy o długoterminowe usługi (zakończone lub niezakończone) ogółem, w tym:</t>
  </si>
  <si>
    <t>Umowy niezakończone, w tym:</t>
  </si>
  <si>
    <t>umowy niezakończone ustalone metodą zysku zerowego</t>
  </si>
  <si>
    <t>STRUKTURA SPRZEDAŻY DŁUGOTERMINOWYCH USŁUG</t>
  </si>
  <si>
    <t>Rezerwa na straty</t>
  </si>
  <si>
    <t>Dochody (przychody) wolne i odliczenia od podstawy opodatkowania</t>
  </si>
  <si>
    <t>Dochody (przychody) wolne i odliczenia (-)</t>
  </si>
  <si>
    <t>dochody (przychody) wolne lub zwolnione (-)</t>
  </si>
  <si>
    <t>odliczenia od dochodu strat z lat ubiegłych (-)</t>
  </si>
  <si>
    <t>odliczenia od dochodu (np.darowizny) (-)</t>
  </si>
  <si>
    <t>odliczenia z tytułu wydatków inwestycyjnych (-)</t>
  </si>
  <si>
    <t>Odliczenia od podstawy opodatkowania (-)</t>
  </si>
  <si>
    <t>Należny podatek dochodowy za rok 
obrotowy wg CIT-8</t>
  </si>
  <si>
    <t>Pozostałe obowiązkowe zmniejszenia zysku</t>
  </si>
  <si>
    <t>XVI</t>
  </si>
  <si>
    <t>b</t>
  </si>
  <si>
    <t>zmniejszenia przychodów podatkowych (-)</t>
  </si>
  <si>
    <t>Przychody podatkowe</t>
  </si>
  <si>
    <t>Koszty ogółem</t>
  </si>
  <si>
    <t>zwiększenia kosztów podatkowych</t>
  </si>
  <si>
    <t>zmniejszenia kosztów podatkowych (-)</t>
  </si>
  <si>
    <t>Koszty podatkowe</t>
  </si>
  <si>
    <t>Dochód / Strata (II-IV)</t>
  </si>
  <si>
    <t>Kwoty zwiększające podstawę opodatkowania</t>
  </si>
  <si>
    <t xml:space="preserve">Kwota odliczonych wydatków inwestycyjnych </t>
  </si>
  <si>
    <t>Utrata prawa do zwolnienia - kwota dochodu</t>
  </si>
  <si>
    <t>VIII</t>
  </si>
  <si>
    <t>Podstawa opodatkowania</t>
  </si>
  <si>
    <t>IX</t>
  </si>
  <si>
    <t>Kwota podatku wg obowiązującej stawki %</t>
  </si>
  <si>
    <t>Informacje o:</t>
  </si>
  <si>
    <t>kurs średni</t>
  </si>
  <si>
    <t>kod waluty</t>
  </si>
  <si>
    <t>Waluta</t>
  </si>
  <si>
    <t>Opis transakcji wg Rozporządzenia Ministra Finansów z 12.12.2001r. (Dz.U. 2001 r. nr 149, poz. 1674 oraz z 2004 r. nr 31, poz. 266)</t>
  </si>
  <si>
    <t>Należy skasować i uzupełnić właściwe dane</t>
  </si>
  <si>
    <t>Jednostki nie podlegające obowiązkowemu badaniu zg z art. 64 ust.1 uor. wykazują:</t>
  </si>
  <si>
    <t xml:space="preserve">1) dla każdej grupy pochodnych instrumentów finansowych - informację o: </t>
  </si>
  <si>
    <t xml:space="preserve">a) wartości godziwej tych instrumentów, o ile wartość taka może być wiarygodnie ustalona, </t>
  </si>
  <si>
    <t xml:space="preserve">b) rodzaju i charakterystyce tych instrumentów, </t>
  </si>
  <si>
    <t xml:space="preserve">2) dla długoterminowych aktywów finansowych wykazanych w sprawozdaniu finansowym w wartości bilansowej przekraczającej ich wartość godziwą - informację o: </t>
  </si>
  <si>
    <t xml:space="preserve">a) wartości bilansowej i wartości godziwej poszczególnych składników aktywów lub odpowiednich grup składników aktywów, </t>
  </si>
  <si>
    <t xml:space="preserve">b) przyczynach niedokonania odpisów aktualizujących wartość bilansową tych aktywów, w tym przesłankach uzasadniających przekonanie jednostki, że wartość bilansowa zostanie przywrócona. </t>
  </si>
  <si>
    <t>Jednostki podlegające obowiązkowemu badaniu zg z art. 64 uor. wykazują:</t>
  </si>
  <si>
    <t xml:space="preserve">1. Dla wszystkich grup aktywów finansowych wykazanych w bilansie w aktywach trwałych i obrotowych oraz dla wszystkich zobowiązań finansowych wykazanych w bilansie jako długoterminowe i krótkoterminowe, w podziale co najmniej według kategorii określonych w § 5 ust. 1: </t>
  </si>
  <si>
    <t>na odsetki od należności</t>
  </si>
  <si>
    <t>konwersja z długoterminowych do krótkoterminowych</t>
  </si>
  <si>
    <t>zasądzonych kosztów sądowych</t>
  </si>
  <si>
    <t>odpis na należności odniesione na wartość firmy</t>
  </si>
  <si>
    <t>nadwyżka wartości nominalnej ponad cenę zakupu wierzytelności</t>
  </si>
  <si>
    <t>zapłata należności</t>
  </si>
  <si>
    <t>zapłata odsetek od należności</t>
  </si>
  <si>
    <t>zapłata zasądzonych kosztów sądowych</t>
  </si>
  <si>
    <t>umorzenie należności</t>
  </si>
  <si>
    <t>umorzenie i spisanie odsetek od należności</t>
  </si>
  <si>
    <t>odpisanie należności jako nieściągalnych</t>
  </si>
  <si>
    <t>odsetki od leasingu finansowego</t>
  </si>
  <si>
    <t>Nota 7A</t>
  </si>
  <si>
    <t>powyżej 1 roku do 3 lat</t>
  </si>
  <si>
    <t>długoterminowe (wg tytułów)</t>
  </si>
  <si>
    <t>krótkoterminowe (wg tytułów)</t>
  </si>
  <si>
    <t>eksport</t>
  </si>
  <si>
    <t>zużycie materiałów i energii</t>
  </si>
  <si>
    <t>usługi obce</t>
  </si>
  <si>
    <t>podatki i opłaty</t>
  </si>
  <si>
    <t>wynagrodzenia</t>
  </si>
  <si>
    <t xml:space="preserve">Ustęp IV. </t>
  </si>
  <si>
    <t>Sposób wyceny na dzień bilansowy</t>
  </si>
  <si>
    <t>- kwotę odpisu aktualizującego lub kwotę odwrócenia odpisu aktualizującego oraz
  sposób ich ujęcia w sprawozdaniach</t>
  </si>
  <si>
    <t xml:space="preserve">2.Informacji o ośrodkach wypracowujących korzyści ekonomiczne, do których odnosiły
   się odpisy aktualizujące spowodowane utratą wartości lub w stosunku do których
   dokonano odwrócenia odpisu aktualizującego, a w szczególności:  </t>
  </si>
  <si>
    <t>- kwotę odpisu aktualizującego lub kwotę odwrócenia odpisu aktualizującego w podziale
  na rodzaje aktywów zaliczonych do danego ośrodka wypracowującego korzyści
  ekonomiczne oraz sposób ich ujęcia w sprawozdaniach</t>
  </si>
  <si>
    <t xml:space="preserve">3. Najważniejszych zdarzeń i okoliczności, które doprowadziły do ujęcia i odwrócenia
    odpisów aktualizujących spowodowanych utratą wartości </t>
  </si>
  <si>
    <t>Sporządził:</t>
  </si>
  <si>
    <t>odsetki</t>
  </si>
  <si>
    <t xml:space="preserve">ZMIANA STANU INWESTYCJI DŁUGOTERMINOWYCH </t>
  </si>
  <si>
    <t xml:space="preserve">- kwoty rozliczone w przypadku zabezpieczania wartości godziwej oprocentowanego instrumentu finansowego, </t>
  </si>
  <si>
    <t xml:space="preserve">- kwoty rozliczone w przypadku przekwalifikowania aktywów do kategorii utrzymywanych do terminu wymagalności, </t>
  </si>
  <si>
    <t>Razem 
Inne WNiP</t>
  </si>
  <si>
    <t>Wartość brutto wartości niematerialnych i prawnych - stan na koniec okresu</t>
  </si>
  <si>
    <t>Wartość netto wartości niematerialnych i prawnych na koniec okresu</t>
  </si>
  <si>
    <t>Wartość netto środków trwałych na koniec okresu</t>
  </si>
  <si>
    <t xml:space="preserve">koszty większych remontów środków trwałych </t>
  </si>
  <si>
    <t>koszty uruchomienia nowej produkcji</t>
  </si>
  <si>
    <t>Wartości niematerialne i prawne, razem</t>
  </si>
  <si>
    <t>oprogramowanie komputerowe</t>
  </si>
  <si>
    <t>Pozostałe</t>
  </si>
  <si>
    <t>zwiększenia (z tytułu)</t>
  </si>
  <si>
    <t>zakupy gotowych wnip</t>
  </si>
  <si>
    <t>zmniejszenia (z tytułu)</t>
  </si>
  <si>
    <t>sprzedaż</t>
  </si>
  <si>
    <t>amortyzacja</t>
  </si>
  <si>
    <t>j)</t>
  </si>
  <si>
    <t>aport, darowizna</t>
  </si>
  <si>
    <t>aktualizacja wartości</t>
  </si>
  <si>
    <t>zwiększenia z tytułu:</t>
  </si>
  <si>
    <t>zmniejszenia z tytułu:</t>
  </si>
  <si>
    <t>Umorzenie - stan na początek okresu</t>
  </si>
  <si>
    <t>Zwiększenie umorzenia z tytułu:</t>
  </si>
  <si>
    <t>Nota 7B</t>
  </si>
  <si>
    <t>ZMIANA STANU ODPISÓW AKTUALIZUJĄCYCH WARTOŚĆ NALEŻNOŚCI KRÓTKOTERMINOWYCH</t>
  </si>
  <si>
    <t xml:space="preserve">wniesione aportem </t>
  </si>
  <si>
    <t>Stan na koniec okresu</t>
  </si>
  <si>
    <t>do 1 roku</t>
  </si>
  <si>
    <t>podatek VAT do rozliczenia w następnym okresie</t>
  </si>
  <si>
    <t>X</t>
  </si>
  <si>
    <t>zwykłe</t>
  </si>
  <si>
    <t>III.</t>
  </si>
  <si>
    <t>Należności długoterminowe</t>
  </si>
  <si>
    <t>IV.</t>
  </si>
  <si>
    <t>Nieruchomości</t>
  </si>
  <si>
    <t>Długoterminowe aktywa finansowe</t>
  </si>
  <si>
    <t>w jednostkach powiązanych</t>
  </si>
  <si>
    <t xml:space="preserve">1.Informacji o pojedynczych aktywach, do których odnosiły się odpisy aktualizujące
   spowodowane utratą wartości lub w stosunku do których dokonano odwrócenia 
   odpisu aktualizującego, a obejmujące: </t>
  </si>
  <si>
    <t>- rodzaj składnika aktywów,
- wskazanie, czy wartość odzyskiwalna danego składnika aktywów odpowiada jego 
  wartości handlowej lub użytkowej,</t>
  </si>
  <si>
    <t>- podanie przyczyny ograniczenia ustalenia wartości odzyskiwalnej na podstawie
  szacunku tylko jednej wartości handlowej lub użytkowej</t>
  </si>
  <si>
    <t>- wskazanie, czy wartość odzyskiwalna odpowiadająca wartości handlowej została
  ustalona na podstawie odniesień do aktywnego rynku</t>
  </si>
  <si>
    <t>- opis ośrodka,
- wskazanie, czy wartość odzyskiwalna danego ośrodka aktywów odpowiada jego
  wartości handlowej lub użytkowej,</t>
  </si>
  <si>
    <t>Zmiany zasad polityki rachunkowości w roku obrotowym.</t>
  </si>
  <si>
    <t xml:space="preserve">podstawa prawna wraz z danymi uzasadniającymi odstąpienie od konsolidacji </t>
  </si>
  <si>
    <t>nazwa i siedziba jednostki sporządzającej sprawozdanie finansowe na najwyższym szczeblu grupy kapitałowej, w której skład wchodzi spółka jako jednostka zależna</t>
  </si>
  <si>
    <t>nazwa i siedziba jednostki sporządzającej sprawozdanie finansowe na najniższym szczeblu grupy kapitałowej, w skład której wchodzi spółka jako jednostka zależna, należącej jednocześnie do grupy kapitałowej o której mowa w pkt.a</t>
  </si>
  <si>
    <t>Pracownicy na urlopach wychowawczych lub bezpłatnych</t>
  </si>
  <si>
    <t>Informacje o wynagrodzeniach, łącznie z wynagrodzeniami z zysku, wypłaconych lub należnych osobom wchodzącym w skład organów zarządzających i nadzorujących spółek handlowych.</t>
  </si>
  <si>
    <t xml:space="preserve">INFORMACJA O PRZYCHODACH, KOSZTACH I WYNIKACH DZIAŁALNOŚCI ZANIECHANEJ </t>
  </si>
  <si>
    <t>przeniesienie na należności weksla przyjętego jako zapłata i objętego odpisem aktualizującym w roku ubiegłym</t>
  </si>
  <si>
    <t>spisanie wierzytelności ujętych na międzyokresowych przychodach</t>
  </si>
  <si>
    <t>dopłaty wspólników</t>
  </si>
  <si>
    <t>dodatkowa emisja akcji lub udziałów po cenach wyższych od nominalnych</t>
  </si>
  <si>
    <t>półroczny przegląd sprawozdania</t>
  </si>
  <si>
    <t>Nazwa, zakres wspólnego przedsięwzięcia</t>
  </si>
  <si>
    <t>Procentowy udział jednostki w przedsięwzięciu</t>
  </si>
  <si>
    <t>Zobowiązania zaciągnięte w celu sfinansowania realizacji wspólnego przedsięwzięcia (bezpośrednio i wspólnie)</t>
  </si>
  <si>
    <t>Przychody uzyskane przez jednostkę z realizacji wspólnego przedsięwzięcia</t>
  </si>
  <si>
    <t>Koszty poniesione przez jednostkę na realizację wspólnego przedsięwzięcia</t>
  </si>
  <si>
    <t xml:space="preserve">1) opis zabezpieczanej pozycji, w tym przewidywany okres do jej zajścia, </t>
  </si>
  <si>
    <t>2) opis zastosowanych instrumentów zabezpieczających,</t>
  </si>
  <si>
    <t>3) kwoty wszelkich odroczonych lub nienaliczonych zysków lub strat i przewidywany termin uznania ich za przychody lub koszty finansowe.</t>
  </si>
  <si>
    <t>zbycie środków trwałych zaktualizowanych na 01.01.1995r.</t>
  </si>
  <si>
    <t>na VAT należny po spełnieniu warunków</t>
  </si>
  <si>
    <t>na spory sądowe</t>
  </si>
  <si>
    <t>na naprawy gwarancyjne</t>
  </si>
  <si>
    <t>Wartość netto</t>
  </si>
  <si>
    <t>Rodzaj zabezpieczenia</t>
  </si>
  <si>
    <t>Opis instrumentu zabezpieczającego</t>
  </si>
  <si>
    <t>Wartość godziwa instrumentu zabezpieczającego na dzień bilansowy</t>
  </si>
  <si>
    <t>Charakterystyka zabezpieczanego rodzaju ryzyka</t>
  </si>
  <si>
    <t>Opis zabezpieczanej pozycji</t>
  </si>
  <si>
    <t>Przewidywany okres do jej zajścia</t>
  </si>
  <si>
    <t xml:space="preserve">Zyski lub straty odroczone </t>
  </si>
  <si>
    <t>Przewidywany termin uznania ich za przychody lub koszty</t>
  </si>
  <si>
    <t>Kwoty zysków i strat z wyceny instrumentu zabezpieczającego  odniesione na kapitał z aktualizacji wyceny</t>
  </si>
  <si>
    <t>Kwoty odpisane z kapitału (funduszu) z aktualizacji wyceny i zaliczone do przychodów lub kosztów finansowych okresu sprawozdawczego</t>
  </si>
  <si>
    <t>3) kwoty odpisane z kapitału (funduszu) z aktualizacji wyceny i dodane do ceny nabycia lub inaczej ustalonej wartości początkowej na dzień wprowadzenia do ksiąg rachunkowych składnika aktywów lub zobowiązań, który do tego dnia był objęty planowaną transakcją lub stanowił uprawdopodobnione przyszłe zobowiązanie poddane zabezpieczeniu.</t>
  </si>
  <si>
    <t xml:space="preserve">Rachunek przepływu środków pieniężnych sporządzono metodą pośrednią i struktura przedstawia </t>
  </si>
  <si>
    <t>się następująco:</t>
  </si>
  <si>
    <t>Przepływy pieniężne netto z działalności operacyjnej -</t>
  </si>
  <si>
    <t>Przepływy pieniężne netto z działalności inwestycyjnej -</t>
  </si>
  <si>
    <t>Przepływy pieniężne netto z działalności finansowej -</t>
  </si>
  <si>
    <t>Przepływy pieniężne netto</t>
  </si>
  <si>
    <t>BO</t>
  </si>
  <si>
    <t>BZ</t>
  </si>
  <si>
    <t>ROZLICZENIE RÓŻNIC MIĘDZY WYNIKIEM BRUTTO, A PODSTAWĄ OPODATKOWANIA</t>
  </si>
  <si>
    <t>Udziały i akcje w podmiotach nie notowanych na aktywnych rynkach, dla których wiarygodne ustalenie wartości godziwej nie jest możliwe</t>
  </si>
  <si>
    <t>Udziały i akcje wyceniane w wartości godziwej</t>
  </si>
  <si>
    <t>Jednostki uczestnictwa w funduszach inwestycyjnych</t>
  </si>
  <si>
    <t>Nota 1</t>
  </si>
  <si>
    <t>Nota  1B</t>
  </si>
  <si>
    <t>Nota  2A</t>
  </si>
  <si>
    <t>leasing finansowy</t>
  </si>
  <si>
    <t>Nota  2B</t>
  </si>
  <si>
    <t>ZMIANA STANU ODPISÓW AKTUALIZUJĄCYCH WARTOŚĆ RZECZOWYCH AKTYWÓW TRWAŁYCH</t>
  </si>
  <si>
    <t>utworzenie</t>
  </si>
  <si>
    <t>wykorzystanie</t>
  </si>
  <si>
    <t>Nota 2C</t>
  </si>
  <si>
    <t>Nota 3</t>
  </si>
  <si>
    <t>Nota 6</t>
  </si>
  <si>
    <t>poniesione nakłady inwestycyjne</t>
  </si>
  <si>
    <t>rozwiązanie odpisów aktualizujących</t>
  </si>
  <si>
    <t>aktywowane różnice kursowe i odsetki od zobowiązań</t>
  </si>
  <si>
    <t>3</t>
  </si>
  <si>
    <t>przekazanie na środki trwałe</t>
  </si>
  <si>
    <t>oddanie do użytkowania nieruchomości</t>
  </si>
  <si>
    <t>sprzedaż środków trwałych w budowie</t>
  </si>
  <si>
    <t>spisanie zadań inwestycyjnych zaniechanych</t>
  </si>
  <si>
    <t>dokonanie odpisu aktualizującego wartość środków trwałych w budowie</t>
  </si>
  <si>
    <t>Nota 8B</t>
  </si>
  <si>
    <t>Nota 10</t>
  </si>
  <si>
    <t>Nota 12A</t>
  </si>
  <si>
    <t>Nota 14</t>
  </si>
  <si>
    <t>Nota 14A</t>
  </si>
  <si>
    <t>Nota 15A</t>
  </si>
  <si>
    <t>Nota 15</t>
  </si>
  <si>
    <t>Nota  II.3</t>
  </si>
  <si>
    <t>Nota  II.9</t>
  </si>
  <si>
    <t>wartość</t>
  </si>
  <si>
    <t>zaniechanie produkcji</t>
  </si>
  <si>
    <t>zmiany technologii</t>
  </si>
  <si>
    <t>przeznaczenie do likwidacji</t>
  </si>
  <si>
    <t>konieczność wycofania z używania</t>
  </si>
  <si>
    <t>Nota 2D</t>
  </si>
  <si>
    <t>Nota  2E</t>
  </si>
  <si>
    <t>Nota  II.10</t>
  </si>
  <si>
    <t>odpisy aktualizujące</t>
  </si>
  <si>
    <t>NOTY OBJAŚNIAJĄCE DO RACHUNKU ZYSKÓW I STRAT.</t>
  </si>
  <si>
    <t>NOTY OBJAŚNIAJĄCE DO BILANSU</t>
  </si>
  <si>
    <t>Dane z bilansu</t>
  </si>
  <si>
    <t>różnica</t>
  </si>
  <si>
    <t>Dane z RZiS</t>
  </si>
  <si>
    <t>Zmiana stanu rezerwy z tytułu odroczonego podatku (-) lub (+)</t>
  </si>
  <si>
    <t>Zmiana stanu aktywa z tytułu odroczonego podatku (-) lub (+)</t>
  </si>
  <si>
    <t>uprzywilejowane</t>
  </si>
  <si>
    <t>zwiększenia z tytułu</t>
  </si>
  <si>
    <t>agio</t>
  </si>
  <si>
    <t>z zysku</t>
  </si>
  <si>
    <t>zmniejszenia z tytułu</t>
  </si>
  <si>
    <t>pokrycie straty</t>
  </si>
  <si>
    <t>Wartość</t>
  </si>
  <si>
    <t>dywidendy</t>
  </si>
  <si>
    <t>nagrody i premie</t>
  </si>
  <si>
    <t>zasilenie funduszy specjalnych</t>
  </si>
  <si>
    <t>Strata netto</t>
  </si>
  <si>
    <t>kapitał (fundusz) zapasowy</t>
  </si>
  <si>
    <t>kapitał (fundusz) rezerwowy</t>
  </si>
  <si>
    <t>zyski przyszłych lat</t>
  </si>
  <si>
    <t>PROPONOWANY PODZIAŁ ZYSKU NETTO</t>
  </si>
  <si>
    <t>PROPONOWANY SPOSÓB POKRYCIA STRATY</t>
  </si>
  <si>
    <t>Kwota</t>
  </si>
  <si>
    <t>Wykorzystanie</t>
  </si>
  <si>
    <t>Rozwiązanie</t>
  </si>
  <si>
    <t>Rezerwy długoterminowe:</t>
  </si>
  <si>
    <t>na inne</t>
  </si>
  <si>
    <t>Rezerwy krótkoterminowe:</t>
  </si>
  <si>
    <t>Zobowiązania wobec</t>
  </si>
  <si>
    <t>Okres wymagalności</t>
  </si>
  <si>
    <t>powyżej 3 lat do 5 lat</t>
  </si>
  <si>
    <t>stan na:</t>
  </si>
  <si>
    <t>początek roku obrotowego</t>
  </si>
  <si>
    <t>koniec roku obrotowego</t>
  </si>
  <si>
    <t>Jednostek powiązanych</t>
  </si>
  <si>
    <t>z tyt.dostaw robót i usług</t>
  </si>
  <si>
    <t>Pozostałych jednostek</t>
  </si>
  <si>
    <t>RAZEM (1+2)</t>
  </si>
  <si>
    <t>powyżej  5 lat</t>
  </si>
  <si>
    <t>Wartość według wyceny bilansowej na koniec okresu bieżącego</t>
  </si>
  <si>
    <t>Różnica pomiędzy ceną nabycia a wyceną bilansową na dzień bilansowy</t>
  </si>
  <si>
    <t>przejęcie ze środków trwałych w budowie</t>
  </si>
  <si>
    <t>Zmniejszenie umorzenia za okres, z tytułu:</t>
  </si>
  <si>
    <t>Wycena aktywów zaliczanych do instrumentów finansowych</t>
  </si>
  <si>
    <t>Korekta podatkowa przychodów</t>
  </si>
  <si>
    <t>Korekty podatkowe kosztów uzyskania przychodów</t>
  </si>
  <si>
    <t>reklama i reprezentacja</t>
  </si>
  <si>
    <t>Zabezpieczenie wartości godziwej, przepływów pieniężnych lub udziałów w aktywach netto jednostek zagranicznych (§ 41.2 Rozporządzenia).</t>
  </si>
  <si>
    <t>Cele i zasady zarządzania ryzykiem finansowym, w tym dotyczące zabezpieczenia podstawowych rodzajów planowanych transakcji oraz uprawdopodobnionych przyszłych zobowiązań (§ 41.1 Rozporządzenia).</t>
  </si>
  <si>
    <t>Zabezpieczenie planowanej transakcji lub uprawdopodobnionego przyszłego zobowiązania (§ 41.3 Rozporządzenia).</t>
  </si>
  <si>
    <t>ZMIANA STANU DŁUGOTERMINOWYCH AKTYWÓW FINANSOWYCH (WG GRUP RODZAJOWYCH)</t>
  </si>
  <si>
    <t>Udziały i akcje</t>
  </si>
  <si>
    <t>Inne papiery
wartościowe</t>
  </si>
  <si>
    <t>Udzielone pożyczki</t>
  </si>
  <si>
    <t>Inne długoterminowe aktywa finansowe</t>
  </si>
  <si>
    <t>od pozostałych jednostek - stan na początek okresu</t>
  </si>
  <si>
    <t>zwiększenia (tytuły):</t>
  </si>
  <si>
    <t>zmniejszenia (tytuły):</t>
  </si>
  <si>
    <t>od pozostałych jednostek - stan na koniec okresu</t>
  </si>
  <si>
    <t>długoterminowe aktywa finansowe - stan na koniec okresu</t>
  </si>
  <si>
    <t>Liczba akcji/udziału danego rodzaju</t>
  </si>
  <si>
    <t>Wartość nominalna 1 akcji/udziału</t>
  </si>
  <si>
    <t xml:space="preserve">Wartość posiadanych akcji/udziałów </t>
  </si>
  <si>
    <t>Procentowy udział posiadanych akcji/udziałów</t>
  </si>
  <si>
    <t>Nota 5A</t>
  </si>
  <si>
    <t>DANE O STRUKTURZE WŁASNOŚCI KAPITAŁU PODSTAWOWEGO ORAZ LICZBIE I WARTOŚCI NOMINALNEJ AKCJI/UDZIAŁÓW</t>
  </si>
  <si>
    <t>ZMIANY KAPITAŁU (FUNDUSZU) PODSTAWOWEGO</t>
  </si>
  <si>
    <t>na pozostałe koszty:</t>
  </si>
  <si>
    <t>na pozostałe koszty, w tym:</t>
  </si>
  <si>
    <t>Razem</t>
  </si>
  <si>
    <t>9.</t>
  </si>
  <si>
    <t>II.</t>
  </si>
  <si>
    <t>Zaliczki na środki trwałe w budowie</t>
  </si>
  <si>
    <t>a)</t>
  </si>
  <si>
    <t>b)</t>
  </si>
  <si>
    <t>inne</t>
  </si>
  <si>
    <t>c)</t>
  </si>
  <si>
    <t>d)</t>
  </si>
  <si>
    <t>e)</t>
  </si>
  <si>
    <t>f)</t>
  </si>
  <si>
    <t xml:space="preserve">8) określenie ryzyka kredytowego, a w szczególności informację o oszacowanej maksymalnej kwocie straty, na jaką jednostka jest narażona, bez uwzględnienia wartości godziwej jakichkolwiek przyjętych lub poczynionych zabezpieczeń, w przypadku gdyby wierzyciel nie wywiązał się ze świadczenia, z podaniem informacji o koncentracji tego ryzyka. </t>
  </si>
  <si>
    <t>2. Jeżeli wartość godziwa aktywów finansowych zaliczonych do kategorii przeznaczonych do obrotu lub dostępnych do sprzedaży nie może być wiarygodnie zmierzona i dlatego wycenia się je w skorygowanej cenie nabycia, to w dodatkowych informacjach i objaśnieniach podaje się również ich wartość wykazaną w bilansie oraz przyczyny, dla których nie można wiarygodnie ustalić wartości godziwej tych aktywów, a także, o ile to możliwe, określa się granice przedziału, w którym wartość godziwa tych instrumentów może się zawierać.</t>
  </si>
  <si>
    <t>3. Dla aktywów i zobowiązań finansowych, których zgodnie z przepisami rozdziału 3 nie wycenia się w wartości godziwej, zarówno wprowadzonych, jak i niewprowadzonych do ksiąg rachunkowych, zamieszcza się w dodatkowych informacjach i objaśnieniach dane o ich wartości godziwej na dzień sporządzenia sprawozdania finansowego. Jeżeli z uzasadnionych przyczyn jednostka nie ustaliła wartości godziwej takich aktywów lub zobowiązań finansowych, to powinna fakt ten ujawnić oraz podać podstawową charakterystykę instrumentów finansowych, które w innym przypadku byłyby wycenione zgodnie z § 15 pkt 1.</t>
  </si>
  <si>
    <t>-od jednostek pozostałych</t>
  </si>
  <si>
    <t>-środki transportu</t>
  </si>
  <si>
    <t>-urządzenia techniczne i maszyny</t>
  </si>
  <si>
    <t>-pozostałe środki trwałe</t>
  </si>
  <si>
    <t>początek roku 
(3+5+7+9)</t>
  </si>
  <si>
    <t>koniec roku 
(4+6+8+10)</t>
  </si>
  <si>
    <t>REZERWY I ICH WYKORZYSTANIE</t>
  </si>
  <si>
    <t>ROZLICZENIE KOSZTÓW PODATKOWYCH</t>
  </si>
  <si>
    <t>ROZLICZENIE PRZYCHODÓW PODATKOWYCH</t>
  </si>
  <si>
    <t>Nota 2</t>
  </si>
  <si>
    <t>Nota 8A</t>
  </si>
  <si>
    <t>Nota 9</t>
  </si>
  <si>
    <t>Nota 11</t>
  </si>
  <si>
    <t>Nota 12</t>
  </si>
  <si>
    <t>Nota 13</t>
  </si>
  <si>
    <t>Nota 4</t>
  </si>
  <si>
    <t>Nota  II.1A</t>
  </si>
  <si>
    <t>Nota  II.1B</t>
  </si>
  <si>
    <t>Wartość brutto wartości niematerialnych i prawnych - stan na początek okresu</t>
  </si>
  <si>
    <t>ZMIANY  WARTOŚCI  NIEMATERIALNYCH  I  PRAWNYCH (WG GRUP RODZAJOWYCH)</t>
  </si>
  <si>
    <t>Zaliczki na wnip</t>
  </si>
  <si>
    <t>Wartość brutto środków trwałych - stan na początek okresu</t>
  </si>
  <si>
    <t>zwiększenia, z tytułu:</t>
  </si>
  <si>
    <t>zmniejszenia, z tytułu:</t>
  </si>
  <si>
    <t>Zwiększenie umorzenia za okres, z tytułu:</t>
  </si>
  <si>
    <t>Umorzenie - stan na koniec okresu</t>
  </si>
  <si>
    <t>Grunty 
(w tym prawo użytkowania wieczystego gruntu)</t>
  </si>
  <si>
    <t xml:space="preserve"> Budynki, lokale i obiekty inżynierii lądowej i wodnej</t>
  </si>
  <si>
    <t xml:space="preserve"> Urządzenia techniczne i maszyny</t>
  </si>
  <si>
    <t>Środki
transportu</t>
  </si>
  <si>
    <t>Inne środki trwałe</t>
  </si>
  <si>
    <t>x</t>
  </si>
  <si>
    <t xml:space="preserve">kapitał podstawowy </t>
  </si>
  <si>
    <t>kapitał zapasowy</t>
  </si>
  <si>
    <t xml:space="preserve">kapitał rezerwowy </t>
  </si>
  <si>
    <t>zysk (strata) z lat ubiegłych</t>
  </si>
  <si>
    <t xml:space="preserve">Ustęp VIII. </t>
  </si>
  <si>
    <t xml:space="preserve">Ustęp IX. </t>
  </si>
  <si>
    <t>1) charakter i wielkość zawartych transakcji, w tym opis przyjętych lub udzielonych gwarancji i zabezpieczeń, dane przyjęte do wyliczenia wartości godziwej przychodów odsetkowych związanych z umowami zawartymi w okresie sprawozdawczym oraz transakcjami zawartymi w okresach poprzednich, zarówno zakończonymi, jak i niezakończonymi w okresie sprawozdawczym,</t>
  </si>
  <si>
    <t>2) informację o aktywach finansowych wyłączonych z ksiąg rachunkowych w okresie sprawozdawczym.</t>
  </si>
  <si>
    <t>6. W przypadku przekwalifikowania w okresie sprawozdawczym aktywów finansowych wycenianych w wartości godziwej do aktywów wycenianych w skorygowanej cenie nabycia, należy w dodatkowych informacjach i objaśnieniach podać powody zmiany zasady wyceny.</t>
  </si>
  <si>
    <t>7. Jeżeli w okresie sprawozdawczym dokonano odpisów aktualizujących z tytułu trwałej utraty wartości aktywów finansowych albo w związku z ustaniem przyczyny, dla której dokonano takich odpisów, zwiększono wartość składnika aktywów, to w dodatkowych informacjach i objaśnieniach należy zamieścić informacje o kwotach odpisów obniżających i zwiększających wartość aktywów finansowych, co najmniej z podziałem według kategorii, o których mowa w § 5 ust. 1.</t>
  </si>
  <si>
    <t>1. Jednostka opisuje w dodatkowych informacjach i objaśnieniach przyjęte cele i zasady zarządzania ryzykiem finansowym, w tym dotyczące zabezpieczenia podstawowych rodzajów planowanych transakcji oraz uprawdopodobnionych przyszłych zobowiązań.</t>
  </si>
  <si>
    <t>2. W przypadku zabezpieczenia w okresie sprawozdawczym wartości godziwej, przepływów pieniężnych lub udziałów w aktywach netto jednostek zagranicznych, w dodatkowych informacjach i objaśnieniach podaje się:</t>
  </si>
  <si>
    <t>1) rodzaj zabezpieczenia,</t>
  </si>
  <si>
    <t>2) opis instrumentu zabezpieczającego oraz jego wartość godziwą na dzień sporządzenia sprawozdania finansowego,</t>
  </si>
  <si>
    <t>3) charakterystykę zabezpieczanego rodzaju ryzyka.</t>
  </si>
  <si>
    <t>3. W przypadku zabezpieczenia w okresie sprawozdawczym planowanej transakcji lub uprawdopodobnionego przyszłego zobowiązania, w dodatkowych informacjach i objaśnieniach podaje się:</t>
  </si>
  <si>
    <t>Informacje o istotnych transakcjach (wraz z ich kwotami) zawartych przez jednostkę na innych warunkach niż rynkowe ze stronami powiązanymi.</t>
  </si>
  <si>
    <t>Informacje o charakterze i celu gospodarczym zawartych przez jednostkę umów nieuwzględnionych w bilansie w zakresie niezbędnym do oceny ich wpływu na sytuację majątkową, finansową i wynik finansowy.</t>
  </si>
  <si>
    <t>Tytuł umowy</t>
  </si>
  <si>
    <t>Strona umowy</t>
  </si>
  <si>
    <t>Data zawarcia</t>
  </si>
  <si>
    <t>sprzedaż wierzytelności z  obowiązkiem ich odkupu</t>
  </si>
  <si>
    <t>sprzedaż towarów z obowiązkiem ich odkupu</t>
  </si>
  <si>
    <t>konsygnacyjna</t>
  </si>
  <si>
    <t>sekurytyzacji</t>
  </si>
  <si>
    <t>outsourcingu</t>
  </si>
  <si>
    <t>Rodzaj powiązania</t>
  </si>
  <si>
    <t>Strona transakcji</t>
  </si>
  <si>
    <t>Wartość wg charakteru transakcji</t>
  </si>
  <si>
    <t>osoby fizyczne /
 prawne</t>
  </si>
  <si>
    <t>Przychody</t>
  </si>
  <si>
    <t>Koszty</t>
  </si>
  <si>
    <t xml:space="preserve">Pożyczki </t>
  </si>
  <si>
    <t>członek organu nadzorującego</t>
  </si>
  <si>
    <t>Wynik finansowy netto</t>
  </si>
  <si>
    <t>Kapitał własny, w tym:</t>
  </si>
  <si>
    <t>4. Jeżeli zyski lub straty z wyceny instrumentów zabezpieczających, zarówno będących pochodnymi instrumentami finansowymi, jak i aktywami lub zobowiązaniami o innym charakterze, w przypadku zabezpieczania przepływów pieniężnych zostały odniesione na kapitał (fundusz) z aktualizacji wyceny, to w dodatkowych informacjach i objaśnieniach podaje się:</t>
  </si>
  <si>
    <t>1) kwoty odpisów zwiększających i zmniejszających kapitał (fundusz) z aktualizacji wyceny w okresie sprawozdawczym,</t>
  </si>
  <si>
    <t>2) kwoty odpisane z kapitału (funduszu) z aktualizacji wyceny i zaliczone do przychodów lub kosztów finansowych okresu sprawozdawczego,</t>
  </si>
  <si>
    <t>Odliczenia od podatku (-)</t>
  </si>
  <si>
    <t>Podatek doch. o którym mowa w art.25 ust.11-16 (+)</t>
  </si>
  <si>
    <t>XI</t>
  </si>
  <si>
    <t>XII</t>
  </si>
  <si>
    <t>XIII</t>
  </si>
  <si>
    <t>Wynik finansowy brutto 
wg rachunku zysków i strat (+ / -)</t>
  </si>
  <si>
    <t>XIV</t>
  </si>
  <si>
    <t>Podatek dochodowy ujęty w rachunku zysków i strat łącznie z pozostałymi obciążeniami wyniku brutto</t>
  </si>
  <si>
    <t>XV</t>
  </si>
  <si>
    <t>Wynik finansowy netto (+ / -)</t>
  </si>
  <si>
    <t>Przychody wyłączone z opodatkowania, z tego:</t>
  </si>
  <si>
    <t>Przychody włączone do opodatkowania, w tym:</t>
  </si>
  <si>
    <t>Przychód do opodatkowania</t>
  </si>
  <si>
    <t>Koszty nie stanowiące kosztów uzyskania przychodu, w tym:</t>
  </si>
  <si>
    <t>Koszty włączone do kosztów uzyskania przychodu, w tym:</t>
  </si>
  <si>
    <t>Koszty uzyskania (koszty podatkowe)</t>
  </si>
  <si>
    <t>ubezpieczenia majątkowe</t>
  </si>
  <si>
    <t>koszty zakupu usług opłacone z "góry"</t>
  </si>
  <si>
    <t>prenumerata</t>
  </si>
  <si>
    <t>pozostałe (wg tytułów)</t>
  </si>
  <si>
    <t>prowizja od kredytów</t>
  </si>
  <si>
    <t>dyskonto odsetek od obligacji</t>
  </si>
  <si>
    <t>prowizja od obligacji</t>
  </si>
  <si>
    <t>prowizja od udzielonej gwarancji</t>
  </si>
  <si>
    <t>PRZYCZYNY TRWAŁEJ UTRATY WARTOŚCI ŚRODKÓW TRWAŁYCH</t>
  </si>
  <si>
    <t>Koszty wytworzenia produktów na własne potrzeby</t>
  </si>
  <si>
    <t xml:space="preserve">
W przypadku gdy inne informacje niż zawarte w poprzednich stronach sprawozdania, mogłyby w istotny sposób wpłynąć na ocenę sytuacji majątkowej, finansowej oraz wynik finansowy jednostki należy je ujawnić, w szczególności gdy dotyczą:</t>
  </si>
  <si>
    <t>KOSZTY WEDŁUG RODZAJU</t>
  </si>
  <si>
    <t>koszty podróży służbowych</t>
  </si>
  <si>
    <t xml:space="preserve">pozostałe koszty rodzajowe </t>
  </si>
  <si>
    <t>reklama publiczna</t>
  </si>
  <si>
    <t>koszty ubezpieczeń majątkowych</t>
  </si>
  <si>
    <t>inne koszty</t>
  </si>
  <si>
    <t>Przychody osiągnięte ze sprzedaży, z tytułu:</t>
  </si>
  <si>
    <t>W roku obrotowym</t>
  </si>
  <si>
    <t>Przewidywane</t>
  </si>
  <si>
    <t xml:space="preserve">I. </t>
  </si>
  <si>
    <t>Przychody ogółem</t>
  </si>
  <si>
    <t xml:space="preserve">3) opis sposobu ujmowania skutków przeszacowania aktywów zaliczonych do kategorii dostępnych do sprzedaży, to jest, czy jednostka odnosi je do przychodów lub kosztów finansowych, czy też do kapitału (funduszu) z aktualizacji wyceny, </t>
  </si>
  <si>
    <t xml:space="preserve">4) wartość wykazanych w bilansie instrumentów finansowych wycenianych w wartości godziwej, jak również odpowiednio skutki przeszacowania odniesione na kapitał (fundusz) z aktualizacji wyceny w okresie sprawozdawczym lub zaliczone do przychodów lub kosztów finansowych okresu sprawozdawczego, </t>
  </si>
  <si>
    <t xml:space="preserve">5) tabelę zmian w kapitale (funduszu) z aktualizacji wyceny w zakresie instrumentów finansowych, obejmującą stan kapitału na początek i na koniec okresu sprawozdawczego oraz jego zwiększenia i zmniejszenia, w szczególności z tytułu: </t>
  </si>
  <si>
    <t xml:space="preserve">a) skutków przeszacowania aktywów finansowych dostępnych do sprzedaży, w tym: </t>
  </si>
  <si>
    <t xml:space="preserve">- zyski lub straty z okresowej wyceny, </t>
  </si>
  <si>
    <t xml:space="preserve">- kwoty przeszacowania odpisane w razie trwałej utraty wartości, </t>
  </si>
  <si>
    <t xml:space="preserve">- zyski lub straty z wyceny ustalone na dzień przekwalifikowania aktywów do kategorii dostępnych do sprzedaży, </t>
  </si>
  <si>
    <t xml:space="preserve">- kwoty odpisane na dzień wyłączenia z ksiąg rachunkowych, </t>
  </si>
  <si>
    <t xml:space="preserve">b) okresowej wyceny pozycji zabezpieczanych oraz instrumentów zabezpieczających w związku z zabezpieczaniem: </t>
  </si>
  <si>
    <t xml:space="preserve">- zmian w przepływach pieniężnych, </t>
  </si>
  <si>
    <t xml:space="preserve">- udziałów w aktywach netto jednostek zagranicznych, </t>
  </si>
  <si>
    <t xml:space="preserve">c) ustalenia, przeszacowania i odpisania na wynik finansowy rezerwy oraz aktywów z tytułu odroczonego podatku dochodowego, </t>
  </si>
  <si>
    <t xml:space="preserve">6) objaśnienie do każdej kategorii aktywów finansowych, wyróżnionych zgodnie z § 5 ust. 1, przyjętych zasad wprowadzania do ksiąg rachunkowych nabytych instrumentów finansowych, o których mowa w § 4 ust. 3, </t>
  </si>
  <si>
    <t xml:space="preserve">7) określenie ryzyka zmiany stopy procentowej, a w szczególności informację o wcześniej przypadającym terminie wykupu lub wynikającym z umowy terminie przeszacowania wartości instrumentów finansowych, a także o efektywnej stopie procentowej, jeżeli jej ustalenie jest zasadne, </t>
  </si>
  <si>
    <t>a.</t>
  </si>
  <si>
    <t>b.</t>
  </si>
  <si>
    <t xml:space="preserve">Obligacje wewnątrzgrupowe </t>
  </si>
  <si>
    <t>c.</t>
  </si>
  <si>
    <t>d.</t>
  </si>
  <si>
    <t>e.</t>
  </si>
  <si>
    <t>f.</t>
  </si>
  <si>
    <t>g.</t>
  </si>
  <si>
    <t>Razem (1+2+3+4+5+6+7)</t>
  </si>
  <si>
    <t>Nota  II.6</t>
  </si>
  <si>
    <t>Nota  II.7</t>
  </si>
  <si>
    <t>Nota  II.8</t>
  </si>
  <si>
    <t xml:space="preserve">Ustęp V. </t>
  </si>
  <si>
    <t>Ustęp II.</t>
  </si>
  <si>
    <t>Ustęp I.</t>
  </si>
  <si>
    <t>Wyszczególnienie</t>
  </si>
  <si>
    <t>Wartości niematerialne i prawne</t>
  </si>
  <si>
    <t>Lp.</t>
  </si>
  <si>
    <t>Stan na</t>
  </si>
  <si>
    <t>1.</t>
  </si>
  <si>
    <t>2.</t>
  </si>
  <si>
    <t>4.</t>
  </si>
  <si>
    <t>6.</t>
  </si>
  <si>
    <t>3.</t>
  </si>
  <si>
    <t>5.</t>
  </si>
  <si>
    <t>I.</t>
  </si>
  <si>
    <t>-</t>
  </si>
  <si>
    <t>7.</t>
  </si>
  <si>
    <t>8.</t>
  </si>
  <si>
    <t>Środki trwałe w budowie</t>
  </si>
  <si>
    <t>zakup gotowych środków trwałych</t>
  </si>
  <si>
    <t>likwidacja</t>
  </si>
  <si>
    <t>wartość brutto środków trwałych na koniec okresu</t>
  </si>
  <si>
    <t>Zwiększenia</t>
  </si>
  <si>
    <t>Zmniejszenia</t>
  </si>
  <si>
    <t>na należności</t>
  </si>
  <si>
    <t>czynne rozliczenia międzyokresowe kosztów, w tym:</t>
  </si>
  <si>
    <t>pozostałe rozliczenia międzyokresowe, w tym:</t>
  </si>
  <si>
    <t>koszty podwyższenia kapitału</t>
  </si>
  <si>
    <t>Nota  II.2</t>
  </si>
  <si>
    <t>Nota  II.4</t>
  </si>
  <si>
    <t>Nota  II.5</t>
  </si>
  <si>
    <t>4. Jeżeli wartość godziwa aktywów i zobowiązań finansowych, o których mowa w ust. 3, jest niższa od ich wartości wykazanej w sprawozdaniu finansowym, to w dodatkowych informacjach i objaśnieniach zamieszcza się dane o wartości bilansowej i wartości godziwej danego składnika lub grupy składników, a także przedstawia przyczyny zaniechania odpisów aktualizujących ich wartość bilansową oraz uzasadnia przekonanie o możliwości odzyskania wykazanej wartości w pełnej kwocie.</t>
  </si>
  <si>
    <t>5. Jeżeli w okresie sprawozdawczym jednostka była stroną umowy, w wyniku której aktywa finansowe przekształca się w papiery wartościowe lub umowy odkupu, to w dodatkowych informacjach i objaśnieniach przedstawia odrębnie dla każdej transakcji:</t>
  </si>
  <si>
    <t>Inne</t>
  </si>
  <si>
    <t>Zmniejszenie umorzenia z tytułu:</t>
  </si>
  <si>
    <t xml:space="preserve">nabyte koncesje, patenty, licencje i podobne </t>
  </si>
  <si>
    <t>WARTOŚCI NIEMATERIALNE I PRAWNE (STRUKTURA WŁASNOŚCIOWA)</t>
  </si>
  <si>
    <t>własne</t>
  </si>
  <si>
    <t>używane na podstawie umowy najmu, dzierżawy lub innej umowy, w tym umowy leasingu, w tym:</t>
  </si>
  <si>
    <t>wartość gruntów użytkowanych wieczyście</t>
  </si>
  <si>
    <t>ZMIANY ŚRODKÓW TRWAŁYCH (WG GRUP RODZAJOWYCH)</t>
  </si>
  <si>
    <t>LP.</t>
  </si>
  <si>
    <t>Pracownicy umysłowi</t>
  </si>
  <si>
    <t>Pracownicy na stanowiskach robotniczych</t>
  </si>
  <si>
    <t>Pracownicy zatrudnieni poza granicami kraju</t>
  </si>
  <si>
    <t>Uczniowie</t>
  </si>
  <si>
    <t>Członkowie organów</t>
  </si>
  <si>
    <t>Stan na koniec roku</t>
  </si>
  <si>
    <t>wynagrodzenia obciążające</t>
  </si>
  <si>
    <t>Należne</t>
  </si>
  <si>
    <t>Wypłacone</t>
  </si>
  <si>
    <t xml:space="preserve"> </t>
  </si>
  <si>
    <t>Zarządzający</t>
  </si>
  <si>
    <t>kredyty i pożyczki</t>
  </si>
  <si>
    <t>Koszty zakończonych prac rozwojowych</t>
  </si>
  <si>
    <t>Wartość firmy</t>
  </si>
  <si>
    <t>Inne wartości niematerialne i prawne</t>
  </si>
  <si>
    <t>w pozostałych jednostkach</t>
  </si>
  <si>
    <t>Inne inwestycje długoterminowe</t>
  </si>
  <si>
    <t>V.</t>
  </si>
  <si>
    <t>Aktywa z tytułu odroczonego podatku dochodowego</t>
  </si>
  <si>
    <t>Materiały</t>
  </si>
  <si>
    <t>Produkty gotowe</t>
  </si>
  <si>
    <t>Towary</t>
  </si>
  <si>
    <t>Krótkoterminowe aktywa finansowe</t>
  </si>
  <si>
    <t>Wartości
niematerialne
i prawne</t>
  </si>
  <si>
    <t>Inne
inwestycje
długoterminowe</t>
  </si>
  <si>
    <t>Zwiększenia (tytuły):</t>
  </si>
  <si>
    <t>Zmniejszenia (tytuły):</t>
  </si>
  <si>
    <t xml:space="preserve">b) </t>
  </si>
  <si>
    <t>koniec okresu bieżącego</t>
  </si>
  <si>
    <t>koniec okresu poprzedniego</t>
  </si>
  <si>
    <t>ŚRODKI TRWAŁE BILANSOWE (STRUKTURA WŁASNOŚCIOWA)</t>
  </si>
  <si>
    <t>Stan na początek okresu</t>
  </si>
  <si>
    <t>aport, nieodpłatne otrzymanie</t>
  </si>
  <si>
    <t>zakup</t>
  </si>
  <si>
    <t>Inne inwestycje krótkoterminowe</t>
  </si>
  <si>
    <t>VI.</t>
  </si>
  <si>
    <t>VII.</t>
  </si>
  <si>
    <t>z tytułu emisji dłużnych papierów wartościowych</t>
  </si>
  <si>
    <t>zobowiązania wekslowe</t>
  </si>
  <si>
    <t>g)</t>
  </si>
  <si>
    <t>h)</t>
  </si>
  <si>
    <t>i)</t>
  </si>
  <si>
    <t>Rozliczenia międzyokresowe</t>
  </si>
  <si>
    <t>Jednostka 
(nazwa i siedziba)</t>
  </si>
  <si>
    <t>Wartość nominalna udziałów</t>
  </si>
  <si>
    <t>Mała grupa kapitałowa (art. 56 ust. 1)</t>
  </si>
  <si>
    <t>używane na podstawie umów leasingu finansowego</t>
  </si>
  <si>
    <t>używane na postawie umów leasingu finansowego</t>
  </si>
  <si>
    <t>darowizna, aport</t>
  </si>
  <si>
    <t>udzielenie pożyczki</t>
  </si>
  <si>
    <t>spłata pożyczki</t>
  </si>
  <si>
    <t>wniesienie aportem</t>
  </si>
  <si>
    <t>reklasyfikacja do krótkoterminowych</t>
  </si>
  <si>
    <t>będących w ewidencji bilansowej</t>
  </si>
  <si>
    <t>będących w ewidencji pozabilansowej</t>
  </si>
  <si>
    <t>opis</t>
  </si>
  <si>
    <t>Rodzaj usługi</t>
  </si>
  <si>
    <t>pozostałe usługi</t>
  </si>
  <si>
    <t xml:space="preserve">Zmiana stanu produktów (+ / -) </t>
  </si>
  <si>
    <t>Koszt wytworzenia produktów na własne potrzeby jednostki (-)</t>
  </si>
  <si>
    <t>a</t>
  </si>
  <si>
    <t>zwiększenia przychodów podatkowych</t>
  </si>
  <si>
    <t>Dane o stanie rezerw</t>
  </si>
  <si>
    <t xml:space="preserve">a) </t>
  </si>
  <si>
    <t>Kwoty odpisane z kapitału (funduszu) z aktualizacji wyceny i dodane do ceny nabycia lub inaczej ustalonej wartości początkowej składnika aktywów lub zobowiązań powstałych w wyniku realizacji zabezpieczonej transakcji</t>
  </si>
  <si>
    <t>Zwiększenia kapitału</t>
  </si>
  <si>
    <t>Zmniejszenia kapitału</t>
  </si>
  <si>
    <t>rozwiązanie niepodatkowych rezerw i odpisów aktualizujących</t>
  </si>
  <si>
    <t>Rodzaj instrumentu finansowego</t>
  </si>
  <si>
    <t>Aktywa utrzymywane do terminu wymagalności</t>
  </si>
  <si>
    <t>Obligacje Skarbu Państwa</t>
  </si>
  <si>
    <t>Inne papiery dłużne notowane na aktywnych rynkach</t>
  </si>
  <si>
    <t>Pożyczki udzielone i należności własne</t>
  </si>
  <si>
    <t>Papiery dłużne, w tym obligacje</t>
  </si>
  <si>
    <t>Pożyczki udzielone</t>
  </si>
  <si>
    <t>c</t>
  </si>
  <si>
    <t>d</t>
  </si>
  <si>
    <t>Lokaty i depozyty</t>
  </si>
  <si>
    <t>e</t>
  </si>
  <si>
    <t>Należności z tytułu dostaw i usług</t>
  </si>
  <si>
    <t>f</t>
  </si>
  <si>
    <t>g</t>
  </si>
  <si>
    <t>Należności z tytułu sprzedaży środków trwałych</t>
  </si>
  <si>
    <t>Pozostałe należności finansowe</t>
  </si>
  <si>
    <t>Aktywa dostępne do sprzedaży</t>
  </si>
  <si>
    <t>Informacje liczbowe zapewniające porównywalność danych sprawozdania finansowego za rok poprzedzający ze sprawozdaniem za rok obrotowy.</t>
  </si>
  <si>
    <t>Informacje o wspólnych przedsięwzięciach, które nie podlegają konsolidacji.</t>
  </si>
  <si>
    <t xml:space="preserve">Lp. </t>
  </si>
  <si>
    <t>Wartość wspólnie kontrolowanych rzeczowych składników aktywów trwałych oraz wartości niematerialnych i prawnych</t>
  </si>
  <si>
    <t xml:space="preserve">2. </t>
  </si>
  <si>
    <t>Informacje o transakcjach z jednostkami powiązanymi.</t>
  </si>
  <si>
    <t xml:space="preserve">Wyszczególnienie </t>
  </si>
  <si>
    <t>Procent posiadanych udziałów</t>
  </si>
  <si>
    <t>Stopień udziału w zarządzaniu</t>
  </si>
  <si>
    <t>Wynik finansowy (zysk/strata) netto za rok obrotowy</t>
  </si>
  <si>
    <t>Informacja jednostki o nie sporządzaniu skonsolidowanego sprawozdania finansowego.</t>
  </si>
  <si>
    <t>należne</t>
  </si>
  <si>
    <t>wypłacone</t>
  </si>
  <si>
    <t>Zyski lub straty z wyceny instrumentów zabezpieczających, zarówno będących pochodnymi instrumentami finansowymi jak i aktywami lub zobowiązaniami o innym charakterze, w przypadku zabezpieczania przepływów pieniężnych odniesione na kapitał (fundusz) z aktualizacji wyceny (§ 41.4 Rozporządzenia).</t>
  </si>
  <si>
    <t>Zysk netto za rok obrotowy</t>
  </si>
  <si>
    <t>wypłata dywidendy (wypłacone zaliczki.........)</t>
  </si>
  <si>
    <t>zwiększenie kapitału (funduszu) zapasowego</t>
  </si>
  <si>
    <t>zwiększenie kapitału (funduszu) rezerwowego</t>
  </si>
  <si>
    <t>podwyższenie kapitału (funduszu) zakładowego</t>
  </si>
  <si>
    <t>obniżenie kapitału (funduszu) podstawowego</t>
  </si>
  <si>
    <t>Niepokryta strata (3-4)</t>
  </si>
  <si>
    <t>W roku obrotowym jednostka nie udzieliła pożyczek ani członkom Zarządu, ani członkom organów nadzorujących.</t>
  </si>
  <si>
    <t>Pozostałe aktywa finansowe</t>
  </si>
  <si>
    <t>Aktywa finansowe wyceniane w wartości godziwej przez wynik finansowy oraz środki pieniężne</t>
  </si>
  <si>
    <t>Instrumenty pochodne</t>
  </si>
  <si>
    <t>Papiery dłużne przedsiębiorstw</t>
  </si>
  <si>
    <t>Środki pieniężne i ich ekwiwalenty</t>
  </si>
  <si>
    <t>Obligacje wewnątrzgrupowe (wyemitowane )</t>
  </si>
  <si>
    <t>Wartość w cenie nabycia</t>
  </si>
  <si>
    <t>Kwota wyceny odniesiona w bieżącym roku w RZiS</t>
  </si>
  <si>
    <t>Kwota wyceny odniesiona w bieżącym roku na ZFŚS</t>
  </si>
  <si>
    <t>Kwota wyceny odniesiona w bieżącym roku na kapitał z aktualizacji wyceny</t>
  </si>
  <si>
    <t>Różnica pomiędzy wartością godziwą a ceną nabycia odniesiona łącznie na kapitał z aktualizacji wyceny</t>
  </si>
  <si>
    <t>w tym:</t>
  </si>
  <si>
    <t>- w jednostkach powiązanych</t>
  </si>
  <si>
    <t>- w jednostkach wycenianych metodą praw własności</t>
  </si>
  <si>
    <t>- w pozostałych jednostkach</t>
  </si>
  <si>
    <t>Środki pieniężne i  inne aktywa pieniężne</t>
  </si>
  <si>
    <t>Należności krótkoterminowe (bez podatków i innych świadczeń)</t>
  </si>
  <si>
    <t>Klasyfikacja aktywów do grup instrumentów finansowych</t>
  </si>
  <si>
    <t>Konsolidacji dokonuje jednostka dominująca wyższego szczebla (nazwa i siedziba) - (art. 56 ust. 2)</t>
  </si>
  <si>
    <t xml:space="preserve">1) podstawową charakterystykę, ilość i wartość instrumentów finansowych, w tym opis istotnych warunków i terminów, które mogą wpływać na wielkość, rozkład w czasie oraz pewność przyszłych przepływów pieniężnych, </t>
  </si>
  <si>
    <t xml:space="preserve">2) opis metod i istotnych założeń przyjętych do ustalania wartości godziwej aktywów i zobowiązań finansowych wycenianych w takiej wartości, </t>
  </si>
  <si>
    <t>w pozostałych jednostkach, w których jednostka posiada zaangażowanie w kapitale</t>
  </si>
  <si>
    <t>emerytalne</t>
  </si>
  <si>
    <t>ZMIANY W STANIE ŚRODKÓW TRWAŁYCH W BUDOWIE</t>
  </si>
  <si>
    <t xml:space="preserve">  </t>
  </si>
  <si>
    <t>Nota  1A</t>
  </si>
  <si>
    <t>KOSZTY ZAKOŃCZONYCH PRAC ROZWOJOWYCH</t>
  </si>
  <si>
    <t>Wartość początkowa</t>
  </si>
  <si>
    <t>Ustalony okres odpisywania</t>
  </si>
  <si>
    <t>Nota  1C</t>
  </si>
  <si>
    <t>WARTOŚĆ FIRMY</t>
  </si>
  <si>
    <t>ZMIANA STANU ODPISÓW AKTUALIZUJĄCYCH WARTOŚĆ  RZECZOWYCH AKTYWÓW TRWAŁYCH</t>
  </si>
  <si>
    <t>WARTOŚĆ GRUNTÓW UŻYTKOWANYCH WIECZYŚCIE</t>
  </si>
  <si>
    <t>używane na podstawie umowy najmu i dzierżawy, w tym:</t>
  </si>
  <si>
    <t>Dotychczasowe umorzenie        (art.33 ust.3)</t>
  </si>
  <si>
    <t>Dotychczasowe umorzenie    (art..44b ust.10)</t>
  </si>
  <si>
    <t>w jednostkach powiązanych - stan na początek okresu</t>
  </si>
  <si>
    <t>w jednostkach powiązanych - stan na koniec okresu</t>
  </si>
  <si>
    <t>k)</t>
  </si>
  <si>
    <t>l)</t>
  </si>
  <si>
    <t>m)</t>
  </si>
  <si>
    <t>Nota  2F</t>
  </si>
  <si>
    <t>- od jednostek powiązanych</t>
  </si>
  <si>
    <t>ŚRODKI TRWAŁE NIEAMORTYZOWANE LUB NIEUMARZANE (WYKAZYWANE POZABILANSOWO)</t>
  </si>
  <si>
    <t>ZMIANY RZECZOWYCH AKTYWÓW  TRWAŁYCH (WG GRUP RODZAJOWYCH)</t>
  </si>
  <si>
    <t>Rzeczowe aktywa trwałe, razem</t>
  </si>
  <si>
    <t>Papiery wartościowe</t>
  </si>
  <si>
    <t>świadectwa udziałowe</t>
  </si>
  <si>
    <t>zamienne dłużne papiery wartościowe</t>
  </si>
  <si>
    <t>warranty</t>
  </si>
  <si>
    <t>opcje</t>
  </si>
  <si>
    <t>Stan na początek roku obrotowego</t>
  </si>
  <si>
    <t>ilość</t>
  </si>
  <si>
    <t>Stan na koniec roku obrotowego</t>
  </si>
  <si>
    <t>uznane za zbędne</t>
  </si>
  <si>
    <t>Nota 3A</t>
  </si>
  <si>
    <t>PAPIERY WARTOŚCIOWE LUB PRAWA</t>
  </si>
  <si>
    <t>Nota 5B</t>
  </si>
  <si>
    <t>ZMIANA STANU ODPISÓW AKTUALIZUJĄCYCH WARTOŚĆ NALEŻNOŚCI DŁUGOTERMINOWYCH</t>
  </si>
  <si>
    <t>uznanie za zbędne</t>
  </si>
  <si>
    <t>Nota 6A</t>
  </si>
  <si>
    <t>Nazwa akcjonariusza/udziałowca</t>
  </si>
  <si>
    <t>zwiększenia w ciągu roku z tytułu</t>
  </si>
  <si>
    <t>z dopłat</t>
  </si>
  <si>
    <t>zmniejszenia w ciągu roku z tytułu</t>
  </si>
  <si>
    <t>ZMIANY STANU KAPITAŁU (FUNDUSZU) ZAPASOWEGO</t>
  </si>
  <si>
    <t>ZMIANY STANU KAPITAŁU (FUNDUSZU) Z AKTUALIZACJI WYCENY</t>
  </si>
  <si>
    <t>aktualizacja środków trwałych (wg stanu na 1.01.1995r.)</t>
  </si>
  <si>
    <t xml:space="preserve">wycena inwestycji długoterminowych </t>
  </si>
  <si>
    <t>ZMIANY STANU POZOSTAŁYCH KAPITAŁÓW (FUNDUSZY) REZERWOWYCH</t>
  </si>
  <si>
    <t>Nota 7C</t>
  </si>
  <si>
    <t>Zysk niepodzielony (3-4)</t>
  </si>
  <si>
    <t>Nierozliczony wynik finansowy z lat ubiegłych (w tym także skutki korekty błędu lub poniesienia straty na sprzedaży lub umorzeniu akcji / udziałów własnych (+/-)</t>
  </si>
  <si>
    <t>Razem zysk do podziału (1+/-2)</t>
  </si>
  <si>
    <t>Razem strata do pokrycia (1+/-2)</t>
  </si>
  <si>
    <t>Proponowany podział zysku:</t>
  </si>
  <si>
    <t>Proponowane źródło pokrycia straty:</t>
  </si>
  <si>
    <t>na świadczenia emerytalne i podobne</t>
  </si>
  <si>
    <t>na udzielone gwarancje i poręczenia</t>
  </si>
  <si>
    <t>Nota 9A</t>
  </si>
  <si>
    <t>Odroczony podatek dochodowy</t>
  </si>
  <si>
    <t>Rezerwy na odroczony podatek dochodowy</t>
  </si>
  <si>
    <t>odniesione na wynik finansowy</t>
  </si>
  <si>
    <t>odniesione na kapitał (fundusz) własny</t>
  </si>
  <si>
    <t>w tym: odpisy aktualizujące aktywa</t>
  </si>
  <si>
    <t>Stan na początek roku obrotowego, w tym:</t>
  </si>
  <si>
    <t>z tytułu strat podatkowych</t>
  </si>
  <si>
    <t>Stan na koniec roku obrotowego, w tym:</t>
  </si>
  <si>
    <t>BZ B.I.1. (rezerwa)</t>
  </si>
  <si>
    <t>BZ  A.V.1. (aktywo)</t>
  </si>
  <si>
    <t>Pozostałych jednostek, w których jednostka posiada zaangażowanie w kapitale</t>
  </si>
  <si>
    <t>ZOBOWIĄZANIA DŁUGOTERMINOWE  I KRÓTKOTERMINOWE - STRUKTURA CZASOWA</t>
  </si>
  <si>
    <t>Kwota zobowiązania</t>
  </si>
  <si>
    <t>Kwota zabezpieczenia</t>
  </si>
  <si>
    <t>Na aktywach trwałych</t>
  </si>
  <si>
    <t>Na aktywach obrotowych</t>
  </si>
  <si>
    <t>Weksel</t>
  </si>
  <si>
    <t>Hipoteka</t>
  </si>
  <si>
    <t>Zastaw</t>
  </si>
  <si>
    <t>z tytułu utworzenia rezerwy</t>
  </si>
  <si>
    <t>z tytułu    powstania zobowiązania</t>
  </si>
  <si>
    <t>z tytułu     ustania obowiązku</t>
  </si>
  <si>
    <t>Razem   zmniejszenia</t>
  </si>
  <si>
    <t>Uwagi</t>
  </si>
  <si>
    <t>początek roku</t>
  </si>
  <si>
    <t>obrotowego</t>
  </si>
  <si>
    <t>Zobowiązania warunkowe wobec jednostek powiązanych lub stowarzyszonych</t>
  </si>
  <si>
    <t>udzielone gwarancje i poręczenia</t>
  </si>
  <si>
    <t>kaucje i wadia</t>
  </si>
  <si>
    <t>indos weksli</t>
  </si>
  <si>
    <t>zawarte, ale jeszcze niewykonane umowy</t>
  </si>
  <si>
    <t>nieznane roszczenia wierzycieli</t>
  </si>
  <si>
    <t>Zobowiązania warunkowe wobec jednostek pozostałych</t>
  </si>
  <si>
    <t>Zobowiązania warunkowe w zakresie emerytur i podobnych świadczeń</t>
  </si>
  <si>
    <t>DŁUGOTERMINOWE ROZLICZENIA MIĘDZYOKRESOWE CZYNNE (A.V.2)</t>
  </si>
  <si>
    <t>Koszty większych remontów środków trwałych</t>
  </si>
  <si>
    <t>Koszty uruchomienia nowej produkcji</t>
  </si>
  <si>
    <t>Opłacone z góry (za przyszłe lata) czynsze</t>
  </si>
  <si>
    <t>Opłacone z góry (za następny rok) ubezpieczenia majątkowe i osobowe</t>
  </si>
  <si>
    <t>KRÓTKOTERMINOWE ROZLICZENIA MIĘDZYOKRESOWE czynne (B.IV.)</t>
  </si>
  <si>
    <t>ujemna wartość firmy</t>
  </si>
  <si>
    <t>Nota 13A</t>
  </si>
  <si>
    <t>Nota 13B</t>
  </si>
  <si>
    <t>SKŁADNIKI AKTYWÓW WYKAZYWANE W WIĘCEJ NIŻ JEDNEJ POZYCJI BILANSU - POWIĄZANIA</t>
  </si>
  <si>
    <t>Nr konta księgowego</t>
  </si>
  <si>
    <t>Pozycja w bilansie</t>
  </si>
  <si>
    <t>SKŁADNIKI PASYWÓW WYKAZYWANE W WIĘCEJ NIŻ JEDNEJ POZYCJI BILANSU - POWIĄZANIA</t>
  </si>
  <si>
    <t>B.II.3 lit.a)</t>
  </si>
  <si>
    <t>B.III.3 lit.a)</t>
  </si>
  <si>
    <t>SKŁADNIKI AKTYWÓW NIEBĘDĄCYCH INSTRUMENTAMI FINANSOWYMI WYCENIANE W WARTOŚCI GODZIWEJ</t>
  </si>
  <si>
    <t>Skutki przeszacowania wpływające w danym okresie sprawozdawczym na:</t>
  </si>
  <si>
    <t>wynik finansowy</t>
  </si>
  <si>
    <t>kapitał z aktualizacji</t>
  </si>
  <si>
    <t>zwiększenie</t>
  </si>
  <si>
    <t>zmniejszenie</t>
  </si>
  <si>
    <t>Tytuł (składnik aktywów niebędący instrumentem finansowym</t>
  </si>
  <si>
    <t>Wartość godziwa składnika wykazana w bilansie</t>
  </si>
  <si>
    <t>Istotne założenia przyjęte do ustalenia wartości godziwej</t>
  </si>
  <si>
    <t>Nota  15a</t>
  </si>
  <si>
    <t>ZMIANY W STANIE KAPITAŁU Z AKTUALIZACJI WYCENY AKTYWÓW NIEBĘDĄCYCH INSTRUMENTAMI FINANSOWYMI WYCENIANYCH WG WARTOŚCI GODZIWEJ</t>
  </si>
  <si>
    <t>Wartość kapitału na początek okresu sprawozdawczego</t>
  </si>
  <si>
    <t>Wartość kapitału na koniec okresu sprawozdawczego</t>
  </si>
  <si>
    <t>Ustęp Ia.  Objaśnienia do instrumentów finansowych</t>
  </si>
  <si>
    <t>Sprzedaż netto na kraj</t>
  </si>
  <si>
    <t>Sprzedaż netto za granicę</t>
  </si>
  <si>
    <t>dostawy wewnątrzwspólnotowe</t>
  </si>
  <si>
    <t xml:space="preserve"> bieżący rok obrotowy</t>
  </si>
  <si>
    <t>poprzedni rok obrotowy</t>
  </si>
  <si>
    <t>Przychody netto ze sprzedaży</t>
  </si>
  <si>
    <t>Wyroby gotowe, w tym główne grupy:</t>
  </si>
  <si>
    <t>Usługi, w tym główne grupy:</t>
  </si>
  <si>
    <t>Towary, w tym główne grupy:</t>
  </si>
  <si>
    <t>hurt</t>
  </si>
  <si>
    <t>detal</t>
  </si>
  <si>
    <t>gastronomia</t>
  </si>
  <si>
    <t>STRUKTURA RZECZOWA I TERYTORIALNA PRZYCHODÓW NETTO PRODUKTÓW I TOWARÓW</t>
  </si>
  <si>
    <t>ubezpieczenia społeczne i inne świadczenia, w tym:</t>
  </si>
  <si>
    <t>ODPISY AKTUALIZUJĄCE ŚRODKI TRWAŁE</t>
  </si>
  <si>
    <t>Zmiana technologii produkcji</t>
  </si>
  <si>
    <t>Inne przyczyny</t>
  </si>
  <si>
    <t>ODPISY AKTUALIZUJĄCE WARTOŚĆ ZAPASÓW</t>
  </si>
  <si>
    <t>Przyczyna dokonania odpisu aktualizującego wartość środków trwałych</t>
  </si>
  <si>
    <t>Przyczyna dokonania odpisu aktualizującego wartość zapasów</t>
  </si>
  <si>
    <t>Półprodukty i produkcja w toku</t>
  </si>
  <si>
    <t>Utrata cech użytkowych i handlowych</t>
  </si>
  <si>
    <t>Urata rynków zbytu (zaleganie)</t>
  </si>
  <si>
    <t>Obniżenie cen rynkowych</t>
  </si>
  <si>
    <t>Nota  II.6A</t>
  </si>
  <si>
    <t>Nota  II.6B</t>
  </si>
  <si>
    <t>Nota  II.7.</t>
  </si>
  <si>
    <t>KOSZTY PONIESIONE NA WYTWORZENIE WE WŁASNYM ZAKRESIE  ŚRODKÓW TRWAŁYCH W BUDOWIE</t>
  </si>
  <si>
    <t>w tym koszty finansowania</t>
  </si>
  <si>
    <t>różnice kursowe</t>
  </si>
  <si>
    <t>Koszty wytworzenia ogółem</t>
  </si>
  <si>
    <t>Nota  II.8.</t>
  </si>
  <si>
    <t>ODSETKI ORAZ RÓŻNICE KURSOWE, KTÓRE POWIĘKSZYŁY CENĘ NABYCIA TOARÓW LUB KOSZT WYTWORZENIA PRODUKTÓW W ROKU OBROTOWYM</t>
  </si>
  <si>
    <t>Produkty</t>
  </si>
  <si>
    <t>Różnice kursowe, w tym z tytułu:</t>
  </si>
  <si>
    <t>Odsetki, w tym z tytułu:</t>
  </si>
  <si>
    <t>Nota  II.9.</t>
  </si>
  <si>
    <t>NAKŁADY NA NIEFINANSOWE AKTYWA TRWAŁE, W TYM NAKŁADY NA OCHRONĘ ŚRODOWISKA</t>
  </si>
  <si>
    <t>Nakłady poniesione w roku bieżącym</t>
  </si>
  <si>
    <t>Nakłady planowane na rok następny</t>
  </si>
  <si>
    <t>Środki trwałe przyjęte do użytkowania, w tym:</t>
  </si>
  <si>
    <t>na ochronę środowiska</t>
  </si>
  <si>
    <t>Środki trwałe w budowie, w tym:</t>
  </si>
  <si>
    <t>Inwestycje w nieruchomości i prawa przyjęte do użytkowania</t>
  </si>
  <si>
    <t>Nota  II.10.</t>
  </si>
  <si>
    <t>KWOTA I CHARAKTER POSZCZEGÓLNYCH POZYCJI PRZYCHOÓW I KOSZTÓW O NADZWYCZAJNEJ WARTOŚCI LUB KTÓRE WYSTĄPIŁY INCYDENTALNIE</t>
  </si>
  <si>
    <t>o nadzwyczajnej wartości, w tym:</t>
  </si>
  <si>
    <t>które wystąpiły incydentalnie, w tym:</t>
  </si>
  <si>
    <t>Nota  Ia.1</t>
  </si>
  <si>
    <t>Nota  Ia.2</t>
  </si>
  <si>
    <t>Ustęp III.  Kursy walut przyjęte do wyceny pozycji bilansu i RZiS</t>
  </si>
  <si>
    <t>Ustęp IV . Wyjaśnienia do rachunku przepływów pieniężnych</t>
  </si>
  <si>
    <t>EUR</t>
  </si>
  <si>
    <t>USD</t>
  </si>
  <si>
    <t>Nota IV.1.</t>
  </si>
  <si>
    <t>STRUKTURA ŚRODKÓW PIENIĘŻNYCH PRZYJĘTA DO RACHUNKU PRZEPŁYWÓW PIENIĘŻNYCH</t>
  </si>
  <si>
    <t>Bieżący rok obrotowy</t>
  </si>
  <si>
    <t>Poprzedni rok obrotowy</t>
  </si>
  <si>
    <t>Zmiana stanu środków pieniężnych</t>
  </si>
  <si>
    <t>Środki pieniężne na koniec okresu o ograniczonej możliwości dysponowania</t>
  </si>
  <si>
    <t>Środki pieniężne w kasie</t>
  </si>
  <si>
    <t>Środki pieniężne na rachunkach bankowych</t>
  </si>
  <si>
    <t>Inne środki pieniężne, w tym:</t>
  </si>
  <si>
    <t>Nota IV.2.</t>
  </si>
  <si>
    <t>Rodzaj środków pieniężnych</t>
  </si>
  <si>
    <t>Rodzaj korekty</t>
  </si>
  <si>
    <t>INNE KOREKTY - POZ. RPP - A.10.</t>
  </si>
  <si>
    <t>Umorzenie zaciągniętych pożyczek (-)</t>
  </si>
  <si>
    <t>Otrzymane odszkodowanie za naprawę samochodu - bez wpływu środków pieniężnych (-)</t>
  </si>
  <si>
    <t>Ustęp V. Objaśnienie dotyczące zawartych przez jednostkę umów, istotnych transakcji
                  i niektórych zagadnień osobowych.</t>
  </si>
  <si>
    <t>spółka stowarzyszona</t>
  </si>
  <si>
    <t>wspólne przedsięwzięcie</t>
  </si>
  <si>
    <t>członek organu zarządzającego lub jej jednostki dominującej</t>
  </si>
  <si>
    <t>członkowie rodziny</t>
  </si>
  <si>
    <t>partner życiowy</t>
  </si>
  <si>
    <t>dzieci partnera życiowego</t>
  </si>
  <si>
    <t>Informacje o przeciętnym w roku obrotowym  i poprzednim zatrudnieniu z podziałem na grupy zawodowe.</t>
  </si>
  <si>
    <t>Przeciętne zatrudnienie w roku bieżącym</t>
  </si>
  <si>
    <t>Przeciętne zatrudnienie w roku poprzednim</t>
  </si>
  <si>
    <t>Zobowiązania wynikające z emerytur i podobnych świadczeń oraz zaciągnięte w związku z tymi emeryturami dla byłych członków organów jednostki</t>
  </si>
  <si>
    <t>wynikające z emerytur i świadczeń o podobnym charakterze</t>
  </si>
  <si>
    <t>zaciągnięte w związku z tymi emeryturami</t>
  </si>
  <si>
    <t>Byli członkowie organu zarządzającego</t>
  </si>
  <si>
    <t>Byli członkowie organu nadzorującego</t>
  </si>
  <si>
    <t>Zaliczki, kredyty, pożyczki i inne podobne świadczenia udzielone osobom wchodzących w skład organów jednostki</t>
  </si>
  <si>
    <t>Kwota świadczenia</t>
  </si>
  <si>
    <t>Kwota spłacona</t>
  </si>
  <si>
    <t>kwota odpisana lub umorzona</t>
  </si>
  <si>
    <t>Główne warunki umowy</t>
  </si>
  <si>
    <t>oprocentowanie (od -do)</t>
  </si>
  <si>
    <t>pozostałe</t>
  </si>
  <si>
    <t>Organ zarządzający</t>
  </si>
  <si>
    <t>pożyczka/kredyt</t>
  </si>
  <si>
    <t>zaliczka</t>
  </si>
  <si>
    <t>zobowiązania zaciągnięte w ich imieniu tytułem gwarancji i poręczeń</t>
  </si>
  <si>
    <t>Organ nadzorujący</t>
  </si>
  <si>
    <t>Organ administrujący</t>
  </si>
  <si>
    <t>Ustęp VI. Błędy lat ubiegłych, zdarzenia po dniu bilansowym oraz zmiany polityki rachunkowości</t>
  </si>
  <si>
    <t>Korekta przychodów</t>
  </si>
  <si>
    <t>Rodzaj popełnionego błędu</t>
  </si>
  <si>
    <t>Korekta kosztów</t>
  </si>
  <si>
    <t>Przychody i koszty z tytułów błędów popełnionych w latach ubiegłych odnoszone na  kapitał (fundusz) własny  (art.54 ust.2 i 3)</t>
  </si>
  <si>
    <t>Korekta zysku (straty) z lat ubiegłych</t>
  </si>
  <si>
    <t>Informacje o istotnych zdarzeniach, jakie nastąpiły po dniu bilansowym, a nieuwzględnionych w sprawozdaniu finansowym oraz ich wpływie na sytuację majątkową, finansową oraz wynik finansowy jednostki (art.54 ust.1)</t>
  </si>
  <si>
    <t>rodzaj zdarzenia</t>
  </si>
  <si>
    <t>Opis zmiany</t>
  </si>
  <si>
    <t>Wpływ na bilans</t>
  </si>
  <si>
    <t>Wpływ na RZiS</t>
  </si>
  <si>
    <t>Dane porównawcze</t>
  </si>
  <si>
    <t>Dane za poprzedni rok obrotowy</t>
  </si>
  <si>
    <t>Przekształcone dane porównawcze</t>
  </si>
  <si>
    <t>Dane za bieżący rok obrotowy</t>
  </si>
  <si>
    <t>Zobowiązania warunkowe związane z przedsięwzięciem</t>
  </si>
  <si>
    <t>Kwota kapitału własnego</t>
  </si>
  <si>
    <t>Udziały jednostki zostały nabyte, zakupione lub pozyskane w innej formie z wyłącznym ich przeznaczeniem do późniejszej odprzedaży, w ciągu roku (art. 57 ust. 1 )</t>
  </si>
  <si>
    <t>Występują ograniczenia w sprawowaniu kontroli lub współkontroli nad jednostką (art. 57 ust. 2)</t>
  </si>
  <si>
    <t>Dane finansowe są nieistotne (art. 58 ust. 1 )</t>
  </si>
  <si>
    <t>Wartość aktywów trwałych</t>
  </si>
  <si>
    <t>Przeciętne roczne zatrudnienie</t>
  </si>
  <si>
    <t>Rodzaj stosowanych standardów rachunkowości (KSR/MSR)</t>
  </si>
  <si>
    <t>Ustęp VIII.  Informacje o połączeniu spółek.</t>
  </si>
  <si>
    <t>Nazwa, adres siedziby zarządu lub siedziby statutowej jednostki oraz formę prawną każdej z jednostek, których dana jednostka jest wspólnikiem ponoszącym nieograniczoną odpowiedzialność majątkową.</t>
  </si>
  <si>
    <t>Połączenie metodą nabycia</t>
  </si>
  <si>
    <t>Opis/dane liczbowe</t>
  </si>
  <si>
    <t>Nazwa (firma) i opis przedmiotu działalności spółki przejętej</t>
  </si>
  <si>
    <t>Data połączenia (wpis do rejestru sądowego)</t>
  </si>
  <si>
    <t>Liczba, wartość nominalna i rodzaj udziałów (akcji) wyemitowanych w celu połączenia</t>
  </si>
  <si>
    <t>1)</t>
  </si>
  <si>
    <t>2)</t>
  </si>
  <si>
    <t>3)</t>
  </si>
  <si>
    <t>4)</t>
  </si>
  <si>
    <t>Pozostałe dane:</t>
  </si>
  <si>
    <t>cena przejęcia</t>
  </si>
  <si>
    <t>wartość godziwa aktywów netto według wartości godziwej spółki przejętej na dzień połączenia</t>
  </si>
  <si>
    <t>wartość firmy (ujemna wartość firmy)</t>
  </si>
  <si>
    <t>5)</t>
  </si>
  <si>
    <t>Opis zasad amortyzacji wartości firmy (ujemnej wartości firmy)</t>
  </si>
  <si>
    <t>Połączenie metodą łączenia udziałów</t>
  </si>
  <si>
    <t>przychody</t>
  </si>
  <si>
    <t>koszty</t>
  </si>
  <si>
    <t>zyski</t>
  </si>
  <si>
    <t>straty</t>
  </si>
  <si>
    <t>Ustęp IX. Wyjaśnienia poważnych zagrożeń dla kontynuacji działalności.</t>
  </si>
  <si>
    <t>Ustęp X. Inne informacje i objaśnienia.</t>
  </si>
  <si>
    <t>`</t>
  </si>
  <si>
    <t xml:space="preserve"> Tabela nr           z dnia </t>
  </si>
  <si>
    <t>Nota V.1.</t>
  </si>
  <si>
    <t>Nota V.2.</t>
  </si>
  <si>
    <t>Nota V.3.</t>
  </si>
  <si>
    <t>Nota V.4.</t>
  </si>
  <si>
    <t>Nota V.4A.</t>
  </si>
  <si>
    <t>Nota V.5.</t>
  </si>
  <si>
    <t>Nota V.6.</t>
  </si>
  <si>
    <t>Nota VI.1.</t>
  </si>
  <si>
    <t>Nota VI.2.</t>
  </si>
  <si>
    <t>Nota VI.3.</t>
  </si>
  <si>
    <t>Nota VI.4.</t>
  </si>
  <si>
    <t>Nota VII.1.</t>
  </si>
  <si>
    <t>Nota VII.2.</t>
  </si>
  <si>
    <t>Nota VII.3.</t>
  </si>
  <si>
    <t>Wykaz spółek (nazwa, siedziba), w których jednostka posiada co najmniej 20% udziałów w kapitale lub ogólnej liczbie głosów w organie stanowiącym spółki.</t>
  </si>
  <si>
    <t>Nota VII.4.</t>
  </si>
  <si>
    <t>Nota VII.5.</t>
  </si>
  <si>
    <t>Nota VIII.1</t>
  </si>
  <si>
    <t>Nota VIII.2</t>
  </si>
  <si>
    <t>Dodatkowe informacje i objaśnienia do sprawozdania finansowego za rok obrotowy</t>
  </si>
  <si>
    <t>ZOBOWIĄZANIA DŁUGOTERMINOWE I KRÓTKOTERMINOWE- STRUKTURA CZASOWA</t>
  </si>
  <si>
    <t>WYKAZ ZOBOWIĄZAŃ ZABEZPIECZONYCH NA MAJĄTKU</t>
  </si>
  <si>
    <t>WYKAZ ZOBOWIĄZAŃ WARUNKOWYCH</t>
  </si>
  <si>
    <t>WYKAZ ZOBOWIĄZAŃ WARUNKOWYCH ZABEZPIECZONYCH NA MAJĄTKU</t>
  </si>
  <si>
    <t xml:space="preserve">Ustęp Ia. </t>
  </si>
  <si>
    <t>Ustęp Ia.1</t>
  </si>
  <si>
    <t>Ustęp Ia.2</t>
  </si>
  <si>
    <t>Ustęp Ia.3</t>
  </si>
  <si>
    <t>PRZYCHODY NETTO ZE SPRZEDAŻY PRODUKTÓW, USŁUG I TOWARÓW (STRUKTURA RZECZOWA - RODZAJE DZIAŁALNOŚCI)</t>
  </si>
  <si>
    <t>ODPISY AKTUALIZUJĄCE  ŚRODKI TRWAŁE</t>
  </si>
  <si>
    <t>ODPISY AKTUALIZUJĄCE  WARTOŚĆ ZAPASÓW</t>
  </si>
  <si>
    <t>Nota  II.6.B</t>
  </si>
  <si>
    <t>KOSZTY PONIESIONE NA WYTWORZENIE WE WŁASNY ZAKRESIE ŚRODKÓW TRWAŁYCH I ŚRODKÓW TRWAŁYCH W BUDOWIE</t>
  </si>
  <si>
    <t>UMOWY I  ISTOTNE TRANSAKCJE ZAWARTE PRZEZ JEDNOSTKĘ ORAZ NIEKTÓRE ZAGADNIENIA OSOBOWE</t>
  </si>
  <si>
    <t>WYJAŚNIENIA DO RACHUNKU PRZEPŁYWÓW PIENIĘŻNYCH</t>
  </si>
  <si>
    <t xml:space="preserve">Ustęp VI. </t>
  </si>
  <si>
    <t xml:space="preserve"> Błędy lat ubiegłych, zdarzenia po dniu bilansowym oraz zmiany polityki rachunkowości</t>
  </si>
  <si>
    <t>Ustęp VII.</t>
  </si>
  <si>
    <t>Ustęp VII.   Objaśnienia dotyczące jednostek wchodzących w skład grup kapitałowych.</t>
  </si>
  <si>
    <t>OBJAŚNIENIA DOTYCZĄCE JEDNOSTEK WCHODZĄCYCH W SKŁAD GRUPY KAPITAŁOWEJ</t>
  </si>
  <si>
    <t>INFORMACJE O POŁĄCZENIU SPÓŁEK</t>
  </si>
  <si>
    <t>ZAGROŻENIA DLA KONTYNUOWANIA DIŁALNOŚCI</t>
  </si>
  <si>
    <t xml:space="preserve">Ustęp X. </t>
  </si>
  <si>
    <t>POOSTAŁE INFORMAJE</t>
  </si>
  <si>
    <t>OBJAŚNIENIA DO INSTRUMENTÓW FINANSOWYCH</t>
  </si>
  <si>
    <t>KLASYFIKACJA AKTYWÓW DO GRUP INSTRUMENTÓW FINANSOWYCH</t>
  </si>
  <si>
    <t>WYCENA AKTYWÓW ZALICZANYCH DO INSTRUMENTÓW FINANSOWYCH</t>
  </si>
  <si>
    <t>INSTRUMENTY FINANSOWE ZABEZPIECZAJĄCE</t>
  </si>
  <si>
    <t>pozostałe przychody operacyjne</t>
  </si>
  <si>
    <t>pozostałe koszty operacyjne</t>
  </si>
  <si>
    <t>inne zobowiązania finansowe, w tym z tytułu leasingu finansowego</t>
  </si>
  <si>
    <t>środki trwałe obce używane na podstawie umowy najmu, dzierżawy i leasingu operacyjnego, w tym:</t>
  </si>
  <si>
    <t>w pozostałych jednostkach, w których jednostka posiada zaangażowanie w kapitale - stan na koniec okresu</t>
  </si>
  <si>
    <t>Wartość przychodów netto ze sprzedaży produktów, towarów i materiałów oraz przychodów finansowych.</t>
  </si>
  <si>
    <t>Koszty zakończonych prac rozwojowych odpisuje się przez okres ekonomicznej użyteczności rezultatów prac rozwojowych, tj. przez …. lat.</t>
  </si>
  <si>
    <t>w pozostałych jednostkach, w których jednostka posiada zaangażowanie w kapitale - stan na początek okresu</t>
  </si>
  <si>
    <t>podatku odroczonego od wartości aktualizacji inwestycji długoterminowych odniesionych na kapitał</t>
  </si>
  <si>
    <t>Nierozliczony wynik finansowy z lat ubiegłych (w tym także skutki korekty błędu, zmian zasad (polityki) rach. lub poniesienia straty na sprzedaży lub umorzeniu akcji / udziałów własnych (+/-)</t>
  </si>
  <si>
    <t>Wykaz zobowiązań zabezpieczonych na majątku</t>
  </si>
  <si>
    <t>Wykaz zobowiązań warunkowych</t>
  </si>
  <si>
    <t>Wykaz zobowiązań warunkowych zabezpieczonych na majątku</t>
  </si>
  <si>
    <t>Zaniechanie  określonej produkcji</t>
  </si>
  <si>
    <t>Przeznaczenie do likwidacji wobec nieopłacalności dalszego remontowania  i użytkowania</t>
  </si>
  <si>
    <t>Koszty wytworzenia produktów, w tym:</t>
  </si>
  <si>
    <t>Wynik finansowy na ww. operacjach</t>
  </si>
  <si>
    <t>Środki trwałe oddane ww. roku obrotowym</t>
  </si>
  <si>
    <t>Razem środki pieniężne i ich ekwiwalenty</t>
  </si>
  <si>
    <t>Umorzenie udzielonych  pożyczek (+)</t>
  </si>
  <si>
    <t>szacunkowa kwota skutków finansowych</t>
  </si>
  <si>
    <t xml:space="preserve">Opis dot. Długoterminowych aktywów finansowych, należności i zobowiązań  od jednostek powiązanych, </t>
  </si>
  <si>
    <t>Wielkości uzyskane przez spółki nieobjęte konsolidacją (stan na dzień bilansowy)</t>
  </si>
  <si>
    <t>Nazwa (firma) i opis przedmiotu działalności spółek, które w wyniku połączenia zostały wykreślone z rejestru</t>
  </si>
  <si>
    <t>zmiany (wzrost +, spadek -) kapitałów własnych połączonych spółek za okres od początku roku obrotowego, w ciągu którego nastąpiło połączenie, do dnia połączenia (wg poszczególnych składników kapitału własnego)</t>
  </si>
  <si>
    <t>usługi doradztwa podatkowego,</t>
  </si>
  <si>
    <t>Informacje o wynagrodzeniu firmy audytorskiej, wypłaconym lub należnym za rok obrotowy odrębnie za:</t>
  </si>
  <si>
    <t>badanie ustawowe w rozumieniu art.2 pkt 1 ustawy o biegłych rewidentach,</t>
  </si>
  <si>
    <t>inne usługi atestacyjne,</t>
  </si>
  <si>
    <r>
      <t xml:space="preserve">typu </t>
    </r>
    <r>
      <rPr>
        <i/>
        <sz val="8"/>
        <rFont val="Arial"/>
        <family val="2"/>
        <charset val="238"/>
      </rPr>
      <t>take or pay</t>
    </r>
  </si>
  <si>
    <r>
      <t xml:space="preserve"> </t>
    </r>
    <r>
      <rPr>
        <b/>
        <sz val="8"/>
        <color indexed="12"/>
        <rFont val="Arial"/>
        <family val="2"/>
        <charset val="238"/>
      </rPr>
      <t>Nota Ia.3</t>
    </r>
    <r>
      <rPr>
        <b/>
        <sz val="8"/>
        <rFont val="Arial"/>
        <family val="2"/>
        <charset val="238"/>
      </rPr>
      <t>.Instrumenty finansowe zabezpieczające</t>
    </r>
  </si>
  <si>
    <t>20 lat</t>
  </si>
  <si>
    <t>Od wartości firmy jednostka dokonuje odpisów amortyzacyjnych przez okres jej ekonomicznej użyteczności, tj. przez …20… lat.</t>
  </si>
  <si>
    <t>Odpisów amortyzacyjnych dokonuje się metodą liniową.</t>
  </si>
  <si>
    <t>Sp. z o.o.Komorniki na dzierżawę 16 rzędowego tomografu komputerowego Philips Brilliance 16 CT.</t>
  </si>
  <si>
    <t>Ostrzeszowskie Centrum Zdrowia Sp. z o.o. od 12.07.2018 r. do 11.07.2021 r.(36-m-cy) posiada umowę nr OCZ/ZP-8/2018 z firmą MEDITECH X-RAY</t>
  </si>
  <si>
    <t>Nie dotyczy</t>
  </si>
  <si>
    <t>wyksięgowanie należności przedawnionych</t>
  </si>
  <si>
    <t>podwyższenie kapitału wkładem pieniężnym</t>
  </si>
  <si>
    <t>Powiat Ostrzeszowski</t>
  </si>
  <si>
    <t>na składki ZUS , zdrowotne, FP i FGŚP,podatek od osób fizycznych należne w następnym roku</t>
  </si>
  <si>
    <t>opłata prolongacyjna ZUS</t>
  </si>
  <si>
    <t>B.II.1 lit.a)</t>
  </si>
  <si>
    <t>Zobowiązania wobec pozostałych jednostek z tytułu pożyczki</t>
  </si>
  <si>
    <t>240-02-13,240-02-14</t>
  </si>
  <si>
    <t>Zobowiązania wobec pozostałych jednostek inne</t>
  </si>
  <si>
    <t>240-02-10</t>
  </si>
  <si>
    <t>B.II.3 lit.e)</t>
  </si>
  <si>
    <t>B.III.3 lit.i)</t>
  </si>
  <si>
    <t>240-03</t>
  </si>
  <si>
    <t>B.II.3.lit.e</t>
  </si>
  <si>
    <t>Zobowiązania wobec pozostałych jednostek  z tyt.podatków , ubezpieczeń społecznych</t>
  </si>
  <si>
    <t>220-02,220-03,229</t>
  </si>
  <si>
    <t>B.I.3</t>
  </si>
  <si>
    <t>B.III.3.lit.g</t>
  </si>
  <si>
    <t>B.II.3.lit.c)</t>
  </si>
  <si>
    <t>B.II.3.lit.a)</t>
  </si>
  <si>
    <t>usługi niemedyczne (czynsze,wynajmy,pozostałe)</t>
  </si>
  <si>
    <t>usługi działalności  medycznej (NFZ,COVID-19,osoby fizyczne,pracodawcy,pozostałe)</t>
  </si>
  <si>
    <t>pozostałe przychody operacyjne z rozliczenia międzyokresowego przychodów</t>
  </si>
  <si>
    <t>dodatki COVID</t>
  </si>
  <si>
    <t>nieodpłatne przekazania na COVID</t>
  </si>
  <si>
    <t>wartość otrzymanych nieodpłatnie rzeczy lub praw</t>
  </si>
  <si>
    <t>otrzymane dotacje</t>
  </si>
  <si>
    <t>przychody NFZ</t>
  </si>
  <si>
    <t>darowizny otrzymane na COVID</t>
  </si>
  <si>
    <t>amortyzacja środków trwałych</t>
  </si>
  <si>
    <t>amortyzacja wartości firmy</t>
  </si>
  <si>
    <t>nieopłacone do ZUS składki</t>
  </si>
  <si>
    <t>koszty w wyniku otrzymanej dotacji</t>
  </si>
  <si>
    <t>opłacone składki ZUS</t>
  </si>
  <si>
    <t>zapłacone odsetki</t>
  </si>
  <si>
    <t>koszty-darowizny,nieodpłatne przekazania otrzymane na COVID</t>
  </si>
  <si>
    <t>niewypłacone wypłaty świadczeń</t>
  </si>
  <si>
    <t>zmiana stanu rezerw pracowniczych</t>
  </si>
  <si>
    <t>kary umowne NFZ</t>
  </si>
  <si>
    <t>wypłacone wypłaty świadczeń</t>
  </si>
  <si>
    <t>rachunki lokat</t>
  </si>
  <si>
    <t>Dotacja na zakup środków trwałych</t>
  </si>
  <si>
    <t>Zmiana stanu zobowiązań długoterminowych</t>
  </si>
  <si>
    <t>Odpis aktualizujący środki trwałe w budowie</t>
  </si>
  <si>
    <t>Przychody od jednodtek powiązanych w 2020 r. wynoszą 57.708,00 zł.</t>
  </si>
  <si>
    <t>Należności krótkoterminowe od jednostek powiązanych z tytułu dostaw i usług o okresie spłaty do 12 miesięcy(usługi Medycyny Pracy) wynoszą 2.156,00 zł.</t>
  </si>
  <si>
    <t xml:space="preserve">Zabezpieczenie hipoteką i cesja z polisy ubezpieczeniowej nieruchomości dokonana przez Powiat Ostrzeszowski w umowie z NFOŚiGW w Warszawie o dofinansowanie w formie dotacji. </t>
  </si>
  <si>
    <t>Powiat Ostrzeszowski występuje jako Partner Finansujący w umowie Partnerstwa na rzecz realizacji projektu EDM podpisanej z Województwem Wielkopolskim.</t>
  </si>
  <si>
    <t>Bezpośredni wpływ na działalność Ostrzeszowskiego Centrum Zdrowia Sp z o.o. oraz na ilość leczonych pacjentów, udzielonych porad i przeprowadzonych badań miała sytuacja w kraju spowodowana pandemią COVID-19. Ogłoszenie w marcu 2020 epidemii, a następnie decyzją Wojewody Wielkopolskiego z dnia 28 października 2020 r. polecenie realizacji świadczeń opieki zdrowotnej w związku z zapobieganiem, przeciwdziałaniem i zwalczaniem COVID-19 przeorganizowało pracę szpitala. Na dzień 31.12.2020 r.szpital zapewniał 57 łóżek dla pacjentów z podejrzeniem lub potwierdzeniem zakażenia SARS-CoV-2, w tym 8 łóżek intensywnej terapii, z kardiomonitorem oraz możliwością prowadzenia tlenoterapii i wentylacji mechanicznej. Działalność związana z leczeniem COVID - 19 będzie kontynuowana w 2021 roku do momentu wydania decyzji przez Wojewodę Wielkopolskiego o ograniczeniu bądź zaprzestaniu w/w świadczeń. Spółóka podejmuje wszelkie możliwe działania w celu ochrony pacjentów oraz całego personelu przed zakażeniem koronawirusem.</t>
  </si>
  <si>
    <t>Brak poważnych zagrożeń , Spółka kontynuje działalność gospodarczą w 2021 roku.</t>
  </si>
  <si>
    <t>środki trwałe otrzymane w formie darowizny i dotacji</t>
  </si>
  <si>
    <t>Na dzień 31.12.2020 r. Jednostka zatrudniała 176 pracowników na podstawie umowy o pracę, a w roku poprzednim 173 osóby.</t>
  </si>
  <si>
    <t>Jednostka  dokonywała zmian zasad (polityki) rachunkowości w roku obrotowym.</t>
  </si>
  <si>
    <t>Zarządzenie Nr 11/2019 z 31.12.2019 r.-obniżenie stawki amortyzacji dla budynku szpitala oraz przychodni specjalistycznej i pogotowia ratunkowego do stawki 1%</t>
  </si>
  <si>
    <t>Obniżenie kosztów amortyzacji o kwotę 239.594,58</t>
  </si>
  <si>
    <t>Wyższa wartość netto środków trwałych o kwotę 239.594,58</t>
  </si>
  <si>
    <t>Pasywa B.I.3</t>
  </si>
  <si>
    <t xml:space="preserve">Ujęcie zobowiązań z tytułu podatku od wynagrodzeń i składek ZUS od wynagrodzeń wypłaconych po 31.12.2020 r.w pozycji pozostałe rezerwy krótkoterminowe </t>
  </si>
  <si>
    <t>Pasywa B.III.3.lit.g)</t>
  </si>
  <si>
    <t>Aktywa z tytułu odroczonego podatku dochodowego ustala się od ujemnych różnic przejściowych, które spowodują w przyszłości zmniejszenie podstawy obliczenia podatku dochodowego.</t>
  </si>
  <si>
    <t xml:space="preserve">Rezerwa na pozostałe koszty - składki ZUS, podatek od osób fizycznych dotyczące wynagrodzeń zarachowanych w bieżącym roku a wypłaconych w następnym roku obrotowym. </t>
  </si>
  <si>
    <t xml:space="preserve">Rezerwę na świadczenia pracownicze(nagrody jubileuszowe i odprawy emerytalne) ustala się jako sumę rezerw obliczonych dla poszczególnych pracowników.Wartość rezerwy na dzień bilansowy stanowi przewidywana na ten dzień kwota przyszłych wypłat, które są niodzowne do wywiązania się pracodawcy ze zobowiązań,które wynikają z zatrudnienia pracowników w roku obrotowym i w latach poprzednich. Założenia do szacowania rezerw na świadczenia pracownicze na dzień 31.12.2020 r.: wzrost wynagrodzeń 1%, oprocentowanie obligacji Skarbu Państwa 2%, prawdopodobieństwo wypłaty 70%.                                                                                                  </t>
  </si>
  <si>
    <t>Koszty zakończonych prac rozwojowych - nie wystąpiły</t>
  </si>
  <si>
    <t>Rezerwę z tytułu odroczonego podatku dochodowego tworzy się od dodatnich różnic przejściowych między wartością księgową a podatkową aktywów i pasywów stosując stawkę podatku dochodowego, jaka będzie obowiązywać w roku powstania obowiązku podatkowego.W roku 2021 19 %.</t>
  </si>
  <si>
    <t>B.IV.2 - długoterm.</t>
  </si>
  <si>
    <t>B.IV.2 - krótkoter.</t>
  </si>
  <si>
    <t>Nie występuje</t>
  </si>
  <si>
    <t>Środki pieniężne zgromadzone na rachunku VAT na dzień 31.12.2020 r. wynoszą " 0 "</t>
  </si>
  <si>
    <t>Podmiot nie tworzy grupy kapitałowej. Wszystkie transakcje z jednostką powiązaną zawierane są na warunkach rynkowych.</t>
  </si>
  <si>
    <t>W pozycji inne wykazano cesję z polisy ubezpieczenioiwej oraz cesję wierzytelności.</t>
  </si>
  <si>
    <t>Ostrzeszów, 20.07.2021 r.</t>
  </si>
  <si>
    <t>Katarzyna Kwiatkowska</t>
  </si>
</sst>
</file>

<file path=xl/styles.xml><?xml version="1.0" encoding="utf-8"?>
<styleSheet xmlns="http://schemas.openxmlformats.org/spreadsheetml/2006/main">
  <numFmts count="7">
    <numFmt numFmtId="43" formatCode="_-* #,##0.00\ _z_ł_-;\-* #,##0.00\ _z_ł_-;_-* &quot;-&quot;??\ _z_ł_-;_-@_-"/>
    <numFmt numFmtId="164" formatCode="#,##0.00;\(#,##0.00\)"/>
    <numFmt numFmtId="165" formatCode="_-* #,##0.00\ ;* \(#,##0.00\);_-* &quot;-&quot;???\ "/>
    <numFmt numFmtId="166" formatCode="d/m/yyyy"/>
    <numFmt numFmtId="167" formatCode="#,##0.00_ ;[Red]\-#,##0.00\ "/>
    <numFmt numFmtId="168" formatCode="#,##0.0000"/>
    <numFmt numFmtId="169" formatCode="_-* #,##0.00\ _z_3_-;\-* #,##0.00\ _z_3_-;_-* &quot;-&quot;??\ _z_3_-;_-@_-"/>
  </numFmts>
  <fonts count="21">
    <font>
      <sz val="10"/>
      <name val="Arial CE"/>
      <charset val="238"/>
    </font>
    <font>
      <sz val="10"/>
      <name val="Arial CE"/>
      <charset val="238"/>
    </font>
    <font>
      <sz val="10"/>
      <name val="Arial"/>
      <family val="2"/>
    </font>
    <font>
      <sz val="10"/>
      <name val="Tahoma"/>
      <family val="2"/>
      <charset val="238"/>
    </font>
    <font>
      <sz val="8"/>
      <name val="Arial CE"/>
      <charset val="238"/>
    </font>
    <font>
      <sz val="10"/>
      <name val="Arial CE"/>
      <charset val="238"/>
    </font>
    <font>
      <sz val="10"/>
      <name val="Arial"/>
      <family val="2"/>
      <charset val="238"/>
    </font>
    <font>
      <sz val="10"/>
      <name val="Geneva"/>
      <charset val="238"/>
    </font>
    <font>
      <sz val="10"/>
      <name val="Arial"/>
      <family val="2"/>
      <charset val="238"/>
    </font>
    <font>
      <sz val="10"/>
      <name val="Arial"/>
      <family val="2"/>
      <charset val="238"/>
    </font>
    <font>
      <b/>
      <sz val="8"/>
      <name val="Arial"/>
      <family val="2"/>
      <charset val="238"/>
    </font>
    <font>
      <sz val="8"/>
      <name val="Arial"/>
      <family val="2"/>
      <charset val="238"/>
    </font>
    <font>
      <b/>
      <sz val="8"/>
      <color indexed="12"/>
      <name val="Arial"/>
      <family val="2"/>
      <charset val="238"/>
    </font>
    <font>
      <b/>
      <sz val="8"/>
      <color indexed="10"/>
      <name val="Arial"/>
      <family val="2"/>
      <charset val="238"/>
    </font>
    <font>
      <i/>
      <sz val="8"/>
      <name val="Arial"/>
      <family val="2"/>
      <charset val="238"/>
    </font>
    <font>
      <b/>
      <i/>
      <sz val="8"/>
      <name val="Arial"/>
      <family val="2"/>
      <charset val="238"/>
    </font>
    <font>
      <b/>
      <sz val="8"/>
      <color rgb="FF0000FF"/>
      <name val="Arial"/>
      <family val="2"/>
      <charset val="238"/>
    </font>
    <font>
      <b/>
      <sz val="8"/>
      <color indexed="8"/>
      <name val="Arial"/>
      <family val="2"/>
      <charset val="238"/>
    </font>
    <font>
      <sz val="8"/>
      <color indexed="8"/>
      <name val="Arial"/>
      <family val="2"/>
      <charset val="238"/>
    </font>
    <font>
      <sz val="8"/>
      <color indexed="12"/>
      <name val="Arial"/>
      <family val="2"/>
      <charset val="238"/>
    </font>
    <font>
      <sz val="8"/>
      <color indexed="10"/>
      <name val="Arial"/>
      <family val="2"/>
      <charset val="238"/>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2">
    <xf numFmtId="0" fontId="0" fillId="0" borderId="0"/>
    <xf numFmtId="169" fontId="6" fillId="0" borderId="0" applyFont="0" applyFill="0" applyBorder="0" applyAlignment="0" applyProtection="0"/>
    <xf numFmtId="43" fontId="9" fillId="0" borderId="0" applyFont="0" applyFill="0" applyBorder="0" applyAlignment="0" applyProtection="0"/>
    <xf numFmtId="0" fontId="7" fillId="0" borderId="0"/>
    <xf numFmtId="0" fontId="5" fillId="0" borderId="0"/>
    <xf numFmtId="0" fontId="1" fillId="0" borderId="0"/>
    <xf numFmtId="0" fontId="5" fillId="0" borderId="0"/>
    <xf numFmtId="0" fontId="2" fillId="0" borderId="0"/>
    <xf numFmtId="0" fontId="6" fillId="0" borderId="0"/>
    <xf numFmtId="0" fontId="5" fillId="0" borderId="0"/>
    <xf numFmtId="0" fontId="8" fillId="0" borderId="0"/>
    <xf numFmtId="0" fontId="3" fillId="0" borderId="0"/>
  </cellStyleXfs>
  <cellXfs count="632">
    <xf numFmtId="0" fontId="0" fillId="0" borderId="0" xfId="0"/>
    <xf numFmtId="0" fontId="11" fillId="0" borderId="0" xfId="0" applyFont="1" applyFill="1" applyAlignment="1">
      <alignmen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right" vertical="center"/>
    </xf>
    <xf numFmtId="0" fontId="11" fillId="0" borderId="1" xfId="0" applyFont="1" applyFill="1" applyBorder="1" applyAlignment="1">
      <alignment vertical="center" wrapText="1"/>
    </xf>
    <xf numFmtId="164" fontId="11" fillId="0" borderId="1" xfId="0" applyNumberFormat="1" applyFont="1" applyFill="1" applyBorder="1" applyAlignment="1" applyProtection="1">
      <alignment horizontal="right" vertical="center"/>
      <protection locked="0"/>
    </xf>
    <xf numFmtId="4" fontId="11" fillId="0" borderId="1" xfId="0" applyNumberFormat="1" applyFont="1" applyFill="1" applyBorder="1" applyAlignment="1">
      <alignment vertical="center"/>
    </xf>
    <xf numFmtId="164" fontId="11" fillId="0" borderId="1" xfId="0" applyNumberFormat="1" applyFont="1" applyFill="1" applyBorder="1" applyAlignment="1" applyProtection="1">
      <alignment vertical="center"/>
      <protection locked="0"/>
    </xf>
    <xf numFmtId="164" fontId="11" fillId="0" borderId="1" xfId="0" applyNumberFormat="1" applyFont="1" applyFill="1" applyBorder="1" applyAlignment="1">
      <alignment horizontal="right" vertical="center"/>
    </xf>
    <xf numFmtId="0" fontId="11" fillId="2" borderId="0" xfId="0" applyFont="1" applyFill="1" applyAlignment="1">
      <alignment vertical="center"/>
    </xf>
    <xf numFmtId="0" fontId="11" fillId="0" borderId="0" xfId="0" applyFont="1" applyAlignment="1">
      <alignment horizontal="left" vertical="center"/>
    </xf>
    <xf numFmtId="49" fontId="11" fillId="0" borderId="0" xfId="0" applyNumberFormat="1" applyFont="1" applyFill="1" applyAlignment="1">
      <alignment vertical="center" wrapText="1"/>
    </xf>
    <xf numFmtId="0" fontId="11" fillId="0" borderId="0" xfId="0" applyFont="1" applyAlignment="1">
      <alignment vertical="center"/>
    </xf>
    <xf numFmtId="0" fontId="10" fillId="3" borderId="1" xfId="0" applyFont="1" applyFill="1" applyBorder="1" applyAlignment="1">
      <alignment horizontal="left" vertical="center"/>
    </xf>
    <xf numFmtId="0" fontId="10" fillId="3" borderId="1" xfId="0" applyFont="1" applyFill="1" applyBorder="1" applyAlignment="1">
      <alignment vertical="center" wrapText="1"/>
    </xf>
    <xf numFmtId="0" fontId="10" fillId="3" borderId="1" xfId="0" applyFont="1" applyFill="1" applyBorder="1" applyAlignment="1" applyProtection="1">
      <alignment horizontal="left" vertical="center"/>
    </xf>
    <xf numFmtId="0" fontId="10" fillId="0" borderId="1" xfId="0" applyFont="1" applyFill="1" applyBorder="1" applyAlignment="1" applyProtection="1">
      <alignment horizontal="left" vertical="center" wrapText="1"/>
    </xf>
    <xf numFmtId="0" fontId="11" fillId="0" borderId="0" xfId="0" applyFont="1" applyAlignment="1" applyProtection="1">
      <alignment vertical="center"/>
    </xf>
    <xf numFmtId="165" fontId="10" fillId="5" borderId="1" xfId="0" applyNumberFormat="1" applyFont="1" applyFill="1" applyBorder="1" applyAlignment="1" applyProtection="1">
      <alignment horizontal="left" vertical="center" wrapText="1"/>
    </xf>
    <xf numFmtId="165" fontId="11" fillId="0" borderId="0" xfId="0" applyNumberFormat="1" applyFont="1" applyAlignment="1" applyProtection="1">
      <alignment vertical="center" wrapText="1"/>
    </xf>
    <xf numFmtId="49" fontId="10" fillId="5" borderId="1" xfId="0" applyNumberFormat="1" applyFont="1" applyFill="1" applyBorder="1" applyAlignment="1" applyProtection="1">
      <alignment horizontal="left" vertical="center" wrapText="1"/>
    </xf>
    <xf numFmtId="49" fontId="10" fillId="3" borderId="1" xfId="0" applyNumberFormat="1" applyFont="1" applyFill="1" applyBorder="1" applyAlignment="1" applyProtection="1">
      <alignment horizontal="left" vertical="center" wrapText="1"/>
    </xf>
    <xf numFmtId="0" fontId="11" fillId="0" borderId="0" xfId="0" applyFont="1" applyBorder="1" applyAlignment="1" applyProtection="1">
      <alignment vertical="center"/>
    </xf>
    <xf numFmtId="0" fontId="10" fillId="5" borderId="1" xfId="0" applyFont="1" applyFill="1" applyBorder="1" applyAlignment="1" applyProtection="1">
      <alignment vertical="center"/>
    </xf>
    <xf numFmtId="0" fontId="10" fillId="5" borderId="0" xfId="0" applyFont="1" applyFill="1" applyBorder="1" applyAlignment="1" applyProtection="1">
      <alignment vertical="center"/>
    </xf>
    <xf numFmtId="0" fontId="11" fillId="0" borderId="0" xfId="0" applyFont="1" applyBorder="1" applyAlignment="1">
      <alignment vertical="center"/>
    </xf>
    <xf numFmtId="0" fontId="10" fillId="5" borderId="1" xfId="0" applyFont="1" applyFill="1" applyBorder="1" applyAlignment="1" applyProtection="1">
      <alignment horizontal="left" vertical="center"/>
    </xf>
    <xf numFmtId="0" fontId="11" fillId="5" borderId="0" xfId="0" applyFont="1" applyFill="1" applyAlignment="1">
      <alignment vertical="center"/>
    </xf>
    <xf numFmtId="49" fontId="10" fillId="3" borderId="2" xfId="0" applyNumberFormat="1" applyFont="1" applyFill="1" applyBorder="1" applyAlignment="1" applyProtection="1">
      <alignment horizontal="left" vertical="center" wrapText="1"/>
    </xf>
    <xf numFmtId="165" fontId="10" fillId="5" borderId="0" xfId="0" applyNumberFormat="1" applyFont="1" applyFill="1" applyBorder="1" applyAlignment="1" applyProtection="1">
      <alignment vertical="center"/>
    </xf>
    <xf numFmtId="0" fontId="10" fillId="0" borderId="1" xfId="0" applyFont="1" applyFill="1" applyBorder="1" applyAlignment="1">
      <alignment horizontal="left" vertical="center"/>
    </xf>
    <xf numFmtId="0" fontId="10" fillId="3" borderId="2" xfId="0" applyFont="1" applyFill="1" applyBorder="1" applyAlignment="1">
      <alignment horizontal="left" vertical="center"/>
    </xf>
    <xf numFmtId="0" fontId="10" fillId="0" borderId="1" xfId="0" applyFont="1" applyBorder="1" applyAlignment="1">
      <alignment vertical="center" wrapText="1"/>
    </xf>
    <xf numFmtId="0" fontId="10" fillId="0" borderId="0" xfId="0" applyFont="1" applyAlignment="1">
      <alignment vertical="center"/>
    </xf>
    <xf numFmtId="49" fontId="10" fillId="5" borderId="1" xfId="0" applyNumberFormat="1" applyFont="1" applyFill="1" applyBorder="1" applyAlignment="1">
      <alignment horizontal="left" vertical="center" wrapText="1"/>
    </xf>
    <xf numFmtId="49" fontId="10" fillId="5" borderId="1" xfId="0" applyNumberFormat="1" applyFont="1" applyFill="1" applyBorder="1" applyAlignment="1">
      <alignment vertical="center"/>
    </xf>
    <xf numFmtId="0" fontId="10" fillId="5" borderId="1" xfId="0" applyFont="1" applyFill="1" applyBorder="1" applyAlignment="1">
      <alignment horizontal="left" vertical="center" wrapText="1"/>
    </xf>
    <xf numFmtId="49" fontId="10" fillId="5" borderId="1" xfId="0" applyNumberFormat="1" applyFont="1" applyFill="1" applyBorder="1" applyAlignment="1">
      <alignment vertical="center" wrapText="1"/>
    </xf>
    <xf numFmtId="49" fontId="10" fillId="5" borderId="0" xfId="0" applyNumberFormat="1" applyFont="1" applyFill="1" applyBorder="1" applyAlignment="1">
      <alignment vertical="center" wrapText="1"/>
    </xf>
    <xf numFmtId="0" fontId="11" fillId="5" borderId="0" xfId="0" applyFont="1" applyFill="1" applyBorder="1" applyAlignment="1">
      <alignment vertical="center"/>
    </xf>
    <xf numFmtId="0" fontId="10" fillId="3" borderId="1" xfId="11" applyFont="1" applyFill="1" applyBorder="1" applyAlignment="1">
      <alignment horizontal="left" vertical="center"/>
    </xf>
    <xf numFmtId="0" fontId="10" fillId="0" borderId="1" xfId="0" applyFont="1" applyBorder="1" applyAlignment="1">
      <alignment horizontal="left" vertical="center"/>
    </xf>
    <xf numFmtId="0" fontId="11" fillId="0" borderId="0" xfId="11" applyFont="1" applyAlignment="1">
      <alignment vertical="center"/>
    </xf>
    <xf numFmtId="0" fontId="10" fillId="0" borderId="1" xfId="0" applyFont="1" applyBorder="1" applyAlignment="1">
      <alignment vertical="center"/>
    </xf>
    <xf numFmtId="0" fontId="11" fillId="0" borderId="0" xfId="0" applyFont="1" applyFill="1" applyAlignment="1">
      <alignment vertical="center" wrapText="1"/>
    </xf>
    <xf numFmtId="0" fontId="12" fillId="3" borderId="1" xfId="0" applyFont="1" applyFill="1" applyBorder="1" applyAlignment="1" applyProtection="1">
      <alignment horizontal="center" vertical="center"/>
    </xf>
    <xf numFmtId="165" fontId="10" fillId="3" borderId="1" xfId="0" applyNumberFormat="1" applyFont="1" applyFill="1" applyBorder="1" applyAlignment="1" applyProtection="1">
      <alignment horizontal="left" vertical="center" wrapText="1"/>
    </xf>
    <xf numFmtId="164" fontId="10" fillId="3" borderId="1" xfId="0" applyNumberFormat="1" applyFont="1" applyFill="1" applyBorder="1" applyAlignment="1" applyProtection="1">
      <alignment horizontal="center" vertical="center" wrapText="1"/>
    </xf>
    <xf numFmtId="165" fontId="11" fillId="0" borderId="1" xfId="0" applyNumberFormat="1" applyFont="1" applyBorder="1" applyAlignment="1" applyProtection="1">
      <alignment horizontal="right" vertical="center" wrapText="1"/>
    </xf>
    <xf numFmtId="165" fontId="11" fillId="0" borderId="1" xfId="0" applyNumberFormat="1" applyFont="1" applyBorder="1" applyAlignment="1" applyProtection="1">
      <alignment horizontal="left" vertical="center" wrapText="1"/>
    </xf>
    <xf numFmtId="164" fontId="11" fillId="0" borderId="1" xfId="0" applyNumberFormat="1" applyFont="1" applyBorder="1" applyAlignment="1" applyProtection="1">
      <alignment vertical="center" wrapText="1"/>
      <protection locked="0"/>
    </xf>
    <xf numFmtId="165" fontId="11" fillId="3" borderId="1" xfId="0" applyNumberFormat="1" applyFont="1" applyFill="1" applyBorder="1" applyAlignment="1" applyProtection="1">
      <alignment horizontal="right" vertical="center" wrapText="1"/>
    </xf>
    <xf numFmtId="165" fontId="11" fillId="3" borderId="1" xfId="0" applyNumberFormat="1" applyFont="1" applyFill="1" applyBorder="1" applyAlignment="1" applyProtection="1">
      <alignment horizontal="left" vertical="center" wrapText="1"/>
    </xf>
    <xf numFmtId="164" fontId="11" fillId="3" borderId="1" xfId="0" applyNumberFormat="1" applyFont="1" applyFill="1" applyBorder="1" applyAlignment="1" applyProtection="1">
      <alignment vertical="center" wrapText="1"/>
      <protection locked="0"/>
    </xf>
    <xf numFmtId="165" fontId="11" fillId="0" borderId="1" xfId="0" applyNumberFormat="1" applyFont="1" applyBorder="1" applyAlignment="1" applyProtection="1">
      <alignment horizontal="right" vertical="center" wrapText="1"/>
      <protection locked="0"/>
    </xf>
    <xf numFmtId="164" fontId="11" fillId="0" borderId="1" xfId="0" applyNumberFormat="1" applyFont="1" applyBorder="1" applyAlignment="1" applyProtection="1">
      <alignment vertical="center" wrapText="1"/>
    </xf>
    <xf numFmtId="165" fontId="11" fillId="0" borderId="1" xfId="0" applyNumberFormat="1" applyFont="1" applyBorder="1" applyAlignment="1" applyProtection="1">
      <alignment horizontal="left" vertical="center" wrapText="1"/>
      <protection locked="0"/>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vertical="center"/>
    </xf>
    <xf numFmtId="165" fontId="10" fillId="3" borderId="1" xfId="0" applyNumberFormat="1" applyFont="1" applyFill="1" applyBorder="1" applyAlignment="1" applyProtection="1">
      <alignment horizontal="right" vertical="center" wrapText="1"/>
    </xf>
    <xf numFmtId="165" fontId="10" fillId="3" borderId="1" xfId="0" applyNumberFormat="1" applyFont="1" applyFill="1" applyBorder="1" applyAlignment="1" applyProtection="1">
      <alignment vertical="center" wrapText="1"/>
    </xf>
    <xf numFmtId="164" fontId="10" fillId="3" borderId="1" xfId="0" applyNumberFormat="1" applyFont="1" applyFill="1" applyBorder="1" applyAlignment="1" applyProtection="1">
      <alignment vertical="center" wrapText="1"/>
    </xf>
    <xf numFmtId="164" fontId="11" fillId="4" borderId="1" xfId="0" applyNumberFormat="1" applyFont="1" applyFill="1" applyBorder="1" applyAlignment="1" applyProtection="1">
      <alignment vertical="center"/>
    </xf>
    <xf numFmtId="165" fontId="13" fillId="0" borderId="0" xfId="0" applyNumberFormat="1" applyFont="1" applyBorder="1" applyAlignment="1" applyProtection="1">
      <alignment horizontal="right" vertical="center" wrapText="1"/>
    </xf>
    <xf numFmtId="165" fontId="10" fillId="0" borderId="0" xfId="0" applyNumberFormat="1" applyFont="1" applyBorder="1" applyAlignment="1" applyProtection="1">
      <alignment horizontal="left" vertical="center" wrapText="1"/>
    </xf>
    <xf numFmtId="164" fontId="13" fillId="0" borderId="0" xfId="0" applyNumberFormat="1" applyFont="1" applyAlignment="1" applyProtection="1">
      <alignment vertical="center" wrapText="1"/>
    </xf>
    <xf numFmtId="164" fontId="11" fillId="4" borderId="1" xfId="0" applyNumberFormat="1" applyFont="1" applyFill="1" applyBorder="1" applyAlignment="1" applyProtection="1">
      <alignment horizontal="center" vertical="center"/>
    </xf>
    <xf numFmtId="0" fontId="11" fillId="0" borderId="0" xfId="0" applyFont="1" applyAlignment="1" applyProtection="1">
      <alignment horizontal="right" vertical="center"/>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1" xfId="0" applyFont="1" applyBorder="1" applyAlignment="1" applyProtection="1">
      <alignment vertical="center" wrapText="1"/>
    </xf>
    <xf numFmtId="164" fontId="10" fillId="0" borderId="1" xfId="0" applyNumberFormat="1" applyFont="1" applyBorder="1" applyAlignment="1" applyProtection="1">
      <alignment vertical="center"/>
      <protection locked="0"/>
    </xf>
    <xf numFmtId="164" fontId="10" fillId="0" borderId="1" xfId="0" applyNumberFormat="1" applyFont="1" applyFill="1" applyBorder="1" applyAlignment="1" applyProtection="1">
      <alignment vertical="center"/>
      <protection locked="0"/>
    </xf>
    <xf numFmtId="164" fontId="10" fillId="0" borderId="1" xfId="0" applyNumberFormat="1" applyFont="1" applyBorder="1" applyAlignment="1" applyProtection="1">
      <alignment vertical="center"/>
    </xf>
    <xf numFmtId="0" fontId="10" fillId="0" borderId="0" xfId="0" applyFont="1" applyAlignment="1" applyProtection="1">
      <alignment vertical="center"/>
    </xf>
    <xf numFmtId="0" fontId="11" fillId="3" borderId="1" xfId="0" applyFont="1" applyFill="1" applyBorder="1" applyAlignment="1" applyProtection="1">
      <alignment horizontal="right" vertical="center"/>
    </xf>
    <xf numFmtId="0" fontId="11" fillId="3" borderId="1" xfId="0" applyFont="1" applyFill="1" applyBorder="1" applyAlignment="1" applyProtection="1">
      <alignment vertical="center"/>
    </xf>
    <xf numFmtId="164" fontId="11" fillId="3" borderId="1" xfId="0" applyNumberFormat="1" applyFont="1" applyFill="1" applyBorder="1" applyAlignment="1" applyProtection="1">
      <alignment vertical="center"/>
    </xf>
    <xf numFmtId="164" fontId="10" fillId="3" borderId="1" xfId="0" applyNumberFormat="1" applyFont="1" applyFill="1" applyBorder="1" applyAlignment="1" applyProtection="1">
      <alignment vertical="center"/>
      <protection locked="0"/>
    </xf>
    <xf numFmtId="164" fontId="10" fillId="3" borderId="1" xfId="0" applyNumberFormat="1" applyFont="1" applyFill="1" applyBorder="1" applyAlignment="1" applyProtection="1">
      <alignment vertical="center"/>
    </xf>
    <xf numFmtId="0" fontId="11" fillId="0" borderId="1" xfId="0" quotePrefix="1" applyFont="1" applyFill="1" applyBorder="1" applyAlignment="1" applyProtection="1">
      <alignment horizontal="right" vertical="center"/>
    </xf>
    <xf numFmtId="0" fontId="11" fillId="0" borderId="1" xfId="0" quotePrefix="1" applyFont="1" applyFill="1" applyBorder="1" applyAlignment="1" applyProtection="1">
      <alignment vertical="center"/>
    </xf>
    <xf numFmtId="164" fontId="11" fillId="0" borderId="1" xfId="0" applyNumberFormat="1" applyFont="1" applyBorder="1" applyAlignment="1" applyProtection="1">
      <alignment vertical="center"/>
      <protection locked="0"/>
    </xf>
    <xf numFmtId="0" fontId="11" fillId="0" borderId="1" xfId="0" quotePrefix="1" applyFont="1" applyBorder="1" applyAlignment="1" applyProtection="1">
      <alignment horizontal="right" vertical="center"/>
    </xf>
    <xf numFmtId="0" fontId="11" fillId="0" borderId="1" xfId="0" quotePrefix="1" applyFont="1" applyBorder="1" applyAlignment="1" applyProtection="1">
      <alignment vertical="center"/>
    </xf>
    <xf numFmtId="0" fontId="11" fillId="0" borderId="1" xfId="0" applyFont="1" applyBorder="1" applyAlignment="1" applyProtection="1">
      <alignment vertical="center"/>
    </xf>
    <xf numFmtId="0" fontId="11" fillId="0" borderId="1" xfId="0" applyFont="1" applyBorder="1" applyAlignment="1" applyProtection="1">
      <alignment horizontal="right" vertical="center"/>
    </xf>
    <xf numFmtId="0" fontId="11" fillId="0" borderId="1" xfId="0" quotePrefix="1" applyFont="1" applyBorder="1" applyAlignment="1" applyProtection="1">
      <alignment horizontal="right" vertical="center"/>
      <protection locked="0"/>
    </xf>
    <xf numFmtId="0" fontId="11" fillId="0" borderId="1" xfId="0" applyFont="1" applyBorder="1" applyAlignment="1" applyProtection="1">
      <alignment vertical="center"/>
      <protection locked="0"/>
    </xf>
    <xf numFmtId="0" fontId="10" fillId="3" borderId="1" xfId="0" applyFont="1" applyFill="1" applyBorder="1" applyAlignment="1" applyProtection="1">
      <alignment horizontal="right" vertical="center"/>
    </xf>
    <xf numFmtId="0" fontId="10" fillId="3" borderId="1" xfId="0" applyFont="1" applyFill="1" applyBorder="1" applyAlignment="1" applyProtection="1">
      <alignment vertical="center" wrapText="1"/>
    </xf>
    <xf numFmtId="0" fontId="10" fillId="0" borderId="1" xfId="0" applyFont="1" applyBorder="1" applyAlignment="1" applyProtection="1">
      <alignment vertical="center"/>
    </xf>
    <xf numFmtId="164" fontId="10" fillId="0" borderId="1" xfId="0" applyNumberFormat="1" applyFont="1" applyBorder="1" applyAlignment="1" applyProtection="1">
      <alignment horizontal="center" vertical="center"/>
      <protection locked="0"/>
    </xf>
    <xf numFmtId="164" fontId="11" fillId="3" borderId="1" xfId="0" applyNumberFormat="1" applyFont="1" applyFill="1" applyBorder="1" applyAlignment="1" applyProtection="1">
      <alignment horizontal="center" vertical="center"/>
    </xf>
    <xf numFmtId="0" fontId="11" fillId="0" borderId="1" xfId="0" applyFont="1" applyFill="1" applyBorder="1" applyAlignment="1" applyProtection="1">
      <alignment vertical="center"/>
    </xf>
    <xf numFmtId="164" fontId="11" fillId="0" borderId="1" xfId="0" applyNumberFormat="1" applyFont="1" applyBorder="1" applyAlignment="1" applyProtection="1">
      <alignment horizontal="center" vertical="center"/>
      <protection locked="0"/>
    </xf>
    <xf numFmtId="0" fontId="11" fillId="0" borderId="1" xfId="0" applyFont="1" applyFill="1" applyBorder="1" applyAlignment="1" applyProtection="1">
      <alignment horizontal="right" vertical="center"/>
    </xf>
    <xf numFmtId="0" fontId="11" fillId="3" borderId="1" xfId="0" quotePrefix="1" applyFont="1" applyFill="1" applyBorder="1" applyAlignment="1" applyProtection="1">
      <alignment horizontal="right" vertical="center"/>
      <protection locked="0"/>
    </xf>
    <xf numFmtId="0" fontId="11" fillId="3" borderId="1" xfId="0" applyFont="1" applyFill="1" applyBorder="1" applyAlignment="1" applyProtection="1">
      <alignment vertical="center"/>
      <protection locked="0"/>
    </xf>
    <xf numFmtId="164" fontId="11" fillId="3" borderId="1" xfId="0" applyNumberFormat="1" applyFont="1" applyFill="1" applyBorder="1" applyAlignment="1" applyProtection="1">
      <alignment vertical="center"/>
      <protection locked="0"/>
    </xf>
    <xf numFmtId="164" fontId="11" fillId="3" borderId="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right" vertical="center"/>
      <protection locked="0"/>
    </xf>
    <xf numFmtId="0" fontId="10" fillId="3" borderId="1" xfId="0" applyFont="1" applyFill="1" applyBorder="1" applyAlignment="1" applyProtection="1">
      <alignment vertical="center"/>
    </xf>
    <xf numFmtId="164" fontId="10" fillId="3" borderId="1" xfId="0" applyNumberFormat="1" applyFont="1" applyFill="1" applyBorder="1" applyAlignment="1" applyProtection="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4" fontId="11" fillId="0" borderId="1" xfId="0" applyNumberFormat="1" applyFont="1" applyBorder="1" applyAlignment="1">
      <alignment horizontal="right" vertical="center"/>
    </xf>
    <xf numFmtId="10" fontId="11" fillId="0" borderId="1" xfId="0" applyNumberFormat="1" applyFont="1" applyBorder="1" applyAlignment="1">
      <alignment horizontal="right" vertical="center"/>
    </xf>
    <xf numFmtId="0" fontId="14" fillId="0" borderId="0" xfId="0" applyFont="1" applyAlignment="1">
      <alignment horizontal="left" vertical="center"/>
    </xf>
    <xf numFmtId="0" fontId="10" fillId="0" borderId="0" xfId="0" applyFont="1" applyAlignment="1">
      <alignment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10" fontId="11" fillId="0" borderId="1" xfId="0" applyNumberFormat="1" applyFont="1" applyBorder="1" applyAlignment="1">
      <alignment horizontal="center"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4" fontId="11" fillId="0" borderId="1" xfId="0" applyNumberFormat="1" applyFont="1" applyBorder="1" applyAlignment="1">
      <alignment horizontal="righ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1" fillId="0" borderId="1" xfId="0" applyFont="1" applyBorder="1" applyAlignment="1">
      <alignment horizontal="right" vertical="center" wrapText="1"/>
    </xf>
    <xf numFmtId="0" fontId="11" fillId="0" borderId="0" xfId="0" applyFont="1" applyAlignment="1">
      <alignment vertical="center" wrapText="1"/>
    </xf>
    <xf numFmtId="0" fontId="10" fillId="0" borderId="1" xfId="0" applyFont="1" applyBorder="1" applyAlignment="1">
      <alignment horizontal="right" vertical="center"/>
    </xf>
    <xf numFmtId="0" fontId="10" fillId="0" borderId="0" xfId="0" applyFont="1" applyAlignment="1">
      <alignment horizontal="left" vertical="center"/>
    </xf>
    <xf numFmtId="0" fontId="11" fillId="0" borderId="1" xfId="0" applyFont="1" applyBorder="1" applyAlignment="1">
      <alignment horizontal="right" vertical="center"/>
    </xf>
    <xf numFmtId="0" fontId="11" fillId="0" borderId="1" xfId="0" applyFont="1" applyBorder="1" applyAlignment="1">
      <alignment horizontal="left" vertical="center"/>
    </xf>
    <xf numFmtId="0" fontId="11" fillId="0" borderId="0" xfId="0" applyFont="1" applyAlignment="1">
      <alignment horizontal="right" vertical="center"/>
    </xf>
    <xf numFmtId="0" fontId="11" fillId="0" borderId="0" xfId="0" applyNumberFormat="1" applyFont="1" applyAlignment="1">
      <alignment vertical="center"/>
    </xf>
    <xf numFmtId="0" fontId="11" fillId="0" borderId="0" xfId="0" applyNumberFormat="1" applyFont="1" applyBorder="1" applyAlignment="1">
      <alignment horizontal="center" vertical="center"/>
    </xf>
    <xf numFmtId="0" fontId="11" fillId="0" borderId="0" xfId="0" applyNumberFormat="1" applyFont="1" applyBorder="1" applyAlignment="1">
      <alignment vertical="center"/>
    </xf>
    <xf numFmtId="0" fontId="11" fillId="0" borderId="1" xfId="0" applyFont="1" applyBorder="1" applyAlignment="1">
      <alignment vertical="center"/>
    </xf>
    <xf numFmtId="4" fontId="10" fillId="0" borderId="1" xfId="0" applyNumberFormat="1" applyFont="1" applyBorder="1" applyAlignment="1">
      <alignment horizontal="right" vertical="center"/>
    </xf>
    <xf numFmtId="0" fontId="14" fillId="0" borderId="0" xfId="0" applyFont="1" applyAlignment="1">
      <alignment vertical="center" wrapText="1"/>
    </xf>
    <xf numFmtId="0" fontId="14" fillId="0" borderId="1" xfId="0" applyFont="1" applyBorder="1" applyAlignment="1">
      <alignment horizontal="left" vertical="center"/>
    </xf>
    <xf numFmtId="0" fontId="14"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4" fontId="11" fillId="0"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0" fontId="10" fillId="0" borderId="0" xfId="0" applyFont="1" applyAlignment="1">
      <alignment horizontal="center" vertical="center" wrapText="1"/>
    </xf>
    <xf numFmtId="4" fontId="11" fillId="0" borderId="1" xfId="0" applyNumberFormat="1" applyFont="1" applyBorder="1" applyAlignment="1">
      <alignment horizontal="center" vertical="center" wrapText="1"/>
    </xf>
    <xf numFmtId="0" fontId="11" fillId="0" borderId="2" xfId="0" applyFont="1" applyBorder="1" applyAlignment="1">
      <alignment horizontal="left" vertical="center"/>
    </xf>
    <xf numFmtId="4" fontId="11" fillId="3" borderId="1" xfId="0" applyNumberFormat="1" applyFont="1" applyFill="1" applyBorder="1" applyAlignment="1">
      <alignment horizontal="right" vertical="center"/>
    </xf>
    <xf numFmtId="4" fontId="11" fillId="0" borderId="0" xfId="0" applyNumberFormat="1" applyFont="1" applyAlignment="1">
      <alignment horizontal="right"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3" fontId="11" fillId="0" borderId="1" xfId="0" applyNumberFormat="1" applyFont="1" applyBorder="1" applyAlignment="1">
      <alignment vertical="center"/>
    </xf>
    <xf numFmtId="0" fontId="10" fillId="6" borderId="2" xfId="0" applyFont="1" applyFill="1" applyBorder="1" applyAlignment="1">
      <alignment vertical="center"/>
    </xf>
    <xf numFmtId="0" fontId="10" fillId="6" borderId="5" xfId="0" applyFont="1" applyFill="1" applyBorder="1" applyAlignment="1">
      <alignment vertical="center"/>
    </xf>
    <xf numFmtId="3" fontId="10" fillId="3" borderId="1" xfId="0" applyNumberFormat="1" applyFont="1" applyFill="1" applyBorder="1" applyAlignment="1">
      <alignment vertical="center"/>
    </xf>
    <xf numFmtId="4" fontId="11" fillId="0" borderId="1" xfId="0" applyNumberFormat="1" applyFont="1" applyBorder="1" applyAlignment="1">
      <alignment vertical="center"/>
    </xf>
    <xf numFmtId="4" fontId="10" fillId="3" borderId="1" xfId="0" applyNumberFormat="1" applyFont="1" applyFill="1" applyBorder="1" applyAlignment="1">
      <alignment vertical="center"/>
    </xf>
    <xf numFmtId="0" fontId="10" fillId="0" borderId="0" xfId="0" applyFont="1" applyBorder="1" applyAlignment="1">
      <alignment horizontal="left" vertical="center"/>
    </xf>
    <xf numFmtId="4" fontId="10" fillId="5" borderId="0" xfId="0" applyNumberFormat="1" applyFont="1" applyFill="1" applyBorder="1" applyAlignment="1">
      <alignment vertical="center"/>
    </xf>
    <xf numFmtId="4" fontId="10" fillId="3" borderId="1" xfId="0" applyNumberFormat="1" applyFont="1" applyFill="1" applyBorder="1" applyAlignment="1">
      <alignment horizontal="right" vertical="center"/>
    </xf>
    <xf numFmtId="0" fontId="11" fillId="5" borderId="1" xfId="0" applyFont="1" applyFill="1" applyBorder="1" applyAlignment="1">
      <alignment horizontal="center" vertical="center" wrapText="1"/>
    </xf>
    <xf numFmtId="0" fontId="11" fillId="5" borderId="1" xfId="0" applyFont="1" applyFill="1" applyBorder="1" applyAlignment="1">
      <alignment vertical="center"/>
    </xf>
    <xf numFmtId="0" fontId="10" fillId="6" borderId="1" xfId="0" applyFont="1" applyFill="1" applyBorder="1" applyAlignment="1">
      <alignment horizontal="right" vertical="center"/>
    </xf>
    <xf numFmtId="0" fontId="10" fillId="6" borderId="1" xfId="0" applyFont="1" applyFill="1" applyBorder="1" applyAlignment="1">
      <alignment vertical="center"/>
    </xf>
    <xf numFmtId="4" fontId="10" fillId="6" borderId="1" xfId="0" applyNumberFormat="1" applyFont="1" applyFill="1" applyBorder="1" applyAlignment="1">
      <alignment horizontal="right" vertical="center"/>
    </xf>
    <xf numFmtId="0" fontId="11" fillId="0" borderId="1" xfId="0" applyFont="1" applyBorder="1" applyAlignment="1">
      <alignment vertical="center" wrapText="1"/>
    </xf>
    <xf numFmtId="0" fontId="10" fillId="6" borderId="1" xfId="0" applyFont="1" applyFill="1" applyBorder="1" applyAlignment="1">
      <alignment horizontal="left" vertical="center"/>
    </xf>
    <xf numFmtId="4" fontId="11" fillId="3" borderId="1" xfId="0" applyNumberFormat="1" applyFont="1" applyFill="1" applyBorder="1" applyAlignment="1">
      <alignment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49" fontId="11" fillId="0" borderId="0" xfId="0" applyNumberFormat="1" applyFont="1" applyAlignment="1">
      <alignment horizontal="right" vertical="center"/>
    </xf>
    <xf numFmtId="49" fontId="11" fillId="0" borderId="0" xfId="0" applyNumberFormat="1" applyFont="1" applyAlignment="1">
      <alignment vertical="center"/>
    </xf>
    <xf numFmtId="164" fontId="11" fillId="0" borderId="0" xfId="0" applyNumberFormat="1" applyFont="1" applyAlignment="1">
      <alignment vertical="center"/>
    </xf>
    <xf numFmtId="49"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49" fontId="11" fillId="0" borderId="1" xfId="0" applyNumberFormat="1" applyFont="1" applyBorder="1" applyAlignment="1">
      <alignment horizontal="right" vertical="center"/>
    </xf>
    <xf numFmtId="49" fontId="11" fillId="0" borderId="1" xfId="0" applyNumberFormat="1" applyFont="1" applyBorder="1" applyAlignment="1">
      <alignment vertical="center"/>
    </xf>
    <xf numFmtId="164" fontId="11" fillId="0" borderId="1" xfId="0" applyNumberFormat="1" applyFont="1" applyBorder="1" applyAlignment="1">
      <alignment vertical="center"/>
    </xf>
    <xf numFmtId="168" fontId="11" fillId="0" borderId="1" xfId="0" applyNumberFormat="1" applyFont="1" applyBorder="1" applyAlignment="1">
      <alignment vertical="center"/>
    </xf>
    <xf numFmtId="0" fontId="11" fillId="0" borderId="1" xfId="11" applyFont="1" applyBorder="1" applyAlignment="1">
      <alignment vertical="center" wrapText="1"/>
    </xf>
    <xf numFmtId="4" fontId="11" fillId="0" borderId="1" xfId="11" applyNumberFormat="1" applyFont="1" applyBorder="1" applyAlignment="1">
      <alignment vertical="center"/>
    </xf>
    <xf numFmtId="4" fontId="11" fillId="6" borderId="1" xfId="11" applyNumberFormat="1" applyFont="1" applyFill="1" applyBorder="1" applyAlignment="1">
      <alignment vertical="center"/>
    </xf>
    <xf numFmtId="0" fontId="11" fillId="6" borderId="1" xfId="0" applyFont="1" applyFill="1" applyBorder="1" applyAlignment="1">
      <alignment horizontal="right" vertical="center"/>
    </xf>
    <xf numFmtId="4" fontId="10" fillId="6" borderId="1" xfId="11" applyNumberFormat="1" applyFont="1" applyFill="1" applyBorder="1" applyAlignment="1">
      <alignment vertical="center"/>
    </xf>
    <xf numFmtId="4" fontId="11" fillId="0" borderId="1" xfId="0" applyNumberFormat="1" applyFont="1" applyBorder="1" applyAlignment="1">
      <alignment horizontal="left" vertical="center"/>
    </xf>
    <xf numFmtId="4" fontId="10" fillId="6" borderId="1" xfId="0" applyNumberFormat="1" applyFont="1" applyFill="1" applyBorder="1" applyAlignment="1">
      <alignment horizontal="left" vertical="center"/>
    </xf>
    <xf numFmtId="0" fontId="10" fillId="0" borderId="0" xfId="11" applyFont="1" applyAlignment="1">
      <alignment vertical="center"/>
    </xf>
    <xf numFmtId="4" fontId="11" fillId="0" borderId="0" xfId="0" applyNumberFormat="1" applyFont="1" applyAlignment="1">
      <alignment horizontal="left" vertical="center"/>
    </xf>
    <xf numFmtId="165" fontId="10" fillId="5" borderId="0" xfId="0" applyNumberFormat="1" applyFont="1" applyFill="1" applyBorder="1" applyAlignment="1" applyProtection="1">
      <alignment vertical="center" wrapText="1"/>
    </xf>
    <xf numFmtId="0" fontId="11" fillId="5" borderId="0" xfId="11" applyFont="1" applyFill="1" applyBorder="1" applyAlignment="1">
      <alignment vertical="center" wrapText="1"/>
    </xf>
    <xf numFmtId="4" fontId="11" fillId="5" borderId="0" xfId="11" applyNumberFormat="1" applyFont="1" applyFill="1" applyBorder="1" applyAlignment="1">
      <alignment vertical="center"/>
    </xf>
    <xf numFmtId="0" fontId="11" fillId="5" borderId="1" xfId="0" applyFont="1" applyFill="1" applyBorder="1" applyAlignment="1">
      <alignment horizontal="right" vertical="center"/>
    </xf>
    <xf numFmtId="4" fontId="11" fillId="5" borderId="1" xfId="11" applyNumberFormat="1" applyFont="1" applyFill="1" applyBorder="1" applyAlignment="1">
      <alignment vertical="center"/>
    </xf>
    <xf numFmtId="4" fontId="10" fillId="5" borderId="0" xfId="11" applyNumberFormat="1" applyFont="1" applyFill="1" applyBorder="1" applyAlignment="1">
      <alignment vertical="center"/>
    </xf>
    <xf numFmtId="4" fontId="11" fillId="0" borderId="0" xfId="11" applyNumberFormat="1" applyFont="1" applyAlignment="1">
      <alignment vertical="center"/>
    </xf>
    <xf numFmtId="4" fontId="11" fillId="0" borderId="7" xfId="11" applyNumberFormat="1" applyFont="1" applyBorder="1" applyAlignment="1">
      <alignment vertical="center"/>
    </xf>
    <xf numFmtId="4" fontId="11" fillId="0" borderId="0" xfId="0" applyNumberFormat="1" applyFont="1" applyBorder="1" applyAlignment="1">
      <alignment horizontal="right" vertical="center"/>
    </xf>
    <xf numFmtId="4" fontId="11" fillId="0" borderId="0" xfId="0" applyNumberFormat="1" applyFont="1" applyAlignment="1">
      <alignment vertical="center"/>
    </xf>
    <xf numFmtId="49" fontId="12" fillId="6" borderId="1" xfId="0" applyNumberFormat="1" applyFont="1" applyFill="1" applyBorder="1" applyAlignment="1" applyProtection="1">
      <alignment horizontal="center" vertical="center" wrapText="1"/>
    </xf>
    <xf numFmtId="49" fontId="10" fillId="3" borderId="1" xfId="0" applyNumberFormat="1" applyFont="1" applyFill="1" applyBorder="1" applyAlignment="1">
      <alignment horizontal="left" vertical="center" wrapText="1"/>
    </xf>
    <xf numFmtId="164" fontId="10" fillId="3" borderId="1" xfId="0" applyNumberFormat="1" applyFont="1" applyFill="1" applyBorder="1" applyAlignment="1">
      <alignment horizontal="center" vertical="center" wrapText="1"/>
    </xf>
    <xf numFmtId="164" fontId="10" fillId="0" borderId="0" xfId="0" applyNumberFormat="1" applyFont="1" applyAlignment="1" applyProtection="1">
      <alignment vertical="center" wrapText="1"/>
    </xf>
    <xf numFmtId="164" fontId="10" fillId="0"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0" fillId="3" borderId="1" xfId="0" applyNumberFormat="1" applyFont="1" applyFill="1" applyBorder="1" applyAlignment="1">
      <alignment horizontal="right" vertical="center"/>
    </xf>
    <xf numFmtId="164" fontId="10" fillId="0" borderId="1" xfId="0" applyNumberFormat="1" applyFont="1" applyBorder="1" applyAlignment="1">
      <alignment horizontal="right" vertical="center"/>
    </xf>
    <xf numFmtId="0" fontId="10" fillId="5" borderId="0" xfId="0" applyFont="1" applyFill="1" applyBorder="1" applyAlignment="1" applyProtection="1">
      <alignment horizontal="center" vertical="center"/>
    </xf>
    <xf numFmtId="164" fontId="11" fillId="5" borderId="0" xfId="0" applyNumberFormat="1" applyFont="1" applyFill="1" applyBorder="1" applyAlignment="1" applyProtection="1">
      <alignment vertical="center"/>
    </xf>
    <xf numFmtId="164" fontId="11" fillId="5" borderId="0" xfId="0" applyNumberFormat="1" applyFont="1" applyFill="1" applyBorder="1" applyAlignment="1" applyProtection="1">
      <alignment horizontal="center" vertical="center"/>
    </xf>
    <xf numFmtId="49" fontId="11" fillId="0" borderId="0" xfId="0" applyNumberFormat="1" applyFont="1" applyBorder="1" applyAlignment="1" applyProtection="1">
      <alignment horizontal="right" vertical="center" wrapText="1"/>
    </xf>
    <xf numFmtId="49" fontId="11" fillId="0" borderId="0" xfId="0" applyNumberFormat="1" applyFont="1" applyBorder="1" applyAlignment="1" applyProtection="1">
      <alignment horizontal="left" vertical="center" wrapText="1"/>
    </xf>
    <xf numFmtId="49" fontId="11" fillId="0" borderId="1" xfId="0" applyNumberFormat="1" applyFont="1" applyFill="1" applyBorder="1" applyAlignment="1" applyProtection="1">
      <alignment horizontal="right" vertical="center" wrapText="1"/>
    </xf>
    <xf numFmtId="49" fontId="11" fillId="0" borderId="1" xfId="0" applyNumberFormat="1" applyFont="1" applyFill="1" applyBorder="1" applyAlignment="1">
      <alignment vertical="center"/>
    </xf>
    <xf numFmtId="164" fontId="10" fillId="0" borderId="0" xfId="0" applyNumberFormat="1" applyFont="1" applyFill="1" applyAlignment="1" applyProtection="1">
      <alignment vertical="center" wrapText="1"/>
    </xf>
    <xf numFmtId="49" fontId="11" fillId="3" borderId="1" xfId="0" applyNumberFormat="1" applyFont="1" applyFill="1" applyBorder="1" applyAlignment="1" applyProtection="1">
      <alignment horizontal="right" vertical="center" wrapText="1"/>
    </xf>
    <xf numFmtId="49" fontId="11" fillId="3" borderId="1" xfId="0" applyNumberFormat="1" applyFont="1" applyFill="1" applyBorder="1" applyAlignment="1">
      <alignment vertical="center"/>
    </xf>
    <xf numFmtId="49" fontId="11" fillId="0" borderId="1" xfId="0" applyNumberFormat="1" applyFont="1" applyBorder="1" applyAlignment="1" applyProtection="1">
      <alignment horizontal="right" vertical="center" wrapText="1"/>
    </xf>
    <xf numFmtId="49" fontId="10" fillId="3" borderId="1" xfId="0" applyNumberFormat="1" applyFont="1" applyFill="1" applyBorder="1" applyAlignment="1" applyProtection="1">
      <alignment horizontal="right" vertical="center" wrapText="1"/>
    </xf>
    <xf numFmtId="49" fontId="10" fillId="3" borderId="1" xfId="0" applyNumberFormat="1" applyFont="1" applyFill="1" applyBorder="1" applyAlignment="1">
      <alignment vertical="center"/>
    </xf>
    <xf numFmtId="164" fontId="10" fillId="3"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4" fontId="11" fillId="0" borderId="0" xfId="0" applyNumberFormat="1" applyFont="1" applyFill="1" applyAlignment="1" applyProtection="1">
      <alignment vertical="center" wrapText="1"/>
    </xf>
    <xf numFmtId="49" fontId="12" fillId="3" borderId="3" xfId="0" applyNumberFormat="1" applyFont="1" applyFill="1" applyBorder="1" applyAlignment="1" applyProtection="1">
      <alignment horizontal="center" vertical="center" wrapText="1"/>
    </xf>
    <xf numFmtId="164" fontId="11" fillId="0" borderId="5" xfId="0" applyNumberFormat="1" applyFont="1" applyBorder="1" applyAlignment="1" applyProtection="1">
      <alignment vertical="center" wrapText="1"/>
    </xf>
    <xf numFmtId="49" fontId="11" fillId="0" borderId="1" xfId="0" quotePrefix="1" applyNumberFormat="1" applyFont="1" applyBorder="1" applyAlignment="1" applyProtection="1">
      <alignment horizontal="right" vertical="center" wrapText="1"/>
    </xf>
    <xf numFmtId="4" fontId="11" fillId="0" borderId="1" xfId="0" applyNumberFormat="1" applyFont="1" applyBorder="1" applyAlignment="1" applyProtection="1">
      <alignment vertical="center" wrapText="1"/>
    </xf>
    <xf numFmtId="4" fontId="10" fillId="0" borderId="1" xfId="0" applyNumberFormat="1" applyFont="1" applyBorder="1" applyAlignment="1" applyProtection="1">
      <alignment vertical="center" wrapText="1"/>
    </xf>
    <xf numFmtId="0" fontId="10" fillId="6" borderId="6" xfId="0" applyFont="1" applyFill="1" applyBorder="1" applyAlignment="1">
      <alignment vertical="center"/>
    </xf>
    <xf numFmtId="49" fontId="12" fillId="5" borderId="3" xfId="0" applyNumberFormat="1" applyFont="1" applyFill="1" applyBorder="1" applyAlignment="1" applyProtection="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5" borderId="1" xfId="0" applyFont="1" applyFill="1" applyBorder="1" applyAlignment="1">
      <alignment horizontal="right" vertical="center"/>
    </xf>
    <xf numFmtId="0" fontId="10" fillId="5" borderId="1" xfId="0" applyFont="1" applyFill="1" applyBorder="1" applyAlignment="1">
      <alignment vertical="center" wrapText="1"/>
    </xf>
    <xf numFmtId="4" fontId="10" fillId="5" borderId="1" xfId="0" applyNumberFormat="1" applyFont="1" applyFill="1" applyBorder="1" applyAlignment="1">
      <alignment horizontal="right" vertical="center"/>
    </xf>
    <xf numFmtId="0" fontId="11" fillId="3" borderId="1" xfId="0" applyFont="1" applyFill="1" applyBorder="1" applyAlignment="1">
      <alignment vertical="center"/>
    </xf>
    <xf numFmtId="0" fontId="11" fillId="0" borderId="3" xfId="0" applyFont="1" applyBorder="1" applyAlignment="1">
      <alignment horizontal="right" vertical="center"/>
    </xf>
    <xf numFmtId="0" fontId="11" fillId="0" borderId="3" xfId="0" applyFont="1" applyBorder="1" applyAlignment="1">
      <alignment vertical="center"/>
    </xf>
    <xf numFmtId="4" fontId="11" fillId="0" borderId="3" xfId="0" applyNumberFormat="1" applyFont="1" applyBorder="1" applyAlignment="1">
      <alignment horizontal="right" vertical="center"/>
    </xf>
    <xf numFmtId="49" fontId="11" fillId="0" borderId="1" xfId="0" applyNumberFormat="1" applyFont="1" applyBorder="1" applyAlignment="1" applyProtection="1">
      <alignment horizontal="left" vertical="center" wrapText="1"/>
    </xf>
    <xf numFmtId="49" fontId="11" fillId="3" borderId="1" xfId="0" applyNumberFormat="1" applyFont="1" applyFill="1" applyBorder="1" applyAlignment="1" applyProtection="1">
      <alignment horizontal="left" vertical="center" wrapText="1"/>
    </xf>
    <xf numFmtId="164" fontId="11" fillId="3" borderId="1" xfId="0" applyNumberFormat="1" applyFont="1" applyFill="1" applyBorder="1" applyAlignment="1" applyProtection="1">
      <alignment vertical="center" wrapText="1"/>
    </xf>
    <xf numFmtId="49" fontId="12" fillId="3" borderId="2"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right" vertical="center" wrapText="1"/>
      <protection hidden="1"/>
    </xf>
    <xf numFmtId="49" fontId="11" fillId="0" borderId="1" xfId="0" applyNumberFormat="1" applyFont="1" applyFill="1" applyBorder="1" applyAlignment="1" applyProtection="1">
      <alignment horizontal="center" vertical="center" wrapText="1"/>
      <protection hidden="1"/>
    </xf>
    <xf numFmtId="164" fontId="11" fillId="0" borderId="1" xfId="0" applyNumberFormat="1" applyFont="1" applyFill="1" applyBorder="1" applyAlignment="1" applyProtection="1">
      <alignment horizontal="right" vertical="center" wrapText="1"/>
      <protection hidden="1"/>
    </xf>
    <xf numFmtId="164" fontId="11" fillId="0" borderId="1" xfId="0" applyNumberFormat="1" applyFont="1" applyBorder="1" applyAlignment="1" applyProtection="1">
      <alignment horizontal="right" vertical="center" wrapText="1"/>
    </xf>
    <xf numFmtId="164" fontId="10" fillId="3" borderId="1" xfId="0" applyNumberFormat="1" applyFont="1" applyFill="1" applyBorder="1" applyAlignment="1" applyProtection="1">
      <alignment horizontal="right" vertical="center" wrapText="1"/>
    </xf>
    <xf numFmtId="164" fontId="10" fillId="0" borderId="0" xfId="4" applyNumberFormat="1" applyFont="1" applyBorder="1" applyAlignment="1">
      <alignment horizontal="left" vertical="center"/>
    </xf>
    <xf numFmtId="164" fontId="15" fillId="0" borderId="0" xfId="4" applyNumberFormat="1" applyFont="1" applyBorder="1" applyAlignment="1">
      <alignment vertical="center" wrapText="1"/>
    </xf>
    <xf numFmtId="0" fontId="15" fillId="0" borderId="0" xfId="7" applyNumberFormat="1" applyFont="1" applyAlignment="1">
      <alignment horizontal="left" vertical="center" wrapText="1"/>
    </xf>
    <xf numFmtId="0" fontId="11" fillId="0" borderId="0" xfId="8" applyFont="1" applyAlignment="1">
      <alignment horizontal="justify" vertical="center" wrapText="1"/>
    </xf>
    <xf numFmtId="0" fontId="11" fillId="0" borderId="0" xfId="8" applyFont="1" applyAlignment="1">
      <alignment vertical="center" wrapText="1"/>
    </xf>
    <xf numFmtId="0" fontId="10" fillId="3" borderId="1" xfId="8" applyFont="1" applyFill="1" applyBorder="1" applyAlignment="1">
      <alignment horizontal="center" vertical="center" wrapText="1"/>
    </xf>
    <xf numFmtId="0" fontId="11" fillId="0" borderId="1" xfId="8" applyFont="1" applyBorder="1" applyAlignment="1">
      <alignment horizontal="justify" vertical="center" wrapText="1"/>
    </xf>
    <xf numFmtId="164" fontId="15" fillId="0" borderId="0" xfId="4" applyNumberFormat="1" applyFont="1" applyBorder="1" applyAlignment="1">
      <alignment vertical="center"/>
    </xf>
    <xf numFmtId="49" fontId="16" fillId="3" borderId="1" xfId="0" applyNumberFormat="1" applyFont="1" applyFill="1" applyBorder="1" applyAlignment="1" applyProtection="1">
      <alignment horizontal="center" vertical="center" wrapText="1"/>
    </xf>
    <xf numFmtId="0" fontId="10" fillId="3" borderId="2" xfId="7" applyNumberFormat="1" applyFont="1" applyFill="1" applyBorder="1" applyAlignment="1">
      <alignment vertical="center"/>
    </xf>
    <xf numFmtId="0" fontId="11" fillId="3" borderId="6" xfId="7" applyNumberFormat="1" applyFont="1" applyFill="1" applyBorder="1" applyAlignment="1">
      <alignment vertical="center"/>
    </xf>
    <xf numFmtId="164" fontId="15" fillId="3" borderId="6" xfId="6" applyNumberFormat="1" applyFont="1" applyFill="1" applyBorder="1" applyAlignment="1">
      <alignment vertical="center" wrapText="1"/>
    </xf>
    <xf numFmtId="164" fontId="15" fillId="3" borderId="5" xfId="6" applyNumberFormat="1" applyFont="1" applyFill="1" applyBorder="1" applyAlignment="1">
      <alignment vertical="center" wrapText="1"/>
    </xf>
    <xf numFmtId="49" fontId="10" fillId="0" borderId="1" xfId="0" applyNumberFormat="1" applyFont="1" applyFill="1" applyBorder="1" applyAlignment="1" applyProtection="1">
      <alignment horizontal="center" vertical="center" wrapText="1"/>
    </xf>
    <xf numFmtId="4" fontId="10" fillId="0" borderId="1" xfId="6" applyNumberFormat="1" applyFont="1" applyFill="1" applyBorder="1" applyAlignment="1">
      <alignment horizontal="center" vertical="center" wrapText="1"/>
    </xf>
    <xf numFmtId="3" fontId="10" fillId="3" borderId="1" xfId="6" applyNumberFormat="1" applyFont="1" applyFill="1" applyBorder="1" applyAlignment="1">
      <alignment horizontal="right" vertical="center" wrapText="1"/>
    </xf>
    <xf numFmtId="4" fontId="10" fillId="3" borderId="1" xfId="6" applyNumberFormat="1" applyFont="1" applyFill="1" applyBorder="1" applyAlignment="1">
      <alignment vertical="center" wrapText="1"/>
    </xf>
    <xf numFmtId="164" fontId="10" fillId="3" borderId="1" xfId="6" applyNumberFormat="1" applyFont="1" applyFill="1" applyBorder="1" applyAlignment="1">
      <alignment vertical="center" wrapText="1"/>
    </xf>
    <xf numFmtId="4" fontId="11" fillId="0" borderId="1" xfId="6" applyNumberFormat="1" applyFont="1" applyFill="1" applyBorder="1" applyAlignment="1">
      <alignment horizontal="right" vertical="center" wrapText="1"/>
    </xf>
    <xf numFmtId="4" fontId="11" fillId="0" borderId="1" xfId="6" applyNumberFormat="1" applyFont="1" applyFill="1" applyBorder="1" applyAlignment="1">
      <alignment horizontal="left" vertical="center" wrapText="1"/>
    </xf>
    <xf numFmtId="164" fontId="11" fillId="0" borderId="1" xfId="6" applyNumberFormat="1" applyFont="1" applyBorder="1" applyAlignment="1">
      <alignment vertical="center" wrapText="1"/>
    </xf>
    <xf numFmtId="164" fontId="10" fillId="0" borderId="1" xfId="6" applyNumberFormat="1" applyFont="1" applyBorder="1" applyAlignment="1">
      <alignment vertical="center" wrapText="1"/>
    </xf>
    <xf numFmtId="0" fontId="11" fillId="0" borderId="1" xfId="7" quotePrefix="1" applyNumberFormat="1" applyFont="1" applyFill="1" applyBorder="1" applyAlignment="1">
      <alignment horizontal="left" vertical="center"/>
    </xf>
    <xf numFmtId="164" fontId="11" fillId="3" borderId="1" xfId="6" applyNumberFormat="1" applyFont="1" applyFill="1" applyBorder="1" applyAlignment="1">
      <alignment vertical="center" wrapText="1"/>
    </xf>
    <xf numFmtId="4" fontId="11" fillId="0" borderId="1" xfId="6" applyNumberFormat="1" applyFont="1" applyFill="1" applyBorder="1" applyAlignment="1">
      <alignment vertical="center" wrapText="1"/>
    </xf>
    <xf numFmtId="164" fontId="11" fillId="0" borderId="1" xfId="6" applyNumberFormat="1" applyFont="1" applyFill="1" applyBorder="1" applyAlignment="1">
      <alignment vertical="center" wrapText="1"/>
    </xf>
    <xf numFmtId="3" fontId="11" fillId="0" borderId="1" xfId="6" applyNumberFormat="1" applyFont="1" applyFill="1" applyBorder="1" applyAlignment="1">
      <alignment horizontal="right" vertical="center" wrapText="1"/>
    </xf>
    <xf numFmtId="3" fontId="10" fillId="0" borderId="1" xfId="6" applyNumberFormat="1" applyFont="1" applyFill="1" applyBorder="1" applyAlignment="1">
      <alignment horizontal="center" vertical="center" wrapText="1"/>
    </xf>
    <xf numFmtId="4" fontId="10" fillId="0" borderId="2" xfId="6" applyNumberFormat="1" applyFont="1" applyFill="1" applyBorder="1" applyAlignment="1">
      <alignment vertical="center" wrapText="1"/>
    </xf>
    <xf numFmtId="164" fontId="10" fillId="0" borderId="1" xfId="6" applyNumberFormat="1" applyFont="1" applyFill="1" applyBorder="1" applyAlignment="1">
      <alignment vertical="center" wrapText="1"/>
    </xf>
    <xf numFmtId="3" fontId="10" fillId="0" borderId="1" xfId="6" applyNumberFormat="1" applyFont="1" applyFill="1" applyBorder="1" applyAlignment="1">
      <alignment horizontal="right" vertical="center" wrapText="1"/>
    </xf>
    <xf numFmtId="3" fontId="10" fillId="3" borderId="2" xfId="6" applyNumberFormat="1" applyFont="1" applyFill="1" applyBorder="1" applyAlignment="1">
      <alignment horizontal="center" vertical="center" wrapText="1"/>
    </xf>
    <xf numFmtId="3" fontId="10" fillId="0" borderId="0" xfId="6" applyNumberFormat="1" applyFont="1" applyFill="1" applyBorder="1" applyAlignment="1">
      <alignment horizontal="center" vertical="center" wrapText="1"/>
    </xf>
    <xf numFmtId="4" fontId="10" fillId="0" borderId="0" xfId="6" applyNumberFormat="1" applyFont="1" applyFill="1" applyBorder="1" applyAlignment="1">
      <alignment vertical="center" wrapText="1"/>
    </xf>
    <xf numFmtId="4" fontId="11" fillId="0" borderId="0" xfId="7" applyNumberFormat="1" applyFont="1" applyAlignment="1">
      <alignment vertical="center"/>
    </xf>
    <xf numFmtId="164" fontId="15" fillId="0" borderId="0" xfId="6" applyNumberFormat="1" applyFont="1" applyBorder="1" applyAlignment="1">
      <alignment vertical="center" wrapText="1"/>
    </xf>
    <xf numFmtId="164" fontId="15" fillId="0" borderId="0" xfId="6" applyNumberFormat="1" applyFont="1" applyBorder="1" applyAlignment="1">
      <alignment horizontal="left" vertical="center" wrapText="1"/>
    </xf>
    <xf numFmtId="4" fontId="10" fillId="3" borderId="1" xfId="6" applyNumberFormat="1" applyFont="1" applyFill="1" applyBorder="1" applyAlignment="1">
      <alignment horizontal="center" vertical="center" wrapText="1"/>
    </xf>
    <xf numFmtId="4" fontId="10" fillId="0" borderId="1" xfId="6" applyNumberFormat="1" applyFont="1" applyBorder="1" applyAlignment="1">
      <alignment vertical="center" wrapText="1"/>
    </xf>
    <xf numFmtId="4" fontId="11" fillId="0" borderId="1" xfId="6" applyNumberFormat="1" applyFont="1" applyBorder="1" applyAlignment="1">
      <alignment vertical="center" wrapText="1"/>
    </xf>
    <xf numFmtId="0" fontId="11" fillId="0" borderId="1" xfId="7" applyNumberFormat="1" applyFont="1" applyBorder="1" applyAlignment="1">
      <alignment vertical="center"/>
    </xf>
    <xf numFmtId="0" fontId="14" fillId="6" borderId="0" xfId="0" applyFont="1" applyFill="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2" fillId="3" borderId="2" xfId="0" applyFont="1" applyFill="1" applyBorder="1" applyAlignment="1" applyProtection="1">
      <alignment horizontal="right" vertical="center"/>
    </xf>
    <xf numFmtId="0" fontId="12" fillId="3" borderId="6" xfId="0" applyFont="1" applyFill="1" applyBorder="1" applyAlignment="1" applyProtection="1">
      <alignment horizontal="right" vertical="center"/>
    </xf>
    <xf numFmtId="0" fontId="12" fillId="3" borderId="5" xfId="0" applyFont="1" applyFill="1" applyBorder="1" applyAlignment="1" applyProtection="1">
      <alignment horizontal="right" vertical="center"/>
    </xf>
    <xf numFmtId="0" fontId="12" fillId="3" borderId="1" xfId="0" applyFont="1" applyFill="1" applyBorder="1" applyAlignment="1" applyProtection="1">
      <alignment horizontal="right" vertical="center"/>
    </xf>
    <xf numFmtId="49" fontId="11" fillId="0" borderId="1" xfId="0" applyNumberFormat="1" applyFont="1" applyBorder="1" applyAlignment="1">
      <alignment vertical="center" wrapText="1"/>
    </xf>
    <xf numFmtId="49" fontId="11" fillId="0" borderId="1" xfId="0" applyNumberFormat="1" applyFont="1" applyBorder="1" applyAlignment="1" applyProtection="1">
      <alignment horizontal="right" vertical="center" wrapText="1"/>
      <protection locked="0"/>
    </xf>
    <xf numFmtId="49" fontId="11" fillId="0" borderId="1" xfId="0" applyNumberFormat="1" applyFont="1" applyBorder="1" applyAlignment="1" applyProtection="1">
      <alignment horizontal="left" vertical="center" wrapText="1"/>
      <protection locked="0"/>
    </xf>
    <xf numFmtId="49" fontId="12" fillId="5" borderId="1" xfId="0" applyNumberFormat="1" applyFont="1" applyFill="1" applyBorder="1" applyAlignment="1" applyProtection="1">
      <alignment horizontal="right" vertical="center" wrapText="1"/>
    </xf>
    <xf numFmtId="164" fontId="10" fillId="5" borderId="1" xfId="0" applyNumberFormat="1" applyFont="1" applyFill="1" applyBorder="1" applyAlignment="1" applyProtection="1">
      <alignment horizontal="center" vertical="center" wrapText="1"/>
    </xf>
    <xf numFmtId="165" fontId="10" fillId="0" borderId="1" xfId="0" quotePrefix="1" applyNumberFormat="1" applyFont="1" applyBorder="1" applyAlignment="1" applyProtection="1">
      <alignment horizontal="right" vertical="center" wrapText="1"/>
    </xf>
    <xf numFmtId="165" fontId="10" fillId="0" borderId="1" xfId="0" applyNumberFormat="1" applyFont="1" applyBorder="1" applyAlignment="1" applyProtection="1">
      <alignment horizontal="left" vertical="center" wrapText="1"/>
    </xf>
    <xf numFmtId="164" fontId="10" fillId="0" borderId="1" xfId="0" applyNumberFormat="1" applyFont="1" applyBorder="1" applyAlignment="1" applyProtection="1">
      <alignment vertical="center" wrapText="1"/>
    </xf>
    <xf numFmtId="165" fontId="11" fillId="0" borderId="1" xfId="0" quotePrefix="1" applyNumberFormat="1" applyFont="1" applyBorder="1" applyAlignment="1" applyProtection="1">
      <alignment horizontal="right" vertical="center" wrapText="1"/>
    </xf>
    <xf numFmtId="4" fontId="10" fillId="3" borderId="1" xfId="0" applyNumberFormat="1" applyFont="1" applyFill="1" applyBorder="1" applyAlignment="1" applyProtection="1">
      <alignment vertical="center"/>
    </xf>
    <xf numFmtId="0" fontId="10" fillId="3" borderId="1" xfId="0" applyFont="1" applyFill="1" applyBorder="1" applyAlignment="1" applyProtection="1">
      <alignment horizontal="left" vertical="center" wrapText="1"/>
    </xf>
    <xf numFmtId="4" fontId="10" fillId="3" borderId="1" xfId="0" applyNumberFormat="1" applyFont="1" applyFill="1" applyBorder="1" applyAlignment="1" applyProtection="1">
      <alignment horizontal="right" vertical="center"/>
    </xf>
    <xf numFmtId="0" fontId="10" fillId="5" borderId="1" xfId="0" applyFont="1" applyFill="1" applyBorder="1" applyAlignment="1" applyProtection="1">
      <alignment horizontal="right" vertical="center"/>
    </xf>
    <xf numFmtId="4" fontId="11" fillId="5" borderId="1" xfId="0" applyNumberFormat="1" applyFont="1" applyFill="1" applyBorder="1" applyAlignment="1" applyProtection="1">
      <alignment horizontal="right" vertical="center"/>
    </xf>
    <xf numFmtId="4" fontId="10" fillId="5" borderId="1" xfId="0" applyNumberFormat="1" applyFont="1" applyFill="1" applyBorder="1" applyAlignment="1" applyProtection="1">
      <alignment horizontal="right" vertical="center"/>
    </xf>
    <xf numFmtId="4" fontId="11" fillId="3" borderId="1" xfId="0" applyNumberFormat="1" applyFont="1" applyFill="1" applyBorder="1" applyAlignment="1" applyProtection="1">
      <alignment horizontal="right" vertical="center"/>
    </xf>
    <xf numFmtId="4" fontId="10" fillId="5" borderId="1" xfId="0" applyNumberFormat="1" applyFont="1" applyFill="1" applyBorder="1" applyAlignment="1" applyProtection="1">
      <alignment vertical="center"/>
    </xf>
    <xf numFmtId="0" fontId="12" fillId="3" borderId="1" xfId="0" applyFont="1" applyFill="1" applyBorder="1" applyAlignment="1" applyProtection="1">
      <alignment horizontal="left" vertical="center"/>
    </xf>
    <xf numFmtId="0" fontId="11" fillId="0" borderId="2" xfId="0" applyFont="1" applyFill="1" applyBorder="1" applyAlignment="1">
      <alignment horizontal="center" vertical="center"/>
    </xf>
    <xf numFmtId="164" fontId="11" fillId="0" borderId="4" xfId="0" applyNumberFormat="1" applyFont="1" applyFill="1" applyBorder="1" applyAlignment="1">
      <alignment horizontal="center" vertical="center" wrapText="1"/>
    </xf>
    <xf numFmtId="164" fontId="11" fillId="0" borderId="4" xfId="0" applyNumberFormat="1" applyFont="1" applyFill="1" applyBorder="1" applyAlignment="1">
      <alignment horizontal="center" vertical="center"/>
    </xf>
    <xf numFmtId="4" fontId="12" fillId="5" borderId="0" xfId="7" applyNumberFormat="1" applyFont="1" applyFill="1" applyBorder="1" applyAlignment="1">
      <alignment vertical="center"/>
    </xf>
    <xf numFmtId="164" fontId="10" fillId="5" borderId="0" xfId="5" applyNumberFormat="1" applyFont="1" applyFill="1" applyBorder="1" applyAlignment="1">
      <alignment vertical="center"/>
    </xf>
    <xf numFmtId="4" fontId="11" fillId="5" borderId="0" xfId="7" applyNumberFormat="1" applyFont="1" applyFill="1" applyBorder="1" applyAlignment="1">
      <alignment vertical="center"/>
    </xf>
    <xf numFmtId="2" fontId="11" fillId="3" borderId="1" xfId="0" applyNumberFormat="1" applyFont="1" applyFill="1" applyBorder="1" applyAlignment="1">
      <alignment horizontal="right" vertical="center"/>
    </xf>
    <xf numFmtId="2" fontId="11" fillId="3" borderId="2" xfId="0" applyNumberFormat="1" applyFont="1" applyFill="1" applyBorder="1" applyAlignment="1">
      <alignment horizontal="left" vertical="center"/>
    </xf>
    <xf numFmtId="164" fontId="11" fillId="3" borderId="1" xfId="0" applyNumberFormat="1" applyFont="1" applyFill="1" applyBorder="1" applyAlignment="1" applyProtection="1">
      <alignment horizontal="right" vertical="center"/>
      <protection locked="0"/>
    </xf>
    <xf numFmtId="2" fontId="11" fillId="0" borderId="1" xfId="0" applyNumberFormat="1" applyFont="1" applyFill="1" applyBorder="1" applyAlignment="1">
      <alignment horizontal="right" vertical="center"/>
    </xf>
    <xf numFmtId="2" fontId="11" fillId="0" borderId="2" xfId="0" applyNumberFormat="1" applyFont="1" applyFill="1" applyBorder="1" applyAlignment="1">
      <alignment horizontal="left" vertical="center" wrapText="1"/>
    </xf>
    <xf numFmtId="164" fontId="10" fillId="5" borderId="0" xfId="0" applyNumberFormat="1" applyFont="1" applyFill="1" applyBorder="1" applyAlignment="1" applyProtection="1">
      <alignment horizontal="center" vertical="center" wrapText="1"/>
    </xf>
    <xf numFmtId="4" fontId="10" fillId="5" borderId="0" xfId="7" applyNumberFormat="1" applyFont="1" applyFill="1" applyBorder="1" applyAlignment="1">
      <alignment horizontal="center" vertical="center" wrapText="1" shrinkToFit="1"/>
    </xf>
    <xf numFmtId="4" fontId="10" fillId="5" borderId="0" xfId="7" applyNumberFormat="1" applyFont="1" applyFill="1" applyBorder="1" applyAlignment="1">
      <alignment horizontal="center" vertical="center" wrapText="1"/>
    </xf>
    <xf numFmtId="164" fontId="19" fillId="0" borderId="1" xfId="0" applyNumberFormat="1" applyFont="1" applyFill="1" applyBorder="1" applyAlignment="1">
      <alignment horizontal="right" vertical="center"/>
    </xf>
    <xf numFmtId="1" fontId="10" fillId="5" borderId="0" xfId="7" applyNumberFormat="1" applyFont="1" applyFill="1" applyBorder="1" applyAlignment="1">
      <alignment horizontal="right" vertical="center"/>
    </xf>
    <xf numFmtId="4" fontId="10" fillId="5" borderId="0" xfId="7" applyNumberFormat="1" applyFont="1" applyFill="1" applyBorder="1" applyAlignment="1">
      <alignment vertical="center"/>
    </xf>
    <xf numFmtId="4" fontId="10" fillId="5" borderId="0" xfId="1" applyNumberFormat="1" applyFont="1" applyFill="1" applyBorder="1" applyAlignment="1">
      <alignment vertical="center"/>
    </xf>
    <xf numFmtId="10" fontId="10" fillId="5" borderId="0" xfId="1" applyNumberFormat="1" applyFont="1" applyFill="1" applyBorder="1" applyAlignment="1">
      <alignment vertical="center"/>
    </xf>
    <xf numFmtId="1" fontId="11" fillId="5" borderId="0" xfId="7" applyNumberFormat="1" applyFont="1" applyFill="1" applyBorder="1" applyAlignment="1">
      <alignment horizontal="right" vertical="center"/>
    </xf>
    <xf numFmtId="4" fontId="11" fillId="5" borderId="0" xfId="1" applyNumberFormat="1" applyFont="1" applyFill="1" applyBorder="1" applyAlignment="1">
      <alignment vertical="center"/>
    </xf>
    <xf numFmtId="10" fontId="11" fillId="5" borderId="0" xfId="1" applyNumberFormat="1" applyFont="1" applyFill="1" applyBorder="1" applyAlignment="1">
      <alignment vertical="center"/>
    </xf>
    <xf numFmtId="164" fontId="20" fillId="0" borderId="1" xfId="0" applyNumberFormat="1" applyFont="1" applyFill="1" applyBorder="1" applyAlignment="1">
      <alignment horizontal="right" vertical="center"/>
    </xf>
    <xf numFmtId="164" fontId="20" fillId="0" borderId="0" xfId="0" applyNumberFormat="1" applyFont="1" applyAlignment="1">
      <alignment vertical="center"/>
    </xf>
    <xf numFmtId="0" fontId="20" fillId="0" borderId="0" xfId="0" applyFont="1" applyAlignment="1">
      <alignment vertical="center"/>
    </xf>
    <xf numFmtId="2" fontId="11" fillId="3" borderId="2" xfId="0" applyNumberFormat="1" applyFont="1" applyFill="1" applyBorder="1" applyAlignment="1">
      <alignment horizontal="left" vertical="center" wrapText="1"/>
    </xf>
    <xf numFmtId="164" fontId="11" fillId="3" borderId="1" xfId="0" applyNumberFormat="1" applyFont="1" applyFill="1" applyBorder="1" applyAlignment="1">
      <alignment horizontal="right" vertical="center" wrapText="1"/>
    </xf>
    <xf numFmtId="164" fontId="19" fillId="0" borderId="1" xfId="0" applyNumberFormat="1" applyFont="1" applyFill="1" applyBorder="1" applyAlignment="1" applyProtection="1">
      <alignment horizontal="right" vertical="center"/>
      <protection locked="0"/>
    </xf>
    <xf numFmtId="164" fontId="11" fillId="5" borderId="0" xfId="0" applyNumberFormat="1" applyFont="1" applyFill="1" applyBorder="1" applyAlignment="1">
      <alignment vertical="center" wrapText="1"/>
    </xf>
    <xf numFmtId="2" fontId="11" fillId="0" borderId="2" xfId="0" applyNumberFormat="1" applyFont="1" applyBorder="1" applyAlignment="1">
      <alignment horizontal="left" vertical="center" wrapText="1"/>
    </xf>
    <xf numFmtId="164" fontId="10" fillId="3" borderId="1" xfId="0" applyNumberFormat="1" applyFont="1" applyFill="1" applyBorder="1" applyAlignment="1" applyProtection="1">
      <alignment horizontal="right" vertical="center"/>
      <protection locked="0"/>
    </xf>
    <xf numFmtId="4" fontId="10" fillId="5" borderId="0" xfId="7" applyNumberFormat="1" applyFont="1" applyFill="1" applyBorder="1" applyAlignment="1">
      <alignment horizontal="right" vertical="center"/>
    </xf>
    <xf numFmtId="4" fontId="10" fillId="5" borderId="0" xfId="7" applyNumberFormat="1" applyFont="1" applyFill="1" applyBorder="1" applyAlignment="1">
      <alignment horizontal="center" vertical="center"/>
    </xf>
    <xf numFmtId="4" fontId="12" fillId="3" borderId="3" xfId="7" applyNumberFormat="1" applyFont="1" applyFill="1" applyBorder="1" applyAlignment="1">
      <alignment vertical="center"/>
    </xf>
    <xf numFmtId="164" fontId="10" fillId="3" borderId="2" xfId="5" applyNumberFormat="1" applyFont="1" applyFill="1" applyBorder="1" applyAlignment="1">
      <alignment vertical="center"/>
    </xf>
    <xf numFmtId="4" fontId="11" fillId="3" borderId="6" xfId="7" applyNumberFormat="1" applyFont="1" applyFill="1" applyBorder="1" applyAlignment="1">
      <alignment vertical="center"/>
    </xf>
    <xf numFmtId="49" fontId="11" fillId="5" borderId="0" xfId="5" applyNumberFormat="1" applyFont="1" applyFill="1" applyBorder="1" applyAlignment="1">
      <alignment horizontal="center" vertical="center"/>
    </xf>
    <xf numFmtId="164" fontId="11" fillId="5" borderId="0" xfId="5" applyNumberFormat="1" applyFont="1" applyFill="1" applyBorder="1" applyAlignment="1">
      <alignment vertical="center" wrapText="1"/>
    </xf>
    <xf numFmtId="164" fontId="11" fillId="5" borderId="0" xfId="5" applyNumberFormat="1" applyFont="1" applyFill="1" applyBorder="1" applyAlignment="1">
      <alignment vertical="center"/>
    </xf>
    <xf numFmtId="0" fontId="10" fillId="4" borderId="2"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2" xfId="0" applyFont="1" applyFill="1" applyBorder="1" applyAlignment="1" applyProtection="1">
      <alignment vertical="center"/>
    </xf>
    <xf numFmtId="164" fontId="11" fillId="4" borderId="2" xfId="0" applyNumberFormat="1" applyFont="1" applyFill="1" applyBorder="1" applyAlignment="1" applyProtection="1">
      <alignment vertical="center"/>
    </xf>
    <xf numFmtId="164" fontId="11" fillId="0" borderId="1" xfId="0" applyNumberFormat="1" applyFont="1" applyBorder="1" applyAlignment="1">
      <alignment horizontal="right" vertical="center" wrapText="1"/>
    </xf>
    <xf numFmtId="0" fontId="11" fillId="3" borderId="1" xfId="0" applyFont="1" applyFill="1" applyBorder="1" applyAlignment="1">
      <alignment horizontal="left" vertical="center" wrapText="1"/>
    </xf>
    <xf numFmtId="164" fontId="11" fillId="0" borderId="2" xfId="0" applyNumberFormat="1" applyFont="1" applyBorder="1" applyAlignment="1">
      <alignment horizontal="left" vertical="center" wrapText="1"/>
    </xf>
    <xf numFmtId="164" fontId="11" fillId="3" borderId="1" xfId="0" applyNumberFormat="1" applyFont="1" applyFill="1" applyBorder="1" applyAlignment="1">
      <alignment horizontal="left" vertical="center" wrapText="1"/>
    </xf>
    <xf numFmtId="164" fontId="11" fillId="0" borderId="1" xfId="0" applyNumberFormat="1" applyFont="1" applyBorder="1" applyAlignment="1">
      <alignment horizontal="left" vertical="center" wrapText="1"/>
    </xf>
    <xf numFmtId="49" fontId="10" fillId="0" borderId="0" xfId="0" applyNumberFormat="1" applyFont="1" applyFill="1" applyBorder="1" applyAlignment="1" applyProtection="1">
      <alignment horizontal="right" vertical="center" wrapText="1"/>
    </xf>
    <xf numFmtId="49" fontId="10" fillId="0" borderId="0" xfId="0" applyNumberFormat="1" applyFont="1" applyFill="1" applyBorder="1" applyAlignment="1" applyProtection="1">
      <alignment horizontal="left" vertical="center" wrapText="1"/>
    </xf>
    <xf numFmtId="164" fontId="10" fillId="0" borderId="0" xfId="0" applyNumberFormat="1" applyFont="1" applyFill="1" applyBorder="1" applyAlignment="1" applyProtection="1">
      <alignment horizontal="right" vertical="center" wrapText="1"/>
    </xf>
    <xf numFmtId="49" fontId="11" fillId="0" borderId="1" xfId="0" applyNumberFormat="1" applyFont="1" applyFill="1" applyBorder="1" applyAlignment="1" applyProtection="1">
      <alignment horizontal="left" vertical="center" wrapText="1"/>
    </xf>
    <xf numFmtId="164" fontId="11" fillId="0" borderId="1" xfId="0" applyNumberFormat="1" applyFont="1" applyFill="1" applyBorder="1" applyAlignment="1" applyProtection="1">
      <alignment horizontal="right" vertical="center" wrapText="1"/>
    </xf>
    <xf numFmtId="49" fontId="11" fillId="3" borderId="1" xfId="0" applyNumberFormat="1" applyFont="1" applyFill="1" applyBorder="1" applyAlignment="1" applyProtection="1">
      <alignment horizontal="right" vertical="center" wrapText="1"/>
      <protection locked="0"/>
    </xf>
    <xf numFmtId="49" fontId="11" fillId="3" borderId="1" xfId="0" applyNumberFormat="1" applyFont="1" applyFill="1" applyBorder="1" applyAlignment="1" applyProtection="1">
      <alignment horizontal="left" vertical="center" wrapText="1"/>
      <protection locked="0"/>
    </xf>
    <xf numFmtId="164" fontId="11" fillId="3" borderId="1" xfId="0" applyNumberFormat="1" applyFont="1" applyFill="1" applyBorder="1" applyAlignment="1" applyProtection="1">
      <alignment horizontal="right" vertical="center" wrapText="1"/>
      <protection locked="0"/>
    </xf>
    <xf numFmtId="164" fontId="11" fillId="0" borderId="1" xfId="0" applyNumberFormat="1" applyFont="1" applyBorder="1" applyAlignment="1" applyProtection="1">
      <alignment horizontal="right" vertical="center" wrapText="1"/>
      <protection locked="0"/>
    </xf>
    <xf numFmtId="49" fontId="10" fillId="5" borderId="0" xfId="0" applyNumberFormat="1" applyFont="1" applyFill="1" applyBorder="1" applyAlignment="1" applyProtection="1">
      <alignment horizontal="right" vertical="center" wrapText="1"/>
    </xf>
    <xf numFmtId="49" fontId="10" fillId="5" borderId="0" xfId="0" applyNumberFormat="1" applyFont="1" applyFill="1" applyBorder="1" applyAlignment="1" applyProtection="1">
      <alignment horizontal="left" vertical="center" wrapText="1"/>
    </xf>
    <xf numFmtId="164" fontId="10" fillId="5" borderId="0" xfId="0" applyNumberFormat="1" applyFont="1" applyFill="1" applyBorder="1" applyAlignment="1" applyProtection="1">
      <alignment horizontal="right" vertical="center" wrapText="1"/>
    </xf>
    <xf numFmtId="164" fontId="11" fillId="5" borderId="0" xfId="0" applyNumberFormat="1" applyFont="1" applyFill="1" applyAlignment="1" applyProtection="1">
      <alignment vertical="center" wrapText="1"/>
    </xf>
    <xf numFmtId="49" fontId="10" fillId="0" borderId="0" xfId="0" applyNumberFormat="1" applyFont="1" applyBorder="1" applyAlignment="1" applyProtection="1">
      <alignment horizontal="right" vertical="center" wrapText="1"/>
    </xf>
    <xf numFmtId="164" fontId="11" fillId="0" borderId="0" xfId="0" applyNumberFormat="1" applyFont="1" applyAlignment="1" applyProtection="1">
      <alignment vertical="center" wrapText="1"/>
    </xf>
    <xf numFmtId="49" fontId="13" fillId="0" borderId="0" xfId="0" applyNumberFormat="1" applyFont="1" applyBorder="1" applyAlignment="1" applyProtection="1">
      <alignment horizontal="right" vertical="center" wrapText="1"/>
    </xf>
    <xf numFmtId="49" fontId="10" fillId="0" borderId="0" xfId="0" applyNumberFormat="1" applyFont="1" applyBorder="1" applyAlignment="1" applyProtection="1">
      <alignment horizontal="left" vertical="center" wrapText="1"/>
    </xf>
    <xf numFmtId="0" fontId="10" fillId="0" borderId="0" xfId="0" applyFont="1" applyBorder="1" applyAlignment="1">
      <alignment horizontal="center" vertical="center" wrapText="1"/>
    </xf>
    <xf numFmtId="164" fontId="11" fillId="0" borderId="10" xfId="0" applyNumberFormat="1" applyFont="1" applyBorder="1" applyAlignment="1" applyProtection="1">
      <alignment vertical="center" wrapText="1"/>
      <protection locked="0"/>
    </xf>
    <xf numFmtId="0" fontId="10" fillId="0" borderId="0" xfId="0" applyFont="1" applyFill="1" applyBorder="1" applyAlignment="1" applyProtection="1">
      <alignment vertical="center"/>
    </xf>
    <xf numFmtId="0" fontId="11" fillId="0" borderId="0" xfId="0" applyFont="1" applyBorder="1" applyAlignment="1" applyProtection="1">
      <alignment horizontal="center" vertical="center" wrapText="1"/>
    </xf>
    <xf numFmtId="166" fontId="11" fillId="0" borderId="1" xfId="0" applyNumberFormat="1" applyFont="1" applyFill="1" applyBorder="1" applyAlignment="1" applyProtection="1">
      <alignment horizontal="center" vertical="center" wrapText="1"/>
      <protection hidden="1"/>
    </xf>
    <xf numFmtId="167" fontId="11" fillId="0" borderId="1" xfId="0" applyNumberFormat="1" applyFont="1" applyFill="1" applyBorder="1" applyAlignment="1" applyProtection="1">
      <alignment vertical="center"/>
      <protection hidden="1"/>
    </xf>
    <xf numFmtId="164" fontId="11" fillId="0" borderId="10" xfId="0" applyNumberFormat="1" applyFont="1" applyFill="1" applyBorder="1" applyAlignment="1" applyProtection="1">
      <alignment vertical="center"/>
      <protection locked="0"/>
    </xf>
    <xf numFmtId="164" fontId="11" fillId="0" borderId="10" xfId="0" applyNumberFormat="1" applyFont="1" applyFill="1" applyBorder="1" applyAlignment="1" applyProtection="1">
      <alignment vertical="center"/>
      <protection hidden="1"/>
    </xf>
    <xf numFmtId="164" fontId="11" fillId="0" borderId="1" xfId="0" applyNumberFormat="1" applyFont="1" applyFill="1" applyBorder="1" applyAlignment="1" applyProtection="1">
      <alignment vertical="center"/>
      <protection hidden="1"/>
    </xf>
    <xf numFmtId="167" fontId="11" fillId="0" borderId="1" xfId="0" applyNumberFormat="1" applyFont="1" applyFill="1" applyBorder="1" applyAlignment="1" applyProtection="1">
      <alignment horizontal="left" vertical="center"/>
      <protection hidden="1"/>
    </xf>
    <xf numFmtId="167" fontId="10" fillId="3" borderId="1" xfId="0" applyNumberFormat="1" applyFont="1" applyFill="1" applyBorder="1" applyAlignment="1" applyProtection="1">
      <alignment horizontal="left" vertical="center"/>
      <protection hidden="1"/>
    </xf>
    <xf numFmtId="164" fontId="10" fillId="3" borderId="1" xfId="0" applyNumberFormat="1" applyFont="1" applyFill="1" applyBorder="1" applyAlignment="1" applyProtection="1">
      <alignment vertical="center"/>
      <protection hidden="1"/>
    </xf>
    <xf numFmtId="10" fontId="10" fillId="3" borderId="1" xfId="0" applyNumberFormat="1" applyFont="1" applyFill="1" applyBorder="1" applyAlignment="1" applyProtection="1">
      <alignment vertical="center"/>
      <protection hidden="1"/>
    </xf>
    <xf numFmtId="49" fontId="11" fillId="0" borderId="1" xfId="0" quotePrefix="1" applyNumberFormat="1" applyFont="1" applyBorder="1" applyAlignment="1" applyProtection="1">
      <alignment horizontal="right" vertical="center" wrapText="1"/>
      <protection locked="0"/>
    </xf>
    <xf numFmtId="0" fontId="10" fillId="0" borderId="1" xfId="0" applyFont="1" applyFill="1" applyBorder="1" applyAlignment="1" applyProtection="1">
      <alignment horizontal="right" vertical="center"/>
    </xf>
    <xf numFmtId="167" fontId="10" fillId="0" borderId="1" xfId="0" applyNumberFormat="1" applyFont="1" applyFill="1" applyBorder="1" applyAlignment="1" applyProtection="1">
      <alignment vertical="center"/>
      <protection hidden="1"/>
    </xf>
    <xf numFmtId="164" fontId="10" fillId="0" borderId="1" xfId="0" applyNumberFormat="1" applyFont="1" applyFill="1" applyBorder="1" applyAlignment="1" applyProtection="1">
      <alignment vertical="center"/>
      <protection hidden="1"/>
    </xf>
    <xf numFmtId="167" fontId="11" fillId="3" borderId="1" xfId="0" applyNumberFormat="1" applyFont="1" applyFill="1" applyBorder="1" applyAlignment="1" applyProtection="1">
      <alignment vertical="center"/>
      <protection hidden="1"/>
    </xf>
    <xf numFmtId="164" fontId="11" fillId="3" borderId="1" xfId="0" applyNumberFormat="1" applyFont="1" applyFill="1" applyBorder="1" applyAlignment="1" applyProtection="1">
      <alignment vertical="center"/>
      <protection hidden="1"/>
    </xf>
    <xf numFmtId="167" fontId="11" fillId="0" borderId="1" xfId="0" quotePrefix="1" applyNumberFormat="1" applyFont="1" applyFill="1" applyBorder="1" applyAlignment="1" applyProtection="1">
      <alignment horizontal="left" vertical="center"/>
      <protection hidden="1"/>
    </xf>
    <xf numFmtId="0" fontId="11" fillId="0" borderId="0" xfId="0" applyFont="1" applyFill="1" applyAlignment="1" applyProtection="1">
      <alignment vertical="center"/>
    </xf>
    <xf numFmtId="167" fontId="11" fillId="3" borderId="1" xfId="0" applyNumberFormat="1" applyFont="1" applyFill="1" applyBorder="1" applyAlignment="1" applyProtection="1">
      <alignment horizontal="left" vertical="center"/>
      <protection hidden="1"/>
    </xf>
    <xf numFmtId="167" fontId="10" fillId="3" borderId="1" xfId="0" applyNumberFormat="1" applyFont="1" applyFill="1" applyBorder="1" applyAlignment="1" applyProtection="1">
      <alignment vertical="center"/>
      <protection hidden="1"/>
    </xf>
    <xf numFmtId="167" fontId="10" fillId="3" borderId="1" xfId="0" applyNumberFormat="1" applyFont="1" applyFill="1" applyBorder="1" applyAlignment="1" applyProtection="1">
      <alignment horizontal="right" vertical="center"/>
      <protection hidden="1"/>
    </xf>
    <xf numFmtId="167" fontId="10" fillId="0" borderId="1" xfId="0" applyNumberFormat="1" applyFont="1" applyFill="1" applyBorder="1" applyAlignment="1" applyProtection="1">
      <alignment vertical="center" wrapText="1"/>
      <protection hidden="1"/>
    </xf>
    <xf numFmtId="167" fontId="10" fillId="3" borderId="1" xfId="0" applyNumberFormat="1" applyFont="1" applyFill="1" applyBorder="1" applyAlignment="1" applyProtection="1">
      <alignment vertical="center" wrapText="1"/>
      <protection hidden="1"/>
    </xf>
    <xf numFmtId="0" fontId="12" fillId="3" borderId="3" xfId="0" applyFont="1" applyFill="1" applyBorder="1" applyAlignment="1" applyProtection="1">
      <alignment horizontal="center" vertical="center"/>
    </xf>
    <xf numFmtId="166" fontId="11" fillId="6" borderId="2" xfId="0" applyNumberFormat="1" applyFont="1" applyFill="1" applyBorder="1" applyAlignment="1" applyProtection="1">
      <alignment vertical="center" wrapText="1"/>
      <protection hidden="1"/>
    </xf>
    <xf numFmtId="166" fontId="11" fillId="6" borderId="1" xfId="0" applyNumberFormat="1" applyFont="1" applyFill="1" applyBorder="1" applyAlignment="1" applyProtection="1">
      <alignment vertical="center" wrapText="1"/>
      <protection hidden="1"/>
    </xf>
    <xf numFmtId="166" fontId="11" fillId="6" borderId="5" xfId="0" applyNumberFormat="1" applyFont="1" applyFill="1" applyBorder="1" applyAlignment="1" applyProtection="1">
      <alignment vertical="center" wrapText="1"/>
      <protection hidden="1"/>
    </xf>
    <xf numFmtId="164" fontId="10" fillId="3" borderId="1" xfId="0" applyNumberFormat="1" applyFont="1" applyFill="1" applyBorder="1" applyAlignment="1" applyProtection="1">
      <alignment vertical="center" wrapText="1"/>
      <protection locked="0"/>
    </xf>
    <xf numFmtId="49" fontId="11" fillId="0" borderId="1" xfId="0" applyNumberFormat="1" applyFont="1" applyBorder="1" applyAlignment="1">
      <alignment horizontal="left" vertical="center"/>
    </xf>
    <xf numFmtId="49" fontId="11" fillId="3" borderId="1" xfId="0" applyNumberFormat="1" applyFont="1" applyFill="1" applyBorder="1" applyAlignment="1">
      <alignment horizontal="right" vertical="center"/>
    </xf>
    <xf numFmtId="49" fontId="10" fillId="3" borderId="1" xfId="0" applyNumberFormat="1" applyFont="1" applyFill="1" applyBorder="1" applyAlignment="1">
      <alignment horizontal="left" vertical="center"/>
    </xf>
    <xf numFmtId="165" fontId="10" fillId="3" borderId="1" xfId="0" quotePrefix="1" applyNumberFormat="1" applyFont="1" applyFill="1" applyBorder="1" applyAlignment="1" applyProtection="1">
      <alignment horizontal="right" vertical="center" wrapText="1"/>
    </xf>
    <xf numFmtId="165" fontId="10" fillId="0" borderId="0" xfId="0" applyNumberFormat="1" applyFont="1" applyBorder="1" applyAlignment="1" applyProtection="1">
      <alignment horizontal="right" vertical="center" wrapText="1"/>
    </xf>
    <xf numFmtId="165" fontId="11" fillId="0" borderId="0" xfId="0" applyNumberFormat="1" applyFont="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164" fontId="11" fillId="0" borderId="1" xfId="0" applyNumberFormat="1" applyFont="1" applyBorder="1" applyAlignment="1" applyProtection="1">
      <alignment vertical="center"/>
    </xf>
    <xf numFmtId="0" fontId="11"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4" xfId="0" applyFont="1" applyBorder="1" applyAlignment="1">
      <alignment horizontal="right" vertical="center"/>
    </xf>
    <xf numFmtId="0" fontId="11" fillId="0" borderId="4" xfId="0" applyFont="1" applyBorder="1" applyAlignment="1">
      <alignment vertical="center" wrapText="1"/>
    </xf>
    <xf numFmtId="0" fontId="10" fillId="6" borderId="1" xfId="0" applyFont="1" applyFill="1" applyBorder="1" applyAlignment="1">
      <alignment horizontal="center" vertical="center"/>
    </xf>
    <xf numFmtId="4" fontId="10" fillId="6" borderId="1" xfId="0" applyNumberFormat="1" applyFont="1" applyFill="1" applyBorder="1" applyAlignment="1">
      <alignment vertical="center"/>
    </xf>
    <xf numFmtId="0" fontId="14" fillId="0" borderId="0" xfId="0" applyFont="1" applyAlignment="1">
      <alignment vertical="center"/>
    </xf>
    <xf numFmtId="4" fontId="11" fillId="0" borderId="1" xfId="0" applyNumberFormat="1" applyFont="1" applyBorder="1" applyAlignment="1">
      <alignment vertical="center" wrapText="1"/>
    </xf>
    <xf numFmtId="4" fontId="10" fillId="0" borderId="0" xfId="0" applyNumberFormat="1" applyFont="1" applyAlignment="1">
      <alignment vertical="center"/>
    </xf>
    <xf numFmtId="0" fontId="11" fillId="3" borderId="0" xfId="0" applyFont="1" applyFill="1" applyAlignment="1">
      <alignment horizontal="left" vertical="center" wrapText="1"/>
    </xf>
    <xf numFmtId="0" fontId="11" fillId="2" borderId="0" xfId="0" applyFont="1" applyFill="1" applyAlignment="1">
      <alignment horizontal="left" vertical="center" wrapText="1"/>
    </xf>
    <xf numFmtId="0" fontId="10" fillId="0" borderId="0" xfId="0" applyFont="1" applyAlignment="1">
      <alignment horizontal="center" vertical="center"/>
    </xf>
    <xf numFmtId="0" fontId="10" fillId="5" borderId="0" xfId="0" applyFont="1" applyFill="1" applyBorder="1" applyAlignment="1">
      <alignment vertical="center" wrapText="1"/>
    </xf>
    <xf numFmtId="4" fontId="11" fillId="5" borderId="1" xfId="0" applyNumberFormat="1" applyFont="1" applyFill="1" applyBorder="1" applyAlignment="1">
      <alignment horizontal="left" vertical="center" wrapText="1"/>
    </xf>
    <xf numFmtId="164" fontId="10" fillId="0" borderId="2" xfId="0" applyNumberFormat="1" applyFont="1" applyBorder="1" applyAlignment="1">
      <alignment horizontal="left" vertical="center"/>
    </xf>
    <xf numFmtId="164" fontId="11" fillId="0" borderId="2" xfId="0" applyNumberFormat="1" applyFont="1" applyBorder="1" applyAlignment="1">
      <alignment horizontal="left" vertical="center"/>
    </xf>
    <xf numFmtId="164" fontId="10" fillId="0" borderId="2" xfId="0" applyNumberFormat="1" applyFont="1" applyBorder="1" applyAlignment="1">
      <alignment horizontal="left" vertical="center" wrapText="1"/>
    </xf>
    <xf numFmtId="0" fontId="10" fillId="3" borderId="1" xfId="0" applyFont="1" applyFill="1" applyBorder="1" applyAlignment="1">
      <alignment horizontal="right" vertical="center"/>
    </xf>
    <xf numFmtId="164" fontId="10" fillId="3" borderId="2" xfId="0" applyNumberFormat="1" applyFont="1" applyFill="1" applyBorder="1" applyAlignment="1">
      <alignment horizontal="left" vertical="center" wrapText="1"/>
    </xf>
    <xf numFmtId="4" fontId="11" fillId="5" borderId="0" xfId="0" applyNumberFormat="1" applyFont="1" applyFill="1" applyBorder="1" applyAlignment="1">
      <alignment vertical="center"/>
    </xf>
    <xf numFmtId="4" fontId="10" fillId="6" borderId="0" xfId="0" applyNumberFormat="1" applyFont="1" applyFill="1" applyAlignment="1">
      <alignment horizontal="right" vertical="center"/>
    </xf>
    <xf numFmtId="0" fontId="10" fillId="6" borderId="0" xfId="0" applyFont="1" applyFill="1" applyAlignment="1">
      <alignment vertical="center"/>
    </xf>
    <xf numFmtId="4" fontId="11" fillId="6" borderId="6" xfId="0" applyNumberFormat="1" applyFont="1" applyFill="1" applyBorder="1" applyAlignment="1">
      <alignment vertical="center"/>
    </xf>
    <xf numFmtId="4" fontId="11" fillId="6" borderId="5" xfId="0" applyNumberFormat="1" applyFont="1" applyFill="1" applyBorder="1" applyAlignment="1">
      <alignment vertical="center"/>
    </xf>
    <xf numFmtId="0" fontId="11" fillId="0" borderId="8" xfId="0" applyFont="1" applyBorder="1" applyAlignment="1">
      <alignment horizontal="right" vertical="center"/>
    </xf>
    <xf numFmtId="0" fontId="11" fillId="0" borderId="8" xfId="0" applyFont="1" applyBorder="1" applyAlignment="1">
      <alignment vertical="center"/>
    </xf>
    <xf numFmtId="4" fontId="11" fillId="0" borderId="3" xfId="0" applyNumberFormat="1" applyFont="1" applyBorder="1" applyAlignment="1">
      <alignment vertical="center"/>
    </xf>
    <xf numFmtId="0" fontId="11" fillId="0" borderId="4" xfId="0" applyFont="1" applyBorder="1" applyAlignment="1">
      <alignment vertical="center"/>
    </xf>
    <xf numFmtId="4" fontId="11" fillId="0" borderId="4" xfId="0" applyNumberFormat="1" applyFont="1" applyBorder="1" applyAlignment="1">
      <alignment vertical="center" wrapText="1"/>
    </xf>
    <xf numFmtId="4" fontId="11" fillId="0" borderId="4" xfId="0" applyNumberFormat="1" applyFont="1" applyBorder="1" applyAlignment="1">
      <alignment horizontal="right" vertical="center"/>
    </xf>
    <xf numFmtId="4" fontId="11" fillId="0" borderId="4" xfId="0" applyNumberFormat="1" applyFont="1" applyBorder="1" applyAlignment="1">
      <alignment vertical="center"/>
    </xf>
    <xf numFmtId="4" fontId="11" fillId="0" borderId="9" xfId="0" applyNumberFormat="1" applyFont="1" applyBorder="1" applyAlignment="1">
      <alignment horizontal="right" vertical="center"/>
    </xf>
    <xf numFmtId="4" fontId="10" fillId="6" borderId="1" xfId="0" applyNumberFormat="1" applyFont="1" applyFill="1" applyBorder="1" applyAlignment="1">
      <alignment horizontal="center" vertical="center" wrapText="1"/>
    </xf>
    <xf numFmtId="4" fontId="11" fillId="0" borderId="0" xfId="0" applyNumberFormat="1" applyFont="1" applyAlignment="1">
      <alignment vertical="center" wrapText="1"/>
    </xf>
    <xf numFmtId="4" fontId="11" fillId="6" borderId="1" xfId="0" applyNumberFormat="1" applyFont="1" applyFill="1" applyBorder="1" applyAlignment="1">
      <alignment horizontal="right" vertical="center"/>
    </xf>
    <xf numFmtId="0" fontId="10" fillId="0" borderId="0" xfId="0" applyFont="1" applyAlignment="1">
      <alignment horizontal="right" vertical="center"/>
    </xf>
    <xf numFmtId="0" fontId="11" fillId="0" borderId="1" xfId="0" applyFont="1" applyFill="1" applyBorder="1" applyAlignment="1">
      <alignment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vertical="center" wrapText="1"/>
    </xf>
    <xf numFmtId="0" fontId="11" fillId="0" borderId="0" xfId="0" applyFont="1" applyBorder="1" applyAlignment="1">
      <alignment horizontal="right" vertical="center" wrapText="1"/>
    </xf>
    <xf numFmtId="0" fontId="14" fillId="0" borderId="0" xfId="0" applyFont="1" applyBorder="1" applyAlignment="1">
      <alignment horizontal="left"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horizontal="right" vertical="center"/>
    </xf>
    <xf numFmtId="0" fontId="14" fillId="0" borderId="0" xfId="0" applyFont="1" applyAlignment="1">
      <alignment horizontal="left" vertical="center"/>
    </xf>
    <xf numFmtId="0" fontId="11" fillId="0" borderId="0" xfId="0" applyFont="1" applyAlignment="1">
      <alignment horizontal="center" vertical="center"/>
    </xf>
    <xf numFmtId="0" fontId="14" fillId="0" borderId="0" xfId="0" applyFont="1" applyAlignment="1">
      <alignment horizontal="left" vertical="center"/>
    </xf>
    <xf numFmtId="0" fontId="11" fillId="0" borderId="1" xfId="0" applyFont="1" applyBorder="1" applyAlignment="1">
      <alignment horizontal="left" vertical="center" wrapText="1"/>
    </xf>
    <xf numFmtId="0" fontId="14" fillId="0" borderId="1" xfId="0" applyFont="1" applyBorder="1" applyAlignment="1">
      <alignment horizontal="left" vertical="center" wrapText="1"/>
    </xf>
    <xf numFmtId="4" fontId="11" fillId="0" borderId="1" xfId="0" applyNumberFormat="1" applyFont="1" applyBorder="1" applyAlignment="1">
      <alignment horizontal="left" vertical="center" wrapText="1"/>
    </xf>
    <xf numFmtId="165" fontId="11" fillId="0" borderId="0" xfId="0" applyNumberFormat="1" applyFont="1" applyFill="1" applyBorder="1" applyAlignment="1" applyProtection="1">
      <alignment horizontal="left" vertical="center" wrapText="1"/>
      <protection locked="0"/>
    </xf>
    <xf numFmtId="0" fontId="10" fillId="0" borderId="0" xfId="0" applyFont="1" applyAlignment="1">
      <alignment horizontal="left" vertical="center"/>
    </xf>
    <xf numFmtId="0" fontId="14" fillId="0" borderId="0" xfId="0" applyFont="1" applyAlignment="1">
      <alignment horizontal="left" vertical="center"/>
    </xf>
    <xf numFmtId="0" fontId="11" fillId="0" borderId="0" xfId="0" applyFont="1" applyAlignment="1">
      <alignment horizontal="center" vertical="center"/>
    </xf>
    <xf numFmtId="0" fontId="12" fillId="5" borderId="0" xfId="0" applyFont="1" applyFill="1" applyBorder="1" applyAlignment="1" applyProtection="1">
      <alignment horizontal="right" vertical="center"/>
    </xf>
    <xf numFmtId="4" fontId="10" fillId="5" borderId="0" xfId="0" applyNumberFormat="1" applyFont="1" applyFill="1" applyBorder="1" applyAlignment="1" applyProtection="1">
      <alignment vertical="center"/>
    </xf>
    <xf numFmtId="0" fontId="10" fillId="5" borderId="0" xfId="0" applyFont="1" applyFill="1" applyAlignment="1">
      <alignment vertical="center"/>
    </xf>
    <xf numFmtId="0" fontId="10" fillId="3" borderId="2" xfId="0" applyFont="1" applyFill="1" applyBorder="1" applyAlignment="1" applyProtection="1">
      <alignment horizontal="left" vertical="center"/>
    </xf>
    <xf numFmtId="0" fontId="10" fillId="3" borderId="6"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1"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165" fontId="11" fillId="0" borderId="0" xfId="0" applyNumberFormat="1" applyFont="1" applyFill="1" applyBorder="1" applyAlignment="1" applyProtection="1">
      <alignment horizontal="left" vertical="center" wrapText="1"/>
      <protection locked="0"/>
    </xf>
    <xf numFmtId="0" fontId="11" fillId="0" borderId="0" xfId="0" applyFont="1" applyAlignment="1">
      <alignment horizontal="left" vertical="center"/>
    </xf>
    <xf numFmtId="0" fontId="11" fillId="0" borderId="11" xfId="0" applyFont="1" applyBorder="1" applyAlignment="1">
      <alignment horizontal="left" vertical="center"/>
    </xf>
    <xf numFmtId="0" fontId="10" fillId="3" borderId="1" xfId="0" applyFont="1" applyFill="1" applyBorder="1" applyAlignment="1" applyProtection="1">
      <alignment horizontal="left" vertical="center"/>
    </xf>
    <xf numFmtId="166" fontId="11" fillId="0" borderId="1" xfId="0" applyNumberFormat="1" applyFont="1" applyFill="1" applyBorder="1" applyAlignment="1" applyProtection="1">
      <alignment horizontal="center" vertical="center" wrapText="1"/>
      <protection hidden="1"/>
    </xf>
    <xf numFmtId="0" fontId="11" fillId="0" borderId="1" xfId="0" applyFont="1" applyBorder="1" applyAlignment="1">
      <alignment horizontal="left" vertical="center"/>
    </xf>
    <xf numFmtId="0" fontId="10" fillId="3" borderId="12" xfId="0" applyFont="1" applyFill="1" applyBorder="1" applyAlignment="1" applyProtection="1">
      <alignment horizontal="left" vertical="center"/>
    </xf>
    <xf numFmtId="0" fontId="10" fillId="3" borderId="11"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10" fillId="6" borderId="1"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6" borderId="13"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6" borderId="14" xfId="0" applyFont="1" applyFill="1" applyBorder="1" applyAlignment="1" applyProtection="1">
      <alignment horizontal="center" vertical="center"/>
    </xf>
    <xf numFmtId="0" fontId="10" fillId="6" borderId="6"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166" fontId="11" fillId="6" borderId="3" xfId="0" applyNumberFormat="1" applyFont="1" applyFill="1" applyBorder="1" applyAlignment="1" applyProtection="1">
      <alignment horizontal="center" vertical="center" wrapText="1"/>
      <protection hidden="1"/>
    </xf>
    <xf numFmtId="166" fontId="11" fillId="6" borderId="4" xfId="0" applyNumberFormat="1" applyFont="1" applyFill="1" applyBorder="1" applyAlignment="1" applyProtection="1">
      <alignment horizontal="center" vertical="center" wrapText="1"/>
      <protection hidden="1"/>
    </xf>
    <xf numFmtId="49" fontId="11" fillId="0" borderId="2" xfId="0" applyNumberFormat="1" applyFont="1" applyBorder="1" applyAlignment="1" applyProtection="1">
      <alignment horizontal="left" vertical="center" wrapText="1"/>
    </xf>
    <xf numFmtId="49" fontId="11" fillId="0" borderId="5" xfId="0" applyNumberFormat="1" applyFont="1" applyBorder="1" applyAlignment="1" applyProtection="1">
      <alignment horizontal="left" vertical="center" wrapText="1"/>
    </xf>
    <xf numFmtId="49" fontId="10" fillId="3" borderId="2" xfId="0" applyNumberFormat="1" applyFont="1" applyFill="1" applyBorder="1" applyAlignment="1" applyProtection="1">
      <alignment horizontal="left" vertical="center" wrapText="1"/>
    </xf>
    <xf numFmtId="49" fontId="10" fillId="3" borderId="5" xfId="0" applyNumberFormat="1" applyFont="1" applyFill="1" applyBorder="1" applyAlignment="1" applyProtection="1">
      <alignment horizontal="left" vertical="center" wrapText="1"/>
    </xf>
    <xf numFmtId="49" fontId="11" fillId="0" borderId="2" xfId="0" applyNumberFormat="1" applyFont="1" applyBorder="1" applyAlignment="1" applyProtection="1">
      <alignment horizontal="left" vertical="center" wrapText="1"/>
      <protection locked="0"/>
    </xf>
    <xf numFmtId="49" fontId="11" fillId="0" borderId="5" xfId="0" applyNumberFormat="1" applyFont="1" applyBorder="1" applyAlignment="1" applyProtection="1">
      <alignment horizontal="left" vertical="center" wrapText="1"/>
      <protection locked="0"/>
    </xf>
    <xf numFmtId="49" fontId="11" fillId="3" borderId="2" xfId="0" applyNumberFormat="1" applyFont="1" applyFill="1" applyBorder="1" applyAlignment="1" applyProtection="1">
      <alignment horizontal="left" vertical="center" wrapText="1"/>
    </xf>
    <xf numFmtId="49" fontId="11" fillId="3" borderId="5" xfId="0" applyNumberFormat="1" applyFont="1" applyFill="1" applyBorder="1" applyAlignment="1" applyProtection="1">
      <alignment horizontal="left" vertical="center" wrapText="1"/>
    </xf>
    <xf numFmtId="0" fontId="10" fillId="0" borderId="0" xfId="0" applyFont="1" applyAlignment="1">
      <alignment horizontal="left" vertical="center" wrapText="1"/>
    </xf>
    <xf numFmtId="0" fontId="14" fillId="0" borderId="0" xfId="0" applyFont="1" applyBorder="1" applyAlignment="1">
      <alignmen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4" fontId="10" fillId="5" borderId="0" xfId="7" applyNumberFormat="1" applyFont="1" applyFill="1" applyBorder="1" applyAlignment="1">
      <alignment horizontal="center" vertical="center"/>
    </xf>
    <xf numFmtId="4" fontId="10" fillId="5" borderId="0" xfId="7" applyNumberFormat="1" applyFont="1" applyFill="1" applyBorder="1" applyAlignment="1">
      <alignment horizontal="center" vertical="center" wrapText="1"/>
    </xf>
    <xf numFmtId="0" fontId="11" fillId="0" borderId="0" xfId="0" applyFont="1" applyBorder="1" applyAlignment="1">
      <alignment horizontal="left" vertical="center" wrapText="1"/>
    </xf>
    <xf numFmtId="164" fontId="11" fillId="0" borderId="0" xfId="0" applyNumberFormat="1" applyFont="1" applyAlignment="1">
      <alignment horizontal="left" vertical="center" wrapText="1"/>
    </xf>
    <xf numFmtId="164" fontId="11" fillId="0" borderId="1"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6"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0" fontId="10" fillId="6" borderId="2"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4" fillId="0" borderId="0" xfId="0" applyFont="1" applyBorder="1" applyAlignment="1">
      <alignment horizontal="left"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4" xfId="0" applyFont="1" applyBorder="1" applyAlignment="1">
      <alignment horizontal="center" vertical="center"/>
    </xf>
    <xf numFmtId="4" fontId="11" fillId="0" borderId="3" xfId="0" applyNumberFormat="1" applyFont="1" applyBorder="1" applyAlignment="1">
      <alignment horizontal="center" vertical="center"/>
    </xf>
    <xf numFmtId="4" fontId="11" fillId="0" borderId="4" xfId="0" applyNumberFormat="1" applyFont="1" applyBorder="1" applyAlignment="1">
      <alignment horizontal="center" vertical="center"/>
    </xf>
    <xf numFmtId="0" fontId="11" fillId="0" borderId="1" xfId="0" applyFont="1" applyBorder="1" applyAlignment="1">
      <alignment horizontal="right" vertical="center"/>
    </xf>
    <xf numFmtId="4" fontId="11" fillId="0" borderId="1" xfId="0" applyNumberFormat="1" applyFont="1" applyBorder="1" applyAlignment="1">
      <alignment horizontal="center" vertical="center"/>
    </xf>
    <xf numFmtId="0" fontId="11" fillId="0" borderId="1"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8" xfId="0" applyFont="1" applyBorder="1" applyAlignment="1">
      <alignment horizontal="right" vertical="center"/>
    </xf>
    <xf numFmtId="165" fontId="10" fillId="3" borderId="2" xfId="0" applyNumberFormat="1" applyFont="1" applyFill="1" applyBorder="1" applyAlignment="1" applyProtection="1">
      <alignment horizontal="center" vertical="center" wrapText="1"/>
    </xf>
    <xf numFmtId="165" fontId="10" fillId="3" borderId="6" xfId="0" applyNumberFormat="1" applyFont="1" applyFill="1" applyBorder="1" applyAlignment="1" applyProtection="1">
      <alignment horizontal="center" vertical="center" wrapText="1"/>
    </xf>
    <xf numFmtId="165" fontId="10" fillId="3" borderId="5" xfId="0" applyNumberFormat="1" applyFont="1" applyFill="1" applyBorder="1" applyAlignment="1" applyProtection="1">
      <alignment horizontal="center" vertical="center" wrapText="1"/>
    </xf>
    <xf numFmtId="4" fontId="10" fillId="0" borderId="12" xfId="6" applyNumberFormat="1" applyFont="1" applyFill="1" applyBorder="1" applyAlignment="1">
      <alignment horizontal="center" vertical="center" wrapText="1"/>
    </xf>
    <xf numFmtId="4" fontId="10" fillId="0" borderId="11"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4" fontId="10" fillId="0" borderId="15" xfId="6" applyNumberFormat="1" applyFont="1" applyFill="1" applyBorder="1" applyAlignment="1">
      <alignment horizontal="center" vertical="center" wrapText="1"/>
    </xf>
    <xf numFmtId="4" fontId="10" fillId="0" borderId="0" xfId="6" applyNumberFormat="1" applyFont="1" applyFill="1" applyBorder="1" applyAlignment="1">
      <alignment horizontal="center" vertical="center" wrapText="1"/>
    </xf>
    <xf numFmtId="4" fontId="10" fillId="0" borderId="16" xfId="6" applyNumberFormat="1" applyFont="1" applyFill="1" applyBorder="1" applyAlignment="1">
      <alignment horizontal="center" vertical="center" wrapText="1"/>
    </xf>
    <xf numFmtId="4" fontId="10" fillId="0" borderId="9" xfId="6" applyNumberFormat="1" applyFont="1" applyFill="1" applyBorder="1" applyAlignment="1">
      <alignment horizontal="center" vertical="center" wrapText="1"/>
    </xf>
    <xf numFmtId="4" fontId="10" fillId="0" borderId="7" xfId="6" applyNumberFormat="1" applyFont="1" applyFill="1" applyBorder="1" applyAlignment="1">
      <alignment horizontal="center" vertical="center" wrapText="1"/>
    </xf>
    <xf numFmtId="4" fontId="10" fillId="0" borderId="14" xfId="6" applyNumberFormat="1" applyFont="1" applyFill="1" applyBorder="1" applyAlignment="1">
      <alignment horizontal="center" vertical="center" wrapText="1"/>
    </xf>
    <xf numFmtId="4" fontId="10" fillId="0" borderId="2" xfId="6" applyNumberFormat="1" applyFont="1" applyFill="1" applyBorder="1" applyAlignment="1">
      <alignment horizontal="left" vertical="center" wrapText="1"/>
    </xf>
    <xf numFmtId="4" fontId="10" fillId="0" borderId="6" xfId="6" applyNumberFormat="1" applyFont="1" applyFill="1" applyBorder="1" applyAlignment="1">
      <alignment horizontal="left" vertical="center" wrapText="1"/>
    </xf>
    <xf numFmtId="4" fontId="10" fillId="0" borderId="5" xfId="6" applyNumberFormat="1" applyFont="1" applyFill="1" applyBorder="1" applyAlignment="1">
      <alignment horizontal="left" vertical="center" wrapText="1"/>
    </xf>
    <xf numFmtId="4" fontId="11" fillId="0" borderId="2" xfId="6" quotePrefix="1" applyNumberFormat="1" applyFont="1" applyFill="1" applyBorder="1" applyAlignment="1">
      <alignment horizontal="left" vertical="center" wrapText="1"/>
    </xf>
    <xf numFmtId="4" fontId="11" fillId="0" borderId="6" xfId="6" quotePrefix="1" applyNumberFormat="1" applyFont="1" applyFill="1" applyBorder="1" applyAlignment="1">
      <alignment horizontal="left" vertical="center" wrapText="1"/>
    </xf>
    <xf numFmtId="4" fontId="11" fillId="0" borderId="5" xfId="6" quotePrefix="1" applyNumberFormat="1" applyFont="1" applyFill="1" applyBorder="1" applyAlignment="1">
      <alignment horizontal="left" vertical="center" wrapText="1"/>
    </xf>
    <xf numFmtId="4" fontId="10" fillId="3" borderId="6" xfId="6" applyNumberFormat="1" applyFont="1" applyFill="1" applyBorder="1" applyAlignment="1">
      <alignment horizontal="left" vertical="center" wrapText="1"/>
    </xf>
    <xf numFmtId="4" fontId="10" fillId="3" borderId="5" xfId="6" applyNumberFormat="1" applyFont="1" applyFill="1" applyBorder="1" applyAlignment="1">
      <alignment horizontal="left" vertical="center" wrapText="1"/>
    </xf>
    <xf numFmtId="4" fontId="10" fillId="0" borderId="6" xfId="6" applyNumberFormat="1" applyFont="1" applyFill="1" applyBorder="1" applyAlignment="1">
      <alignment horizontal="center" vertical="center" wrapText="1"/>
    </xf>
    <xf numFmtId="4" fontId="10" fillId="0" borderId="5" xfId="6" applyNumberFormat="1" applyFont="1" applyFill="1" applyBorder="1" applyAlignment="1">
      <alignment horizontal="center" vertical="center" wrapText="1"/>
    </xf>
    <xf numFmtId="0" fontId="11" fillId="0" borderId="0" xfId="8" applyFont="1" applyAlignment="1">
      <alignment horizontal="left" vertical="center" wrapText="1"/>
    </xf>
    <xf numFmtId="0" fontId="10" fillId="3" borderId="1" xfId="8" applyFont="1" applyFill="1" applyBorder="1" applyAlignment="1">
      <alignment horizontal="center" vertical="center" wrapText="1"/>
    </xf>
    <xf numFmtId="0" fontId="11" fillId="0" borderId="0" xfId="8" applyFont="1" applyAlignment="1">
      <alignment horizontal="center" vertical="center" wrapText="1"/>
    </xf>
    <xf numFmtId="49" fontId="10" fillId="3" borderId="1" xfId="0" applyNumberFormat="1" applyFont="1" applyFill="1" applyBorder="1" applyAlignment="1" applyProtection="1">
      <alignment horizontal="left" vertical="center" wrapText="1"/>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9" fontId="10" fillId="3" borderId="2" xfId="0" applyNumberFormat="1" applyFont="1" applyFill="1" applyBorder="1" applyAlignment="1">
      <alignment horizontal="left" vertical="center" wrapText="1"/>
    </xf>
    <xf numFmtId="49" fontId="10" fillId="3" borderId="6" xfId="0" applyNumberFormat="1" applyFont="1" applyFill="1" applyBorder="1" applyAlignment="1">
      <alignment horizontal="left" vertical="center" wrapText="1"/>
    </xf>
    <xf numFmtId="49" fontId="10" fillId="3" borderId="5" xfId="0" applyNumberFormat="1" applyFont="1" applyFill="1" applyBorder="1" applyAlignment="1">
      <alignment horizontal="left" vertical="center" wrapText="1"/>
    </xf>
    <xf numFmtId="49" fontId="10" fillId="3" borderId="12" xfId="0" applyNumberFormat="1" applyFont="1" applyFill="1" applyBorder="1" applyAlignment="1">
      <alignment horizontal="left" vertical="center" wrapText="1"/>
    </xf>
    <xf numFmtId="49" fontId="10" fillId="3" borderId="11" xfId="0" applyNumberFormat="1" applyFont="1" applyFill="1" applyBorder="1" applyAlignment="1">
      <alignment horizontal="left" vertical="center" wrapText="1"/>
    </xf>
    <xf numFmtId="49" fontId="11" fillId="0" borderId="1" xfId="0" quotePrefix="1" applyNumberFormat="1" applyFont="1" applyBorder="1" applyAlignment="1" applyProtection="1">
      <alignment horizontal="center" vertical="center" wrapText="1"/>
    </xf>
    <xf numFmtId="49" fontId="11" fillId="0" borderId="1" xfId="0" applyNumberFormat="1" applyFont="1" applyBorder="1" applyAlignment="1">
      <alignment horizontal="center" vertical="center"/>
    </xf>
    <xf numFmtId="164" fontId="11" fillId="0" borderId="3"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164" fontId="11" fillId="0" borderId="6" xfId="0" applyNumberFormat="1" applyFont="1" applyBorder="1" applyAlignment="1" applyProtection="1">
      <alignment horizontal="center" vertical="center" wrapText="1"/>
    </xf>
    <xf numFmtId="164" fontId="11" fillId="0" borderId="5" xfId="0" applyNumberFormat="1" applyFont="1" applyBorder="1" applyAlignment="1" applyProtection="1">
      <alignment horizontal="center" vertical="center" wrapText="1"/>
    </xf>
    <xf numFmtId="49" fontId="10" fillId="3" borderId="1" xfId="0" applyNumberFormat="1" applyFont="1" applyFill="1" applyBorder="1" applyAlignment="1">
      <alignment horizontal="center" vertical="center" wrapText="1"/>
    </xf>
    <xf numFmtId="0" fontId="10" fillId="0" borderId="0" xfId="0" applyFont="1" applyAlignment="1">
      <alignment horizontal="left" vertical="center"/>
    </xf>
    <xf numFmtId="165" fontId="10" fillId="3" borderId="2" xfId="0" applyNumberFormat="1" applyFont="1" applyFill="1" applyBorder="1" applyAlignment="1" applyProtection="1">
      <alignment horizontal="left" vertical="center" wrapText="1"/>
    </xf>
    <xf numFmtId="165" fontId="10" fillId="3" borderId="6" xfId="0" applyNumberFormat="1" applyFont="1" applyFill="1" applyBorder="1" applyAlignment="1" applyProtection="1">
      <alignment horizontal="left" vertical="center" wrapText="1"/>
    </xf>
    <xf numFmtId="165" fontId="10" fillId="3" borderId="5" xfId="0" applyNumberFormat="1" applyFont="1" applyFill="1" applyBorder="1" applyAlignment="1" applyProtection="1">
      <alignment horizontal="left" vertical="center" wrapText="1"/>
    </xf>
    <xf numFmtId="0" fontId="11" fillId="5"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1"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10" fillId="6" borderId="2" xfId="0" applyFont="1" applyFill="1" applyBorder="1" applyAlignment="1">
      <alignment horizontal="left" vertical="center"/>
    </xf>
    <xf numFmtId="0" fontId="10" fillId="6" borderId="5" xfId="0" applyFont="1" applyFill="1" applyBorder="1" applyAlignment="1">
      <alignment horizontal="left" vertical="center"/>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1" fillId="3" borderId="2" xfId="0" applyFont="1" applyFill="1" applyBorder="1" applyAlignment="1">
      <alignment horizontal="left" vertical="center"/>
    </xf>
    <xf numFmtId="0" fontId="11" fillId="3" borderId="5" xfId="0" applyFont="1" applyFill="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11" fillId="3" borderId="1"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0" borderId="6" xfId="0" applyFont="1" applyBorder="1" applyAlignment="1">
      <alignment horizontal="left" vertical="center" wrapText="1"/>
    </xf>
    <xf numFmtId="0" fontId="10" fillId="6" borderId="6" xfId="0" applyFont="1" applyFill="1" applyBorder="1" applyAlignment="1">
      <alignment horizontal="left"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1" xfId="0" applyFont="1" applyBorder="1" applyAlignment="1">
      <alignment horizontal="left" vertical="center" wrapText="1"/>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Alignment="1">
      <alignment horizontal="center" vertical="center"/>
    </xf>
    <xf numFmtId="0" fontId="11" fillId="0" borderId="2" xfId="0" applyNumberFormat="1" applyFont="1" applyBorder="1" applyAlignment="1">
      <alignment horizontal="left" vertical="center"/>
    </xf>
    <xf numFmtId="0" fontId="11" fillId="0" borderId="6" xfId="0" applyNumberFormat="1" applyFont="1" applyBorder="1" applyAlignment="1">
      <alignment horizontal="left" vertical="center"/>
    </xf>
    <xf numFmtId="0" fontId="11" fillId="0" borderId="5" xfId="0" applyNumberFormat="1" applyFont="1" applyBorder="1" applyAlignment="1">
      <alignment horizontal="left" vertical="center"/>
    </xf>
    <xf numFmtId="0" fontId="10" fillId="0" borderId="6" xfId="0" applyFont="1" applyBorder="1" applyAlignment="1">
      <alignment horizontal="left" vertical="center"/>
    </xf>
    <xf numFmtId="0" fontId="11" fillId="3" borderId="0" xfId="0" applyFont="1" applyFill="1" applyAlignment="1">
      <alignment horizontal="left" vertical="center" wrapText="1"/>
    </xf>
    <xf numFmtId="49" fontId="11" fillId="3" borderId="0" xfId="0" applyNumberFormat="1" applyFont="1" applyFill="1" applyAlignment="1">
      <alignment horizontal="left" vertical="center" wrapText="1"/>
    </xf>
  </cellXfs>
  <cellStyles count="12">
    <cellStyle name="Dziesiętny 2" xfId="1"/>
    <cellStyle name="Dziesiętny 4" xfId="2"/>
    <cellStyle name="Normal_nota 34" xfId="3"/>
    <cellStyle name="Normal_Nota Nr 1" xfId="4"/>
    <cellStyle name="Normal_Nota Nr 1_SPR2" xfId="5"/>
    <cellStyle name="Normal_Nota Nr 4" xfId="6"/>
    <cellStyle name="Normal_SHEET" xfId="7"/>
    <cellStyle name="Normalny" xfId="0" builtinId="0"/>
    <cellStyle name="Normalny 2" xfId="8"/>
    <cellStyle name="Normalny 2 2" xfId="9"/>
    <cellStyle name="Normalny 3" xfId="10"/>
    <cellStyle name="Normalny_PRZEPLYWY 2003"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42"/>
  <dimension ref="A1:I64"/>
  <sheetViews>
    <sheetView view="pageBreakPreview" zoomScaleNormal="100" zoomScaleSheetLayoutView="100" workbookViewId="0">
      <pane xSplit="1" ySplit="3" topLeftCell="B4" activePane="bottomRight" state="frozen"/>
      <selection sqref="A1:H1"/>
      <selection pane="topRight" sqref="A1:H1"/>
      <selection pane="bottomLeft" sqref="A1:H1"/>
      <selection pane="bottomRight" activeCell="B36" sqref="B36"/>
    </sheetView>
  </sheetViews>
  <sheetFormatPr defaultColWidth="9.140625" defaultRowHeight="11.25"/>
  <cols>
    <col min="1" max="1" width="9" style="10" bestFit="1" customWidth="1"/>
    <col min="2" max="2" width="114.28515625" style="44" customWidth="1"/>
    <col min="3" max="16384" width="9.140625" style="12"/>
  </cols>
  <sheetData>
    <row r="1" spans="1:2">
      <c r="B1" s="11"/>
    </row>
    <row r="3" spans="1:2">
      <c r="A3" s="13" t="s">
        <v>439</v>
      </c>
      <c r="B3" s="14" t="s">
        <v>890</v>
      </c>
    </row>
    <row r="4" spans="1:2" s="17" customFormat="1">
      <c r="A4" s="15" t="s">
        <v>436</v>
      </c>
      <c r="B4" s="16" t="s">
        <v>216</v>
      </c>
    </row>
    <row r="5" spans="1:2" s="17" customFormat="1">
      <c r="A5" s="15" t="s">
        <v>177</v>
      </c>
      <c r="B5" s="16" t="s">
        <v>318</v>
      </c>
    </row>
    <row r="6" spans="1:2" s="17" customFormat="1">
      <c r="A6" s="15" t="s">
        <v>607</v>
      </c>
      <c r="B6" s="16" t="s">
        <v>469</v>
      </c>
    </row>
    <row r="7" spans="1:2" s="17" customFormat="1">
      <c r="A7" s="15" t="s">
        <v>178</v>
      </c>
      <c r="B7" s="16" t="s">
        <v>608</v>
      </c>
    </row>
    <row r="8" spans="1:2" s="17" customFormat="1">
      <c r="A8" s="15" t="s">
        <v>611</v>
      </c>
      <c r="B8" s="16" t="s">
        <v>612</v>
      </c>
    </row>
    <row r="9" spans="1:2" s="17" customFormat="1">
      <c r="A9" s="15" t="s">
        <v>308</v>
      </c>
      <c r="B9" s="16" t="s">
        <v>473</v>
      </c>
    </row>
    <row r="10" spans="1:2" s="17" customFormat="1">
      <c r="A10" s="15" t="s">
        <v>179</v>
      </c>
      <c r="B10" s="16" t="s">
        <v>505</v>
      </c>
    </row>
    <row r="11" spans="1:2" s="17" customFormat="1">
      <c r="A11" s="15" t="s">
        <v>181</v>
      </c>
      <c r="B11" s="16" t="s">
        <v>182</v>
      </c>
    </row>
    <row r="12" spans="1:2" s="17" customFormat="1">
      <c r="A12" s="15" t="s">
        <v>185</v>
      </c>
      <c r="B12" s="16" t="s">
        <v>394</v>
      </c>
    </row>
    <row r="13" spans="1:2" s="17" customFormat="1">
      <c r="A13" s="15" t="s">
        <v>211</v>
      </c>
      <c r="B13" s="16" t="s">
        <v>614</v>
      </c>
    </row>
    <row r="14" spans="1:2" s="17" customFormat="1">
      <c r="A14" s="15" t="s">
        <v>212</v>
      </c>
      <c r="B14" s="18" t="s">
        <v>625</v>
      </c>
    </row>
    <row r="15" spans="1:2" s="17" customFormat="1">
      <c r="A15" s="15" t="s">
        <v>623</v>
      </c>
      <c r="B15" s="16" t="s">
        <v>605</v>
      </c>
    </row>
    <row r="16" spans="1:2" s="17" customFormat="1">
      <c r="A16" s="15" t="s">
        <v>186</v>
      </c>
      <c r="B16" s="16" t="s">
        <v>86</v>
      </c>
    </row>
    <row r="17" spans="1:8" s="17" customFormat="1">
      <c r="A17" s="15" t="s">
        <v>637</v>
      </c>
      <c r="B17" s="16" t="s">
        <v>266</v>
      </c>
    </row>
    <row r="18" spans="1:8" s="17" customFormat="1">
      <c r="A18" s="15" t="s">
        <v>314</v>
      </c>
      <c r="B18" s="16" t="s">
        <v>638</v>
      </c>
    </row>
    <row r="19" spans="1:8" s="17" customFormat="1">
      <c r="A19" s="15" t="s">
        <v>280</v>
      </c>
      <c r="B19" s="16" t="s">
        <v>640</v>
      </c>
    </row>
    <row r="20" spans="1:8" s="17" customFormat="1">
      <c r="A20" s="15" t="s">
        <v>639</v>
      </c>
      <c r="B20" s="16" t="s">
        <v>111</v>
      </c>
    </row>
    <row r="21" spans="1:8" s="17" customFormat="1">
      <c r="A21" s="15" t="s">
        <v>187</v>
      </c>
      <c r="B21" s="16" t="s">
        <v>282</v>
      </c>
    </row>
    <row r="22" spans="1:8" s="17" customFormat="1">
      <c r="A22" s="15" t="s">
        <v>642</v>
      </c>
      <c r="B22" s="16" t="s">
        <v>281</v>
      </c>
    </row>
    <row r="23" spans="1:8" s="17" customFormat="1">
      <c r="A23" s="15" t="s">
        <v>69</v>
      </c>
      <c r="B23" s="16" t="s">
        <v>647</v>
      </c>
    </row>
    <row r="24" spans="1:8" s="17" customFormat="1">
      <c r="A24" s="15" t="s">
        <v>110</v>
      </c>
      <c r="B24" s="16" t="s">
        <v>648</v>
      </c>
    </row>
    <row r="25" spans="1:8" s="17" customFormat="1">
      <c r="A25" s="15" t="s">
        <v>652</v>
      </c>
      <c r="B25" s="16" t="s">
        <v>651</v>
      </c>
    </row>
    <row r="26" spans="1:8" s="19" customFormat="1">
      <c r="A26" s="15" t="s">
        <v>309</v>
      </c>
      <c r="B26" s="16" t="s">
        <v>236</v>
      </c>
    </row>
    <row r="27" spans="1:8" s="19" customFormat="1">
      <c r="A27" s="15" t="s">
        <v>197</v>
      </c>
      <c r="B27" s="16" t="s">
        <v>237</v>
      </c>
    </row>
    <row r="28" spans="1:8">
      <c r="A28" s="15" t="s">
        <v>310</v>
      </c>
      <c r="B28" s="16" t="s">
        <v>305</v>
      </c>
      <c r="C28" s="17"/>
      <c r="D28" s="17"/>
      <c r="E28" s="17"/>
      <c r="F28" s="17"/>
      <c r="G28" s="17"/>
      <c r="H28" s="17"/>
    </row>
    <row r="29" spans="1:8">
      <c r="A29" s="15" t="s">
        <v>198</v>
      </c>
      <c r="B29" s="16" t="s">
        <v>891</v>
      </c>
    </row>
    <row r="30" spans="1:8">
      <c r="A30" s="15" t="s">
        <v>311</v>
      </c>
      <c r="B30" s="16" t="s">
        <v>892</v>
      </c>
    </row>
    <row r="31" spans="1:8">
      <c r="A31" s="15" t="s">
        <v>312</v>
      </c>
      <c r="B31" s="16" t="s">
        <v>893</v>
      </c>
    </row>
    <row r="32" spans="1:8">
      <c r="A32" s="15" t="s">
        <v>199</v>
      </c>
      <c r="B32" s="16" t="s">
        <v>894</v>
      </c>
    </row>
    <row r="33" spans="1:7">
      <c r="A33" s="15" t="s">
        <v>313</v>
      </c>
      <c r="B33" s="20" t="s">
        <v>696</v>
      </c>
    </row>
    <row r="34" spans="1:7" s="17" customFormat="1">
      <c r="A34" s="21" t="s">
        <v>703</v>
      </c>
      <c r="B34" s="20" t="s">
        <v>701</v>
      </c>
      <c r="C34" s="12"/>
      <c r="D34" s="12"/>
      <c r="E34" s="12"/>
      <c r="F34" s="12"/>
      <c r="G34" s="12"/>
    </row>
    <row r="35" spans="1:7" s="17" customFormat="1">
      <c r="A35" s="21" t="s">
        <v>704</v>
      </c>
      <c r="B35" s="20" t="s">
        <v>701</v>
      </c>
      <c r="C35" s="22"/>
      <c r="D35" s="22"/>
      <c r="E35" s="22"/>
      <c r="F35" s="22"/>
    </row>
    <row r="36" spans="1:7">
      <c r="A36" s="21" t="s">
        <v>200</v>
      </c>
      <c r="B36" s="23" t="s">
        <v>705</v>
      </c>
      <c r="C36" s="24"/>
      <c r="D36" s="24"/>
      <c r="E36" s="24"/>
      <c r="F36" s="24"/>
    </row>
    <row r="37" spans="1:7">
      <c r="A37" s="21" t="s">
        <v>201</v>
      </c>
      <c r="B37" s="23" t="s">
        <v>708</v>
      </c>
      <c r="C37" s="25"/>
      <c r="D37" s="25"/>
      <c r="E37" s="25"/>
      <c r="F37" s="25"/>
    </row>
    <row r="38" spans="1:7">
      <c r="A38" s="21" t="s">
        <v>203</v>
      </c>
      <c r="B38" s="26" t="s">
        <v>711</v>
      </c>
      <c r="C38" s="24"/>
      <c r="D38" s="24"/>
      <c r="E38" s="24"/>
      <c r="F38" s="24"/>
      <c r="G38" s="27"/>
    </row>
    <row r="39" spans="1:7" ht="22.5">
      <c r="A39" s="28" t="s">
        <v>202</v>
      </c>
      <c r="B39" s="18" t="s">
        <v>721</v>
      </c>
      <c r="C39" s="29"/>
      <c r="D39" s="29"/>
      <c r="E39" s="29"/>
      <c r="F39" s="29"/>
      <c r="G39" s="27"/>
    </row>
    <row r="40" spans="1:7">
      <c r="A40" s="13" t="s">
        <v>895</v>
      </c>
      <c r="B40" s="30" t="s">
        <v>915</v>
      </c>
      <c r="C40" s="29"/>
      <c r="D40" s="29"/>
      <c r="E40" s="29"/>
      <c r="F40" s="29"/>
      <c r="G40" s="27"/>
    </row>
    <row r="41" spans="1:7">
      <c r="A41" s="13" t="s">
        <v>896</v>
      </c>
      <c r="B41" s="30" t="s">
        <v>916</v>
      </c>
      <c r="C41" s="29"/>
      <c r="D41" s="29"/>
      <c r="E41" s="29"/>
      <c r="F41" s="29"/>
      <c r="G41" s="27"/>
    </row>
    <row r="42" spans="1:7">
      <c r="A42" s="13" t="s">
        <v>897</v>
      </c>
      <c r="B42" s="30" t="s">
        <v>917</v>
      </c>
      <c r="C42" s="29"/>
      <c r="D42" s="29"/>
      <c r="E42" s="29"/>
      <c r="F42" s="29"/>
      <c r="G42" s="27"/>
    </row>
    <row r="43" spans="1:7">
      <c r="A43" s="13" t="s">
        <v>898</v>
      </c>
      <c r="B43" s="30" t="s">
        <v>918</v>
      </c>
      <c r="C43" s="29"/>
      <c r="D43" s="29"/>
      <c r="E43" s="29"/>
      <c r="F43" s="29"/>
      <c r="G43" s="27"/>
    </row>
    <row r="44" spans="1:7">
      <c r="A44" s="31" t="s">
        <v>435</v>
      </c>
      <c r="B44" s="32" t="s">
        <v>215</v>
      </c>
    </row>
    <row r="45" spans="1:7">
      <c r="A45" s="13" t="s">
        <v>315</v>
      </c>
      <c r="B45" s="2" t="s">
        <v>899</v>
      </c>
    </row>
    <row r="46" spans="1:7" s="33" customFormat="1">
      <c r="A46" s="13" t="s">
        <v>316</v>
      </c>
      <c r="B46" s="30" t="s">
        <v>15</v>
      </c>
    </row>
    <row r="47" spans="1:7">
      <c r="A47" s="13" t="s">
        <v>461</v>
      </c>
      <c r="B47" s="30" t="s">
        <v>397</v>
      </c>
    </row>
    <row r="48" spans="1:7">
      <c r="A48" s="13" t="s">
        <v>204</v>
      </c>
      <c r="B48" s="30" t="s">
        <v>900</v>
      </c>
    </row>
    <row r="49" spans="1:9">
      <c r="A49" s="13" t="s">
        <v>462</v>
      </c>
      <c r="B49" s="30" t="s">
        <v>901</v>
      </c>
    </row>
    <row r="50" spans="1:9">
      <c r="A50" s="13" t="s">
        <v>463</v>
      </c>
      <c r="B50" s="20" t="s">
        <v>135</v>
      </c>
    </row>
    <row r="51" spans="1:9">
      <c r="A51" s="13" t="s">
        <v>431</v>
      </c>
      <c r="B51" s="34" t="s">
        <v>173</v>
      </c>
    </row>
    <row r="52" spans="1:9">
      <c r="A52" s="13" t="s">
        <v>749</v>
      </c>
      <c r="B52" s="20" t="s">
        <v>307</v>
      </c>
    </row>
    <row r="53" spans="1:9" s="17" customFormat="1">
      <c r="A53" s="13" t="s">
        <v>902</v>
      </c>
      <c r="B53" s="35" t="s">
        <v>306</v>
      </c>
    </row>
    <row r="54" spans="1:9">
      <c r="A54" s="13" t="s">
        <v>432</v>
      </c>
      <c r="B54" s="36" t="s">
        <v>903</v>
      </c>
    </row>
    <row r="55" spans="1:9" ht="22.5">
      <c r="A55" s="13" t="s">
        <v>433</v>
      </c>
      <c r="B55" s="37" t="s">
        <v>757</v>
      </c>
      <c r="C55" s="38"/>
      <c r="D55" s="38"/>
      <c r="E55" s="39"/>
    </row>
    <row r="56" spans="1:9">
      <c r="A56" s="13" t="s">
        <v>205</v>
      </c>
      <c r="B56" s="37" t="s">
        <v>762</v>
      </c>
      <c r="C56" s="38"/>
      <c r="D56" s="38"/>
      <c r="E56" s="39"/>
    </row>
    <row r="57" spans="1:9" ht="22.5">
      <c r="A57" s="13" t="s">
        <v>213</v>
      </c>
      <c r="B57" s="37" t="s">
        <v>770</v>
      </c>
      <c r="C57" s="38"/>
      <c r="D57" s="38"/>
      <c r="E57" s="39"/>
    </row>
    <row r="58" spans="1:9" s="42" customFormat="1">
      <c r="A58" s="40" t="s">
        <v>78</v>
      </c>
      <c r="B58" s="41" t="s">
        <v>905</v>
      </c>
    </row>
    <row r="59" spans="1:9">
      <c r="A59" s="13" t="s">
        <v>434</v>
      </c>
      <c r="B59" s="41" t="s">
        <v>904</v>
      </c>
    </row>
    <row r="60" spans="1:9">
      <c r="A60" s="13" t="s">
        <v>906</v>
      </c>
      <c r="B60" s="43" t="s">
        <v>907</v>
      </c>
      <c r="C60" s="33"/>
      <c r="D60" s="33"/>
      <c r="E60" s="33"/>
      <c r="F60" s="33"/>
      <c r="G60" s="33"/>
      <c r="H60" s="33"/>
      <c r="I60" s="33"/>
    </row>
    <row r="61" spans="1:9">
      <c r="A61" s="13" t="s">
        <v>908</v>
      </c>
      <c r="B61" s="43" t="s">
        <v>910</v>
      </c>
      <c r="C61" s="33"/>
      <c r="D61" s="33"/>
    </row>
    <row r="62" spans="1:9">
      <c r="A62" s="13" t="s">
        <v>335</v>
      </c>
      <c r="B62" s="41" t="s">
        <v>911</v>
      </c>
    </row>
    <row r="63" spans="1:9">
      <c r="A63" s="13" t="s">
        <v>336</v>
      </c>
      <c r="B63" s="41" t="s">
        <v>912</v>
      </c>
    </row>
    <row r="64" spans="1:9">
      <c r="A64" s="13" t="s">
        <v>913</v>
      </c>
      <c r="B64" s="41" t="s">
        <v>914</v>
      </c>
    </row>
  </sheetData>
  <phoneticPr fontId="4" type="noConversion"/>
  <pageMargins left="0.75" right="0.75" top="1" bottom="1" header="0.5" footer="0.5"/>
  <pageSetup paperSize="9" scale="71"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sheetPr codeName="Arkusz16"/>
  <dimension ref="A2:C30"/>
  <sheetViews>
    <sheetView view="pageBreakPreview" zoomScaleNormal="100" zoomScaleSheetLayoutView="100" workbookViewId="0">
      <selection activeCell="B11" sqref="B11"/>
    </sheetView>
  </sheetViews>
  <sheetFormatPr defaultColWidth="8.85546875" defaultRowHeight="11.25"/>
  <cols>
    <col min="1" max="1" width="8.85546875" style="12"/>
    <col min="2" max="2" width="70.7109375" style="12" customWidth="1"/>
    <col min="3" max="3" width="15.85546875" style="12" customWidth="1"/>
    <col min="4" max="16384" width="8.85546875" style="12"/>
  </cols>
  <sheetData>
    <row r="2" spans="1:3">
      <c r="A2" s="194" t="s">
        <v>309</v>
      </c>
      <c r="B2" s="195" t="s">
        <v>236</v>
      </c>
      <c r="C2" s="196" t="s">
        <v>238</v>
      </c>
    </row>
    <row r="3" spans="1:3">
      <c r="A3" s="124" t="s">
        <v>441</v>
      </c>
      <c r="B3" s="135" t="s">
        <v>574</v>
      </c>
      <c r="C3" s="353">
        <v>488985.24</v>
      </c>
    </row>
    <row r="4" spans="1:3" ht="22.5">
      <c r="A4" s="124" t="s">
        <v>442</v>
      </c>
      <c r="B4" s="135" t="s">
        <v>928</v>
      </c>
      <c r="C4" s="353"/>
    </row>
    <row r="5" spans="1:3">
      <c r="A5" s="178" t="s">
        <v>445</v>
      </c>
      <c r="B5" s="354" t="s">
        <v>655</v>
      </c>
      <c r="C5" s="336">
        <f>SUM(C3:C4)</f>
        <v>488985.24</v>
      </c>
    </row>
    <row r="6" spans="1:3">
      <c r="A6" s="178" t="s">
        <v>443</v>
      </c>
      <c r="B6" s="354" t="s">
        <v>657</v>
      </c>
      <c r="C6" s="336">
        <f>SUM(C7:C14)</f>
        <v>488985.24</v>
      </c>
    </row>
    <row r="7" spans="1:3">
      <c r="A7" s="124" t="s">
        <v>448</v>
      </c>
      <c r="B7" s="135" t="s">
        <v>227</v>
      </c>
      <c r="C7" s="353"/>
    </row>
    <row r="8" spans="1:3">
      <c r="A8" s="124" t="s">
        <v>448</v>
      </c>
      <c r="B8" s="135" t="s">
        <v>575</v>
      </c>
      <c r="C8" s="353"/>
    </row>
    <row r="9" spans="1:3">
      <c r="A9" s="124" t="s">
        <v>448</v>
      </c>
      <c r="B9" s="135" t="s">
        <v>576</v>
      </c>
      <c r="C9" s="353">
        <v>488985.24</v>
      </c>
    </row>
    <row r="10" spans="1:3">
      <c r="A10" s="124" t="s">
        <v>448</v>
      </c>
      <c r="B10" s="135" t="s">
        <v>577</v>
      </c>
      <c r="C10" s="353"/>
    </row>
    <row r="11" spans="1:3">
      <c r="A11" s="124" t="s">
        <v>448</v>
      </c>
      <c r="B11" s="135" t="s">
        <v>578</v>
      </c>
      <c r="C11" s="353"/>
    </row>
    <row r="12" spans="1:3">
      <c r="A12" s="124" t="s">
        <v>448</v>
      </c>
      <c r="B12" s="135" t="s">
        <v>230</v>
      </c>
      <c r="C12" s="353"/>
    </row>
    <row r="13" spans="1:3">
      <c r="A13" s="124" t="s">
        <v>448</v>
      </c>
      <c r="B13" s="135" t="s">
        <v>231</v>
      </c>
      <c r="C13" s="353"/>
    </row>
    <row r="14" spans="1:3">
      <c r="A14" s="124" t="s">
        <v>448</v>
      </c>
      <c r="B14" s="135" t="s">
        <v>291</v>
      </c>
      <c r="C14" s="353"/>
    </row>
    <row r="15" spans="1:3">
      <c r="A15" s="178" t="s">
        <v>446</v>
      </c>
      <c r="B15" s="354" t="s">
        <v>653</v>
      </c>
      <c r="C15" s="336">
        <f>C5-C6</f>
        <v>0</v>
      </c>
    </row>
    <row r="16" spans="1:3">
      <c r="A16" s="167"/>
      <c r="B16" s="167"/>
      <c r="C16" s="168"/>
    </row>
    <row r="17" spans="1:3">
      <c r="A17" s="167"/>
      <c r="B17" s="167"/>
      <c r="C17" s="168"/>
    </row>
    <row r="18" spans="1:3">
      <c r="A18" s="194" t="s">
        <v>197</v>
      </c>
      <c r="B18" s="195" t="s">
        <v>237</v>
      </c>
      <c r="C18" s="196" t="s">
        <v>238</v>
      </c>
    </row>
    <row r="19" spans="1:3">
      <c r="A19" s="200" t="s">
        <v>441</v>
      </c>
      <c r="B19" s="355" t="s">
        <v>232</v>
      </c>
      <c r="C19" s="353"/>
    </row>
    <row r="20" spans="1:3" ht="22.5">
      <c r="A20" s="200" t="s">
        <v>442</v>
      </c>
      <c r="B20" s="355" t="s">
        <v>654</v>
      </c>
      <c r="C20" s="353"/>
    </row>
    <row r="21" spans="1:3">
      <c r="A21" s="199" t="s">
        <v>445</v>
      </c>
      <c r="B21" s="356" t="s">
        <v>656</v>
      </c>
      <c r="C21" s="336"/>
    </row>
    <row r="22" spans="1:3">
      <c r="A22" s="199" t="s">
        <v>443</v>
      </c>
      <c r="B22" s="356" t="s">
        <v>658</v>
      </c>
      <c r="C22" s="336"/>
    </row>
    <row r="23" spans="1:3">
      <c r="A23" s="200" t="s">
        <v>448</v>
      </c>
      <c r="B23" s="357" t="s">
        <v>233</v>
      </c>
      <c r="C23" s="353"/>
    </row>
    <row r="24" spans="1:3">
      <c r="A24" s="200" t="s">
        <v>448</v>
      </c>
      <c r="B24" s="357" t="s">
        <v>234</v>
      </c>
      <c r="C24" s="353"/>
    </row>
    <row r="25" spans="1:3">
      <c r="A25" s="200" t="s">
        <v>448</v>
      </c>
      <c r="B25" s="357" t="s">
        <v>579</v>
      </c>
      <c r="C25" s="353"/>
    </row>
    <row r="26" spans="1:3">
      <c r="A26" s="200" t="s">
        <v>448</v>
      </c>
      <c r="B26" s="357" t="s">
        <v>138</v>
      </c>
      <c r="C26" s="353"/>
    </row>
    <row r="27" spans="1:3">
      <c r="A27" s="200" t="s">
        <v>448</v>
      </c>
      <c r="B27" s="357" t="s">
        <v>139</v>
      </c>
      <c r="C27" s="353"/>
    </row>
    <row r="28" spans="1:3">
      <c r="A28" s="200" t="s">
        <v>448</v>
      </c>
      <c r="B28" s="357" t="s">
        <v>235</v>
      </c>
      <c r="C28" s="353"/>
    </row>
    <row r="29" spans="1:3">
      <c r="A29" s="200" t="s">
        <v>448</v>
      </c>
      <c r="B29" s="357" t="s">
        <v>291</v>
      </c>
      <c r="C29" s="353"/>
    </row>
    <row r="30" spans="1:3">
      <c r="A30" s="199" t="s">
        <v>446</v>
      </c>
      <c r="B30" s="356" t="s">
        <v>580</v>
      </c>
      <c r="C30" s="336">
        <f>IF(C22&gt;ABS(C21),"błąd - za duża wartość",C21+C22)</f>
        <v>0</v>
      </c>
    </row>
  </sheetData>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sheetPr codeName="Arkusz11"/>
  <dimension ref="A1:R42"/>
  <sheetViews>
    <sheetView view="pageBreakPreview" topLeftCell="A22" zoomScaleNormal="100" zoomScaleSheetLayoutView="100" workbookViewId="0">
      <selection activeCell="B4" sqref="B4:F4"/>
    </sheetView>
  </sheetViews>
  <sheetFormatPr defaultColWidth="8.85546875" defaultRowHeight="11.25"/>
  <cols>
    <col min="1" max="1" width="7.5703125" style="12" customWidth="1"/>
    <col min="2" max="2" width="30.5703125" style="12" customWidth="1"/>
    <col min="3" max="3" width="12.5703125" style="168" customWidth="1"/>
    <col min="4" max="4" width="12.42578125" style="168" customWidth="1"/>
    <col min="5" max="5" width="13.140625" style="168" customWidth="1"/>
    <col min="6" max="6" width="11.85546875" style="168" customWidth="1"/>
    <col min="7" max="7" width="14.7109375" style="168" customWidth="1"/>
    <col min="8" max="8" width="17.28515625" style="168" customWidth="1"/>
    <col min="9" max="9" width="15.85546875" style="168" customWidth="1"/>
    <col min="10" max="10" width="12.140625" style="12" customWidth="1"/>
    <col min="11" max="11" width="12.42578125" style="12" customWidth="1"/>
    <col min="12" max="12" width="48.5703125" style="12" customWidth="1"/>
    <col min="13" max="16384" width="8.85546875" style="12"/>
  </cols>
  <sheetData>
    <row r="1" spans="1:18" ht="19.5" customHeight="1">
      <c r="A1" s="505" t="s">
        <v>537</v>
      </c>
      <c r="B1" s="505"/>
      <c r="C1" s="505"/>
      <c r="D1" s="119"/>
      <c r="E1" s="119"/>
      <c r="F1" s="119"/>
      <c r="G1" s="119"/>
    </row>
    <row r="2" spans="1:18" ht="71.25" customHeight="1">
      <c r="A2" s="520" t="s">
        <v>1017</v>
      </c>
      <c r="B2" s="511"/>
      <c r="C2" s="511"/>
      <c r="D2" s="511"/>
      <c r="E2" s="511"/>
      <c r="F2" s="511"/>
      <c r="G2" s="511"/>
    </row>
    <row r="3" spans="1:18" ht="35.25" customHeight="1">
      <c r="A3" s="507" t="s">
        <v>1019</v>
      </c>
      <c r="B3" s="508"/>
      <c r="C3" s="508"/>
      <c r="D3" s="508"/>
      <c r="E3" s="508"/>
      <c r="F3" s="508"/>
      <c r="G3" s="508"/>
    </row>
    <row r="4" spans="1:18" ht="13.5" customHeight="1">
      <c r="A4" s="455"/>
      <c r="B4" s="506"/>
      <c r="C4" s="506"/>
      <c r="D4" s="506"/>
      <c r="E4" s="506"/>
      <c r="F4" s="506"/>
      <c r="G4" s="456"/>
    </row>
    <row r="5" spans="1:18" ht="22.5" customHeight="1">
      <c r="A5" s="511" t="s">
        <v>1015</v>
      </c>
      <c r="B5" s="508"/>
      <c r="C5" s="508"/>
      <c r="D5" s="508"/>
      <c r="E5" s="508"/>
      <c r="F5" s="508"/>
      <c r="G5" s="508"/>
    </row>
    <row r="6" spans="1:18" ht="13.5" customHeight="1">
      <c r="A6" s="455"/>
      <c r="B6" s="506"/>
      <c r="C6" s="506"/>
      <c r="D6" s="506"/>
      <c r="E6" s="506"/>
      <c r="F6" s="506"/>
      <c r="G6" s="456"/>
    </row>
    <row r="7" spans="1:18" ht="29.25" customHeight="1">
      <c r="A7" s="507" t="s">
        <v>1016</v>
      </c>
      <c r="B7" s="507"/>
      <c r="C7" s="512"/>
      <c r="D7" s="512"/>
      <c r="E7" s="512"/>
      <c r="F7" s="512"/>
      <c r="G7" s="512"/>
    </row>
    <row r="8" spans="1:18" ht="29.25" customHeight="1"/>
    <row r="9" spans="1:18" ht="16.5" customHeight="1">
      <c r="A9" s="309" t="s">
        <v>310</v>
      </c>
      <c r="B9" s="517" t="s">
        <v>305</v>
      </c>
      <c r="C9" s="518"/>
      <c r="D9" s="518"/>
      <c r="E9" s="518"/>
      <c r="F9" s="518"/>
      <c r="G9" s="519"/>
      <c r="K9" s="39"/>
      <c r="L9" s="39"/>
      <c r="M9" s="39"/>
      <c r="N9" s="39"/>
      <c r="O9" s="39"/>
      <c r="P9" s="39"/>
      <c r="Q9" s="39"/>
      <c r="R9" s="39"/>
    </row>
    <row r="10" spans="1:18" ht="22.5">
      <c r="A10" s="3" t="s">
        <v>439</v>
      </c>
      <c r="B10" s="310" t="s">
        <v>437</v>
      </c>
      <c r="C10" s="311" t="s">
        <v>506</v>
      </c>
      <c r="D10" s="312" t="s">
        <v>455</v>
      </c>
      <c r="E10" s="312" t="s">
        <v>239</v>
      </c>
      <c r="F10" s="312" t="s">
        <v>240</v>
      </c>
      <c r="G10" s="311" t="s">
        <v>113</v>
      </c>
      <c r="K10" s="313"/>
      <c r="L10" s="314"/>
      <c r="M10" s="315"/>
      <c r="N10" s="315"/>
      <c r="O10" s="315"/>
      <c r="P10" s="315"/>
      <c r="Q10" s="315"/>
      <c r="R10" s="315"/>
    </row>
    <row r="11" spans="1:18" ht="14.1" customHeight="1">
      <c r="A11" s="316" t="s">
        <v>441</v>
      </c>
      <c r="B11" s="317" t="s">
        <v>241</v>
      </c>
      <c r="C11" s="199">
        <f>SUM(C12+C13)</f>
        <v>549783</v>
      </c>
      <c r="D11" s="199">
        <f>SUM(D12+D13)</f>
        <v>250755</v>
      </c>
      <c r="E11" s="199">
        <f>SUM(E12+E13)</f>
        <v>0</v>
      </c>
      <c r="F11" s="199">
        <f>SUM(F12+F13)</f>
        <v>0</v>
      </c>
      <c r="G11" s="318">
        <f t="shared" ref="G11:G25" si="0">C11+D11-E11-F11</f>
        <v>800538</v>
      </c>
      <c r="K11" s="509"/>
      <c r="L11" s="510"/>
      <c r="M11" s="509"/>
      <c r="N11" s="509"/>
      <c r="O11" s="510"/>
      <c r="P11" s="509"/>
      <c r="Q11" s="509"/>
      <c r="R11" s="510"/>
    </row>
    <row r="12" spans="1:18" ht="24.75" customHeight="1">
      <c r="A12" s="319" t="s">
        <v>289</v>
      </c>
      <c r="B12" s="320" t="s">
        <v>659</v>
      </c>
      <c r="C12" s="8">
        <v>549783</v>
      </c>
      <c r="D12" s="8">
        <v>250755</v>
      </c>
      <c r="E12" s="8"/>
      <c r="F12" s="8"/>
      <c r="G12" s="318">
        <f t="shared" si="0"/>
        <v>800538</v>
      </c>
      <c r="K12" s="509"/>
      <c r="L12" s="510"/>
      <c r="M12" s="321"/>
      <c r="N12" s="322"/>
      <c r="O12" s="510"/>
      <c r="P12" s="321"/>
      <c r="Q12" s="323"/>
      <c r="R12" s="510"/>
    </row>
    <row r="13" spans="1:18" ht="14.1" customHeight="1">
      <c r="A13" s="319" t="s">
        <v>290</v>
      </c>
      <c r="B13" s="320" t="s">
        <v>284</v>
      </c>
      <c r="C13" s="324">
        <f>SUM(C14:C17)</f>
        <v>0</v>
      </c>
      <c r="D13" s="324">
        <f>SUM(D14:D17)</f>
        <v>0</v>
      </c>
      <c r="E13" s="324">
        <f>SUM(E14:E17)</f>
        <v>0</v>
      </c>
      <c r="F13" s="324">
        <f>SUM(F14:F17)</f>
        <v>0</v>
      </c>
      <c r="G13" s="318">
        <f t="shared" si="0"/>
        <v>0</v>
      </c>
      <c r="K13" s="325"/>
      <c r="L13" s="326"/>
      <c r="M13" s="327"/>
      <c r="N13" s="328"/>
      <c r="O13" s="326"/>
      <c r="P13" s="326"/>
      <c r="Q13" s="328"/>
      <c r="R13" s="327"/>
    </row>
    <row r="14" spans="1:18" ht="14.1" customHeight="1">
      <c r="A14" s="319" t="s">
        <v>448</v>
      </c>
      <c r="B14" s="320" t="s">
        <v>151</v>
      </c>
      <c r="C14" s="8"/>
      <c r="D14" s="8"/>
      <c r="E14" s="8"/>
      <c r="F14" s="8"/>
      <c r="G14" s="318">
        <f t="shared" si="0"/>
        <v>0</v>
      </c>
      <c r="K14" s="329"/>
      <c r="L14" s="39"/>
      <c r="M14" s="330"/>
      <c r="N14" s="331"/>
      <c r="O14" s="330"/>
      <c r="P14" s="330"/>
      <c r="Q14" s="331"/>
      <c r="R14" s="330"/>
    </row>
    <row r="15" spans="1:18" ht="14.1" customHeight="1">
      <c r="A15" s="319" t="s">
        <v>448</v>
      </c>
      <c r="B15" s="320" t="s">
        <v>660</v>
      </c>
      <c r="C15" s="8"/>
      <c r="D15" s="8"/>
      <c r="E15" s="8"/>
      <c r="F15" s="8"/>
      <c r="G15" s="318">
        <f t="shared" si="0"/>
        <v>0</v>
      </c>
      <c r="K15" s="329"/>
      <c r="L15" s="39"/>
      <c r="M15" s="315"/>
      <c r="N15" s="331"/>
      <c r="O15" s="330"/>
      <c r="P15" s="315"/>
      <c r="Q15" s="331"/>
      <c r="R15" s="315"/>
    </row>
    <row r="16" spans="1:18" s="334" customFormat="1" ht="14.1" customHeight="1">
      <c r="A16" s="319" t="s">
        <v>448</v>
      </c>
      <c r="B16" s="320" t="s">
        <v>152</v>
      </c>
      <c r="C16" s="332"/>
      <c r="D16" s="332"/>
      <c r="E16" s="332"/>
      <c r="F16" s="332"/>
      <c r="G16" s="318">
        <f t="shared" si="0"/>
        <v>0</v>
      </c>
      <c r="H16" s="333"/>
      <c r="I16" s="333"/>
      <c r="K16" s="329"/>
      <c r="L16" s="39"/>
      <c r="M16" s="315"/>
      <c r="N16" s="331"/>
      <c r="O16" s="330"/>
      <c r="P16" s="315"/>
      <c r="Q16" s="331"/>
      <c r="R16" s="315"/>
    </row>
    <row r="17" spans="1:18" ht="14.1" customHeight="1">
      <c r="A17" s="319" t="s">
        <v>448</v>
      </c>
      <c r="B17" s="320" t="s">
        <v>242</v>
      </c>
      <c r="C17" s="8"/>
      <c r="D17" s="8"/>
      <c r="E17" s="8"/>
      <c r="F17" s="8"/>
      <c r="G17" s="318">
        <f t="shared" si="0"/>
        <v>0</v>
      </c>
      <c r="K17" s="329"/>
      <c r="L17" s="39"/>
      <c r="M17" s="315"/>
      <c r="N17" s="331"/>
      <c r="O17" s="330"/>
      <c r="P17" s="315"/>
      <c r="Q17" s="331"/>
      <c r="R17" s="315"/>
    </row>
    <row r="18" spans="1:18" ht="14.1" customHeight="1">
      <c r="A18" s="316" t="s">
        <v>442</v>
      </c>
      <c r="B18" s="335" t="s">
        <v>243</v>
      </c>
      <c r="C18" s="336">
        <f>SUM(C19+C20)</f>
        <v>280902</v>
      </c>
      <c r="D18" s="336">
        <f>SUM(D19+D20)</f>
        <v>1132068.1000000001</v>
      </c>
      <c r="E18" s="336">
        <f>SUM(E19+E20)</f>
        <v>0</v>
      </c>
      <c r="F18" s="336">
        <f>SUM(F19+F20)</f>
        <v>0</v>
      </c>
      <c r="G18" s="318">
        <f t="shared" si="0"/>
        <v>1412970.1</v>
      </c>
      <c r="K18" s="329"/>
      <c r="L18" s="39"/>
      <c r="M18" s="315"/>
      <c r="N18" s="331"/>
      <c r="O18" s="330"/>
      <c r="P18" s="315"/>
      <c r="Q18" s="331"/>
      <c r="R18" s="315"/>
    </row>
    <row r="19" spans="1:18" ht="22.5" customHeight="1">
      <c r="A19" s="319" t="s">
        <v>289</v>
      </c>
      <c r="B19" s="320" t="s">
        <v>659</v>
      </c>
      <c r="C19" s="5">
        <v>280902</v>
      </c>
      <c r="D19" s="5">
        <v>426464</v>
      </c>
      <c r="E19" s="5"/>
      <c r="F19" s="5"/>
      <c r="G19" s="318">
        <f t="shared" si="0"/>
        <v>707366</v>
      </c>
      <c r="K19" s="329"/>
      <c r="L19" s="39"/>
      <c r="M19" s="315"/>
      <c r="N19" s="331"/>
      <c r="O19" s="330"/>
      <c r="P19" s="315"/>
      <c r="Q19" s="331"/>
      <c r="R19" s="315"/>
    </row>
    <row r="20" spans="1:18" ht="14.1" customHeight="1">
      <c r="A20" s="319" t="s">
        <v>290</v>
      </c>
      <c r="B20" s="320" t="s">
        <v>283</v>
      </c>
      <c r="C20" s="337">
        <f>SUM(C21:C25)</f>
        <v>0</v>
      </c>
      <c r="D20" s="337">
        <f>SUM(D21:D25)</f>
        <v>705604.1</v>
      </c>
      <c r="E20" s="337">
        <f>SUM(E21:E25)</f>
        <v>0</v>
      </c>
      <c r="F20" s="337">
        <f>SUM(F21:F25)</f>
        <v>0</v>
      </c>
      <c r="G20" s="318">
        <f t="shared" si="0"/>
        <v>705604.1</v>
      </c>
      <c r="K20" s="329"/>
      <c r="L20" s="39"/>
      <c r="M20" s="315"/>
      <c r="N20" s="331"/>
      <c r="O20" s="330"/>
      <c r="P20" s="315"/>
      <c r="Q20" s="331"/>
      <c r="R20" s="315"/>
    </row>
    <row r="21" spans="1:18" ht="22.5" customHeight="1">
      <c r="A21" s="319" t="s">
        <v>448</v>
      </c>
      <c r="B21" s="320" t="s">
        <v>150</v>
      </c>
      <c r="C21" s="5"/>
      <c r="D21" s="5"/>
      <c r="E21" s="5"/>
      <c r="F21" s="5"/>
      <c r="G21" s="318">
        <f t="shared" si="0"/>
        <v>0</v>
      </c>
      <c r="K21" s="329"/>
      <c r="L21" s="39"/>
      <c r="M21" s="315"/>
      <c r="N21" s="331"/>
      <c r="O21" s="330"/>
      <c r="P21" s="315"/>
      <c r="Q21" s="331"/>
      <c r="R21" s="315"/>
    </row>
    <row r="22" spans="1:18" ht="36" customHeight="1">
      <c r="A22" s="319" t="s">
        <v>448</v>
      </c>
      <c r="B22" s="320" t="s">
        <v>959</v>
      </c>
      <c r="C22" s="5">
        <v>0</v>
      </c>
      <c r="D22" s="5">
        <v>705604.1</v>
      </c>
      <c r="E22" s="5"/>
      <c r="F22" s="5"/>
      <c r="G22" s="318">
        <f t="shared" si="0"/>
        <v>705604.1</v>
      </c>
      <c r="K22" s="329"/>
      <c r="L22" s="39"/>
      <c r="M22" s="315"/>
      <c r="N22" s="331"/>
      <c r="O22" s="330"/>
      <c r="P22" s="315"/>
      <c r="Q22" s="331"/>
      <c r="R22" s="315"/>
    </row>
    <row r="23" spans="1:18" ht="14.25" customHeight="1">
      <c r="A23" s="319" t="s">
        <v>448</v>
      </c>
      <c r="B23" s="320" t="s">
        <v>152</v>
      </c>
      <c r="C23" s="5"/>
      <c r="D23" s="5"/>
      <c r="E23" s="5"/>
      <c r="F23" s="5"/>
      <c r="G23" s="318">
        <f t="shared" si="0"/>
        <v>0</v>
      </c>
      <c r="H23" s="57" t="s">
        <v>172</v>
      </c>
      <c r="I23" s="57" t="s">
        <v>171</v>
      </c>
      <c r="K23" s="329"/>
      <c r="L23" s="39"/>
      <c r="M23" s="315"/>
      <c r="N23" s="331"/>
      <c r="O23" s="330"/>
      <c r="P23" s="315"/>
      <c r="Q23" s="331"/>
      <c r="R23" s="315"/>
    </row>
    <row r="24" spans="1:18" ht="14.25" customHeight="1">
      <c r="A24" s="319" t="s">
        <v>448</v>
      </c>
      <c r="B24" s="320" t="s">
        <v>660</v>
      </c>
      <c r="C24" s="5"/>
      <c r="D24" s="5"/>
      <c r="E24" s="5"/>
      <c r="F24" s="5"/>
      <c r="G24" s="318">
        <f t="shared" si="0"/>
        <v>0</v>
      </c>
      <c r="H24" s="57"/>
      <c r="I24" s="57"/>
      <c r="K24" s="329"/>
      <c r="L24" s="338"/>
      <c r="M24" s="315"/>
      <c r="N24" s="331"/>
      <c r="O24" s="330"/>
      <c r="P24" s="315"/>
      <c r="Q24" s="331"/>
      <c r="R24" s="315"/>
    </row>
    <row r="25" spans="1:18" ht="14.1" customHeight="1">
      <c r="A25" s="319" t="s">
        <v>448</v>
      </c>
      <c r="B25" s="339" t="s">
        <v>242</v>
      </c>
      <c r="C25" s="5"/>
      <c r="D25" s="5"/>
      <c r="E25" s="5"/>
      <c r="F25" s="5"/>
      <c r="G25" s="318">
        <f t="shared" si="0"/>
        <v>0</v>
      </c>
      <c r="H25" s="58" t="s">
        <v>217</v>
      </c>
      <c r="I25" s="58" t="s">
        <v>217</v>
      </c>
      <c r="K25" s="325"/>
      <c r="L25" s="326"/>
      <c r="M25" s="327"/>
      <c r="N25" s="328"/>
      <c r="O25" s="327"/>
      <c r="P25" s="326"/>
      <c r="Q25" s="328"/>
      <c r="R25" s="327"/>
    </row>
    <row r="26" spans="1:18" s="33" customFormat="1" ht="14.1" customHeight="1">
      <c r="A26" s="31"/>
      <c r="B26" s="13" t="s">
        <v>285</v>
      </c>
      <c r="C26" s="340">
        <f>C11+C18</f>
        <v>830685</v>
      </c>
      <c r="D26" s="340">
        <f>D11+D18</f>
        <v>1382823.1</v>
      </c>
      <c r="E26" s="340">
        <f>E11+E18</f>
        <v>0</v>
      </c>
      <c r="F26" s="340">
        <f>F11+F18</f>
        <v>0</v>
      </c>
      <c r="G26" s="340">
        <f>G11+G18</f>
        <v>2213508.1</v>
      </c>
      <c r="H26" s="62" t="e">
        <f>#REF!+#REF!</f>
        <v>#REF!</v>
      </c>
      <c r="I26" s="62" t="e">
        <f>#REF!+#REF!</f>
        <v>#REF!</v>
      </c>
      <c r="K26" s="329"/>
      <c r="L26" s="315"/>
      <c r="M26" s="330"/>
      <c r="N26" s="331"/>
      <c r="O26" s="330"/>
      <c r="P26" s="330"/>
      <c r="Q26" s="331"/>
      <c r="R26" s="330"/>
    </row>
    <row r="27" spans="1:18" ht="16.5" customHeight="1">
      <c r="A27" s="126"/>
      <c r="H27" s="66" t="s">
        <v>218</v>
      </c>
      <c r="I27" s="66" t="s">
        <v>218</v>
      </c>
      <c r="K27" s="329"/>
      <c r="L27" s="315"/>
      <c r="M27" s="330"/>
      <c r="N27" s="331"/>
      <c r="O27" s="330"/>
      <c r="P27" s="315"/>
      <c r="Q27" s="331"/>
      <c r="R27" s="330"/>
    </row>
    <row r="28" spans="1:18" ht="15" customHeight="1">
      <c r="A28" s="126"/>
      <c r="H28" s="62" t="e">
        <f>C26-H26</f>
        <v>#REF!</v>
      </c>
      <c r="I28" s="62" t="e">
        <f>D26-I26</f>
        <v>#REF!</v>
      </c>
      <c r="K28" s="341"/>
      <c r="L28" s="326"/>
      <c r="M28" s="342"/>
      <c r="N28" s="342"/>
      <c r="O28" s="341"/>
      <c r="P28" s="342"/>
      <c r="Q28" s="342"/>
      <c r="R28" s="341"/>
    </row>
    <row r="29" spans="1:18" ht="21" customHeight="1">
      <c r="A29" s="343" t="s">
        <v>661</v>
      </c>
      <c r="B29" s="344" t="s">
        <v>662</v>
      </c>
      <c r="C29" s="345"/>
      <c r="D29" s="345"/>
      <c r="E29" s="345"/>
      <c r="F29" s="345"/>
      <c r="G29" s="345"/>
      <c r="K29" s="341"/>
      <c r="L29" s="326"/>
      <c r="M29" s="342"/>
      <c r="N29" s="342"/>
      <c r="O29" s="341"/>
      <c r="P29" s="342"/>
      <c r="Q29" s="342"/>
      <c r="R29" s="341"/>
    </row>
    <row r="30" spans="1:18" ht="27" customHeight="1">
      <c r="A30" s="233" t="s">
        <v>439</v>
      </c>
      <c r="B30" s="145" t="s">
        <v>437</v>
      </c>
      <c r="C30" s="513" t="s">
        <v>663</v>
      </c>
      <c r="D30" s="513"/>
      <c r="E30" s="514" t="s">
        <v>493</v>
      </c>
      <c r="F30" s="515"/>
      <c r="G30" s="516"/>
      <c r="K30" s="346"/>
      <c r="L30" s="347"/>
      <c r="M30" s="348"/>
      <c r="N30" s="348"/>
      <c r="O30" s="348"/>
      <c r="P30" s="348"/>
      <c r="Q30" s="348"/>
      <c r="R30" s="348"/>
    </row>
    <row r="31" spans="1:18" ht="45">
      <c r="A31" s="442"/>
      <c r="B31" s="442"/>
      <c r="C31" s="457" t="s">
        <v>664</v>
      </c>
      <c r="D31" s="457" t="s">
        <v>665</v>
      </c>
      <c r="E31" s="457" t="s">
        <v>664</v>
      </c>
      <c r="F31" s="457" t="s">
        <v>666</v>
      </c>
      <c r="G31" s="457" t="s">
        <v>665</v>
      </c>
      <c r="H31" s="349" t="s">
        <v>670</v>
      </c>
      <c r="I31" s="350" t="s">
        <v>671</v>
      </c>
    </row>
    <row r="32" spans="1:18">
      <c r="A32" s="124" t="s">
        <v>441</v>
      </c>
      <c r="B32" s="130" t="s">
        <v>667</v>
      </c>
      <c r="C32" s="173">
        <v>59808</v>
      </c>
      <c r="D32" s="173"/>
      <c r="E32" s="173">
        <v>406605</v>
      </c>
      <c r="F32" s="173"/>
      <c r="G32" s="173"/>
      <c r="H32" s="351" t="s">
        <v>217</v>
      </c>
      <c r="I32" s="58" t="s">
        <v>217</v>
      </c>
    </row>
    <row r="33" spans="1:9">
      <c r="A33" s="124" t="s">
        <v>442</v>
      </c>
      <c r="B33" s="130" t="s">
        <v>455</v>
      </c>
      <c r="C33" s="173">
        <v>172049</v>
      </c>
      <c r="D33" s="173"/>
      <c r="E33" s="173">
        <v>587425</v>
      </c>
      <c r="F33" s="173"/>
      <c r="G33" s="173"/>
      <c r="H33" s="352" t="e">
        <f>#REF!</f>
        <v>#REF!</v>
      </c>
      <c r="I33" s="62" t="e">
        <f>#REF!</f>
        <v>#REF!</v>
      </c>
    </row>
    <row r="34" spans="1:9">
      <c r="A34" s="124" t="s">
        <v>445</v>
      </c>
      <c r="B34" s="130" t="s">
        <v>456</v>
      </c>
      <c r="C34" s="173">
        <v>59808</v>
      </c>
      <c r="D34" s="173"/>
      <c r="E34" s="173">
        <v>406605</v>
      </c>
      <c r="F34" s="173"/>
      <c r="G34" s="173"/>
      <c r="H34" s="352" t="s">
        <v>218</v>
      </c>
      <c r="I34" s="62" t="s">
        <v>218</v>
      </c>
    </row>
    <row r="35" spans="1:9">
      <c r="A35" s="124" t="s">
        <v>443</v>
      </c>
      <c r="B35" s="130" t="s">
        <v>669</v>
      </c>
      <c r="C35" s="173">
        <f>C32+C33-C34</f>
        <v>172049</v>
      </c>
      <c r="D35" s="173">
        <f>D32+D33-D34</f>
        <v>0</v>
      </c>
      <c r="E35" s="173">
        <f>E32+E33-E34</f>
        <v>587425</v>
      </c>
      <c r="F35" s="173">
        <f>F32+F33-F34</f>
        <v>0</v>
      </c>
      <c r="G35" s="173">
        <f>G32+G33-G34</f>
        <v>0</v>
      </c>
      <c r="H35" s="352" t="e">
        <f>C36+D36-H33</f>
        <v>#REF!</v>
      </c>
      <c r="I35" s="352" t="e">
        <f>D36+E36-I33</f>
        <v>#REF!</v>
      </c>
    </row>
    <row r="36" spans="1:9">
      <c r="A36" s="124" t="s">
        <v>448</v>
      </c>
      <c r="B36" s="130" t="s">
        <v>668</v>
      </c>
      <c r="C36" s="173"/>
      <c r="D36" s="173"/>
      <c r="E36" s="173"/>
      <c r="F36" s="173"/>
      <c r="G36" s="173"/>
      <c r="H36" s="203"/>
      <c r="I36" s="203"/>
    </row>
    <row r="37" spans="1:9">
      <c r="A37" s="126"/>
      <c r="H37" s="24"/>
      <c r="I37" s="24"/>
    </row>
    <row r="38" spans="1:9">
      <c r="A38" s="126"/>
      <c r="H38" s="204"/>
      <c r="I38" s="204"/>
    </row>
    <row r="39" spans="1:9">
      <c r="A39" s="126"/>
    </row>
    <row r="40" spans="1:9">
      <c r="A40" s="126"/>
    </row>
    <row r="41" spans="1:9">
      <c r="A41" s="126"/>
    </row>
    <row r="42" spans="1:9">
      <c r="A42" s="126"/>
    </row>
  </sheetData>
  <mergeCells count="16">
    <mergeCell ref="C30:D30"/>
    <mergeCell ref="E30:G30"/>
    <mergeCell ref="R11:R12"/>
    <mergeCell ref="B9:G9"/>
    <mergeCell ref="A2:G2"/>
    <mergeCell ref="M11:N11"/>
    <mergeCell ref="O11:O12"/>
    <mergeCell ref="P11:Q11"/>
    <mergeCell ref="A1:C1"/>
    <mergeCell ref="B4:F4"/>
    <mergeCell ref="A3:G3"/>
    <mergeCell ref="K11:K12"/>
    <mergeCell ref="L11:L12"/>
    <mergeCell ref="B6:F6"/>
    <mergeCell ref="A5:G5"/>
    <mergeCell ref="A7:G7"/>
  </mergeCells>
  <phoneticPr fontId="4" type="noConversion"/>
  <printOptions horizontalCentered="1"/>
  <pageMargins left="0.39370078740157483" right="0.39370078740157483" top="0.98425196850393704" bottom="0.98425196850393704" header="0.51181102362204722" footer="0.51181102362204722"/>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Arkusz13"/>
  <dimension ref="A2:N23"/>
  <sheetViews>
    <sheetView view="pageBreakPreview" topLeftCell="A16" zoomScaleNormal="100" zoomScaleSheetLayoutView="100" workbookViewId="0">
      <selection activeCell="D13" sqref="D13"/>
    </sheetView>
  </sheetViews>
  <sheetFormatPr defaultColWidth="8.85546875" defaultRowHeight="11.25"/>
  <cols>
    <col min="1" max="1" width="7.28515625" style="12" customWidth="1"/>
    <col min="2" max="2" width="39.42578125" style="12" customWidth="1"/>
    <col min="3" max="6" width="14.7109375" style="12" customWidth="1"/>
    <col min="7" max="7" width="15.85546875" style="12" customWidth="1"/>
    <col min="8" max="10" width="14.7109375" style="12" customWidth="1"/>
    <col min="11" max="11" width="18.140625" style="12" customWidth="1"/>
    <col min="12" max="12" width="17" style="12" customWidth="1"/>
    <col min="13" max="13" width="13.140625" style="12" customWidth="1"/>
    <col min="14" max="14" width="13.42578125" style="12" customWidth="1"/>
    <col min="15" max="16384" width="8.85546875" style="12"/>
  </cols>
  <sheetData>
    <row r="2" spans="1:14" s="17" customFormat="1" ht="20.25" customHeight="1">
      <c r="A2" s="309" t="s">
        <v>198</v>
      </c>
      <c r="B2" s="482" t="s">
        <v>673</v>
      </c>
      <c r="C2" s="482"/>
      <c r="D2" s="482"/>
      <c r="E2" s="482"/>
      <c r="F2" s="482"/>
      <c r="G2" s="482"/>
      <c r="H2" s="482"/>
      <c r="I2" s="482"/>
      <c r="J2" s="482"/>
      <c r="K2" s="482"/>
      <c r="L2" s="482"/>
    </row>
    <row r="3" spans="1:14">
      <c r="A3" s="522" t="s">
        <v>439</v>
      </c>
      <c r="B3" s="522" t="s">
        <v>244</v>
      </c>
      <c r="C3" s="521" t="s">
        <v>245</v>
      </c>
      <c r="D3" s="521"/>
      <c r="E3" s="521"/>
      <c r="F3" s="521"/>
      <c r="G3" s="521"/>
      <c r="H3" s="521"/>
      <c r="I3" s="521" t="s">
        <v>245</v>
      </c>
      <c r="J3" s="521"/>
      <c r="K3" s="106" t="s">
        <v>285</v>
      </c>
      <c r="L3" s="106"/>
    </row>
    <row r="4" spans="1:14">
      <c r="A4" s="522"/>
      <c r="B4" s="522"/>
      <c r="C4" s="521" t="s">
        <v>114</v>
      </c>
      <c r="D4" s="521"/>
      <c r="E4" s="521" t="s">
        <v>70</v>
      </c>
      <c r="F4" s="521"/>
      <c r="G4" s="521" t="s">
        <v>246</v>
      </c>
      <c r="H4" s="521"/>
      <c r="I4" s="521" t="s">
        <v>254</v>
      </c>
      <c r="J4" s="521"/>
      <c r="K4" s="106"/>
      <c r="L4" s="106"/>
    </row>
    <row r="5" spans="1:14">
      <c r="A5" s="522"/>
      <c r="B5" s="522"/>
      <c r="C5" s="521" t="s">
        <v>247</v>
      </c>
      <c r="D5" s="521"/>
      <c r="E5" s="521"/>
      <c r="F5" s="521"/>
      <c r="G5" s="521"/>
      <c r="H5" s="521"/>
      <c r="I5" s="521" t="s">
        <v>247</v>
      </c>
      <c r="J5" s="521"/>
      <c r="K5" s="106"/>
      <c r="L5" s="106"/>
    </row>
    <row r="6" spans="1:14" ht="22.5">
      <c r="A6" s="522"/>
      <c r="B6" s="522"/>
      <c r="C6" s="112" t="s">
        <v>248</v>
      </c>
      <c r="D6" s="112" t="s">
        <v>249</v>
      </c>
      <c r="E6" s="112" t="s">
        <v>248</v>
      </c>
      <c r="F6" s="112" t="s">
        <v>249</v>
      </c>
      <c r="G6" s="112" t="s">
        <v>248</v>
      </c>
      <c r="H6" s="112" t="s">
        <v>249</v>
      </c>
      <c r="I6" s="112" t="s">
        <v>248</v>
      </c>
      <c r="J6" s="112" t="s">
        <v>249</v>
      </c>
      <c r="K6" s="112" t="s">
        <v>303</v>
      </c>
      <c r="L6" s="112" t="s">
        <v>304</v>
      </c>
    </row>
    <row r="7" spans="1:14" ht="22.5" customHeight="1">
      <c r="A7" s="122" t="s">
        <v>441</v>
      </c>
      <c r="B7" s="41" t="s">
        <v>250</v>
      </c>
      <c r="C7" s="155">
        <f>SUM(C8:C9)</f>
        <v>0</v>
      </c>
      <c r="D7" s="155">
        <f t="shared" ref="D7:J7" si="0">SUM(D8:D9)</f>
        <v>0</v>
      </c>
      <c r="E7" s="155">
        <f t="shared" si="0"/>
        <v>0</v>
      </c>
      <c r="F7" s="155">
        <f t="shared" si="0"/>
        <v>0</v>
      </c>
      <c r="G7" s="155">
        <f t="shared" si="0"/>
        <v>0</v>
      </c>
      <c r="H7" s="155">
        <f t="shared" si="0"/>
        <v>0</v>
      </c>
      <c r="I7" s="155">
        <f t="shared" si="0"/>
        <v>0</v>
      </c>
      <c r="J7" s="155">
        <f t="shared" si="0"/>
        <v>0</v>
      </c>
      <c r="K7" s="155">
        <f>C7+E7+G7+I7</f>
        <v>0</v>
      </c>
      <c r="L7" s="155">
        <f>D7+F7+H7+J7</f>
        <v>0</v>
      </c>
    </row>
    <row r="8" spans="1:14" ht="22.5" customHeight="1">
      <c r="A8" s="124" t="s">
        <v>289</v>
      </c>
      <c r="B8" s="130" t="s">
        <v>251</v>
      </c>
      <c r="C8" s="108"/>
      <c r="D8" s="108"/>
      <c r="E8" s="108"/>
      <c r="F8" s="108"/>
      <c r="G8" s="108"/>
      <c r="H8" s="108"/>
      <c r="I8" s="108"/>
      <c r="J8" s="108"/>
      <c r="K8" s="143">
        <f t="shared" ref="K8:L18" si="1">C8+E8+G8+I8</f>
        <v>0</v>
      </c>
      <c r="L8" s="143">
        <f t="shared" si="1"/>
        <v>0</v>
      </c>
    </row>
    <row r="9" spans="1:14" ht="22.5" customHeight="1">
      <c r="A9" s="124" t="s">
        <v>290</v>
      </c>
      <c r="B9" s="130" t="s">
        <v>291</v>
      </c>
      <c r="C9" s="108"/>
      <c r="D9" s="108"/>
      <c r="E9" s="108"/>
      <c r="F9" s="108"/>
      <c r="G9" s="108"/>
      <c r="H9" s="108"/>
      <c r="I9" s="108"/>
      <c r="J9" s="108"/>
      <c r="K9" s="143">
        <f t="shared" si="1"/>
        <v>0</v>
      </c>
      <c r="L9" s="143">
        <f t="shared" si="1"/>
        <v>0</v>
      </c>
    </row>
    <row r="10" spans="1:14" s="33" customFormat="1" ht="39" customHeight="1">
      <c r="A10" s="122" t="s">
        <v>442</v>
      </c>
      <c r="B10" s="32" t="s">
        <v>672</v>
      </c>
      <c r="C10" s="155">
        <f>SUM(C11:C12)</f>
        <v>0</v>
      </c>
      <c r="D10" s="155">
        <f t="shared" ref="D10:J10" si="2">SUM(D11:D12)</f>
        <v>0</v>
      </c>
      <c r="E10" s="155">
        <f t="shared" si="2"/>
        <v>0</v>
      </c>
      <c r="F10" s="155">
        <f t="shared" si="2"/>
        <v>0</v>
      </c>
      <c r="G10" s="155">
        <f t="shared" si="2"/>
        <v>0</v>
      </c>
      <c r="H10" s="155">
        <f t="shared" si="2"/>
        <v>0</v>
      </c>
      <c r="I10" s="155">
        <f t="shared" si="2"/>
        <v>0</v>
      </c>
      <c r="J10" s="155">
        <f t="shared" si="2"/>
        <v>0</v>
      </c>
      <c r="K10" s="155">
        <f t="shared" si="1"/>
        <v>0</v>
      </c>
      <c r="L10" s="155">
        <f t="shared" si="1"/>
        <v>0</v>
      </c>
    </row>
    <row r="11" spans="1:14" ht="22.5" customHeight="1">
      <c r="A11" s="124" t="s">
        <v>289</v>
      </c>
      <c r="B11" s="130" t="s">
        <v>251</v>
      </c>
      <c r="C11" s="108"/>
      <c r="D11" s="108"/>
      <c r="E11" s="108"/>
      <c r="F11" s="108"/>
      <c r="G11" s="108"/>
      <c r="H11" s="108"/>
      <c r="I11" s="108"/>
      <c r="J11" s="108"/>
      <c r="K11" s="155">
        <f t="shared" si="1"/>
        <v>0</v>
      </c>
      <c r="L11" s="143">
        <f t="shared" si="1"/>
        <v>0</v>
      </c>
    </row>
    <row r="12" spans="1:14" ht="22.5" customHeight="1">
      <c r="A12" s="124" t="s">
        <v>290</v>
      </c>
      <c r="B12" s="130" t="s">
        <v>291</v>
      </c>
      <c r="C12" s="108"/>
      <c r="D12" s="108"/>
      <c r="E12" s="108"/>
      <c r="F12" s="108"/>
      <c r="G12" s="108"/>
      <c r="H12" s="108"/>
      <c r="I12" s="108"/>
      <c r="J12" s="108"/>
      <c r="K12" s="155">
        <f t="shared" si="1"/>
        <v>0</v>
      </c>
      <c r="L12" s="143">
        <f t="shared" si="1"/>
        <v>0</v>
      </c>
    </row>
    <row r="13" spans="1:14" ht="22.5" customHeight="1">
      <c r="A13" s="122" t="s">
        <v>442</v>
      </c>
      <c r="B13" s="43" t="s">
        <v>252</v>
      </c>
      <c r="C13" s="152">
        <f>SUM(C14:C18)</f>
        <v>7816297.8200000003</v>
      </c>
      <c r="D13" s="152">
        <f t="shared" ref="D13:J13" si="3">SUM(D14:D18)</f>
        <v>4392248.43</v>
      </c>
      <c r="E13" s="152">
        <f t="shared" si="3"/>
        <v>845372.19</v>
      </c>
      <c r="F13" s="152">
        <f t="shared" si="3"/>
        <v>756275.04</v>
      </c>
      <c r="G13" s="152">
        <f t="shared" si="3"/>
        <v>64921.18</v>
      </c>
      <c r="H13" s="152">
        <f t="shared" si="3"/>
        <v>102879.39</v>
      </c>
      <c r="I13" s="152">
        <f t="shared" si="3"/>
        <v>35062.120000000003</v>
      </c>
      <c r="J13" s="152">
        <f t="shared" si="3"/>
        <v>35062.120000000003</v>
      </c>
      <c r="K13" s="155">
        <f t="shared" si="1"/>
        <v>8761653.3099999987</v>
      </c>
      <c r="L13" s="155">
        <f t="shared" si="1"/>
        <v>5286464.9799999995</v>
      </c>
    </row>
    <row r="14" spans="1:14" ht="22.5" customHeight="1">
      <c r="A14" s="124" t="s">
        <v>289</v>
      </c>
      <c r="B14" s="4" t="s">
        <v>486</v>
      </c>
      <c r="C14" s="151">
        <v>4088868.05</v>
      </c>
      <c r="D14" s="151">
        <v>259936.53</v>
      </c>
      <c r="E14" s="151">
        <v>701902.07</v>
      </c>
      <c r="F14" s="151">
        <v>666260.67000000004</v>
      </c>
      <c r="G14" s="151">
        <v>64921.18</v>
      </c>
      <c r="H14" s="151">
        <v>102879.39</v>
      </c>
      <c r="I14" s="151"/>
      <c r="J14" s="151"/>
      <c r="K14" s="143">
        <f t="shared" si="1"/>
        <v>4855691.3</v>
      </c>
      <c r="L14" s="143">
        <f t="shared" si="1"/>
        <v>1029076.5900000001</v>
      </c>
    </row>
    <row r="15" spans="1:14" ht="22.5" customHeight="1">
      <c r="A15" s="124" t="s">
        <v>290</v>
      </c>
      <c r="B15" s="4" t="s">
        <v>512</v>
      </c>
      <c r="C15" s="151"/>
      <c r="D15" s="151"/>
      <c r="E15" s="151"/>
      <c r="F15" s="151"/>
      <c r="G15" s="151"/>
      <c r="H15" s="151"/>
      <c r="I15" s="151"/>
      <c r="J15" s="151"/>
      <c r="K15" s="143">
        <f t="shared" si="1"/>
        <v>0</v>
      </c>
      <c r="L15" s="143">
        <f t="shared" si="1"/>
        <v>0</v>
      </c>
    </row>
    <row r="16" spans="1:14" ht="22.5" customHeight="1">
      <c r="A16" s="124" t="s">
        <v>292</v>
      </c>
      <c r="B16" s="4" t="s">
        <v>921</v>
      </c>
      <c r="C16" s="151"/>
      <c r="D16" s="151"/>
      <c r="E16" s="151"/>
      <c r="F16" s="151"/>
      <c r="G16" s="151"/>
      <c r="H16" s="151"/>
      <c r="I16" s="151"/>
      <c r="J16" s="151"/>
      <c r="K16" s="143">
        <f t="shared" si="1"/>
        <v>0</v>
      </c>
      <c r="L16" s="143">
        <f t="shared" si="1"/>
        <v>0</v>
      </c>
      <c r="M16" s="57" t="s">
        <v>172</v>
      </c>
      <c r="N16" s="57" t="s">
        <v>171</v>
      </c>
    </row>
    <row r="17" spans="1:14" ht="22.5" customHeight="1">
      <c r="A17" s="124" t="s">
        <v>293</v>
      </c>
      <c r="B17" s="4" t="s">
        <v>513</v>
      </c>
      <c r="C17" s="151"/>
      <c r="D17" s="151"/>
      <c r="E17" s="151"/>
      <c r="F17" s="151"/>
      <c r="G17" s="151"/>
      <c r="H17" s="151"/>
      <c r="I17" s="151"/>
      <c r="J17" s="151"/>
      <c r="K17" s="143">
        <f>C17+E17+G17+I17</f>
        <v>0</v>
      </c>
      <c r="L17" s="143">
        <f>D17+F17+H17+J17</f>
        <v>0</v>
      </c>
      <c r="M17" s="57"/>
      <c r="N17" s="57"/>
    </row>
    <row r="18" spans="1:14" ht="22.5" customHeight="1">
      <c r="A18" s="124" t="s">
        <v>294</v>
      </c>
      <c r="B18" s="4" t="s">
        <v>291</v>
      </c>
      <c r="C18" s="151">
        <v>3727429.77</v>
      </c>
      <c r="D18" s="151">
        <v>4132311.9</v>
      </c>
      <c r="E18" s="151">
        <v>143470.12</v>
      </c>
      <c r="F18" s="151">
        <v>90014.37</v>
      </c>
      <c r="G18" s="151"/>
      <c r="H18" s="151"/>
      <c r="I18" s="151">
        <v>35062.120000000003</v>
      </c>
      <c r="J18" s="151">
        <v>35062.120000000003</v>
      </c>
      <c r="K18" s="143">
        <f t="shared" si="1"/>
        <v>3905962.0100000002</v>
      </c>
      <c r="L18" s="143">
        <f t="shared" si="1"/>
        <v>4257388.3899999997</v>
      </c>
      <c r="M18" s="58" t="s">
        <v>217</v>
      </c>
      <c r="N18" s="58" t="s">
        <v>217</v>
      </c>
    </row>
    <row r="19" spans="1:14" ht="22.5" customHeight="1">
      <c r="A19" s="159" t="s">
        <v>253</v>
      </c>
      <c r="B19" s="231"/>
      <c r="C19" s="155">
        <f>SUM(C7+C10+C13)</f>
        <v>7816297.8200000003</v>
      </c>
      <c r="D19" s="155">
        <f t="shared" ref="D19:L19" si="4">SUM(D7+D10+D13)</f>
        <v>4392248.43</v>
      </c>
      <c r="E19" s="155">
        <f t="shared" si="4"/>
        <v>845372.19</v>
      </c>
      <c r="F19" s="155">
        <f t="shared" si="4"/>
        <v>756275.04</v>
      </c>
      <c r="G19" s="155">
        <f t="shared" si="4"/>
        <v>64921.18</v>
      </c>
      <c r="H19" s="155">
        <f t="shared" si="4"/>
        <v>102879.39</v>
      </c>
      <c r="I19" s="155">
        <f t="shared" si="4"/>
        <v>35062.120000000003</v>
      </c>
      <c r="J19" s="155">
        <f t="shared" si="4"/>
        <v>35062.120000000003</v>
      </c>
      <c r="K19" s="155">
        <f t="shared" si="4"/>
        <v>8761653.3099999987</v>
      </c>
      <c r="L19" s="155">
        <f t="shared" si="4"/>
        <v>5286464.9799999995</v>
      </c>
      <c r="M19" s="62" t="e">
        <f>#REF!+#REF!</f>
        <v>#REF!</v>
      </c>
      <c r="N19" s="62" t="e">
        <f>#REF!+#REF!</f>
        <v>#REF!</v>
      </c>
    </row>
    <row r="20" spans="1:14">
      <c r="M20" s="66" t="s">
        <v>218</v>
      </c>
      <c r="N20" s="66" t="s">
        <v>218</v>
      </c>
    </row>
    <row r="21" spans="1:14">
      <c r="M21" s="62" t="e">
        <f>L19-M19</f>
        <v>#REF!</v>
      </c>
      <c r="N21" s="62" t="e">
        <f>K19-N19</f>
        <v>#REF!</v>
      </c>
    </row>
    <row r="23" spans="1:14">
      <c r="H23" s="193"/>
    </row>
  </sheetData>
  <mergeCells count="11">
    <mergeCell ref="B2:L2"/>
    <mergeCell ref="I3:J3"/>
    <mergeCell ref="C4:D4"/>
    <mergeCell ref="E4:F4"/>
    <mergeCell ref="G4:H4"/>
    <mergeCell ref="I4:J4"/>
    <mergeCell ref="I5:J5"/>
    <mergeCell ref="A3:A6"/>
    <mergeCell ref="B3:B6"/>
    <mergeCell ref="C3:H3"/>
    <mergeCell ref="C5:H5"/>
  </mergeCells>
  <phoneticPr fontId="4" type="noConversion"/>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Arkusz17"/>
  <dimension ref="A2:K70"/>
  <sheetViews>
    <sheetView view="pageBreakPreview" topLeftCell="A40" zoomScaleNormal="100" zoomScaleSheetLayoutView="100" workbookViewId="0">
      <selection activeCell="B71" sqref="B71:B72"/>
    </sheetView>
  </sheetViews>
  <sheetFormatPr defaultColWidth="9.140625" defaultRowHeight="11.25"/>
  <cols>
    <col min="1" max="1" width="9.140625" style="126"/>
    <col min="2" max="2" width="31.7109375" style="12" customWidth="1"/>
    <col min="3" max="3" width="14.28515625" style="12" customWidth="1"/>
    <col min="4" max="4" width="12.5703125" style="12" customWidth="1"/>
    <col min="5" max="5" width="13.28515625" style="12" customWidth="1"/>
    <col min="6" max="6" width="13.7109375" style="12" customWidth="1"/>
    <col min="7" max="7" width="12.5703125" style="12" customWidth="1"/>
    <col min="8" max="8" width="15" style="12" customWidth="1"/>
    <col min="9" max="9" width="11.7109375" style="12" customWidth="1"/>
    <col min="10" max="10" width="15.28515625" style="12" customWidth="1"/>
    <col min="11" max="16384" width="9.140625" style="12"/>
  </cols>
  <sheetData>
    <row r="2" spans="1:10" ht="22.5" customHeight="1">
      <c r="A2" s="291" t="s">
        <v>311</v>
      </c>
      <c r="B2" s="482" t="s">
        <v>929</v>
      </c>
      <c r="C2" s="482"/>
      <c r="D2" s="482"/>
      <c r="E2" s="482"/>
      <c r="F2" s="482"/>
      <c r="G2" s="482"/>
      <c r="H2" s="482"/>
      <c r="I2" s="482"/>
      <c r="J2" s="482"/>
    </row>
    <row r="3" spans="1:10" ht="16.5" customHeight="1">
      <c r="A3" s="232"/>
      <c r="B3" s="233"/>
      <c r="C3" s="525" t="s">
        <v>674</v>
      </c>
      <c r="D3" s="526"/>
      <c r="E3" s="525" t="s">
        <v>675</v>
      </c>
      <c r="F3" s="526"/>
      <c r="G3" s="525" t="s">
        <v>676</v>
      </c>
      <c r="H3" s="526"/>
      <c r="I3" s="525" t="s">
        <v>677</v>
      </c>
      <c r="J3" s="526"/>
    </row>
    <row r="4" spans="1:10" ht="24.75" customHeight="1">
      <c r="A4" s="417" t="s">
        <v>439</v>
      </c>
      <c r="B4" s="452" t="s">
        <v>437</v>
      </c>
      <c r="C4" s="161" t="s">
        <v>503</v>
      </c>
      <c r="D4" s="161" t="s">
        <v>504</v>
      </c>
      <c r="E4" s="161" t="s">
        <v>503</v>
      </c>
      <c r="F4" s="161" t="s">
        <v>504</v>
      </c>
      <c r="G4" s="161" t="s">
        <v>503</v>
      </c>
      <c r="H4" s="161" t="s">
        <v>504</v>
      </c>
      <c r="I4" s="161" t="s">
        <v>503</v>
      </c>
      <c r="J4" s="161" t="s">
        <v>504</v>
      </c>
    </row>
    <row r="5" spans="1:10" ht="18" customHeight="1">
      <c r="A5" s="124" t="s">
        <v>441</v>
      </c>
      <c r="B5" s="130" t="s">
        <v>678</v>
      </c>
      <c r="C5" s="151">
        <v>888845.31</v>
      </c>
      <c r="D5" s="151">
        <v>5025939.43</v>
      </c>
      <c r="E5" s="151">
        <v>3010744.06</v>
      </c>
      <c r="F5" s="151">
        <v>7104017.7199999997</v>
      </c>
      <c r="G5" s="151"/>
      <c r="H5" s="151"/>
      <c r="I5" s="151">
        <v>3010744.06</v>
      </c>
      <c r="J5" s="151">
        <v>7104017.7199999997</v>
      </c>
    </row>
    <row r="6" spans="1:10" ht="17.25" customHeight="1">
      <c r="A6" s="124" t="s">
        <v>442</v>
      </c>
      <c r="B6" s="130" t="s">
        <v>679</v>
      </c>
      <c r="C6" s="151"/>
      <c r="D6" s="151"/>
      <c r="E6" s="151"/>
      <c r="F6" s="151"/>
      <c r="G6" s="151"/>
      <c r="H6" s="151"/>
      <c r="I6" s="151"/>
      <c r="J6" s="151"/>
    </row>
    <row r="7" spans="1:10" ht="20.25" customHeight="1">
      <c r="A7" s="124" t="s">
        <v>445</v>
      </c>
      <c r="B7" s="130" t="s">
        <v>680</v>
      </c>
      <c r="C7" s="151">
        <v>1157430.8400000001</v>
      </c>
      <c r="D7" s="151">
        <v>3404122.1</v>
      </c>
      <c r="E7" s="151">
        <v>1614579.65</v>
      </c>
      <c r="F7" s="151">
        <v>4040864.01</v>
      </c>
      <c r="G7" s="151">
        <v>1614579.65</v>
      </c>
      <c r="H7" s="151">
        <v>4040864.01</v>
      </c>
      <c r="I7" s="151"/>
      <c r="J7" s="151"/>
    </row>
    <row r="8" spans="1:10" ht="15.75" customHeight="1">
      <c r="A8" s="124" t="s">
        <v>443</v>
      </c>
      <c r="B8" s="130" t="s">
        <v>466</v>
      </c>
      <c r="C8" s="151">
        <v>1917921.9</v>
      </c>
      <c r="D8" s="151">
        <v>5997656.7699999996</v>
      </c>
      <c r="E8" s="151">
        <v>6005090.3799999999</v>
      </c>
      <c r="F8" s="151">
        <v>7694132.71</v>
      </c>
      <c r="G8" s="151"/>
      <c r="H8" s="151"/>
      <c r="I8" s="151">
        <v>6005090.3799999999</v>
      </c>
      <c r="J8" s="151">
        <v>7694133.71</v>
      </c>
    </row>
    <row r="9" spans="1:10" ht="16.5" customHeight="1">
      <c r="A9" s="291"/>
      <c r="B9" s="103" t="s">
        <v>285</v>
      </c>
      <c r="C9" s="301">
        <f>SUM(C5:C8)</f>
        <v>3964198.05</v>
      </c>
      <c r="D9" s="301">
        <f t="shared" ref="D9:I9" si="0">SUM(D5:D8)</f>
        <v>14427718.299999999</v>
      </c>
      <c r="E9" s="301">
        <f t="shared" si="0"/>
        <v>10630414.09</v>
      </c>
      <c r="F9" s="301">
        <f t="shared" si="0"/>
        <v>18839014.440000001</v>
      </c>
      <c r="G9" s="301">
        <f t="shared" si="0"/>
        <v>1614579.65</v>
      </c>
      <c r="H9" s="301">
        <f t="shared" si="0"/>
        <v>4040864.01</v>
      </c>
      <c r="I9" s="301">
        <f t="shared" si="0"/>
        <v>9015834.4399999995</v>
      </c>
      <c r="J9" s="301">
        <f>SUM(J5:J8)</f>
        <v>14798151.43</v>
      </c>
    </row>
    <row r="10" spans="1:10">
      <c r="B10" s="12" t="s">
        <v>1025</v>
      </c>
    </row>
    <row r="12" spans="1:10" ht="16.5" customHeight="1">
      <c r="A12" s="291" t="s">
        <v>312</v>
      </c>
      <c r="B12" s="482" t="s">
        <v>930</v>
      </c>
      <c r="C12" s="482"/>
      <c r="D12" s="482"/>
      <c r="E12" s="482"/>
      <c r="F12" s="482"/>
      <c r="G12" s="482"/>
      <c r="H12" s="482"/>
      <c r="I12" s="482"/>
      <c r="J12" s="482"/>
    </row>
    <row r="13" spans="1:10" ht="15.75" customHeight="1">
      <c r="A13" s="232"/>
      <c r="B13" s="233"/>
      <c r="C13" s="415" t="s">
        <v>440</v>
      </c>
      <c r="D13" s="527" t="s">
        <v>455</v>
      </c>
      <c r="E13" s="525" t="s">
        <v>456</v>
      </c>
      <c r="F13" s="529"/>
      <c r="G13" s="529"/>
      <c r="H13" s="526"/>
      <c r="I13" s="523" t="s">
        <v>635</v>
      </c>
      <c r="J13" s="233"/>
    </row>
    <row r="14" spans="1:10" ht="17.25" customHeight="1">
      <c r="A14" s="439" t="s">
        <v>439</v>
      </c>
      <c r="B14" s="453" t="s">
        <v>437</v>
      </c>
      <c r="C14" s="454" t="s">
        <v>686</v>
      </c>
      <c r="D14" s="528"/>
      <c r="E14" s="523" t="s">
        <v>681</v>
      </c>
      <c r="F14" s="523" t="s">
        <v>682</v>
      </c>
      <c r="G14" s="523" t="s">
        <v>683</v>
      </c>
      <c r="H14" s="523" t="s">
        <v>684</v>
      </c>
      <c r="I14" s="530"/>
      <c r="J14" s="453" t="s">
        <v>685</v>
      </c>
    </row>
    <row r="15" spans="1:10" ht="19.5" customHeight="1">
      <c r="A15" s="417"/>
      <c r="B15" s="442"/>
      <c r="C15" s="418" t="s">
        <v>687</v>
      </c>
      <c r="D15" s="442"/>
      <c r="E15" s="524"/>
      <c r="F15" s="524"/>
      <c r="G15" s="524"/>
      <c r="H15" s="524"/>
      <c r="I15" s="524"/>
      <c r="J15" s="442"/>
    </row>
    <row r="16" spans="1:10" s="33" customFormat="1" ht="35.25" customHeight="1">
      <c r="A16" s="90" t="s">
        <v>441</v>
      </c>
      <c r="B16" s="302" t="s">
        <v>688</v>
      </c>
      <c r="C16" s="303">
        <f>SUM(C17:C22)</f>
        <v>0</v>
      </c>
      <c r="D16" s="303">
        <f>SUM(D17:D22)</f>
        <v>0</v>
      </c>
      <c r="E16" s="303">
        <f>SUM(E17:E22)</f>
        <v>0</v>
      </c>
      <c r="F16" s="303">
        <f>SUM(F17:F22)</f>
        <v>0</v>
      </c>
      <c r="G16" s="303">
        <f>SUM(G17:G22)</f>
        <v>0</v>
      </c>
      <c r="H16" s="303">
        <f>SUM(E16:G16)</f>
        <v>0</v>
      </c>
      <c r="I16" s="303">
        <f>C16+D16-H16</f>
        <v>0</v>
      </c>
      <c r="J16" s="304"/>
    </row>
    <row r="17" spans="1:10" ht="17.25" customHeight="1">
      <c r="A17" s="124" t="s">
        <v>448</v>
      </c>
      <c r="B17" s="130" t="s">
        <v>689</v>
      </c>
      <c r="C17" s="151"/>
      <c r="D17" s="151"/>
      <c r="E17" s="151"/>
      <c r="F17" s="151"/>
      <c r="G17" s="151"/>
      <c r="H17" s="305">
        <f t="shared" ref="H17:H22" si="1">SUM(E17:G17)</f>
        <v>0</v>
      </c>
      <c r="I17" s="305">
        <f t="shared" ref="I17:I29" si="2">C17+D17-H17</f>
        <v>0</v>
      </c>
      <c r="J17" s="151"/>
    </row>
    <row r="18" spans="1:10" ht="16.5" customHeight="1">
      <c r="A18" s="124" t="s">
        <v>448</v>
      </c>
      <c r="B18" s="130" t="s">
        <v>690</v>
      </c>
      <c r="C18" s="151"/>
      <c r="D18" s="151"/>
      <c r="E18" s="151"/>
      <c r="F18" s="151"/>
      <c r="G18" s="151"/>
      <c r="H18" s="305">
        <f t="shared" si="1"/>
        <v>0</v>
      </c>
      <c r="I18" s="305">
        <f t="shared" si="2"/>
        <v>0</v>
      </c>
      <c r="J18" s="151"/>
    </row>
    <row r="19" spans="1:10" ht="17.25" customHeight="1">
      <c r="A19" s="124" t="s">
        <v>448</v>
      </c>
      <c r="B19" s="130" t="s">
        <v>691</v>
      </c>
      <c r="C19" s="151"/>
      <c r="D19" s="151"/>
      <c r="E19" s="151"/>
      <c r="F19" s="151"/>
      <c r="G19" s="151"/>
      <c r="H19" s="305">
        <f t="shared" si="1"/>
        <v>0</v>
      </c>
      <c r="I19" s="305">
        <f t="shared" si="2"/>
        <v>0</v>
      </c>
      <c r="J19" s="151"/>
    </row>
    <row r="20" spans="1:10" ht="17.25" customHeight="1">
      <c r="A20" s="124" t="s">
        <v>448</v>
      </c>
      <c r="B20" s="130" t="s">
        <v>692</v>
      </c>
      <c r="C20" s="151"/>
      <c r="D20" s="151"/>
      <c r="E20" s="151"/>
      <c r="F20" s="151"/>
      <c r="G20" s="151"/>
      <c r="H20" s="305">
        <f t="shared" si="1"/>
        <v>0</v>
      </c>
      <c r="I20" s="305">
        <f t="shared" si="2"/>
        <v>0</v>
      </c>
      <c r="J20" s="151"/>
    </row>
    <row r="21" spans="1:10" ht="18" customHeight="1">
      <c r="A21" s="124" t="s">
        <v>448</v>
      </c>
      <c r="B21" s="130" t="s">
        <v>693</v>
      </c>
      <c r="C21" s="151"/>
      <c r="D21" s="151"/>
      <c r="E21" s="151"/>
      <c r="F21" s="151"/>
      <c r="G21" s="151"/>
      <c r="H21" s="305">
        <f t="shared" si="1"/>
        <v>0</v>
      </c>
      <c r="I21" s="305">
        <f t="shared" si="2"/>
        <v>0</v>
      </c>
      <c r="J21" s="151"/>
    </row>
    <row r="22" spans="1:10" ht="16.5" customHeight="1">
      <c r="A22" s="124" t="s">
        <v>448</v>
      </c>
      <c r="B22" s="130" t="s">
        <v>291</v>
      </c>
      <c r="C22" s="151"/>
      <c r="D22" s="151"/>
      <c r="E22" s="151"/>
      <c r="F22" s="151"/>
      <c r="G22" s="151"/>
      <c r="H22" s="305">
        <f t="shared" si="1"/>
        <v>0</v>
      </c>
      <c r="I22" s="305">
        <f t="shared" si="2"/>
        <v>0</v>
      </c>
      <c r="J22" s="151"/>
    </row>
    <row r="23" spans="1:10" s="33" customFormat="1" ht="33.75" customHeight="1">
      <c r="A23" s="90" t="s">
        <v>442</v>
      </c>
      <c r="B23" s="302" t="s">
        <v>694</v>
      </c>
      <c r="C23" s="303">
        <f>SUM(C24:C29)</f>
        <v>0</v>
      </c>
      <c r="D23" s="303">
        <f t="shared" ref="D23:I23" si="3">SUM(D24:D29)</f>
        <v>0</v>
      </c>
      <c r="E23" s="303">
        <f t="shared" si="3"/>
        <v>0</v>
      </c>
      <c r="F23" s="303">
        <f t="shared" si="3"/>
        <v>0</v>
      </c>
      <c r="G23" s="303">
        <f t="shared" si="3"/>
        <v>0</v>
      </c>
      <c r="H23" s="303">
        <f t="shared" si="3"/>
        <v>0</v>
      </c>
      <c r="I23" s="303">
        <f t="shared" si="3"/>
        <v>0</v>
      </c>
      <c r="J23" s="306"/>
    </row>
    <row r="24" spans="1:10" ht="15.75" customHeight="1">
      <c r="A24" s="124" t="s">
        <v>448</v>
      </c>
      <c r="B24" s="130" t="s">
        <v>689</v>
      </c>
      <c r="C24" s="151"/>
      <c r="D24" s="151"/>
      <c r="E24" s="151"/>
      <c r="F24" s="151"/>
      <c r="G24" s="151"/>
      <c r="H24" s="151">
        <f t="shared" ref="H24:H30" si="4">SUM(E24:G24)</f>
        <v>0</v>
      </c>
      <c r="I24" s="305">
        <f t="shared" si="2"/>
        <v>0</v>
      </c>
      <c r="J24" s="151"/>
    </row>
    <row r="25" spans="1:10" ht="15.75" customHeight="1">
      <c r="A25" s="124" t="s">
        <v>448</v>
      </c>
      <c r="B25" s="130" t="s">
        <v>690</v>
      </c>
      <c r="C25" s="151"/>
      <c r="D25" s="151"/>
      <c r="E25" s="151"/>
      <c r="F25" s="151"/>
      <c r="G25" s="151"/>
      <c r="H25" s="151">
        <f t="shared" si="4"/>
        <v>0</v>
      </c>
      <c r="I25" s="305">
        <f t="shared" si="2"/>
        <v>0</v>
      </c>
      <c r="J25" s="151"/>
    </row>
    <row r="26" spans="1:10" ht="18" customHeight="1">
      <c r="A26" s="124" t="s">
        <v>448</v>
      </c>
      <c r="B26" s="130" t="s">
        <v>691</v>
      </c>
      <c r="C26" s="151"/>
      <c r="D26" s="151"/>
      <c r="E26" s="151"/>
      <c r="F26" s="151"/>
      <c r="G26" s="151"/>
      <c r="H26" s="151">
        <f t="shared" si="4"/>
        <v>0</v>
      </c>
      <c r="I26" s="305">
        <f t="shared" si="2"/>
        <v>0</v>
      </c>
      <c r="J26" s="151"/>
    </row>
    <row r="27" spans="1:10" ht="17.25" customHeight="1">
      <c r="A27" s="124" t="s">
        <v>448</v>
      </c>
      <c r="B27" s="130" t="s">
        <v>692</v>
      </c>
      <c r="C27" s="151"/>
      <c r="D27" s="151"/>
      <c r="E27" s="151"/>
      <c r="F27" s="151"/>
      <c r="G27" s="151"/>
      <c r="H27" s="151">
        <f t="shared" si="4"/>
        <v>0</v>
      </c>
      <c r="I27" s="305">
        <f t="shared" si="2"/>
        <v>0</v>
      </c>
      <c r="J27" s="151"/>
    </row>
    <row r="28" spans="1:10" ht="15.75" customHeight="1">
      <c r="A28" s="124" t="s">
        <v>448</v>
      </c>
      <c r="B28" s="130" t="s">
        <v>693</v>
      </c>
      <c r="C28" s="151"/>
      <c r="D28" s="151"/>
      <c r="E28" s="151"/>
      <c r="F28" s="151"/>
      <c r="G28" s="151"/>
      <c r="H28" s="151">
        <f t="shared" si="4"/>
        <v>0</v>
      </c>
      <c r="I28" s="305">
        <f t="shared" si="2"/>
        <v>0</v>
      </c>
      <c r="J28" s="151"/>
    </row>
    <row r="29" spans="1:10" ht="13.5" customHeight="1">
      <c r="A29" s="124" t="s">
        <v>448</v>
      </c>
      <c r="B29" s="130" t="s">
        <v>291</v>
      </c>
      <c r="C29" s="151"/>
      <c r="D29" s="151"/>
      <c r="E29" s="151"/>
      <c r="F29" s="151"/>
      <c r="G29" s="151"/>
      <c r="H29" s="151">
        <f t="shared" si="4"/>
        <v>0</v>
      </c>
      <c r="I29" s="305">
        <f t="shared" si="2"/>
        <v>0</v>
      </c>
      <c r="J29" s="151"/>
    </row>
    <row r="30" spans="1:10" s="33" customFormat="1" ht="23.25" customHeight="1">
      <c r="A30" s="90" t="s">
        <v>445</v>
      </c>
      <c r="B30" s="302" t="s">
        <v>695</v>
      </c>
      <c r="C30" s="303"/>
      <c r="D30" s="307"/>
      <c r="E30" s="307"/>
      <c r="F30" s="307"/>
      <c r="G30" s="307"/>
      <c r="H30" s="303">
        <f t="shared" si="4"/>
        <v>0</v>
      </c>
      <c r="I30" s="303">
        <f>SUM(F30:H30)</f>
        <v>0</v>
      </c>
      <c r="J30" s="306"/>
    </row>
    <row r="31" spans="1:10" s="33" customFormat="1" ht="17.25" customHeight="1">
      <c r="A31" s="291"/>
      <c r="B31" s="103" t="s">
        <v>285</v>
      </c>
      <c r="C31" s="301">
        <f>C16+C23+C30</f>
        <v>0</v>
      </c>
      <c r="D31" s="301">
        <f t="shared" ref="D31:I31" si="5">D16+D23+D30</f>
        <v>0</v>
      </c>
      <c r="E31" s="301">
        <f t="shared" si="5"/>
        <v>0</v>
      </c>
      <c r="F31" s="301">
        <f t="shared" si="5"/>
        <v>0</v>
      </c>
      <c r="G31" s="301">
        <f t="shared" si="5"/>
        <v>0</v>
      </c>
      <c r="H31" s="301">
        <f t="shared" si="5"/>
        <v>0</v>
      </c>
      <c r="I31" s="301">
        <f t="shared" si="5"/>
        <v>0</v>
      </c>
      <c r="J31" s="308"/>
    </row>
    <row r="32" spans="1:10" ht="15" customHeight="1"/>
    <row r="33" spans="1:11" ht="15" customHeight="1"/>
    <row r="34" spans="1:11" ht="16.5" customHeight="1">
      <c r="A34" s="291" t="s">
        <v>199</v>
      </c>
      <c r="B34" s="482" t="s">
        <v>931</v>
      </c>
      <c r="C34" s="482"/>
      <c r="D34" s="482"/>
      <c r="E34" s="482"/>
      <c r="F34" s="482"/>
      <c r="G34" s="482"/>
      <c r="H34" s="482"/>
      <c r="I34" s="482"/>
      <c r="J34" s="482"/>
    </row>
    <row r="35" spans="1:11">
      <c r="A35" s="232"/>
      <c r="B35" s="233"/>
      <c r="C35" s="525" t="s">
        <v>674</v>
      </c>
      <c r="D35" s="526"/>
      <c r="E35" s="525" t="s">
        <v>675</v>
      </c>
      <c r="F35" s="526"/>
      <c r="G35" s="525" t="s">
        <v>676</v>
      </c>
      <c r="H35" s="526"/>
      <c r="I35" s="525" t="s">
        <v>677</v>
      </c>
      <c r="J35" s="526"/>
    </row>
    <row r="36" spans="1:11" ht="22.5">
      <c r="A36" s="417" t="s">
        <v>439</v>
      </c>
      <c r="B36" s="452" t="s">
        <v>437</v>
      </c>
      <c r="C36" s="161" t="s">
        <v>503</v>
      </c>
      <c r="D36" s="161" t="s">
        <v>504</v>
      </c>
      <c r="E36" s="161" t="s">
        <v>503</v>
      </c>
      <c r="F36" s="161" t="s">
        <v>504</v>
      </c>
      <c r="G36" s="161" t="s">
        <v>503</v>
      </c>
      <c r="H36" s="161" t="s">
        <v>504</v>
      </c>
      <c r="I36" s="161" t="s">
        <v>503</v>
      </c>
      <c r="J36" s="161" t="s">
        <v>504</v>
      </c>
    </row>
    <row r="37" spans="1:11">
      <c r="A37" s="124"/>
      <c r="B37" s="130"/>
      <c r="C37" s="151"/>
      <c r="D37" s="151"/>
      <c r="E37" s="151"/>
      <c r="F37" s="151"/>
      <c r="G37" s="151"/>
      <c r="H37" s="151"/>
      <c r="I37" s="151"/>
      <c r="J37" s="151"/>
      <c r="K37" s="193"/>
    </row>
    <row r="38" spans="1:11">
      <c r="A38" s="124"/>
      <c r="B38" s="130"/>
      <c r="C38" s="151"/>
      <c r="D38" s="151"/>
      <c r="E38" s="151"/>
      <c r="F38" s="151"/>
      <c r="G38" s="151"/>
      <c r="H38" s="151"/>
      <c r="I38" s="151"/>
      <c r="J38" s="151"/>
      <c r="K38" s="193"/>
    </row>
    <row r="39" spans="1:11">
      <c r="A39" s="124"/>
      <c r="B39" s="130"/>
      <c r="C39" s="151"/>
      <c r="D39" s="151"/>
      <c r="E39" s="151"/>
      <c r="F39" s="151"/>
      <c r="G39" s="151"/>
      <c r="H39" s="151"/>
      <c r="I39" s="151"/>
      <c r="J39" s="151"/>
      <c r="K39" s="193"/>
    </row>
    <row r="40" spans="1:11">
      <c r="A40" s="124"/>
      <c r="B40" s="130"/>
      <c r="C40" s="151"/>
      <c r="D40" s="151"/>
      <c r="E40" s="151"/>
      <c r="F40" s="151"/>
      <c r="G40" s="151"/>
      <c r="H40" s="151"/>
      <c r="I40" s="151"/>
      <c r="J40" s="151"/>
      <c r="K40" s="193"/>
    </row>
    <row r="41" spans="1:11">
      <c r="A41" s="124"/>
      <c r="B41" s="130"/>
      <c r="C41" s="151"/>
      <c r="D41" s="151"/>
      <c r="E41" s="151"/>
      <c r="F41" s="151"/>
      <c r="G41" s="151"/>
      <c r="H41" s="151"/>
      <c r="I41" s="151"/>
      <c r="J41" s="151"/>
      <c r="K41" s="193"/>
    </row>
    <row r="42" spans="1:11">
      <c r="A42" s="124"/>
      <c r="B42" s="130"/>
      <c r="C42" s="151"/>
      <c r="D42" s="151"/>
      <c r="E42" s="151"/>
      <c r="F42" s="151"/>
      <c r="G42" s="151"/>
      <c r="H42" s="151"/>
      <c r="I42" s="151"/>
      <c r="J42" s="151"/>
      <c r="K42" s="193"/>
    </row>
    <row r="43" spans="1:11">
      <c r="A43" s="124"/>
      <c r="B43" s="130"/>
      <c r="C43" s="151"/>
      <c r="D43" s="151"/>
      <c r="E43" s="151"/>
      <c r="F43" s="151"/>
      <c r="G43" s="151"/>
      <c r="H43" s="151"/>
      <c r="I43" s="151"/>
      <c r="J43" s="151"/>
      <c r="K43" s="193"/>
    </row>
    <row r="44" spans="1:11">
      <c r="A44" s="124"/>
      <c r="B44" s="130"/>
      <c r="C44" s="151"/>
      <c r="D44" s="151"/>
      <c r="E44" s="151"/>
      <c r="F44" s="151"/>
      <c r="G44" s="151"/>
      <c r="H44" s="151"/>
      <c r="I44" s="151"/>
      <c r="J44" s="151"/>
      <c r="K44" s="193"/>
    </row>
    <row r="45" spans="1:11">
      <c r="A45" s="124"/>
      <c r="B45" s="130"/>
      <c r="C45" s="151"/>
      <c r="D45" s="151"/>
      <c r="E45" s="151"/>
      <c r="F45" s="151"/>
      <c r="G45" s="151"/>
      <c r="H45" s="151"/>
      <c r="I45" s="151"/>
      <c r="J45" s="151"/>
      <c r="K45" s="193"/>
    </row>
    <row r="46" spans="1:11">
      <c r="A46" s="124"/>
      <c r="B46" s="130"/>
      <c r="C46" s="151"/>
      <c r="D46" s="151"/>
      <c r="E46" s="151"/>
      <c r="F46" s="151"/>
      <c r="G46" s="151"/>
      <c r="H46" s="151"/>
      <c r="I46" s="151"/>
      <c r="J46" s="151"/>
      <c r="K46" s="193"/>
    </row>
    <row r="47" spans="1:11">
      <c r="A47" s="124"/>
      <c r="B47" s="130"/>
      <c r="C47" s="151"/>
      <c r="D47" s="151"/>
      <c r="E47" s="151"/>
      <c r="F47" s="151"/>
      <c r="G47" s="151"/>
      <c r="H47" s="151"/>
      <c r="I47" s="151"/>
      <c r="J47" s="151"/>
      <c r="K47" s="193"/>
    </row>
    <row r="48" spans="1:11">
      <c r="A48" s="124"/>
      <c r="B48" s="130"/>
      <c r="C48" s="151"/>
      <c r="D48" s="151"/>
      <c r="E48" s="151"/>
      <c r="F48" s="151"/>
      <c r="G48" s="151"/>
      <c r="H48" s="151"/>
      <c r="I48" s="151"/>
      <c r="J48" s="151"/>
      <c r="K48" s="193"/>
    </row>
    <row r="49" spans="1:11">
      <c r="A49" s="124"/>
      <c r="B49" s="130"/>
      <c r="C49" s="151"/>
      <c r="D49" s="151"/>
      <c r="E49" s="151"/>
      <c r="F49" s="151"/>
      <c r="G49" s="151"/>
      <c r="H49" s="151"/>
      <c r="I49" s="151"/>
      <c r="J49" s="151"/>
      <c r="K49" s="193"/>
    </row>
    <row r="50" spans="1:11">
      <c r="A50" s="124"/>
      <c r="B50" s="130"/>
      <c r="C50" s="151"/>
      <c r="D50" s="151"/>
      <c r="E50" s="151"/>
      <c r="F50" s="151"/>
      <c r="G50" s="151"/>
      <c r="H50" s="151"/>
      <c r="I50" s="151"/>
      <c r="J50" s="151"/>
      <c r="K50" s="193"/>
    </row>
    <row r="51" spans="1:11">
      <c r="A51" s="124"/>
      <c r="B51" s="130"/>
      <c r="C51" s="151"/>
      <c r="D51" s="151"/>
      <c r="E51" s="151"/>
      <c r="F51" s="151"/>
      <c r="G51" s="151"/>
      <c r="H51" s="151"/>
      <c r="I51" s="151"/>
      <c r="J51" s="151"/>
      <c r="K51" s="193"/>
    </row>
    <row r="52" spans="1:11">
      <c r="A52" s="124"/>
      <c r="B52" s="130"/>
      <c r="C52" s="151"/>
      <c r="D52" s="151"/>
      <c r="E52" s="151"/>
      <c r="F52" s="151"/>
      <c r="G52" s="151"/>
      <c r="H52" s="151"/>
      <c r="I52" s="151"/>
      <c r="J52" s="151"/>
      <c r="K52" s="193"/>
    </row>
    <row r="53" spans="1:11">
      <c r="A53" s="124"/>
      <c r="B53" s="130"/>
      <c r="C53" s="151"/>
      <c r="D53" s="151"/>
      <c r="E53" s="151"/>
      <c r="F53" s="151"/>
      <c r="G53" s="151"/>
      <c r="H53" s="151"/>
      <c r="I53" s="151"/>
      <c r="J53" s="151"/>
      <c r="K53" s="193"/>
    </row>
    <row r="54" spans="1:11">
      <c r="A54" s="124"/>
      <c r="B54" s="130"/>
      <c r="C54" s="151"/>
      <c r="D54" s="151"/>
      <c r="E54" s="151"/>
      <c r="F54" s="151"/>
      <c r="G54" s="151"/>
      <c r="H54" s="151"/>
      <c r="I54" s="151"/>
      <c r="J54" s="151"/>
      <c r="K54" s="193"/>
    </row>
    <row r="55" spans="1:11">
      <c r="A55" s="124"/>
      <c r="B55" s="130"/>
      <c r="C55" s="151"/>
      <c r="D55" s="151"/>
      <c r="E55" s="151"/>
      <c r="F55" s="151"/>
      <c r="G55" s="151"/>
      <c r="H55" s="151"/>
      <c r="I55" s="151"/>
      <c r="J55" s="151"/>
      <c r="K55" s="193"/>
    </row>
    <row r="56" spans="1:11">
      <c r="A56" s="124"/>
      <c r="B56" s="130"/>
      <c r="C56" s="151"/>
      <c r="D56" s="151"/>
      <c r="E56" s="151"/>
      <c r="F56" s="151"/>
      <c r="G56" s="151"/>
      <c r="H56" s="151"/>
      <c r="I56" s="151"/>
      <c r="J56" s="151"/>
      <c r="K56" s="193"/>
    </row>
    <row r="57" spans="1:11">
      <c r="A57" s="124"/>
      <c r="B57" s="130"/>
      <c r="C57" s="151"/>
      <c r="D57" s="151"/>
      <c r="E57" s="151"/>
      <c r="F57" s="151"/>
      <c r="G57" s="151"/>
      <c r="H57" s="151"/>
      <c r="I57" s="151"/>
      <c r="J57" s="151"/>
      <c r="K57" s="193"/>
    </row>
    <row r="58" spans="1:11">
      <c r="A58" s="124"/>
      <c r="B58" s="130"/>
      <c r="C58" s="151"/>
      <c r="D58" s="151"/>
      <c r="E58" s="151"/>
      <c r="F58" s="151"/>
      <c r="G58" s="151"/>
      <c r="H58" s="151"/>
      <c r="I58" s="151"/>
      <c r="J58" s="151"/>
      <c r="K58" s="193"/>
    </row>
    <row r="59" spans="1:11" s="33" customFormat="1">
      <c r="A59" s="291"/>
      <c r="B59" s="103" t="s">
        <v>285</v>
      </c>
      <c r="C59" s="301">
        <f>SUM(C37:C58)</f>
        <v>0</v>
      </c>
      <c r="D59" s="301">
        <f t="shared" ref="D59:J59" si="6">SUM(D37:D58)</f>
        <v>0</v>
      </c>
      <c r="E59" s="301">
        <f t="shared" si="6"/>
        <v>0</v>
      </c>
      <c r="F59" s="301">
        <f t="shared" si="6"/>
        <v>0</v>
      </c>
      <c r="G59" s="301">
        <f t="shared" si="6"/>
        <v>0</v>
      </c>
      <c r="H59" s="301">
        <f t="shared" si="6"/>
        <v>0</v>
      </c>
      <c r="I59" s="301">
        <f t="shared" si="6"/>
        <v>0</v>
      </c>
      <c r="J59" s="301">
        <f t="shared" si="6"/>
        <v>0</v>
      </c>
    </row>
    <row r="60" spans="1:11" s="33" customFormat="1">
      <c r="A60" s="471"/>
      <c r="B60" s="24"/>
      <c r="C60" s="470"/>
      <c r="D60" s="470"/>
      <c r="E60" s="470"/>
      <c r="F60" s="470"/>
      <c r="G60" s="470"/>
      <c r="H60" s="470"/>
      <c r="I60" s="470"/>
      <c r="J60" s="470"/>
      <c r="K60" s="471"/>
    </row>
    <row r="61" spans="1:11" s="33" customFormat="1">
      <c r="A61" s="469"/>
      <c r="B61" s="24" t="s">
        <v>955</v>
      </c>
      <c r="C61" s="470"/>
      <c r="D61" s="470"/>
      <c r="E61" s="470"/>
      <c r="F61" s="470"/>
      <c r="G61" s="470"/>
      <c r="H61" s="470"/>
      <c r="I61" s="470"/>
      <c r="J61" s="470"/>
      <c r="K61" s="471"/>
    </row>
    <row r="62" spans="1:11">
      <c r="C62" s="193"/>
      <c r="D62" s="193"/>
      <c r="E62" s="193"/>
      <c r="F62" s="193"/>
      <c r="G62" s="193"/>
      <c r="H62" s="193"/>
      <c r="I62" s="193"/>
      <c r="J62" s="193"/>
      <c r="K62" s="193"/>
    </row>
    <row r="63" spans="1:11">
      <c r="C63" s="193"/>
      <c r="D63" s="193"/>
      <c r="E63" s="193"/>
      <c r="F63" s="193"/>
      <c r="G63" s="193"/>
      <c r="H63" s="193"/>
      <c r="I63" s="193"/>
      <c r="J63" s="193"/>
      <c r="K63" s="193"/>
    </row>
    <row r="64" spans="1:11" hidden="1">
      <c r="A64" s="520" t="s">
        <v>7</v>
      </c>
      <c r="B64" s="520"/>
      <c r="C64" s="520"/>
      <c r="D64" s="520"/>
      <c r="E64" s="193"/>
      <c r="F64" s="193"/>
      <c r="G64" s="193"/>
      <c r="H64" s="193"/>
      <c r="I64" s="193"/>
      <c r="J64" s="193"/>
      <c r="K64" s="193"/>
    </row>
    <row r="65" spans="1:11" hidden="1">
      <c r="A65" s="455" t="s">
        <v>538</v>
      </c>
      <c r="B65" s="520" t="s">
        <v>4</v>
      </c>
      <c r="C65" s="520"/>
      <c r="D65" s="520"/>
      <c r="E65" s="193"/>
      <c r="F65" s="193"/>
      <c r="G65" s="193"/>
      <c r="H65" s="193"/>
      <c r="I65" s="193"/>
      <c r="J65" s="193"/>
      <c r="K65" s="193"/>
    </row>
    <row r="66" spans="1:11" hidden="1">
      <c r="A66" s="455" t="s">
        <v>290</v>
      </c>
      <c r="B66" s="520" t="s">
        <v>5</v>
      </c>
      <c r="C66" s="520"/>
      <c r="D66" s="520"/>
      <c r="E66" s="193"/>
      <c r="F66" s="193"/>
      <c r="G66" s="193"/>
      <c r="H66" s="193"/>
      <c r="I66" s="193"/>
      <c r="J66" s="193"/>
      <c r="K66" s="193"/>
    </row>
    <row r="67" spans="1:11" hidden="1">
      <c r="A67" s="455" t="s">
        <v>292</v>
      </c>
      <c r="B67" s="520" t="s">
        <v>6</v>
      </c>
      <c r="C67" s="520"/>
      <c r="D67" s="520"/>
      <c r="E67" s="193"/>
      <c r="F67" s="193"/>
      <c r="G67" s="193"/>
      <c r="H67" s="193"/>
      <c r="I67" s="193"/>
      <c r="J67" s="193"/>
      <c r="K67" s="193"/>
    </row>
    <row r="68" spans="1:11">
      <c r="C68" s="193"/>
      <c r="D68" s="193"/>
      <c r="E68" s="193"/>
      <c r="F68" s="193"/>
      <c r="G68" s="193"/>
      <c r="H68" s="193"/>
      <c r="I68" s="193"/>
      <c r="J68" s="193"/>
      <c r="K68" s="193"/>
    </row>
    <row r="69" spans="1:11">
      <c r="C69" s="193"/>
      <c r="D69" s="193"/>
      <c r="E69" s="193"/>
      <c r="F69" s="193"/>
      <c r="G69" s="193"/>
      <c r="H69" s="193"/>
      <c r="I69" s="193"/>
      <c r="J69" s="193"/>
      <c r="K69" s="193"/>
    </row>
    <row r="70" spans="1:11">
      <c r="C70" s="193"/>
      <c r="D70" s="193"/>
      <c r="E70" s="193"/>
      <c r="F70" s="193"/>
      <c r="G70" s="193"/>
      <c r="H70" s="193"/>
      <c r="I70" s="193"/>
      <c r="J70" s="193"/>
      <c r="K70" s="193"/>
    </row>
  </sheetData>
  <mergeCells count="22">
    <mergeCell ref="B12:J12"/>
    <mergeCell ref="H14:H15"/>
    <mergeCell ref="I13:I15"/>
    <mergeCell ref="B2:J2"/>
    <mergeCell ref="C3:D3"/>
    <mergeCell ref="E3:F3"/>
    <mergeCell ref="G3:H3"/>
    <mergeCell ref="I3:J3"/>
    <mergeCell ref="A64:D64"/>
    <mergeCell ref="B65:D65"/>
    <mergeCell ref="B66:D66"/>
    <mergeCell ref="B67:D67"/>
    <mergeCell ref="G14:G15"/>
    <mergeCell ref="B34:J34"/>
    <mergeCell ref="C35:D35"/>
    <mergeCell ref="E35:F35"/>
    <mergeCell ref="G35:H35"/>
    <mergeCell ref="I35:J35"/>
    <mergeCell ref="D13:D14"/>
    <mergeCell ref="E13:H13"/>
    <mergeCell ref="E14:E15"/>
    <mergeCell ref="F14:F15"/>
  </mergeCells>
  <pageMargins left="0.7" right="0.7" top="0.75" bottom="0.75" header="0.3" footer="0.3"/>
  <pageSetup paperSize="9" scale="89" orientation="landscape" r:id="rId1"/>
</worksheet>
</file>

<file path=xl/worksheets/sheet14.xml><?xml version="1.0" encoding="utf-8"?>
<worksheet xmlns="http://schemas.openxmlformats.org/spreadsheetml/2006/main" xmlns:r="http://schemas.openxmlformats.org/officeDocument/2006/relationships">
  <sheetPr codeName="Arkusz18"/>
  <dimension ref="A2:O48"/>
  <sheetViews>
    <sheetView view="pageBreakPreview" topLeftCell="A28" zoomScaleNormal="100" zoomScaleSheetLayoutView="100" workbookViewId="0">
      <selection activeCell="C3" sqref="C3"/>
    </sheetView>
  </sheetViews>
  <sheetFormatPr defaultColWidth="8.85546875" defaultRowHeight="11.25"/>
  <cols>
    <col min="1" max="1" width="7.85546875" style="12" customWidth="1"/>
    <col min="2" max="2" width="66.5703125" style="12" customWidth="1"/>
    <col min="3" max="3" width="14.28515625" style="12" customWidth="1"/>
    <col min="4" max="4" width="14.85546875" style="12" customWidth="1"/>
    <col min="5" max="6" width="12.28515625" style="12" customWidth="1"/>
    <col min="7" max="16384" width="8.85546875" style="12"/>
  </cols>
  <sheetData>
    <row r="2" spans="1:15" ht="22.5">
      <c r="A2" s="194" t="s">
        <v>313</v>
      </c>
      <c r="B2" s="21" t="s">
        <v>696</v>
      </c>
      <c r="C2" s="47" t="s">
        <v>503</v>
      </c>
      <c r="D2" s="47" t="s">
        <v>504</v>
      </c>
    </row>
    <row r="3" spans="1:15">
      <c r="A3" s="124" t="s">
        <v>448</v>
      </c>
      <c r="B3" s="130" t="s">
        <v>697</v>
      </c>
      <c r="C3" s="151"/>
      <c r="D3" s="151"/>
    </row>
    <row r="4" spans="1:15">
      <c r="A4" s="124" t="s">
        <v>448</v>
      </c>
      <c r="B4" s="130" t="s">
        <v>698</v>
      </c>
      <c r="C4" s="151"/>
      <c r="D4" s="151"/>
    </row>
    <row r="5" spans="1:15">
      <c r="A5" s="3" t="s">
        <v>448</v>
      </c>
      <c r="B5" s="451" t="s">
        <v>699</v>
      </c>
      <c r="C5" s="151"/>
      <c r="D5" s="151"/>
      <c r="E5" s="57" t="s">
        <v>172</v>
      </c>
      <c r="F5" s="57" t="s">
        <v>171</v>
      </c>
    </row>
    <row r="6" spans="1:15">
      <c r="A6" s="3" t="s">
        <v>448</v>
      </c>
      <c r="B6" s="130" t="s">
        <v>700</v>
      </c>
      <c r="C6" s="6"/>
      <c r="D6" s="151"/>
      <c r="E6" s="58" t="s">
        <v>217</v>
      </c>
      <c r="F6" s="58" t="s">
        <v>217</v>
      </c>
    </row>
    <row r="7" spans="1:15">
      <c r="A7" s="3" t="s">
        <v>448</v>
      </c>
      <c r="B7" s="130" t="s">
        <v>466</v>
      </c>
      <c r="C7" s="6"/>
      <c r="D7" s="151"/>
      <c r="E7" s="62" t="e">
        <f>#REF!</f>
        <v>#REF!</v>
      </c>
      <c r="F7" s="62" t="e">
        <f>#REF!</f>
        <v>#REF!</v>
      </c>
    </row>
    <row r="8" spans="1:15">
      <c r="A8" s="124"/>
      <c r="B8" s="130"/>
      <c r="C8" s="6"/>
      <c r="D8" s="151"/>
      <c r="E8" s="66" t="s">
        <v>218</v>
      </c>
      <c r="F8" s="66" t="s">
        <v>218</v>
      </c>
      <c r="O8" s="12" t="s">
        <v>484</v>
      </c>
    </row>
    <row r="9" spans="1:15">
      <c r="A9" s="214"/>
      <c r="B9" s="21" t="s">
        <v>285</v>
      </c>
      <c r="C9" s="61">
        <f>SUM(C3:C8)</f>
        <v>0</v>
      </c>
      <c r="D9" s="61">
        <f>SUM(D3:D8)</f>
        <v>0</v>
      </c>
      <c r="E9" s="62" t="e">
        <f>C7-E7</f>
        <v>#REF!</v>
      </c>
      <c r="F9" s="62" t="e">
        <f>D7-F7</f>
        <v>#REF!</v>
      </c>
    </row>
    <row r="12" spans="1:15" ht="22.5">
      <c r="A12" s="194" t="s">
        <v>703</v>
      </c>
      <c r="B12" s="21" t="s">
        <v>701</v>
      </c>
      <c r="C12" s="47" t="s">
        <v>503</v>
      </c>
      <c r="D12" s="47" t="s">
        <v>504</v>
      </c>
    </row>
    <row r="13" spans="1:15">
      <c r="A13" s="211" t="s">
        <v>289</v>
      </c>
      <c r="B13" s="236" t="s">
        <v>458</v>
      </c>
      <c r="C13" s="237">
        <f>SUM(C14:C20)</f>
        <v>273830.01999999996</v>
      </c>
      <c r="D13" s="237">
        <f>SUM(D14:D20)</f>
        <v>272065.14</v>
      </c>
    </row>
    <row r="14" spans="1:15">
      <c r="A14" s="221" t="s">
        <v>448</v>
      </c>
      <c r="B14" s="235" t="s">
        <v>386</v>
      </c>
      <c r="C14" s="50">
        <v>268986.09999999998</v>
      </c>
      <c r="D14" s="50">
        <v>267930.53999999998</v>
      </c>
    </row>
    <row r="15" spans="1:15">
      <c r="A15" s="221" t="s">
        <v>448</v>
      </c>
      <c r="B15" s="235" t="s">
        <v>387</v>
      </c>
      <c r="C15" s="50">
        <v>517.29999999999995</v>
      </c>
      <c r="D15" s="50">
        <v>351.07</v>
      </c>
    </row>
    <row r="16" spans="1:15">
      <c r="A16" s="221" t="s">
        <v>448</v>
      </c>
      <c r="B16" s="235" t="s">
        <v>388</v>
      </c>
      <c r="C16" s="50">
        <v>689.37</v>
      </c>
      <c r="D16" s="50">
        <v>2148.09</v>
      </c>
    </row>
    <row r="17" spans="1:6">
      <c r="A17" s="221" t="s">
        <v>448</v>
      </c>
      <c r="B17" s="292" t="s">
        <v>93</v>
      </c>
      <c r="C17" s="50"/>
      <c r="D17" s="50"/>
    </row>
    <row r="18" spans="1:6">
      <c r="A18" s="221" t="s">
        <v>448</v>
      </c>
      <c r="B18" s="172" t="s">
        <v>94</v>
      </c>
      <c r="C18" s="50"/>
      <c r="D18" s="50"/>
    </row>
    <row r="19" spans="1:6">
      <c r="A19" s="221" t="s">
        <v>448</v>
      </c>
      <c r="B19" s="172" t="s">
        <v>115</v>
      </c>
      <c r="C19" s="50"/>
      <c r="D19" s="50"/>
    </row>
    <row r="20" spans="1:6">
      <c r="A20" s="293"/>
      <c r="B20" s="235" t="s">
        <v>389</v>
      </c>
      <c r="C20" s="50">
        <v>3637.25</v>
      </c>
      <c r="D20" s="50">
        <v>1635.44</v>
      </c>
    </row>
    <row r="21" spans="1:6">
      <c r="A21" s="211" t="s">
        <v>290</v>
      </c>
      <c r="B21" s="236" t="s">
        <v>459</v>
      </c>
      <c r="C21" s="237">
        <f>SUM(C22:C29)</f>
        <v>0</v>
      </c>
      <c r="D21" s="237">
        <f>SUM(D22:D29)</f>
        <v>26154</v>
      </c>
    </row>
    <row r="22" spans="1:6">
      <c r="A22" s="221" t="s">
        <v>448</v>
      </c>
      <c r="B22" s="235" t="s">
        <v>390</v>
      </c>
      <c r="C22" s="50"/>
      <c r="D22" s="50"/>
    </row>
    <row r="23" spans="1:6">
      <c r="A23" s="221" t="s">
        <v>448</v>
      </c>
      <c r="B23" s="235" t="s">
        <v>391</v>
      </c>
      <c r="C23" s="50"/>
      <c r="D23" s="50"/>
    </row>
    <row r="24" spans="1:6">
      <c r="A24" s="221" t="s">
        <v>448</v>
      </c>
      <c r="B24" s="235" t="s">
        <v>392</v>
      </c>
      <c r="C24" s="50"/>
      <c r="D24" s="50"/>
    </row>
    <row r="25" spans="1:6">
      <c r="A25" s="221" t="s">
        <v>448</v>
      </c>
      <c r="B25" s="235" t="s">
        <v>460</v>
      </c>
      <c r="C25" s="50"/>
      <c r="D25" s="50"/>
    </row>
    <row r="26" spans="1:6">
      <c r="A26" s="221" t="s">
        <v>448</v>
      </c>
      <c r="B26" s="235" t="s">
        <v>68</v>
      </c>
      <c r="C26" s="50"/>
      <c r="D26" s="50"/>
    </row>
    <row r="27" spans="1:6">
      <c r="A27" s="221" t="s">
        <v>448</v>
      </c>
      <c r="B27" s="235" t="s">
        <v>393</v>
      </c>
      <c r="C27" s="50"/>
      <c r="D27" s="50"/>
    </row>
    <row r="28" spans="1:6">
      <c r="A28" s="221" t="s">
        <v>448</v>
      </c>
      <c r="B28" s="235" t="s">
        <v>389</v>
      </c>
      <c r="C28" s="50"/>
      <c r="D28" s="50"/>
      <c r="E28" s="57" t="s">
        <v>172</v>
      </c>
      <c r="F28" s="57" t="s">
        <v>171</v>
      </c>
    </row>
    <row r="29" spans="1:6">
      <c r="A29" s="293" t="s">
        <v>448</v>
      </c>
      <c r="B29" s="294" t="s">
        <v>960</v>
      </c>
      <c r="C29" s="50"/>
      <c r="D29" s="50">
        <v>26154</v>
      </c>
      <c r="E29" s="58" t="s">
        <v>217</v>
      </c>
      <c r="F29" s="58" t="s">
        <v>217</v>
      </c>
    </row>
    <row r="30" spans="1:6">
      <c r="A30" s="214"/>
      <c r="B30" s="21" t="s">
        <v>285</v>
      </c>
      <c r="C30" s="61">
        <f>C13+C21</f>
        <v>273830.01999999996</v>
      </c>
      <c r="D30" s="61">
        <f>D13+D21</f>
        <v>298219.14</v>
      </c>
      <c r="E30" s="62" t="e">
        <f>#REF!</f>
        <v>#REF!</v>
      </c>
      <c r="F30" s="62" t="e">
        <f>#REF!</f>
        <v>#REF!</v>
      </c>
    </row>
    <row r="31" spans="1:6">
      <c r="E31" s="66" t="s">
        <v>218</v>
      </c>
      <c r="F31" s="66" t="s">
        <v>218</v>
      </c>
    </row>
    <row r="32" spans="1:6">
      <c r="E32" s="62" t="e">
        <f>C30-E30</f>
        <v>#REF!</v>
      </c>
      <c r="F32" s="62" t="e">
        <f>D30-F30</f>
        <v>#REF!</v>
      </c>
    </row>
    <row r="33" spans="1:6" ht="28.5" customHeight="1">
      <c r="A33" s="194" t="s">
        <v>704</v>
      </c>
      <c r="B33" s="21" t="s">
        <v>701</v>
      </c>
      <c r="C33" s="47" t="s">
        <v>503</v>
      </c>
      <c r="D33" s="47" t="s">
        <v>504</v>
      </c>
    </row>
    <row r="34" spans="1:6" ht="19.5" customHeight="1">
      <c r="A34" s="295" t="s">
        <v>448</v>
      </c>
      <c r="B34" s="18" t="s">
        <v>702</v>
      </c>
      <c r="C34" s="296"/>
      <c r="D34" s="296"/>
    </row>
    <row r="35" spans="1:6" ht="15" customHeight="1">
      <c r="A35" s="297" t="s">
        <v>448</v>
      </c>
      <c r="B35" s="298" t="s">
        <v>71</v>
      </c>
      <c r="C35" s="299">
        <f>SUM(C36:C38)</f>
        <v>1660012.68</v>
      </c>
      <c r="D35" s="299">
        <f>SUM(D36:D38)</f>
        <v>2052581.65</v>
      </c>
    </row>
    <row r="36" spans="1:6">
      <c r="A36" s="300" t="s">
        <v>448</v>
      </c>
      <c r="B36" s="49" t="s">
        <v>1006</v>
      </c>
      <c r="C36" s="50">
        <v>1660012.68</v>
      </c>
      <c r="D36" s="50">
        <v>2052581.65</v>
      </c>
    </row>
    <row r="37" spans="1:6" ht="15" customHeight="1">
      <c r="A37" s="300"/>
      <c r="B37" s="49"/>
      <c r="C37" s="50"/>
      <c r="D37" s="50"/>
    </row>
    <row r="38" spans="1:6" ht="15" customHeight="1">
      <c r="A38" s="300"/>
      <c r="B38" s="49"/>
      <c r="C38" s="50"/>
      <c r="D38" s="50"/>
    </row>
    <row r="39" spans="1:6" ht="15" customHeight="1">
      <c r="A39" s="297" t="s">
        <v>448</v>
      </c>
      <c r="B39" s="298" t="s">
        <v>72</v>
      </c>
      <c r="C39" s="299">
        <f>SUM(C40:C45)</f>
        <v>716855.02</v>
      </c>
      <c r="D39" s="299">
        <f>SUM(D40:D45)</f>
        <v>669296.94999999995</v>
      </c>
    </row>
    <row r="40" spans="1:6">
      <c r="A40" s="300" t="s">
        <v>448</v>
      </c>
      <c r="B40" s="49" t="s">
        <v>1006</v>
      </c>
      <c r="C40" s="50">
        <v>716855.02</v>
      </c>
      <c r="D40" s="50">
        <v>669296.94999999995</v>
      </c>
    </row>
    <row r="41" spans="1:6" ht="15" customHeight="1">
      <c r="A41" s="300" t="s">
        <v>448</v>
      </c>
      <c r="B41" s="49"/>
      <c r="C41" s="50"/>
      <c r="D41" s="50"/>
    </row>
    <row r="42" spans="1:6" ht="15" customHeight="1">
      <c r="A42" s="300" t="s">
        <v>448</v>
      </c>
      <c r="B42" s="49"/>
      <c r="C42" s="50"/>
      <c r="D42" s="50"/>
    </row>
    <row r="43" spans="1:6" ht="15" customHeight="1">
      <c r="A43" s="300" t="s">
        <v>448</v>
      </c>
      <c r="B43" s="49"/>
      <c r="C43" s="50"/>
      <c r="D43" s="50"/>
    </row>
    <row r="44" spans="1:6" ht="15" customHeight="1">
      <c r="A44" s="300" t="s">
        <v>448</v>
      </c>
      <c r="B44" s="49"/>
      <c r="C44" s="50"/>
      <c r="D44" s="50"/>
      <c r="E44" s="57" t="s">
        <v>172</v>
      </c>
      <c r="F44" s="57" t="s">
        <v>171</v>
      </c>
    </row>
    <row r="45" spans="1:6" ht="15" customHeight="1">
      <c r="A45" s="300" t="s">
        <v>448</v>
      </c>
      <c r="B45" s="49"/>
      <c r="C45" s="50"/>
      <c r="D45" s="50"/>
      <c r="E45" s="58" t="s">
        <v>217</v>
      </c>
      <c r="F45" s="58" t="s">
        <v>217</v>
      </c>
    </row>
    <row r="46" spans="1:6" ht="15" customHeight="1">
      <c r="A46" s="59"/>
      <c r="B46" s="46" t="s">
        <v>285</v>
      </c>
      <c r="C46" s="61">
        <f>C34+C35+C39</f>
        <v>2376867.7000000002</v>
      </c>
      <c r="D46" s="61">
        <f>D34+D35+D39</f>
        <v>2721878.5999999996</v>
      </c>
      <c r="E46" s="62" t="e">
        <f>#REF!</f>
        <v>#REF!</v>
      </c>
      <c r="F46" s="62" t="e">
        <f>#REF!</f>
        <v>#REF!</v>
      </c>
    </row>
    <row r="47" spans="1:6" ht="15" customHeight="1">
      <c r="E47" s="66" t="s">
        <v>218</v>
      </c>
      <c r="F47" s="66" t="s">
        <v>218</v>
      </c>
    </row>
    <row r="48" spans="1:6" ht="15" customHeight="1">
      <c r="E48" s="62" t="e">
        <f>C46-E46</f>
        <v>#REF!</v>
      </c>
      <c r="F48" s="62" t="e">
        <f>D46-F46</f>
        <v>#REF!</v>
      </c>
    </row>
  </sheetData>
  <pageMargins left="0.7" right="0.7" top="0.75" bottom="0.75" header="0.3" footer="0.3"/>
  <pageSetup paperSize="9" scale="86" orientation="portrait" horizontalDpi="4294967293" r:id="rId1"/>
</worksheet>
</file>

<file path=xl/worksheets/sheet15.xml><?xml version="1.0" encoding="utf-8"?>
<worksheet xmlns="http://schemas.openxmlformats.org/spreadsheetml/2006/main" xmlns:r="http://schemas.openxmlformats.org/officeDocument/2006/relationships">
  <sheetPr codeName="Arkusz22"/>
  <dimension ref="A2:F56"/>
  <sheetViews>
    <sheetView view="pageBreakPreview" topLeftCell="A10" zoomScaleNormal="100" zoomScaleSheetLayoutView="100" workbookViewId="0">
      <selection activeCell="F27" sqref="F27"/>
    </sheetView>
  </sheetViews>
  <sheetFormatPr defaultColWidth="9.140625" defaultRowHeight="11.25"/>
  <cols>
    <col min="1" max="1" width="9.140625" style="126"/>
    <col min="2" max="2" width="44.28515625" style="12" customWidth="1"/>
    <col min="3" max="3" width="15.85546875" style="12" customWidth="1"/>
    <col min="4" max="4" width="15.140625" style="12" customWidth="1"/>
    <col min="5" max="6" width="14.28515625" style="12" customWidth="1"/>
    <col min="7" max="16384" width="9.140625" style="12"/>
  </cols>
  <sheetData>
    <row r="2" spans="1:6" s="17" customFormat="1" ht="22.9" customHeight="1">
      <c r="A2" s="291" t="s">
        <v>200</v>
      </c>
      <c r="B2" s="482" t="s">
        <v>705</v>
      </c>
      <c r="C2" s="482"/>
      <c r="D2" s="482"/>
      <c r="E2" s="482"/>
      <c r="F2" s="482"/>
    </row>
    <row r="3" spans="1:6" ht="15" customHeight="1">
      <c r="A3" s="124" t="s">
        <v>439</v>
      </c>
      <c r="B3" s="106" t="s">
        <v>437</v>
      </c>
      <c r="C3" s="112" t="s">
        <v>706</v>
      </c>
      <c r="D3" s="106" t="s">
        <v>238</v>
      </c>
      <c r="E3" s="112" t="s">
        <v>707</v>
      </c>
      <c r="F3" s="106" t="s">
        <v>238</v>
      </c>
    </row>
    <row r="4" spans="1:6" ht="15" customHeight="1">
      <c r="A4" s="538" t="s">
        <v>441</v>
      </c>
      <c r="B4" s="539" t="s">
        <v>554</v>
      </c>
      <c r="C4" s="521">
        <v>200</v>
      </c>
      <c r="D4" s="537">
        <v>102728.88</v>
      </c>
      <c r="E4" s="130" t="s">
        <v>961</v>
      </c>
      <c r="F4" s="151">
        <v>2156</v>
      </c>
    </row>
    <row r="5" spans="1:6" ht="15" customHeight="1">
      <c r="A5" s="538"/>
      <c r="B5" s="539"/>
      <c r="C5" s="521"/>
      <c r="D5" s="537"/>
      <c r="E5" s="130" t="s">
        <v>709</v>
      </c>
      <c r="F5" s="151">
        <v>100572.88</v>
      </c>
    </row>
    <row r="6" spans="1:6" ht="15" customHeight="1">
      <c r="A6" s="536" t="s">
        <v>442</v>
      </c>
      <c r="B6" s="539" t="s">
        <v>554</v>
      </c>
      <c r="C6" s="521">
        <v>844</v>
      </c>
      <c r="D6" s="537">
        <v>919368.39</v>
      </c>
      <c r="E6" s="130" t="s">
        <v>975</v>
      </c>
      <c r="F6" s="151">
        <v>13845.79</v>
      </c>
    </row>
    <row r="7" spans="1:6" ht="15" customHeight="1">
      <c r="A7" s="536"/>
      <c r="B7" s="539"/>
      <c r="C7" s="521"/>
      <c r="D7" s="537"/>
      <c r="E7" s="130" t="s">
        <v>974</v>
      </c>
      <c r="F7" s="151">
        <v>905522.6</v>
      </c>
    </row>
    <row r="8" spans="1:6" ht="15" customHeight="1">
      <c r="A8" s="521"/>
      <c r="B8" s="521"/>
      <c r="C8" s="521"/>
      <c r="D8" s="537"/>
      <c r="E8" s="130"/>
      <c r="F8" s="151"/>
    </row>
    <row r="9" spans="1:6" ht="15" customHeight="1">
      <c r="A9" s="521"/>
      <c r="B9" s="521"/>
      <c r="C9" s="521"/>
      <c r="D9" s="537"/>
      <c r="E9" s="130"/>
      <c r="F9" s="151"/>
    </row>
    <row r="10" spans="1:6" ht="15" customHeight="1">
      <c r="A10" s="521"/>
      <c r="B10" s="521"/>
      <c r="C10" s="521"/>
      <c r="D10" s="537"/>
      <c r="E10" s="130"/>
      <c r="F10" s="151"/>
    </row>
    <row r="11" spans="1:6" ht="15" customHeight="1">
      <c r="A11" s="521"/>
      <c r="B11" s="521"/>
      <c r="C11" s="521"/>
      <c r="D11" s="537"/>
      <c r="E11" s="130"/>
      <c r="F11" s="151"/>
    </row>
    <row r="12" spans="1:6" s="33" customFormat="1" ht="15" customHeight="1">
      <c r="A12" s="158"/>
      <c r="B12" s="159" t="s">
        <v>285</v>
      </c>
      <c r="C12" s="159"/>
      <c r="D12" s="420">
        <f>SUM(D4:D11)</f>
        <v>1022097.27</v>
      </c>
      <c r="E12" s="159"/>
      <c r="F12" s="420">
        <f>SUM(F4:F11)</f>
        <v>1022097.27</v>
      </c>
    </row>
    <row r="13" spans="1:6" ht="18" customHeight="1">
      <c r="D13" s="193"/>
      <c r="F13" s="193"/>
    </row>
    <row r="14" spans="1:6" ht="18" customHeight="1">
      <c r="D14" s="193"/>
      <c r="F14" s="193"/>
    </row>
    <row r="15" spans="1:6" ht="22.9" customHeight="1">
      <c r="A15" s="291" t="s">
        <v>201</v>
      </c>
      <c r="B15" s="482" t="s">
        <v>708</v>
      </c>
      <c r="C15" s="482"/>
      <c r="D15" s="482"/>
      <c r="E15" s="482"/>
      <c r="F15" s="482"/>
    </row>
    <row r="16" spans="1:6" ht="15.6" customHeight="1">
      <c r="A16" s="124" t="s">
        <v>439</v>
      </c>
      <c r="B16" s="106" t="s">
        <v>437</v>
      </c>
      <c r="C16" s="112" t="s">
        <v>706</v>
      </c>
      <c r="D16" s="106" t="s">
        <v>238</v>
      </c>
      <c r="E16" s="112" t="s">
        <v>707</v>
      </c>
      <c r="F16" s="106" t="s">
        <v>238</v>
      </c>
    </row>
    <row r="17" spans="1:6" ht="15.6" customHeight="1">
      <c r="A17" s="538" t="s">
        <v>441</v>
      </c>
      <c r="B17" s="523" t="s">
        <v>962</v>
      </c>
      <c r="C17" s="521" t="s">
        <v>963</v>
      </c>
      <c r="D17" s="537">
        <v>1029076.59</v>
      </c>
      <c r="E17" s="130" t="s">
        <v>709</v>
      </c>
      <c r="F17" s="151">
        <v>769140.06</v>
      </c>
    </row>
    <row r="18" spans="1:6" ht="15.6" customHeight="1">
      <c r="A18" s="538"/>
      <c r="B18" s="524"/>
      <c r="C18" s="521"/>
      <c r="D18" s="537"/>
      <c r="E18" s="130" t="s">
        <v>710</v>
      </c>
      <c r="F18" s="151">
        <v>259936.53</v>
      </c>
    </row>
    <row r="19" spans="1:6" ht="15.6" customHeight="1">
      <c r="A19" s="536" t="s">
        <v>442</v>
      </c>
      <c r="B19" s="523" t="s">
        <v>964</v>
      </c>
      <c r="C19" s="521" t="s">
        <v>965</v>
      </c>
      <c r="D19" s="537">
        <v>22004.48</v>
      </c>
      <c r="E19" s="130" t="s">
        <v>966</v>
      </c>
      <c r="F19" s="151">
        <v>6814.31</v>
      </c>
    </row>
    <row r="20" spans="1:6" ht="15.6" customHeight="1">
      <c r="A20" s="536"/>
      <c r="B20" s="524"/>
      <c r="C20" s="521"/>
      <c r="D20" s="537"/>
      <c r="E20" s="130" t="s">
        <v>967</v>
      </c>
      <c r="F20" s="151">
        <v>15190.17</v>
      </c>
    </row>
    <row r="21" spans="1:6" ht="15.6" customHeight="1">
      <c r="A21" s="536" t="s">
        <v>445</v>
      </c>
      <c r="B21" s="523" t="s">
        <v>964</v>
      </c>
      <c r="C21" s="521" t="s">
        <v>968</v>
      </c>
      <c r="D21" s="537">
        <v>128354.25</v>
      </c>
      <c r="E21" s="130" t="s">
        <v>969</v>
      </c>
      <c r="F21" s="151">
        <v>83200.06</v>
      </c>
    </row>
    <row r="22" spans="1:6" ht="15.6" customHeight="1">
      <c r="A22" s="536"/>
      <c r="B22" s="524"/>
      <c r="C22" s="521"/>
      <c r="D22" s="537"/>
      <c r="E22" s="130" t="s">
        <v>967</v>
      </c>
      <c r="F22" s="151">
        <v>45154.19</v>
      </c>
    </row>
    <row r="23" spans="1:6" ht="15.6" customHeight="1">
      <c r="A23" s="531">
        <v>4</v>
      </c>
      <c r="B23" s="523" t="s">
        <v>970</v>
      </c>
      <c r="C23" s="527" t="s">
        <v>971</v>
      </c>
      <c r="D23" s="534">
        <v>1250496.24</v>
      </c>
      <c r="E23" s="130" t="s">
        <v>972</v>
      </c>
      <c r="F23" s="151">
        <v>705604.1</v>
      </c>
    </row>
    <row r="24" spans="1:6" ht="15.6" customHeight="1">
      <c r="A24" s="532"/>
      <c r="B24" s="524"/>
      <c r="C24" s="533"/>
      <c r="D24" s="535"/>
      <c r="E24" s="130" t="s">
        <v>973</v>
      </c>
      <c r="F24" s="151">
        <v>544892.14</v>
      </c>
    </row>
    <row r="25" spans="1:6" ht="15.6" customHeight="1">
      <c r="A25" s="531">
        <v>5</v>
      </c>
      <c r="B25" s="523" t="s">
        <v>517</v>
      </c>
      <c r="C25" s="527">
        <v>845</v>
      </c>
      <c r="D25" s="534">
        <v>2376867.7000000002</v>
      </c>
      <c r="E25" s="130" t="s">
        <v>1020</v>
      </c>
      <c r="F25" s="151">
        <v>1660012.68</v>
      </c>
    </row>
    <row r="26" spans="1:6" ht="15.75" customHeight="1">
      <c r="A26" s="532"/>
      <c r="B26" s="524"/>
      <c r="C26" s="533"/>
      <c r="D26" s="535"/>
      <c r="E26" s="130" t="s">
        <v>1021</v>
      </c>
      <c r="F26" s="151">
        <v>716855.02</v>
      </c>
    </row>
    <row r="27" spans="1:6" ht="18" customHeight="1">
      <c r="A27" s="158"/>
      <c r="B27" s="159" t="s">
        <v>285</v>
      </c>
      <c r="C27" s="159"/>
      <c r="D27" s="420">
        <f>SUM(D17:D26)</f>
        <v>4806799.26</v>
      </c>
      <c r="E27" s="159"/>
      <c r="F27" s="420">
        <f>SUM(F17:F26)</f>
        <v>4806799.26</v>
      </c>
    </row>
    <row r="28" spans="1:6" ht="19.5" customHeight="1">
      <c r="D28" s="193"/>
      <c r="F28" s="193"/>
    </row>
    <row r="29" spans="1:6" ht="21" customHeight="1">
      <c r="D29" s="193"/>
      <c r="F29" s="193"/>
    </row>
    <row r="30" spans="1:6" ht="18" customHeight="1">
      <c r="D30" s="193"/>
      <c r="F30" s="193"/>
    </row>
    <row r="31" spans="1:6" ht="18" customHeight="1">
      <c r="D31" s="193"/>
      <c r="F31" s="193"/>
    </row>
    <row r="32" spans="1:6" ht="18" customHeight="1">
      <c r="D32" s="193"/>
      <c r="F32" s="193"/>
    </row>
    <row r="33" spans="4:6" ht="16.5" customHeight="1">
      <c r="D33" s="193"/>
      <c r="F33" s="193"/>
    </row>
    <row r="34" spans="4:6" ht="18.75" customHeight="1">
      <c r="D34" s="193"/>
      <c r="F34" s="193"/>
    </row>
    <row r="35" spans="4:6" ht="15.75" customHeight="1">
      <c r="D35" s="193"/>
      <c r="F35" s="193"/>
    </row>
    <row r="36" spans="4:6" ht="18" customHeight="1">
      <c r="D36" s="193"/>
      <c r="F36" s="193"/>
    </row>
    <row r="37" spans="4:6" ht="18" customHeight="1">
      <c r="D37" s="193"/>
      <c r="F37" s="193"/>
    </row>
    <row r="38" spans="4:6" ht="18" customHeight="1">
      <c r="D38" s="193"/>
      <c r="F38" s="193"/>
    </row>
    <row r="39" spans="4:6" ht="18" customHeight="1">
      <c r="D39" s="193"/>
      <c r="F39" s="193"/>
    </row>
    <row r="40" spans="4:6" ht="16.5" customHeight="1">
      <c r="D40" s="193"/>
      <c r="F40" s="193"/>
    </row>
    <row r="41" spans="4:6" ht="18.75" customHeight="1">
      <c r="D41" s="193"/>
      <c r="F41" s="193"/>
    </row>
    <row r="42" spans="4:6" ht="15.75" customHeight="1">
      <c r="D42" s="193"/>
      <c r="F42" s="193"/>
    </row>
    <row r="43" spans="4:6" ht="18" customHeight="1">
      <c r="D43" s="193"/>
      <c r="F43" s="193"/>
    </row>
    <row r="44" spans="4:6" ht="19.5" customHeight="1">
      <c r="D44" s="193"/>
      <c r="F44" s="193"/>
    </row>
    <row r="45" spans="4:6" ht="21" customHeight="1">
      <c r="D45" s="193"/>
      <c r="F45" s="193"/>
    </row>
    <row r="46" spans="4:6" ht="18" customHeight="1">
      <c r="D46" s="193"/>
      <c r="F46" s="193"/>
    </row>
    <row r="47" spans="4:6" ht="18" customHeight="1">
      <c r="D47" s="193"/>
      <c r="F47" s="193"/>
    </row>
    <row r="48" spans="4:6" ht="18" customHeight="1">
      <c r="D48" s="193"/>
      <c r="F48" s="193"/>
    </row>
    <row r="49" spans="4:6" ht="16.5" customHeight="1">
      <c r="D49" s="193"/>
      <c r="F49" s="193"/>
    </row>
    <row r="50" spans="4:6" ht="18.75" customHeight="1">
      <c r="D50" s="193"/>
      <c r="F50" s="193"/>
    </row>
    <row r="51" spans="4:6" ht="15.75" customHeight="1">
      <c r="D51" s="193"/>
      <c r="F51" s="193"/>
    </row>
    <row r="52" spans="4:6" ht="18" customHeight="1">
      <c r="D52" s="193"/>
      <c r="F52" s="193"/>
    </row>
    <row r="53" spans="4:6">
      <c r="D53" s="193"/>
      <c r="F53" s="193"/>
    </row>
    <row r="54" spans="4:6">
      <c r="D54" s="193"/>
      <c r="F54" s="193"/>
    </row>
    <row r="55" spans="4:6">
      <c r="D55" s="193"/>
      <c r="F55" s="193"/>
    </row>
    <row r="56" spans="4:6">
      <c r="D56" s="193"/>
      <c r="F56" s="193"/>
    </row>
  </sheetData>
  <mergeCells count="38">
    <mergeCell ref="A25:A26"/>
    <mergeCell ref="B25:B26"/>
    <mergeCell ref="C25:C26"/>
    <mergeCell ref="D25:D26"/>
    <mergeCell ref="B2:F2"/>
    <mergeCell ref="B4:B5"/>
    <mergeCell ref="D4:D5"/>
    <mergeCell ref="A4:A5"/>
    <mergeCell ref="C4:C5"/>
    <mergeCell ref="A6:A7"/>
    <mergeCell ref="B6:B7"/>
    <mergeCell ref="C6:C7"/>
    <mergeCell ref="D6:D7"/>
    <mergeCell ref="A8:A9"/>
    <mergeCell ref="B8:B9"/>
    <mergeCell ref="C8:C9"/>
    <mergeCell ref="D8:D9"/>
    <mergeCell ref="A10:A11"/>
    <mergeCell ref="B10:B11"/>
    <mergeCell ref="C10:C11"/>
    <mergeCell ref="D10:D11"/>
    <mergeCell ref="B15:F15"/>
    <mergeCell ref="A17:A18"/>
    <mergeCell ref="B17:B18"/>
    <mergeCell ref="C17:C18"/>
    <mergeCell ref="D17:D18"/>
    <mergeCell ref="A23:A24"/>
    <mergeCell ref="B23:B24"/>
    <mergeCell ref="C23:C24"/>
    <mergeCell ref="D23:D24"/>
    <mergeCell ref="A19:A20"/>
    <mergeCell ref="B19:B20"/>
    <mergeCell ref="C19:C20"/>
    <mergeCell ref="D19:D20"/>
    <mergeCell ref="A21:A22"/>
    <mergeCell ref="B21:B22"/>
    <mergeCell ref="C21:C22"/>
    <mergeCell ref="D21:D22"/>
  </mergeCells>
  <pageMargins left="0.7" right="0.7" top="0.75" bottom="0.75" header="0.3" footer="0.3"/>
  <pageSetup paperSize="9" scale="79" fitToWidth="0" fitToHeight="0" orientation="portrait" r:id="rId1"/>
</worksheet>
</file>

<file path=xl/worksheets/sheet16.xml><?xml version="1.0" encoding="utf-8"?>
<worksheet xmlns="http://schemas.openxmlformats.org/spreadsheetml/2006/main" xmlns:r="http://schemas.openxmlformats.org/officeDocument/2006/relationships">
  <sheetPr codeName="Arkusz26"/>
  <dimension ref="A2:H63"/>
  <sheetViews>
    <sheetView view="pageBreakPreview" zoomScaleNormal="100" zoomScaleSheetLayoutView="100" workbookViewId="0">
      <selection activeCell="G20" sqref="G20"/>
    </sheetView>
  </sheetViews>
  <sheetFormatPr defaultColWidth="9.140625" defaultRowHeight="11.25"/>
  <cols>
    <col min="1" max="1" width="9" style="126" customWidth="1"/>
    <col min="2" max="2" width="35.7109375" style="12" customWidth="1"/>
    <col min="3" max="3" width="16.85546875" style="12" customWidth="1"/>
    <col min="4" max="4" width="13" style="12" customWidth="1"/>
    <col min="5" max="5" width="14" style="12" customWidth="1"/>
    <col min="6" max="6" width="16" style="12" customWidth="1"/>
    <col min="7" max="7" width="12.5703125" style="12" customWidth="1"/>
    <col min="8" max="8" width="16.42578125" style="12" customWidth="1"/>
    <col min="9" max="16384" width="9.140625" style="12"/>
  </cols>
  <sheetData>
    <row r="2" spans="1:8" ht="27" customHeight="1">
      <c r="A2" s="288" t="s">
        <v>203</v>
      </c>
      <c r="B2" s="473" t="s">
        <v>711</v>
      </c>
      <c r="C2" s="473"/>
      <c r="D2" s="473"/>
      <c r="E2" s="473"/>
      <c r="F2" s="473"/>
      <c r="G2" s="289"/>
      <c r="H2" s="290"/>
    </row>
    <row r="3" spans="1:8" ht="10.15" customHeight="1">
      <c r="A3" s="531" t="s">
        <v>439</v>
      </c>
      <c r="B3" s="523" t="s">
        <v>717</v>
      </c>
      <c r="C3" s="523" t="s">
        <v>718</v>
      </c>
      <c r="D3" s="539" t="s">
        <v>712</v>
      </c>
      <c r="E3" s="539"/>
      <c r="F3" s="539"/>
      <c r="G3" s="539"/>
      <c r="H3" s="415"/>
    </row>
    <row r="4" spans="1:8">
      <c r="A4" s="540"/>
      <c r="B4" s="530"/>
      <c r="C4" s="530"/>
      <c r="D4" s="521" t="s">
        <v>713</v>
      </c>
      <c r="E4" s="521"/>
      <c r="F4" s="521" t="s">
        <v>714</v>
      </c>
      <c r="G4" s="521"/>
      <c r="H4" s="416" t="s">
        <v>685</v>
      </c>
    </row>
    <row r="5" spans="1:8" ht="31.15" customHeight="1">
      <c r="A5" s="417"/>
      <c r="B5" s="524"/>
      <c r="C5" s="524"/>
      <c r="D5" s="112" t="s">
        <v>919</v>
      </c>
      <c r="E5" s="112" t="s">
        <v>920</v>
      </c>
      <c r="F5" s="106" t="s">
        <v>715</v>
      </c>
      <c r="G5" s="106" t="s">
        <v>716</v>
      </c>
      <c r="H5" s="418"/>
    </row>
    <row r="6" spans="1:8" ht="19.5" customHeight="1">
      <c r="A6" s="124"/>
      <c r="B6" s="130"/>
      <c r="C6" s="151"/>
      <c r="D6" s="151"/>
      <c r="E6" s="151"/>
      <c r="F6" s="151"/>
      <c r="G6" s="151"/>
      <c r="H6" s="130"/>
    </row>
    <row r="7" spans="1:8" ht="19.5" customHeight="1">
      <c r="A7" s="124"/>
      <c r="B7" s="130"/>
      <c r="C7" s="151"/>
      <c r="D7" s="151"/>
      <c r="E7" s="151"/>
      <c r="F7" s="151"/>
      <c r="G7" s="151"/>
      <c r="H7" s="130"/>
    </row>
    <row r="8" spans="1:8" ht="20.25" customHeight="1">
      <c r="A8" s="124"/>
      <c r="B8" s="130"/>
      <c r="C8" s="151"/>
      <c r="D8" s="151"/>
      <c r="E8" s="151"/>
      <c r="F8" s="151"/>
      <c r="G8" s="151"/>
      <c r="H8" s="130"/>
    </row>
    <row r="9" spans="1:8" ht="20.25" customHeight="1">
      <c r="A9" s="124"/>
      <c r="B9" s="130"/>
      <c r="C9" s="151"/>
      <c r="D9" s="151"/>
      <c r="E9" s="151"/>
      <c r="F9" s="151"/>
      <c r="G9" s="151"/>
      <c r="H9" s="130"/>
    </row>
    <row r="10" spans="1:8" ht="19.5" customHeight="1">
      <c r="A10" s="124"/>
      <c r="B10" s="130"/>
      <c r="C10" s="151"/>
      <c r="D10" s="151"/>
      <c r="E10" s="151"/>
      <c r="F10" s="151"/>
      <c r="G10" s="151"/>
      <c r="H10" s="130"/>
    </row>
    <row r="11" spans="1:8" ht="19.5" customHeight="1">
      <c r="A11" s="124"/>
      <c r="B11" s="130"/>
      <c r="C11" s="151"/>
      <c r="D11" s="151"/>
      <c r="E11" s="151"/>
      <c r="F11" s="151"/>
      <c r="G11" s="151"/>
      <c r="H11" s="130"/>
    </row>
    <row r="12" spans="1:8" ht="20.25" customHeight="1">
      <c r="A12" s="124"/>
      <c r="B12" s="130"/>
      <c r="C12" s="151"/>
      <c r="D12" s="151"/>
      <c r="E12" s="151"/>
      <c r="F12" s="151"/>
      <c r="G12" s="151"/>
      <c r="H12" s="130"/>
    </row>
    <row r="13" spans="1:8" ht="20.25" customHeight="1">
      <c r="A13" s="124"/>
      <c r="B13" s="130"/>
      <c r="C13" s="151"/>
      <c r="D13" s="151"/>
      <c r="E13" s="151"/>
      <c r="F13" s="151"/>
      <c r="G13" s="151"/>
      <c r="H13" s="130"/>
    </row>
    <row r="14" spans="1:8" ht="19.5" customHeight="1">
      <c r="A14" s="124"/>
      <c r="B14" s="130"/>
      <c r="C14" s="151"/>
      <c r="D14" s="151"/>
      <c r="E14" s="151"/>
      <c r="F14" s="151"/>
      <c r="G14" s="151"/>
      <c r="H14" s="130"/>
    </row>
    <row r="15" spans="1:8" s="33" customFormat="1" ht="19.5" customHeight="1">
      <c r="A15" s="158"/>
      <c r="B15" s="419" t="s">
        <v>285</v>
      </c>
      <c r="C15" s="420">
        <f>SUM(C6:C14)</f>
        <v>0</v>
      </c>
      <c r="D15" s="420">
        <f>SUM(D6:D14)</f>
        <v>0</v>
      </c>
      <c r="E15" s="420">
        <f>SUM(E6:E14)</f>
        <v>0</v>
      </c>
      <c r="F15" s="420">
        <f>SUM(F6:F14)</f>
        <v>0</v>
      </c>
      <c r="G15" s="420">
        <f>SUM(G6:G14)</f>
        <v>0</v>
      </c>
      <c r="H15" s="159"/>
    </row>
    <row r="16" spans="1:8" ht="20.25" hidden="1" customHeight="1">
      <c r="B16" s="421" t="s">
        <v>719</v>
      </c>
      <c r="C16" s="193"/>
      <c r="D16" s="193"/>
      <c r="E16" s="193"/>
      <c r="F16" s="193"/>
      <c r="G16" s="193"/>
    </row>
    <row r="17" spans="1:7" ht="19.5" customHeight="1">
      <c r="B17" s="12" t="s">
        <v>1022</v>
      </c>
      <c r="C17" s="193"/>
      <c r="D17" s="193"/>
      <c r="E17" s="193"/>
      <c r="F17" s="193"/>
      <c r="G17" s="193"/>
    </row>
    <row r="18" spans="1:7" ht="19.5" customHeight="1">
      <c r="C18" s="193"/>
      <c r="D18" s="193"/>
      <c r="E18" s="193"/>
      <c r="F18" s="193"/>
      <c r="G18" s="193"/>
    </row>
    <row r="19" spans="1:7" ht="26.45" customHeight="1">
      <c r="A19" s="45" t="s">
        <v>720</v>
      </c>
      <c r="B19" s="541" t="s">
        <v>721</v>
      </c>
      <c r="C19" s="542"/>
      <c r="D19" s="542"/>
      <c r="E19" s="542"/>
      <c r="F19" s="543"/>
    </row>
    <row r="20" spans="1:7" ht="33.75">
      <c r="A20" s="124" t="s">
        <v>439</v>
      </c>
      <c r="B20" s="106" t="s">
        <v>437</v>
      </c>
      <c r="C20" s="141" t="s">
        <v>722</v>
      </c>
      <c r="D20" s="151" t="s">
        <v>455</v>
      </c>
      <c r="E20" s="151" t="s">
        <v>456</v>
      </c>
      <c r="F20" s="422" t="s">
        <v>723</v>
      </c>
      <c r="G20" s="193"/>
    </row>
    <row r="21" spans="1:7" ht="19.5" customHeight="1">
      <c r="A21" s="124"/>
      <c r="B21" s="130"/>
      <c r="C21" s="151"/>
      <c r="D21" s="151"/>
      <c r="E21" s="151"/>
      <c r="F21" s="151">
        <f>C21+D21-E21</f>
        <v>0</v>
      </c>
      <c r="G21" s="193"/>
    </row>
    <row r="22" spans="1:7" ht="19.5" customHeight="1">
      <c r="A22" s="124"/>
      <c r="B22" s="130"/>
      <c r="C22" s="151"/>
      <c r="D22" s="151"/>
      <c r="E22" s="151"/>
      <c r="F22" s="151">
        <f>C22+D22-E22</f>
        <v>0</v>
      </c>
      <c r="G22" s="193"/>
    </row>
    <row r="23" spans="1:7" s="33" customFormat="1" ht="20.25" customHeight="1">
      <c r="A23" s="158"/>
      <c r="B23" s="419" t="s">
        <v>285</v>
      </c>
      <c r="C23" s="420">
        <f>SUM(C21:C22)</f>
        <v>0</v>
      </c>
      <c r="D23" s="420">
        <f>SUM(D21:D22)</f>
        <v>0</v>
      </c>
      <c r="E23" s="420">
        <f>SUM(E21:E22)</f>
        <v>0</v>
      </c>
      <c r="F23" s="420">
        <f>SUM(F21:F22)</f>
        <v>0</v>
      </c>
      <c r="G23" s="423"/>
    </row>
    <row r="24" spans="1:7" ht="20.25" customHeight="1">
      <c r="C24" s="193"/>
      <c r="D24" s="193"/>
      <c r="E24" s="193"/>
      <c r="F24" s="193"/>
      <c r="G24" s="193"/>
    </row>
    <row r="25" spans="1:7" ht="19.5" customHeight="1">
      <c r="C25" s="193"/>
      <c r="D25" s="193"/>
      <c r="E25" s="193"/>
      <c r="F25" s="193"/>
      <c r="G25" s="193"/>
    </row>
    <row r="26" spans="1:7" ht="19.5" customHeight="1">
      <c r="C26" s="193"/>
      <c r="D26" s="193"/>
      <c r="E26" s="193"/>
      <c r="F26" s="193"/>
      <c r="G26" s="193"/>
    </row>
    <row r="27" spans="1:7" ht="20.25" customHeight="1">
      <c r="C27" s="193"/>
      <c r="D27" s="193"/>
      <c r="E27" s="193"/>
      <c r="F27" s="193"/>
      <c r="G27" s="193"/>
    </row>
    <row r="28" spans="1:7" ht="20.25" customHeight="1">
      <c r="C28" s="193"/>
      <c r="D28" s="193"/>
      <c r="E28" s="193"/>
      <c r="F28" s="193"/>
      <c r="G28" s="193"/>
    </row>
    <row r="29" spans="1:7" ht="19.5" customHeight="1">
      <c r="C29" s="193"/>
      <c r="D29" s="193"/>
      <c r="E29" s="193"/>
      <c r="F29" s="193"/>
      <c r="G29" s="193"/>
    </row>
    <row r="30" spans="1:7" ht="19.5" customHeight="1">
      <c r="C30" s="193"/>
      <c r="D30" s="193"/>
      <c r="E30" s="193"/>
      <c r="F30" s="193"/>
      <c r="G30" s="193"/>
    </row>
    <row r="31" spans="1:7" ht="20.25" customHeight="1">
      <c r="C31" s="193"/>
      <c r="D31" s="193"/>
      <c r="E31" s="193"/>
      <c r="F31" s="193"/>
      <c r="G31" s="193"/>
    </row>
    <row r="32" spans="1:7" ht="20.25" customHeight="1">
      <c r="C32" s="193"/>
      <c r="D32" s="193"/>
      <c r="E32" s="193"/>
      <c r="F32" s="193"/>
      <c r="G32" s="193"/>
    </row>
    <row r="33" spans="3:7" ht="19.5" customHeight="1">
      <c r="C33" s="193"/>
      <c r="D33" s="193"/>
      <c r="E33" s="193"/>
      <c r="F33" s="193"/>
      <c r="G33" s="193"/>
    </row>
    <row r="34" spans="3:7" ht="19.5" customHeight="1">
      <c r="C34" s="193"/>
      <c r="D34" s="193"/>
      <c r="E34" s="193"/>
      <c r="F34" s="193"/>
      <c r="G34" s="193"/>
    </row>
    <row r="35" spans="3:7" ht="20.25" customHeight="1">
      <c r="C35" s="193"/>
      <c r="D35" s="193"/>
      <c r="E35" s="193"/>
      <c r="F35" s="193"/>
      <c r="G35" s="193"/>
    </row>
    <row r="36" spans="3:7" ht="20.25" customHeight="1">
      <c r="C36" s="193"/>
      <c r="D36" s="193"/>
      <c r="E36" s="193"/>
      <c r="F36" s="193"/>
      <c r="G36" s="193"/>
    </row>
    <row r="37" spans="3:7" ht="19.5" customHeight="1">
      <c r="C37" s="193"/>
      <c r="D37" s="193"/>
      <c r="E37" s="193"/>
      <c r="F37" s="193"/>
      <c r="G37" s="193"/>
    </row>
    <row r="38" spans="3:7">
      <c r="C38" s="193"/>
      <c r="D38" s="193"/>
      <c r="E38" s="193"/>
      <c r="F38" s="193"/>
      <c r="G38" s="193"/>
    </row>
    <row r="39" spans="3:7">
      <c r="C39" s="193"/>
      <c r="D39" s="193"/>
      <c r="E39" s="193"/>
      <c r="F39" s="193"/>
      <c r="G39" s="193"/>
    </row>
    <row r="40" spans="3:7">
      <c r="C40" s="193"/>
      <c r="D40" s="193"/>
      <c r="E40" s="193"/>
      <c r="F40" s="193"/>
      <c r="G40" s="193"/>
    </row>
    <row r="41" spans="3:7">
      <c r="C41" s="193"/>
      <c r="D41" s="193"/>
      <c r="E41" s="193"/>
      <c r="F41" s="193"/>
      <c r="G41" s="193"/>
    </row>
    <row r="42" spans="3:7">
      <c r="C42" s="193"/>
      <c r="D42" s="193"/>
      <c r="E42" s="193"/>
      <c r="F42" s="193"/>
      <c r="G42" s="193"/>
    </row>
    <row r="43" spans="3:7">
      <c r="C43" s="193"/>
      <c r="D43" s="193"/>
      <c r="E43" s="193"/>
      <c r="F43" s="193"/>
      <c r="G43" s="193"/>
    </row>
    <row r="44" spans="3:7">
      <c r="C44" s="193"/>
      <c r="D44" s="193"/>
      <c r="E44" s="193"/>
      <c r="F44" s="193"/>
      <c r="G44" s="193"/>
    </row>
    <row r="45" spans="3:7">
      <c r="C45" s="193"/>
      <c r="D45" s="193"/>
      <c r="E45" s="193"/>
      <c r="F45" s="193"/>
      <c r="G45" s="193"/>
    </row>
    <row r="46" spans="3:7">
      <c r="C46" s="193"/>
      <c r="D46" s="193"/>
      <c r="E46" s="193"/>
      <c r="F46" s="193"/>
      <c r="G46" s="193"/>
    </row>
    <row r="47" spans="3:7">
      <c r="C47" s="193"/>
      <c r="D47" s="193"/>
      <c r="E47" s="193"/>
      <c r="F47" s="193"/>
      <c r="G47" s="193"/>
    </row>
    <row r="48" spans="3:7">
      <c r="C48" s="193"/>
      <c r="D48" s="193"/>
      <c r="E48" s="193"/>
      <c r="F48" s="193"/>
      <c r="G48" s="193"/>
    </row>
    <row r="49" spans="3:7">
      <c r="C49" s="193"/>
      <c r="D49" s="193"/>
      <c r="E49" s="193"/>
      <c r="F49" s="193"/>
      <c r="G49" s="193"/>
    </row>
    <row r="50" spans="3:7">
      <c r="C50" s="193"/>
      <c r="D50" s="193"/>
      <c r="E50" s="193"/>
      <c r="F50" s="193"/>
      <c r="G50" s="193"/>
    </row>
    <row r="51" spans="3:7">
      <c r="C51" s="193"/>
      <c r="D51" s="193"/>
      <c r="E51" s="193"/>
      <c r="F51" s="193"/>
      <c r="G51" s="193"/>
    </row>
    <row r="52" spans="3:7">
      <c r="C52" s="193"/>
      <c r="D52" s="193"/>
      <c r="E52" s="193"/>
      <c r="F52" s="193"/>
      <c r="G52" s="193"/>
    </row>
    <row r="53" spans="3:7">
      <c r="C53" s="193"/>
      <c r="D53" s="193"/>
      <c r="E53" s="193"/>
      <c r="F53" s="193"/>
      <c r="G53" s="193"/>
    </row>
    <row r="54" spans="3:7">
      <c r="C54" s="193"/>
      <c r="D54" s="193"/>
      <c r="E54" s="193"/>
      <c r="F54" s="193"/>
      <c r="G54" s="193"/>
    </row>
    <row r="55" spans="3:7">
      <c r="C55" s="193"/>
      <c r="D55" s="193"/>
      <c r="E55" s="193"/>
      <c r="F55" s="193"/>
      <c r="G55" s="193"/>
    </row>
    <row r="56" spans="3:7">
      <c r="C56" s="193"/>
      <c r="D56" s="193"/>
      <c r="E56" s="193"/>
      <c r="F56" s="193"/>
      <c r="G56" s="193"/>
    </row>
    <row r="57" spans="3:7">
      <c r="C57" s="193"/>
      <c r="D57" s="193"/>
      <c r="E57" s="193"/>
      <c r="F57" s="193"/>
      <c r="G57" s="193"/>
    </row>
    <row r="58" spans="3:7">
      <c r="C58" s="193"/>
      <c r="D58" s="193"/>
      <c r="E58" s="193"/>
      <c r="F58" s="193"/>
      <c r="G58" s="193"/>
    </row>
    <row r="59" spans="3:7">
      <c r="C59" s="193"/>
      <c r="D59" s="193"/>
      <c r="E59" s="193"/>
      <c r="F59" s="193"/>
      <c r="G59" s="193"/>
    </row>
    <row r="60" spans="3:7">
      <c r="C60" s="193"/>
      <c r="D60" s="193"/>
      <c r="E60" s="193"/>
      <c r="F60" s="193"/>
      <c r="G60" s="193"/>
    </row>
    <row r="61" spans="3:7">
      <c r="C61" s="193"/>
      <c r="D61" s="193"/>
      <c r="E61" s="193"/>
      <c r="F61" s="193"/>
      <c r="G61" s="193"/>
    </row>
    <row r="62" spans="3:7">
      <c r="C62" s="193"/>
      <c r="D62" s="193"/>
      <c r="E62" s="193"/>
      <c r="F62" s="193"/>
      <c r="G62" s="193"/>
    </row>
    <row r="63" spans="3:7">
      <c r="C63" s="193"/>
      <c r="D63" s="193"/>
      <c r="E63" s="193"/>
      <c r="F63" s="193"/>
      <c r="G63" s="193"/>
    </row>
  </sheetData>
  <mergeCells count="8">
    <mergeCell ref="A3:A4"/>
    <mergeCell ref="B19:F19"/>
    <mergeCell ref="B2:F2"/>
    <mergeCell ref="D3:G3"/>
    <mergeCell ref="D4:E4"/>
    <mergeCell ref="F4:G4"/>
    <mergeCell ref="C3:C5"/>
    <mergeCell ref="B3:B5"/>
  </mergeCells>
  <pageMargins left="0.7" right="0.7" top="0.75" bottom="0.75" header="0.3" footer="0.3"/>
  <pageSetup paperSize="9" scale="98" orientation="landscape" r:id="rId1"/>
</worksheet>
</file>

<file path=xl/worksheets/sheet17.xml><?xml version="1.0" encoding="utf-8"?>
<worksheet xmlns="http://schemas.openxmlformats.org/spreadsheetml/2006/main" xmlns:r="http://schemas.openxmlformats.org/officeDocument/2006/relationships">
  <sheetPr codeName="Arkusz28"/>
  <dimension ref="A2:C55"/>
  <sheetViews>
    <sheetView view="pageBreakPreview" zoomScaleNormal="100" zoomScaleSheetLayoutView="100" workbookViewId="0">
      <selection activeCell="A54" sqref="A54:XFD55"/>
    </sheetView>
  </sheetViews>
  <sheetFormatPr defaultColWidth="8.85546875" defaultRowHeight="11.25"/>
  <cols>
    <col min="1" max="1" width="4.7109375" style="12" customWidth="1"/>
    <col min="2" max="2" width="87.85546875" style="12" customWidth="1"/>
    <col min="3" max="3" width="8.85546875" style="12"/>
    <col min="4" max="4" width="11.140625" style="12" bestFit="1" customWidth="1"/>
    <col min="5" max="16384" width="8.85546875" style="12"/>
  </cols>
  <sheetData>
    <row r="2" spans="1:3">
      <c r="A2" s="123" t="s">
        <v>724</v>
      </c>
      <c r="B2" s="123"/>
    </row>
    <row r="3" spans="1:3">
      <c r="A3" s="466"/>
      <c r="B3" s="466"/>
    </row>
    <row r="4" spans="1:3">
      <c r="A4" s="126"/>
      <c r="B4" s="12" t="s">
        <v>955</v>
      </c>
    </row>
    <row r="5" spans="1:3" ht="22.5" hidden="1" customHeight="1">
      <c r="A5" s="126"/>
      <c r="B5" s="285" t="s">
        <v>46</v>
      </c>
    </row>
    <row r="6" spans="1:3" hidden="1">
      <c r="A6" s="126"/>
      <c r="B6" s="285" t="s">
        <v>47</v>
      </c>
    </row>
    <row r="7" spans="1:3" ht="13.5" hidden="1" customHeight="1">
      <c r="A7" s="450" t="s">
        <v>447</v>
      </c>
      <c r="B7" s="286" t="s">
        <v>48</v>
      </c>
    </row>
    <row r="8" spans="1:3" ht="24.75" hidden="1" customHeight="1">
      <c r="A8" s="126"/>
      <c r="B8" s="287" t="s">
        <v>49</v>
      </c>
      <c r="C8" s="33"/>
    </row>
    <row r="9" spans="1:3" s="33" customFormat="1" ht="29.25" hidden="1" customHeight="1">
      <c r="A9" s="126"/>
      <c r="B9" s="287" t="s">
        <v>50</v>
      </c>
      <c r="C9" s="12"/>
    </row>
    <row r="10" spans="1:3" ht="14.25" hidden="1" customHeight="1">
      <c r="A10" s="126"/>
      <c r="B10" s="287" t="s">
        <v>51</v>
      </c>
    </row>
    <row r="11" spans="1:3" ht="25.5" hidden="1" customHeight="1">
      <c r="A11" s="126"/>
      <c r="B11" s="287" t="s">
        <v>52</v>
      </c>
    </row>
    <row r="12" spans="1:3" ht="30.75" hidden="1" customHeight="1">
      <c r="A12" s="126"/>
      <c r="B12" s="287" t="s">
        <v>53</v>
      </c>
    </row>
    <row r="13" spans="1:3" ht="30" hidden="1" customHeight="1">
      <c r="A13" s="126"/>
      <c r="B13" s="287" t="s">
        <v>54</v>
      </c>
    </row>
    <row r="14" spans="1:3" ht="26.25" hidden="1" customHeight="1">
      <c r="A14" s="450" t="s">
        <v>447</v>
      </c>
      <c r="B14" s="287" t="s">
        <v>55</v>
      </c>
    </row>
    <row r="15" spans="1:3" ht="42" hidden="1" customHeight="1">
      <c r="A15" s="126"/>
      <c r="B15" s="287" t="s">
        <v>56</v>
      </c>
      <c r="C15" s="33"/>
    </row>
    <row r="16" spans="1:3" s="33" customFormat="1" ht="37.5" hidden="1" customHeight="1">
      <c r="A16" s="126"/>
      <c r="B16" s="287" t="s">
        <v>601</v>
      </c>
      <c r="C16" s="12"/>
    </row>
    <row r="17" spans="1:2" ht="35.25" hidden="1" customHeight="1">
      <c r="A17" s="126"/>
      <c r="B17" s="287" t="s">
        <v>602</v>
      </c>
    </row>
    <row r="18" spans="1:2" ht="49.5" hidden="1" customHeight="1">
      <c r="A18" s="126"/>
      <c r="B18" s="287" t="s">
        <v>408</v>
      </c>
    </row>
    <row r="19" spans="1:2" ht="57" hidden="1" customHeight="1">
      <c r="A19" s="450"/>
      <c r="B19" s="287" t="s">
        <v>409</v>
      </c>
    </row>
    <row r="20" spans="1:2" ht="40.5" hidden="1" customHeight="1">
      <c r="A20" s="450"/>
      <c r="B20" s="287" t="s">
        <v>410</v>
      </c>
    </row>
    <row r="21" spans="1:2" ht="22.5" hidden="1" customHeight="1">
      <c r="A21" s="450"/>
      <c r="B21" s="287" t="s">
        <v>411</v>
      </c>
    </row>
    <row r="22" spans="1:2" ht="16.5" hidden="1" customHeight="1">
      <c r="A22" s="450"/>
      <c r="B22" s="287" t="s">
        <v>412</v>
      </c>
    </row>
    <row r="23" spans="1:2" ht="15" hidden="1" customHeight="1">
      <c r="A23" s="450"/>
      <c r="B23" s="287" t="s">
        <v>413</v>
      </c>
    </row>
    <row r="24" spans="1:2" hidden="1">
      <c r="A24" s="450"/>
      <c r="B24" s="287" t="s">
        <v>414</v>
      </c>
    </row>
    <row r="25" spans="1:2" hidden="1">
      <c r="A25" s="450"/>
      <c r="B25" s="287" t="s">
        <v>87</v>
      </c>
    </row>
    <row r="26" spans="1:2" ht="24" hidden="1" customHeight="1">
      <c r="A26" s="450"/>
      <c r="B26" s="287" t="s">
        <v>88</v>
      </c>
    </row>
    <row r="27" spans="1:2" ht="15" hidden="1" customHeight="1">
      <c r="A27" s="450"/>
      <c r="B27" s="287" t="s">
        <v>415</v>
      </c>
    </row>
    <row r="28" spans="1:2" ht="21.75" hidden="1" customHeight="1">
      <c r="A28" s="450"/>
      <c r="B28" s="287" t="s">
        <v>416</v>
      </c>
    </row>
    <row r="29" spans="1:2" hidden="1">
      <c r="A29" s="450"/>
      <c r="B29" s="287" t="s">
        <v>417</v>
      </c>
    </row>
    <row r="30" spans="1:2" ht="15" hidden="1" customHeight="1">
      <c r="A30" s="450"/>
      <c r="B30" s="287" t="s">
        <v>418</v>
      </c>
    </row>
    <row r="31" spans="1:2" ht="31.5" hidden="1" customHeight="1">
      <c r="A31" s="450"/>
      <c r="B31" s="287" t="s">
        <v>419</v>
      </c>
    </row>
    <row r="32" spans="1:2" ht="39.75" hidden="1" customHeight="1">
      <c r="A32" s="450"/>
      <c r="B32" s="287" t="s">
        <v>420</v>
      </c>
    </row>
    <row r="33" spans="1:2" ht="45" hidden="1" customHeight="1">
      <c r="A33" s="450"/>
      <c r="B33" s="287" t="s">
        <v>421</v>
      </c>
    </row>
    <row r="34" spans="1:2" ht="58.5" hidden="1" customHeight="1">
      <c r="A34" s="450"/>
      <c r="B34" s="287" t="s">
        <v>296</v>
      </c>
    </row>
    <row r="35" spans="1:2" ht="93" hidden="1" customHeight="1">
      <c r="A35" s="450"/>
      <c r="B35" s="287" t="s">
        <v>297</v>
      </c>
    </row>
    <row r="36" spans="1:2" ht="87.75" hidden="1" customHeight="1">
      <c r="A36" s="450"/>
      <c r="B36" s="287" t="s">
        <v>298</v>
      </c>
    </row>
    <row r="37" spans="1:2" ht="84" hidden="1" customHeight="1">
      <c r="A37" s="450"/>
      <c r="B37" s="287" t="s">
        <v>464</v>
      </c>
    </row>
    <row r="38" spans="1:2" ht="36.75" hidden="1" customHeight="1">
      <c r="A38" s="450"/>
      <c r="B38" s="287" t="s">
        <v>465</v>
      </c>
    </row>
    <row r="39" spans="1:2" ht="49.5" hidden="1" customHeight="1">
      <c r="A39" s="450"/>
      <c r="B39" s="287" t="s">
        <v>337</v>
      </c>
    </row>
    <row r="40" spans="1:2" ht="22.5" hidden="1" customHeight="1">
      <c r="A40" s="450"/>
      <c r="B40" s="287" t="s">
        <v>338</v>
      </c>
    </row>
    <row r="41" spans="1:2" ht="45" hidden="1" customHeight="1">
      <c r="A41" s="450"/>
      <c r="B41" s="287" t="s">
        <v>339</v>
      </c>
    </row>
    <row r="42" spans="1:2" ht="75.75" hidden="1" customHeight="1">
      <c r="A42" s="450"/>
      <c r="B42" s="287" t="s">
        <v>340</v>
      </c>
    </row>
    <row r="43" spans="1:2" ht="51" hidden="1" customHeight="1">
      <c r="A43" s="450" t="s">
        <v>287</v>
      </c>
      <c r="B43" s="287" t="s">
        <v>341</v>
      </c>
    </row>
    <row r="44" spans="1:2" ht="44.25" hidden="1" customHeight="1">
      <c r="A44" s="450"/>
      <c r="B44" s="287" t="s">
        <v>342</v>
      </c>
    </row>
    <row r="45" spans="1:2" ht="18.75" hidden="1" customHeight="1">
      <c r="A45" s="450"/>
      <c r="B45" s="287" t="s">
        <v>343</v>
      </c>
    </row>
    <row r="46" spans="1:2" ht="36" hidden="1" customHeight="1">
      <c r="A46" s="450"/>
      <c r="B46" s="287" t="s">
        <v>344</v>
      </c>
    </row>
    <row r="47" spans="1:2" ht="18.75" hidden="1" customHeight="1">
      <c r="A47" s="450"/>
      <c r="B47" s="287" t="s">
        <v>345</v>
      </c>
    </row>
    <row r="48" spans="1:2" ht="37.5" hidden="1" customHeight="1">
      <c r="A48" s="450"/>
      <c r="B48" s="287" t="s">
        <v>346</v>
      </c>
    </row>
    <row r="49" spans="1:2" hidden="1">
      <c r="A49" s="450"/>
      <c r="B49" s="287" t="s">
        <v>146</v>
      </c>
    </row>
    <row r="50" spans="1:2" ht="22.5" hidden="1" customHeight="1">
      <c r="A50" s="450"/>
      <c r="B50" s="287" t="s">
        <v>147</v>
      </c>
    </row>
    <row r="51" spans="1:2" ht="35.25" hidden="1" customHeight="1">
      <c r="A51" s="450"/>
      <c r="B51" s="287" t="s">
        <v>148</v>
      </c>
    </row>
    <row r="52" spans="1:2" ht="56.25" hidden="1" customHeight="1">
      <c r="A52" s="450"/>
      <c r="B52" s="287" t="s">
        <v>367</v>
      </c>
    </row>
    <row r="53" spans="1:2" ht="33" hidden="1" customHeight="1">
      <c r="A53" s="450"/>
      <c r="B53" s="287" t="s">
        <v>368</v>
      </c>
    </row>
    <row r="54" spans="1:2" ht="37.5" hidden="1" customHeight="1">
      <c r="A54" s="450"/>
      <c r="B54" s="287" t="s">
        <v>369</v>
      </c>
    </row>
    <row r="55" spans="1:2" ht="57.75" hidden="1" customHeight="1">
      <c r="A55" s="450"/>
      <c r="B55" s="287" t="s">
        <v>164</v>
      </c>
    </row>
  </sheetData>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sheetPr codeName="Arkusz29"/>
  <dimension ref="A1:D28"/>
  <sheetViews>
    <sheetView view="pageBreakPreview" zoomScaleNormal="100" zoomScaleSheetLayoutView="100" workbookViewId="0">
      <selection activeCell="D13" sqref="D13"/>
    </sheetView>
  </sheetViews>
  <sheetFormatPr defaultColWidth="9.140625" defaultRowHeight="11.25"/>
  <cols>
    <col min="1" max="1" width="5.28515625" style="12" customWidth="1"/>
    <col min="2" max="2" width="59.7109375" style="12" customWidth="1"/>
    <col min="3" max="3" width="13.5703125" style="12" customWidth="1"/>
    <col min="4" max="4" width="14.140625" style="12" customWidth="1"/>
    <col min="5" max="16384" width="9.140625" style="12"/>
  </cols>
  <sheetData>
    <row r="1" spans="1:4">
      <c r="A1" s="279"/>
      <c r="B1" s="280"/>
      <c r="C1" s="280"/>
      <c r="D1" s="280"/>
    </row>
    <row r="2" spans="1:4" ht="22.5">
      <c r="A2" s="252" t="s">
        <v>773</v>
      </c>
      <c r="B2" s="281" t="s">
        <v>599</v>
      </c>
      <c r="C2" s="47" t="s">
        <v>503</v>
      </c>
      <c r="D2" s="47" t="s">
        <v>504</v>
      </c>
    </row>
    <row r="3" spans="1:4" ht="14.1" customHeight="1">
      <c r="A3" s="259" t="s">
        <v>441</v>
      </c>
      <c r="B3" s="260" t="s">
        <v>544</v>
      </c>
      <c r="C3" s="260">
        <f>SUM(C4:C5)</f>
        <v>0</v>
      </c>
      <c r="D3" s="260">
        <f>SUM(D4:D5)</f>
        <v>0</v>
      </c>
    </row>
    <row r="4" spans="1:4" ht="14.1" customHeight="1">
      <c r="A4" s="262" t="s">
        <v>535</v>
      </c>
      <c r="B4" s="263" t="s">
        <v>545</v>
      </c>
      <c r="C4" s="151"/>
      <c r="D4" s="151"/>
    </row>
    <row r="5" spans="1:4" ht="14.1" customHeight="1">
      <c r="A5" s="262" t="s">
        <v>27</v>
      </c>
      <c r="B5" s="266" t="s">
        <v>546</v>
      </c>
      <c r="C5" s="6"/>
      <c r="D5" s="151"/>
    </row>
    <row r="6" spans="1:4" ht="14.1" customHeight="1">
      <c r="A6" s="259" t="s">
        <v>442</v>
      </c>
      <c r="B6" s="260" t="s">
        <v>547</v>
      </c>
      <c r="C6" s="260">
        <f>SUM(C7:C13)</f>
        <v>0</v>
      </c>
      <c r="D6" s="260">
        <f>SUM(D7:D13)</f>
        <v>0</v>
      </c>
    </row>
    <row r="7" spans="1:4" ht="14.1" customHeight="1">
      <c r="A7" s="262" t="s">
        <v>535</v>
      </c>
      <c r="B7" s="268" t="s">
        <v>548</v>
      </c>
      <c r="C7" s="282"/>
      <c r="D7" s="282"/>
    </row>
    <row r="8" spans="1:4" ht="14.1" customHeight="1">
      <c r="A8" s="262" t="s">
        <v>27</v>
      </c>
      <c r="B8" s="268" t="s">
        <v>549</v>
      </c>
      <c r="C8" s="151"/>
      <c r="D8" s="151"/>
    </row>
    <row r="9" spans="1:4" ht="14.1" customHeight="1">
      <c r="A9" s="262" t="s">
        <v>550</v>
      </c>
      <c r="B9" s="268" t="s">
        <v>587</v>
      </c>
      <c r="C9" s="151"/>
      <c r="D9" s="151"/>
    </row>
    <row r="10" spans="1:4" ht="14.1" customHeight="1">
      <c r="A10" s="262" t="s">
        <v>551</v>
      </c>
      <c r="B10" s="268" t="s">
        <v>552</v>
      </c>
      <c r="C10" s="151"/>
      <c r="D10" s="151"/>
    </row>
    <row r="11" spans="1:4" ht="14.1" customHeight="1">
      <c r="A11" s="262" t="s">
        <v>553</v>
      </c>
      <c r="B11" s="268" t="s">
        <v>554</v>
      </c>
      <c r="C11" s="151"/>
      <c r="D11" s="151"/>
    </row>
    <row r="12" spans="1:4" ht="14.1" customHeight="1">
      <c r="A12" s="262" t="s">
        <v>555</v>
      </c>
      <c r="B12" s="268" t="s">
        <v>557</v>
      </c>
      <c r="C12" s="151"/>
      <c r="D12" s="283"/>
    </row>
    <row r="13" spans="1:4" ht="14.1" customHeight="1">
      <c r="A13" s="262" t="s">
        <v>556</v>
      </c>
      <c r="B13" s="268" t="s">
        <v>558</v>
      </c>
      <c r="C13" s="284"/>
      <c r="D13" s="283"/>
    </row>
    <row r="14" spans="1:4" ht="14.1" customHeight="1">
      <c r="A14" s="259" t="s">
        <v>445</v>
      </c>
      <c r="B14" s="260" t="s">
        <v>559</v>
      </c>
      <c r="C14" s="260">
        <f>SUM(C15:C19)</f>
        <v>0</v>
      </c>
      <c r="D14" s="260">
        <f>SUM(D15:D19)</f>
        <v>0</v>
      </c>
    </row>
    <row r="15" spans="1:4" ht="25.5" customHeight="1">
      <c r="A15" s="262" t="s">
        <v>535</v>
      </c>
      <c r="B15" s="268" t="s">
        <v>174</v>
      </c>
      <c r="C15" s="151"/>
      <c r="D15" s="151"/>
    </row>
    <row r="16" spans="1:4" ht="14.1" customHeight="1">
      <c r="A16" s="270" t="s">
        <v>27</v>
      </c>
      <c r="B16" s="268" t="s">
        <v>175</v>
      </c>
      <c r="C16" s="282"/>
      <c r="D16" s="282"/>
    </row>
    <row r="17" spans="1:4" ht="14.1" customHeight="1">
      <c r="A17" s="262" t="s">
        <v>550</v>
      </c>
      <c r="B17" s="268" t="s">
        <v>176</v>
      </c>
      <c r="C17" s="282"/>
      <c r="D17" s="282"/>
    </row>
    <row r="18" spans="1:4" ht="14.1" customHeight="1">
      <c r="A18" s="262" t="s">
        <v>551</v>
      </c>
      <c r="B18" s="268" t="s">
        <v>548</v>
      </c>
      <c r="C18" s="282"/>
      <c r="D18" s="282"/>
    </row>
    <row r="19" spans="1:4" ht="14.1" customHeight="1">
      <c r="A19" s="262" t="s">
        <v>553</v>
      </c>
      <c r="B19" s="268" t="s">
        <v>582</v>
      </c>
      <c r="C19" s="283"/>
      <c r="D19" s="282"/>
    </row>
    <row r="20" spans="1:4" ht="24" customHeight="1">
      <c r="A20" s="259" t="s">
        <v>443</v>
      </c>
      <c r="B20" s="260" t="s">
        <v>583</v>
      </c>
      <c r="C20" s="260">
        <f>SUM(C21:C25)</f>
        <v>0</v>
      </c>
      <c r="D20" s="260">
        <f>SUM(D21:D25)</f>
        <v>0</v>
      </c>
    </row>
    <row r="21" spans="1:4" ht="14.1" customHeight="1">
      <c r="A21" s="262" t="s">
        <v>535</v>
      </c>
      <c r="B21" s="268" t="s">
        <v>584</v>
      </c>
      <c r="C21" s="151"/>
      <c r="D21" s="151"/>
    </row>
    <row r="22" spans="1:4" ht="14.1" customHeight="1">
      <c r="A22" s="262" t="s">
        <v>27</v>
      </c>
      <c r="B22" s="268" t="s">
        <v>585</v>
      </c>
      <c r="C22" s="283"/>
      <c r="D22" s="283"/>
    </row>
    <row r="23" spans="1:4" ht="14.1" customHeight="1">
      <c r="A23" s="262" t="s">
        <v>550</v>
      </c>
      <c r="B23" s="268" t="s">
        <v>176</v>
      </c>
      <c r="C23" s="283"/>
      <c r="D23" s="283"/>
    </row>
    <row r="24" spans="1:4" ht="14.1" customHeight="1">
      <c r="A24" s="262" t="s">
        <v>551</v>
      </c>
      <c r="B24" s="268" t="s">
        <v>586</v>
      </c>
      <c r="C24" s="283"/>
      <c r="D24" s="283"/>
    </row>
    <row r="25" spans="1:4" ht="14.1" customHeight="1">
      <c r="A25" s="262" t="s">
        <v>553</v>
      </c>
      <c r="B25" s="268" t="s">
        <v>582</v>
      </c>
      <c r="C25" s="283"/>
      <c r="D25" s="283"/>
    </row>
    <row r="26" spans="1:4" ht="14.1" customHeight="1">
      <c r="A26" s="259" t="s">
        <v>446</v>
      </c>
      <c r="B26" s="260" t="s">
        <v>285</v>
      </c>
      <c r="C26" s="260">
        <f>C20+C6+C3+C14</f>
        <v>0</v>
      </c>
      <c r="D26" s="260">
        <f>D20+D6+D3+D14</f>
        <v>0</v>
      </c>
    </row>
    <row r="27" spans="1:4">
      <c r="A27" s="279"/>
      <c r="B27" s="279"/>
      <c r="C27" s="279"/>
      <c r="D27" s="279"/>
    </row>
    <row r="28" spans="1:4">
      <c r="A28" s="279"/>
      <c r="B28" s="279"/>
      <c r="C28" s="279"/>
      <c r="D28" s="279"/>
    </row>
  </sheetData>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sheetPr codeName="Arkusz33"/>
  <dimension ref="A1:J44"/>
  <sheetViews>
    <sheetView view="pageBreakPreview" zoomScaleNormal="100" zoomScaleSheetLayoutView="100" workbookViewId="0">
      <selection activeCell="C12" sqref="C12"/>
    </sheetView>
  </sheetViews>
  <sheetFormatPr defaultColWidth="9.140625" defaultRowHeight="11.25"/>
  <cols>
    <col min="1" max="1" width="5.7109375" style="12" customWidth="1"/>
    <col min="2" max="2" width="42.85546875" style="12" bestFit="1" customWidth="1"/>
    <col min="3" max="3" width="12.140625" style="12" customWidth="1"/>
    <col min="4" max="4" width="12.7109375" style="12" customWidth="1"/>
    <col min="5" max="5" width="11.85546875" style="12" customWidth="1"/>
    <col min="6" max="6" width="13.7109375" style="12" customWidth="1"/>
    <col min="7" max="7" width="13.140625" style="12" customWidth="1"/>
    <col min="8" max="8" width="12" style="12" customWidth="1"/>
    <col min="9" max="9" width="13" style="12" customWidth="1"/>
    <col min="10" max="10" width="13.85546875" style="12" customWidth="1"/>
    <col min="11" max="16384" width="9.140625" style="12"/>
  </cols>
  <sheetData>
    <row r="1" spans="1:10">
      <c r="A1" s="251"/>
      <c r="B1" s="245"/>
      <c r="C1" s="245"/>
      <c r="D1" s="245"/>
      <c r="E1" s="245"/>
      <c r="F1" s="245"/>
      <c r="G1" s="245"/>
      <c r="H1" s="245"/>
      <c r="I1" s="245"/>
      <c r="J1" s="245"/>
    </row>
    <row r="2" spans="1:10" ht="22.5">
      <c r="A2" s="252" t="s">
        <v>774</v>
      </c>
      <c r="B2" s="253" t="s">
        <v>259</v>
      </c>
      <c r="C2" s="254"/>
      <c r="D2" s="254"/>
      <c r="E2" s="255"/>
      <c r="F2" s="255"/>
      <c r="G2" s="255"/>
      <c r="H2" s="254"/>
      <c r="I2" s="255"/>
      <c r="J2" s="256"/>
    </row>
    <row r="3" spans="1:10" ht="112.5">
      <c r="A3" s="257" t="s">
        <v>439</v>
      </c>
      <c r="B3" s="258" t="s">
        <v>543</v>
      </c>
      <c r="C3" s="258" t="s">
        <v>79</v>
      </c>
      <c r="D3" s="258" t="s">
        <v>588</v>
      </c>
      <c r="E3" s="258" t="s">
        <v>255</v>
      </c>
      <c r="F3" s="258" t="s">
        <v>256</v>
      </c>
      <c r="G3" s="258" t="s">
        <v>589</v>
      </c>
      <c r="H3" s="258" t="s">
        <v>590</v>
      </c>
      <c r="I3" s="258" t="s">
        <v>591</v>
      </c>
      <c r="J3" s="258" t="s">
        <v>592</v>
      </c>
    </row>
    <row r="4" spans="1:10">
      <c r="A4" s="259" t="s">
        <v>441</v>
      </c>
      <c r="B4" s="260" t="s">
        <v>544</v>
      </c>
      <c r="C4" s="261"/>
      <c r="D4" s="261">
        <f t="shared" ref="D4:J4" si="0">SUM(D5:D6)</f>
        <v>0</v>
      </c>
      <c r="E4" s="261">
        <f t="shared" si="0"/>
        <v>0</v>
      </c>
      <c r="F4" s="261">
        <f t="shared" si="0"/>
        <v>0</v>
      </c>
      <c r="G4" s="261">
        <f t="shared" si="0"/>
        <v>0</v>
      </c>
      <c r="H4" s="261">
        <f t="shared" si="0"/>
        <v>0</v>
      </c>
      <c r="I4" s="261">
        <f t="shared" si="0"/>
        <v>0</v>
      </c>
      <c r="J4" s="261">
        <f t="shared" si="0"/>
        <v>0</v>
      </c>
    </row>
    <row r="5" spans="1:10">
      <c r="A5" s="262" t="s">
        <v>422</v>
      </c>
      <c r="B5" s="263" t="s">
        <v>545</v>
      </c>
      <c r="C5" s="264"/>
      <c r="D5" s="264"/>
      <c r="E5" s="264"/>
      <c r="F5" s="264">
        <f t="shared" ref="F5:F16" si="1">SUM(E5-D5)</f>
        <v>0</v>
      </c>
      <c r="G5" s="264"/>
      <c r="H5" s="265"/>
      <c r="I5" s="265"/>
      <c r="J5" s="265"/>
    </row>
    <row r="6" spans="1:10">
      <c r="A6" s="262" t="s">
        <v>423</v>
      </c>
      <c r="B6" s="266" t="s">
        <v>546</v>
      </c>
      <c r="C6" s="264"/>
      <c r="D6" s="264"/>
      <c r="E6" s="264"/>
      <c r="F6" s="264">
        <f t="shared" si="1"/>
        <v>0</v>
      </c>
      <c r="G6" s="264"/>
      <c r="H6" s="265"/>
      <c r="I6" s="265"/>
      <c r="J6" s="265"/>
    </row>
    <row r="7" spans="1:10">
      <c r="A7" s="259" t="s">
        <v>442</v>
      </c>
      <c r="B7" s="260" t="s">
        <v>547</v>
      </c>
      <c r="C7" s="267"/>
      <c r="D7" s="261">
        <f t="shared" ref="D7:J7" si="2">SUM(D8:D14)</f>
        <v>0</v>
      </c>
      <c r="E7" s="261">
        <f t="shared" si="2"/>
        <v>0</v>
      </c>
      <c r="F7" s="261">
        <f t="shared" si="2"/>
        <v>0</v>
      </c>
      <c r="G7" s="261">
        <f t="shared" si="2"/>
        <v>0</v>
      </c>
      <c r="H7" s="261">
        <f t="shared" si="2"/>
        <v>0</v>
      </c>
      <c r="I7" s="261">
        <f t="shared" si="2"/>
        <v>0</v>
      </c>
      <c r="J7" s="261">
        <f t="shared" si="2"/>
        <v>0</v>
      </c>
    </row>
    <row r="8" spans="1:10">
      <c r="A8" s="262" t="s">
        <v>422</v>
      </c>
      <c r="B8" s="268" t="s">
        <v>548</v>
      </c>
      <c r="C8" s="264"/>
      <c r="D8" s="264"/>
      <c r="E8" s="264"/>
      <c r="F8" s="264">
        <f t="shared" si="1"/>
        <v>0</v>
      </c>
      <c r="G8" s="264"/>
      <c r="H8" s="265"/>
      <c r="I8" s="265"/>
      <c r="J8" s="265"/>
    </row>
    <row r="9" spans="1:10">
      <c r="A9" s="262" t="s">
        <v>423</v>
      </c>
      <c r="B9" s="268" t="s">
        <v>549</v>
      </c>
      <c r="C9" s="264"/>
      <c r="D9" s="264"/>
      <c r="E9" s="264"/>
      <c r="F9" s="264">
        <f t="shared" si="1"/>
        <v>0</v>
      </c>
      <c r="G9" s="264"/>
      <c r="H9" s="265"/>
      <c r="I9" s="265"/>
      <c r="J9" s="265"/>
    </row>
    <row r="10" spans="1:10">
      <c r="A10" s="262" t="s">
        <v>425</v>
      </c>
      <c r="B10" s="268" t="s">
        <v>424</v>
      </c>
      <c r="C10" s="265"/>
      <c r="D10" s="265"/>
      <c r="E10" s="265"/>
      <c r="F10" s="264">
        <f t="shared" si="1"/>
        <v>0</v>
      </c>
      <c r="G10" s="265"/>
      <c r="H10" s="265"/>
      <c r="I10" s="265"/>
      <c r="J10" s="265"/>
    </row>
    <row r="11" spans="1:10">
      <c r="A11" s="262" t="s">
        <v>426</v>
      </c>
      <c r="B11" s="268" t="s">
        <v>552</v>
      </c>
      <c r="C11" s="265"/>
      <c r="D11" s="264"/>
      <c r="E11" s="264"/>
      <c r="F11" s="264">
        <f t="shared" si="1"/>
        <v>0</v>
      </c>
      <c r="G11" s="265"/>
      <c r="H11" s="265"/>
      <c r="I11" s="265"/>
      <c r="J11" s="265"/>
    </row>
    <row r="12" spans="1:10">
      <c r="A12" s="262" t="s">
        <v>427</v>
      </c>
      <c r="B12" s="268" t="s">
        <v>554</v>
      </c>
      <c r="C12" s="264"/>
      <c r="D12" s="265"/>
      <c r="E12" s="265"/>
      <c r="F12" s="264">
        <f t="shared" si="1"/>
        <v>0</v>
      </c>
      <c r="G12" s="265"/>
      <c r="H12" s="265"/>
      <c r="I12" s="265"/>
      <c r="J12" s="265"/>
    </row>
    <row r="13" spans="1:10">
      <c r="A13" s="262" t="s">
        <v>428</v>
      </c>
      <c r="B13" s="268" t="s">
        <v>557</v>
      </c>
      <c r="C13" s="269"/>
      <c r="D13" s="264"/>
      <c r="E13" s="264"/>
      <c r="F13" s="264">
        <f t="shared" si="1"/>
        <v>0</v>
      </c>
      <c r="G13" s="264"/>
      <c r="H13" s="265"/>
      <c r="I13" s="264"/>
      <c r="J13" s="264"/>
    </row>
    <row r="14" spans="1:10">
      <c r="A14" s="262" t="s">
        <v>429</v>
      </c>
      <c r="B14" s="268" t="s">
        <v>558</v>
      </c>
      <c r="C14" s="264"/>
      <c r="D14" s="264"/>
      <c r="E14" s="264"/>
      <c r="F14" s="264">
        <f t="shared" si="1"/>
        <v>0</v>
      </c>
      <c r="G14" s="264"/>
      <c r="H14" s="265"/>
      <c r="I14" s="264"/>
      <c r="J14" s="264"/>
    </row>
    <row r="15" spans="1:10">
      <c r="A15" s="259" t="s">
        <v>445</v>
      </c>
      <c r="B15" s="260" t="s">
        <v>559</v>
      </c>
      <c r="C15" s="267"/>
      <c r="D15" s="261">
        <f>SUM(D16:D20)</f>
        <v>0</v>
      </c>
      <c r="E15" s="261">
        <f t="shared" ref="E15:J15" si="3">SUM(E16:E20)</f>
        <v>0</v>
      </c>
      <c r="F15" s="261">
        <f t="shared" si="3"/>
        <v>0</v>
      </c>
      <c r="G15" s="261">
        <f t="shared" si="3"/>
        <v>0</v>
      </c>
      <c r="H15" s="261">
        <f>SUM(H16:H20)</f>
        <v>0</v>
      </c>
      <c r="I15" s="261">
        <f>SUM(I16:I20)</f>
        <v>0</v>
      </c>
      <c r="J15" s="261">
        <f t="shared" si="3"/>
        <v>0</v>
      </c>
    </row>
    <row r="16" spans="1:10" ht="33.75">
      <c r="A16" s="262" t="s">
        <v>422</v>
      </c>
      <c r="B16" s="268" t="s">
        <v>174</v>
      </c>
      <c r="C16" s="265"/>
      <c r="D16" s="265"/>
      <c r="E16" s="265"/>
      <c r="F16" s="264">
        <f t="shared" si="1"/>
        <v>0</v>
      </c>
      <c r="G16" s="265"/>
      <c r="H16" s="265"/>
      <c r="I16" s="265"/>
      <c r="J16" s="265"/>
    </row>
    <row r="17" spans="1:10">
      <c r="A17" s="270" t="s">
        <v>423</v>
      </c>
      <c r="B17" s="268" t="s">
        <v>175</v>
      </c>
      <c r="C17" s="265"/>
      <c r="D17" s="264"/>
      <c r="E17" s="264"/>
      <c r="F17" s="264">
        <f>SUM(E17-D17)</f>
        <v>0</v>
      </c>
      <c r="G17" s="264"/>
      <c r="H17" s="265"/>
      <c r="I17" s="264"/>
      <c r="J17" s="264"/>
    </row>
    <row r="18" spans="1:10">
      <c r="A18" s="262" t="s">
        <v>425</v>
      </c>
      <c r="B18" s="268" t="s">
        <v>176</v>
      </c>
      <c r="C18" s="265"/>
      <c r="D18" s="264"/>
      <c r="E18" s="264"/>
      <c r="F18" s="264">
        <f>SUM(E18-D18)</f>
        <v>0</v>
      </c>
      <c r="G18" s="264"/>
      <c r="H18" s="265"/>
      <c r="I18" s="264"/>
      <c r="J18" s="264"/>
    </row>
    <row r="19" spans="1:10">
      <c r="A19" s="262" t="s">
        <v>426</v>
      </c>
      <c r="B19" s="268" t="s">
        <v>548</v>
      </c>
      <c r="C19" s="264"/>
      <c r="D19" s="264"/>
      <c r="E19" s="264"/>
      <c r="F19" s="264">
        <f>SUM(E19-D19)</f>
        <v>0</v>
      </c>
      <c r="G19" s="264"/>
      <c r="H19" s="265"/>
      <c r="I19" s="264"/>
      <c r="J19" s="264"/>
    </row>
    <row r="20" spans="1:10">
      <c r="A20" s="262" t="s">
        <v>427</v>
      </c>
      <c r="B20" s="268" t="s">
        <v>582</v>
      </c>
      <c r="C20" s="264"/>
      <c r="D20" s="264"/>
      <c r="E20" s="264"/>
      <c r="F20" s="264">
        <f>SUM(E20-D20)</f>
        <v>0</v>
      </c>
      <c r="G20" s="264"/>
      <c r="H20" s="265"/>
      <c r="I20" s="264"/>
      <c r="J20" s="264"/>
    </row>
    <row r="21" spans="1:10" ht="22.5">
      <c r="A21" s="259" t="s">
        <v>443</v>
      </c>
      <c r="B21" s="260" t="s">
        <v>583</v>
      </c>
      <c r="C21" s="261"/>
      <c r="D21" s="261">
        <f>SUM(D22:D26)</f>
        <v>0</v>
      </c>
      <c r="E21" s="261">
        <f t="shared" ref="E21:J21" si="4">SUM(E22:E26)</f>
        <v>0</v>
      </c>
      <c r="F21" s="261">
        <f t="shared" si="4"/>
        <v>0</v>
      </c>
      <c r="G21" s="261">
        <f t="shared" si="4"/>
        <v>0</v>
      </c>
      <c r="H21" s="261">
        <f>SUM(H22:H26)</f>
        <v>0</v>
      </c>
      <c r="I21" s="261">
        <f>SUM(I22:I26)</f>
        <v>0</v>
      </c>
      <c r="J21" s="261">
        <f t="shared" si="4"/>
        <v>0</v>
      </c>
    </row>
    <row r="22" spans="1:10" ht="12" customHeight="1">
      <c r="A22" s="262" t="s">
        <v>422</v>
      </c>
      <c r="B22" s="268" t="s">
        <v>584</v>
      </c>
      <c r="C22" s="265"/>
      <c r="D22" s="265"/>
      <c r="E22" s="265"/>
      <c r="F22" s="264">
        <f>SUM(E22-D22)</f>
        <v>0</v>
      </c>
      <c r="G22" s="265"/>
      <c r="H22" s="265"/>
      <c r="I22" s="265"/>
      <c r="J22" s="265"/>
    </row>
    <row r="23" spans="1:10" ht="12" customHeight="1">
      <c r="A23" s="262" t="s">
        <v>423</v>
      </c>
      <c r="B23" s="268" t="s">
        <v>585</v>
      </c>
      <c r="C23" s="265"/>
      <c r="D23" s="264"/>
      <c r="E23" s="264"/>
      <c r="F23" s="264">
        <f>SUM(E23-D23)</f>
        <v>0</v>
      </c>
      <c r="G23" s="264"/>
      <c r="H23" s="265"/>
      <c r="I23" s="265"/>
      <c r="J23" s="265"/>
    </row>
    <row r="24" spans="1:10" ht="12" customHeight="1">
      <c r="A24" s="262" t="s">
        <v>425</v>
      </c>
      <c r="B24" s="268" t="s">
        <v>176</v>
      </c>
      <c r="C24" s="265"/>
      <c r="D24" s="265"/>
      <c r="E24" s="265"/>
      <c r="F24" s="264">
        <f>SUM(E24-D24)</f>
        <v>0</v>
      </c>
      <c r="G24" s="265"/>
      <c r="H24" s="265"/>
      <c r="I24" s="265"/>
      <c r="J24" s="265"/>
    </row>
    <row r="25" spans="1:10" ht="12" customHeight="1">
      <c r="A25" s="262" t="s">
        <v>426</v>
      </c>
      <c r="B25" s="268" t="s">
        <v>586</v>
      </c>
      <c r="C25" s="264"/>
      <c r="D25" s="265"/>
      <c r="E25" s="265"/>
      <c r="F25" s="264">
        <f>SUM(E25-D25)</f>
        <v>0</v>
      </c>
      <c r="G25" s="265"/>
      <c r="H25" s="265"/>
      <c r="I25" s="265"/>
      <c r="J25" s="265"/>
    </row>
    <row r="26" spans="1:10" ht="12" customHeight="1">
      <c r="A26" s="262" t="s">
        <v>427</v>
      </c>
      <c r="B26" s="268" t="s">
        <v>582</v>
      </c>
      <c r="C26" s="265"/>
      <c r="D26" s="265"/>
      <c r="E26" s="265"/>
      <c r="F26" s="264">
        <f>SUM(E26-D26)</f>
        <v>0</v>
      </c>
      <c r="G26" s="265"/>
      <c r="H26" s="265"/>
      <c r="I26" s="265"/>
      <c r="J26" s="265"/>
    </row>
    <row r="27" spans="1:10" ht="17.25" customHeight="1">
      <c r="A27" s="259">
        <v>5</v>
      </c>
      <c r="B27" s="260" t="s">
        <v>285</v>
      </c>
      <c r="C27" s="261"/>
      <c r="D27" s="261">
        <f t="shared" ref="D27:J27" si="5">SUM(D4,D7,D15,D21)</f>
        <v>0</v>
      </c>
      <c r="E27" s="261">
        <f t="shared" si="5"/>
        <v>0</v>
      </c>
      <c r="F27" s="261">
        <f t="shared" si="5"/>
        <v>0</v>
      </c>
      <c r="G27" s="261">
        <f t="shared" si="5"/>
        <v>0</v>
      </c>
      <c r="H27" s="261">
        <f t="shared" si="5"/>
        <v>0</v>
      </c>
      <c r="I27" s="261">
        <f t="shared" si="5"/>
        <v>0</v>
      </c>
      <c r="J27" s="261">
        <f t="shared" si="5"/>
        <v>0</v>
      </c>
    </row>
    <row r="28" spans="1:10">
      <c r="A28" s="271"/>
      <c r="B28" s="272" t="s">
        <v>593</v>
      </c>
      <c r="C28" s="561"/>
      <c r="D28" s="562"/>
      <c r="E28" s="273"/>
      <c r="F28" s="544"/>
      <c r="G28" s="545"/>
      <c r="H28" s="545"/>
      <c r="I28" s="545"/>
      <c r="J28" s="546"/>
    </row>
    <row r="29" spans="1:10" ht="12" customHeight="1">
      <c r="A29" s="274" t="s">
        <v>441</v>
      </c>
      <c r="B29" s="553" t="s">
        <v>122</v>
      </c>
      <c r="C29" s="554"/>
      <c r="D29" s="555"/>
      <c r="E29" s="273">
        <f>E30+E32+E31</f>
        <v>0</v>
      </c>
      <c r="F29" s="547"/>
      <c r="G29" s="548"/>
      <c r="H29" s="548"/>
      <c r="I29" s="548"/>
      <c r="J29" s="549"/>
    </row>
    <row r="30" spans="1:10" ht="12" customHeight="1">
      <c r="A30" s="274"/>
      <c r="B30" s="556" t="s">
        <v>594</v>
      </c>
      <c r="C30" s="557"/>
      <c r="D30" s="558"/>
      <c r="E30" s="273"/>
      <c r="F30" s="547"/>
      <c r="G30" s="548"/>
      <c r="H30" s="548"/>
      <c r="I30" s="548"/>
      <c r="J30" s="549"/>
    </row>
    <row r="31" spans="1:10" ht="12" customHeight="1">
      <c r="A31" s="274"/>
      <c r="B31" s="556" t="s">
        <v>595</v>
      </c>
      <c r="C31" s="557"/>
      <c r="D31" s="558"/>
      <c r="E31" s="273"/>
      <c r="F31" s="547"/>
      <c r="G31" s="548"/>
      <c r="H31" s="548"/>
      <c r="I31" s="548"/>
      <c r="J31" s="549"/>
    </row>
    <row r="32" spans="1:10" ht="12" customHeight="1">
      <c r="A32" s="274"/>
      <c r="B32" s="556" t="s">
        <v>596</v>
      </c>
      <c r="C32" s="557"/>
      <c r="D32" s="558"/>
      <c r="E32" s="273"/>
      <c r="F32" s="547"/>
      <c r="G32" s="548"/>
      <c r="H32" s="548"/>
      <c r="I32" s="548"/>
      <c r="J32" s="549"/>
    </row>
    <row r="33" spans="1:10" ht="12" customHeight="1">
      <c r="A33" s="274" t="s">
        <v>442</v>
      </c>
      <c r="B33" s="553" t="s">
        <v>497</v>
      </c>
      <c r="C33" s="554"/>
      <c r="D33" s="555"/>
      <c r="E33" s="273"/>
      <c r="F33" s="547"/>
      <c r="G33" s="548"/>
      <c r="H33" s="548"/>
      <c r="I33" s="548"/>
      <c r="J33" s="549"/>
    </row>
    <row r="34" spans="1:10" ht="12" customHeight="1">
      <c r="A34" s="274"/>
      <c r="B34" s="556" t="s">
        <v>594</v>
      </c>
      <c r="C34" s="557"/>
      <c r="D34" s="558"/>
      <c r="E34" s="273"/>
      <c r="F34" s="547"/>
      <c r="G34" s="548"/>
      <c r="H34" s="548"/>
      <c r="I34" s="548"/>
      <c r="J34" s="549"/>
    </row>
    <row r="35" spans="1:10" ht="12" customHeight="1">
      <c r="A35" s="274"/>
      <c r="B35" s="556" t="s">
        <v>596</v>
      </c>
      <c r="C35" s="557"/>
      <c r="D35" s="558"/>
      <c r="E35" s="273"/>
      <c r="F35" s="547"/>
      <c r="G35" s="548"/>
      <c r="H35" s="548"/>
      <c r="I35" s="548"/>
      <c r="J35" s="549"/>
    </row>
    <row r="36" spans="1:10" ht="12" customHeight="1">
      <c r="A36" s="274" t="s">
        <v>445</v>
      </c>
      <c r="B36" s="553" t="s">
        <v>597</v>
      </c>
      <c r="C36" s="554"/>
      <c r="D36" s="555"/>
      <c r="E36" s="273"/>
      <c r="F36" s="547"/>
      <c r="G36" s="548"/>
      <c r="H36" s="548"/>
      <c r="I36" s="548"/>
      <c r="J36" s="549"/>
    </row>
    <row r="37" spans="1:10" ht="12" customHeight="1">
      <c r="A37" s="274" t="s">
        <v>443</v>
      </c>
      <c r="B37" s="553" t="s">
        <v>491</v>
      </c>
      <c r="C37" s="554"/>
      <c r="D37" s="555"/>
      <c r="E37" s="273"/>
      <c r="F37" s="547"/>
      <c r="G37" s="548"/>
      <c r="H37" s="548"/>
      <c r="I37" s="548"/>
      <c r="J37" s="549"/>
    </row>
    <row r="38" spans="1:10" ht="12" customHeight="1">
      <c r="A38" s="274" t="s">
        <v>446</v>
      </c>
      <c r="B38" s="553" t="s">
        <v>509</v>
      </c>
      <c r="C38" s="554"/>
      <c r="D38" s="555"/>
      <c r="E38" s="273"/>
      <c r="F38" s="547"/>
      <c r="G38" s="548"/>
      <c r="H38" s="548"/>
      <c r="I38" s="548"/>
      <c r="J38" s="549"/>
    </row>
    <row r="39" spans="1:10" ht="12" customHeight="1">
      <c r="A39" s="274" t="s">
        <v>444</v>
      </c>
      <c r="B39" s="553" t="s">
        <v>119</v>
      </c>
      <c r="C39" s="554"/>
      <c r="D39" s="555"/>
      <c r="E39" s="273"/>
      <c r="F39" s="547"/>
      <c r="G39" s="548"/>
      <c r="H39" s="548"/>
      <c r="I39" s="548"/>
      <c r="J39" s="549"/>
    </row>
    <row r="40" spans="1:10" ht="12" customHeight="1">
      <c r="A40" s="274" t="s">
        <v>449</v>
      </c>
      <c r="B40" s="553" t="s">
        <v>598</v>
      </c>
      <c r="C40" s="554"/>
      <c r="D40" s="555"/>
      <c r="E40" s="273"/>
      <c r="F40" s="547"/>
      <c r="G40" s="548"/>
      <c r="H40" s="548"/>
      <c r="I40" s="548"/>
      <c r="J40" s="549"/>
    </row>
    <row r="41" spans="1:10" ht="18" customHeight="1">
      <c r="A41" s="275"/>
      <c r="B41" s="559" t="s">
        <v>430</v>
      </c>
      <c r="C41" s="559"/>
      <c r="D41" s="560"/>
      <c r="E41" s="261">
        <f>E29+E33+E36+E37+E38+E39+E40</f>
        <v>0</v>
      </c>
      <c r="F41" s="550"/>
      <c r="G41" s="551"/>
      <c r="H41" s="551"/>
      <c r="I41" s="551"/>
      <c r="J41" s="552"/>
    </row>
    <row r="42" spans="1:10">
      <c r="A42" s="276"/>
      <c r="B42" s="277"/>
      <c r="C42" s="277"/>
      <c r="D42" s="277"/>
      <c r="E42" s="278"/>
      <c r="F42" s="277"/>
      <c r="G42" s="277"/>
      <c r="H42" s="277"/>
      <c r="I42" s="277"/>
      <c r="J42" s="277"/>
    </row>
    <row r="43" spans="1:10">
      <c r="A43" s="276"/>
      <c r="B43" s="277"/>
      <c r="C43" s="278"/>
      <c r="D43" s="278"/>
      <c r="E43" s="277"/>
      <c r="F43" s="278"/>
      <c r="G43" s="277"/>
      <c r="H43" s="277"/>
      <c r="I43" s="277"/>
      <c r="J43" s="277"/>
    </row>
    <row r="44" spans="1:10">
      <c r="A44" s="276"/>
      <c r="B44" s="277"/>
      <c r="C44" s="277"/>
      <c r="D44" s="277"/>
      <c r="F44" s="277"/>
      <c r="G44" s="277"/>
      <c r="H44" s="277"/>
      <c r="I44" s="277"/>
      <c r="J44" s="277"/>
    </row>
  </sheetData>
  <mergeCells count="15">
    <mergeCell ref="F28:J41"/>
    <mergeCell ref="B29:D29"/>
    <mergeCell ref="B30:D30"/>
    <mergeCell ref="B31:D31"/>
    <mergeCell ref="B32:D32"/>
    <mergeCell ref="B33:D33"/>
    <mergeCell ref="B34:D34"/>
    <mergeCell ref="B35:D35"/>
    <mergeCell ref="B36:D36"/>
    <mergeCell ref="B37:D37"/>
    <mergeCell ref="B38:D38"/>
    <mergeCell ref="B39:D39"/>
    <mergeCell ref="B40:D40"/>
    <mergeCell ref="B41:D41"/>
    <mergeCell ref="C28:D28"/>
  </mergeCells>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sheetPr codeName="Arkusz14"/>
  <dimension ref="A1:L68"/>
  <sheetViews>
    <sheetView view="pageBreakPreview" topLeftCell="D16" zoomScaleNormal="100" zoomScaleSheetLayoutView="100" workbookViewId="0">
      <selection activeCell="E22" sqref="E22"/>
    </sheetView>
  </sheetViews>
  <sheetFormatPr defaultColWidth="9.140625" defaultRowHeight="11.25"/>
  <cols>
    <col min="1" max="1" width="6.5703125" style="67" customWidth="1"/>
    <col min="2" max="2" width="51.42578125" style="17" customWidth="1"/>
    <col min="3" max="3" width="15.7109375" style="17" customWidth="1"/>
    <col min="4" max="5" width="14.7109375" style="17" customWidth="1"/>
    <col min="6" max="6" width="15.5703125" style="17" customWidth="1"/>
    <col min="7" max="7" width="15.85546875" style="17" customWidth="1"/>
    <col min="8" max="10" width="14.7109375" style="17" customWidth="1"/>
    <col min="11" max="12" width="12.5703125" style="17" customWidth="1"/>
    <col min="13" max="16384" width="9.140625" style="17"/>
  </cols>
  <sheetData>
    <row r="1" spans="1:10" ht="15.75" customHeight="1"/>
    <row r="2" spans="1:10" ht="19.5" customHeight="1">
      <c r="A2" s="45" t="s">
        <v>177</v>
      </c>
      <c r="B2" s="472" t="s">
        <v>318</v>
      </c>
      <c r="C2" s="473"/>
      <c r="D2" s="473"/>
      <c r="E2" s="473"/>
      <c r="F2" s="473"/>
      <c r="G2" s="473"/>
      <c r="H2" s="473"/>
      <c r="I2" s="473"/>
      <c r="J2" s="474"/>
    </row>
    <row r="3" spans="1:10" ht="27.75" customHeight="1">
      <c r="A3" s="476" t="s">
        <v>439</v>
      </c>
      <c r="B3" s="476" t="s">
        <v>437</v>
      </c>
      <c r="C3" s="475" t="s">
        <v>487</v>
      </c>
      <c r="D3" s="475" t="s">
        <v>488</v>
      </c>
      <c r="E3" s="475" t="s">
        <v>489</v>
      </c>
      <c r="F3" s="475"/>
      <c r="G3" s="475"/>
      <c r="H3" s="477" t="s">
        <v>89</v>
      </c>
      <c r="I3" s="475" t="s">
        <v>319</v>
      </c>
      <c r="J3" s="475" t="s">
        <v>95</v>
      </c>
    </row>
    <row r="4" spans="1:10" ht="54" customHeight="1">
      <c r="A4" s="476"/>
      <c r="B4" s="476"/>
      <c r="C4" s="475"/>
      <c r="D4" s="475"/>
      <c r="E4" s="68" t="s">
        <v>468</v>
      </c>
      <c r="F4" s="68" t="s">
        <v>96</v>
      </c>
      <c r="G4" s="69" t="s">
        <v>97</v>
      </c>
      <c r="H4" s="478"/>
      <c r="I4" s="475"/>
      <c r="J4" s="475"/>
    </row>
    <row r="5" spans="1:10" s="75" customFormat="1" ht="33" customHeight="1">
      <c r="A5" s="70" t="s">
        <v>289</v>
      </c>
      <c r="B5" s="71" t="s">
        <v>317</v>
      </c>
      <c r="C5" s="72">
        <v>0</v>
      </c>
      <c r="D5" s="72">
        <v>3112232.79</v>
      </c>
      <c r="E5" s="72">
        <v>424038.41</v>
      </c>
      <c r="F5" s="72"/>
      <c r="G5" s="72"/>
      <c r="H5" s="73">
        <f>SUM(E5:G5)</f>
        <v>424038.41</v>
      </c>
      <c r="I5" s="72"/>
      <c r="J5" s="74">
        <f>SUM(C5:D5,H5:I5)</f>
        <v>3536271.2</v>
      </c>
    </row>
    <row r="6" spans="1:10" ht="15" customHeight="1">
      <c r="A6" s="76" t="s">
        <v>290</v>
      </c>
      <c r="B6" s="77" t="s">
        <v>106</v>
      </c>
      <c r="C6" s="78">
        <f t="shared" ref="C6:I6" si="0">SUM(C7:C12)</f>
        <v>0</v>
      </c>
      <c r="D6" s="78">
        <f t="shared" si="0"/>
        <v>0</v>
      </c>
      <c r="E6" s="78">
        <f t="shared" si="0"/>
        <v>0</v>
      </c>
      <c r="F6" s="78">
        <f t="shared" si="0"/>
        <v>0</v>
      </c>
      <c r="G6" s="78">
        <f t="shared" si="0"/>
        <v>0</v>
      </c>
      <c r="H6" s="79">
        <f t="shared" ref="H6:H30" si="1">SUM(E6:G6)</f>
        <v>0</v>
      </c>
      <c r="I6" s="78">
        <f t="shared" si="0"/>
        <v>0</v>
      </c>
      <c r="J6" s="80">
        <f t="shared" ref="J6:J30" si="2">SUM(C6:D6,H6:I6)</f>
        <v>0</v>
      </c>
    </row>
    <row r="7" spans="1:10" ht="15" customHeight="1">
      <c r="A7" s="81" t="s">
        <v>448</v>
      </c>
      <c r="B7" s="82" t="s">
        <v>257</v>
      </c>
      <c r="C7" s="83"/>
      <c r="D7" s="83"/>
      <c r="E7" s="83"/>
      <c r="F7" s="83"/>
      <c r="G7" s="83"/>
      <c r="H7" s="7">
        <f t="shared" si="1"/>
        <v>0</v>
      </c>
      <c r="I7" s="83"/>
      <c r="J7" s="74">
        <f t="shared" si="2"/>
        <v>0</v>
      </c>
    </row>
    <row r="8" spans="1:10" ht="15" customHeight="1">
      <c r="A8" s="84" t="s">
        <v>448</v>
      </c>
      <c r="B8" s="85" t="s">
        <v>99</v>
      </c>
      <c r="C8" s="83"/>
      <c r="D8" s="83"/>
      <c r="E8" s="83"/>
      <c r="F8" s="83"/>
      <c r="G8" s="83"/>
      <c r="H8" s="7">
        <f t="shared" si="1"/>
        <v>0</v>
      </c>
      <c r="I8" s="83"/>
      <c r="J8" s="74">
        <f t="shared" si="2"/>
        <v>0</v>
      </c>
    </row>
    <row r="9" spans="1:10" ht="15" customHeight="1">
      <c r="A9" s="84" t="s">
        <v>448</v>
      </c>
      <c r="B9" s="86" t="s">
        <v>104</v>
      </c>
      <c r="C9" s="83"/>
      <c r="D9" s="83"/>
      <c r="E9" s="83"/>
      <c r="F9" s="83"/>
      <c r="G9" s="83"/>
      <c r="H9" s="7">
        <f t="shared" si="1"/>
        <v>0</v>
      </c>
      <c r="I9" s="83"/>
      <c r="J9" s="74">
        <f t="shared" si="2"/>
        <v>0</v>
      </c>
    </row>
    <row r="10" spans="1:10" ht="15" customHeight="1">
      <c r="A10" s="87" t="s">
        <v>448</v>
      </c>
      <c r="B10" s="85" t="s">
        <v>521</v>
      </c>
      <c r="C10" s="83"/>
      <c r="D10" s="83"/>
      <c r="E10" s="83"/>
      <c r="F10" s="83"/>
      <c r="G10" s="83"/>
      <c r="H10" s="7">
        <f t="shared" si="1"/>
        <v>0</v>
      </c>
      <c r="I10" s="83"/>
      <c r="J10" s="74">
        <f t="shared" si="2"/>
        <v>0</v>
      </c>
    </row>
    <row r="11" spans="1:10" ht="15" customHeight="1">
      <c r="A11" s="87" t="s">
        <v>448</v>
      </c>
      <c r="B11" s="86" t="s">
        <v>105</v>
      </c>
      <c r="C11" s="83"/>
      <c r="D11" s="83"/>
      <c r="E11" s="83"/>
      <c r="F11" s="83"/>
      <c r="G11" s="83"/>
      <c r="H11" s="7">
        <f t="shared" si="1"/>
        <v>0</v>
      </c>
      <c r="I11" s="83"/>
      <c r="J11" s="74">
        <f t="shared" si="2"/>
        <v>0</v>
      </c>
    </row>
    <row r="12" spans="1:10" ht="15" customHeight="1">
      <c r="A12" s="88"/>
      <c r="B12" s="89" t="s">
        <v>291</v>
      </c>
      <c r="C12" s="83"/>
      <c r="D12" s="83"/>
      <c r="E12" s="83"/>
      <c r="F12" s="83"/>
      <c r="G12" s="83"/>
      <c r="H12" s="7">
        <f t="shared" si="1"/>
        <v>0</v>
      </c>
      <c r="I12" s="83"/>
      <c r="J12" s="74">
        <f t="shared" si="2"/>
        <v>0</v>
      </c>
    </row>
    <row r="13" spans="1:10" ht="15" customHeight="1">
      <c r="A13" s="76" t="s">
        <v>292</v>
      </c>
      <c r="B13" s="77" t="s">
        <v>107</v>
      </c>
      <c r="C13" s="78">
        <f t="shared" ref="C13:I13" si="3">SUM(C14:C17)</f>
        <v>0</v>
      </c>
      <c r="D13" s="78">
        <f t="shared" si="3"/>
        <v>0</v>
      </c>
      <c r="E13" s="78">
        <f t="shared" si="3"/>
        <v>0</v>
      </c>
      <c r="F13" s="78">
        <f t="shared" si="3"/>
        <v>0</v>
      </c>
      <c r="G13" s="78">
        <f t="shared" si="3"/>
        <v>0</v>
      </c>
      <c r="H13" s="79">
        <f t="shared" si="1"/>
        <v>0</v>
      </c>
      <c r="I13" s="78">
        <f t="shared" si="3"/>
        <v>0</v>
      </c>
      <c r="J13" s="80">
        <f t="shared" si="2"/>
        <v>0</v>
      </c>
    </row>
    <row r="14" spans="1:10" ht="15" customHeight="1">
      <c r="A14" s="84" t="s">
        <v>448</v>
      </c>
      <c r="B14" s="85" t="s">
        <v>101</v>
      </c>
      <c r="C14" s="83"/>
      <c r="D14" s="83"/>
      <c r="E14" s="83"/>
      <c r="F14" s="83"/>
      <c r="G14" s="83"/>
      <c r="H14" s="7">
        <f t="shared" si="1"/>
        <v>0</v>
      </c>
      <c r="I14" s="83"/>
      <c r="J14" s="74">
        <f t="shared" si="2"/>
        <v>0</v>
      </c>
    </row>
    <row r="15" spans="1:10" ht="15" customHeight="1">
      <c r="A15" s="84" t="s">
        <v>448</v>
      </c>
      <c r="B15" s="85" t="s">
        <v>453</v>
      </c>
      <c r="C15" s="83"/>
      <c r="D15" s="83"/>
      <c r="E15" s="83"/>
      <c r="F15" s="83"/>
      <c r="G15" s="83"/>
      <c r="H15" s="7">
        <f t="shared" si="1"/>
        <v>0</v>
      </c>
      <c r="I15" s="83"/>
      <c r="J15" s="74">
        <f t="shared" si="2"/>
        <v>0</v>
      </c>
    </row>
    <row r="16" spans="1:10" ht="15" customHeight="1">
      <c r="A16" s="87" t="s">
        <v>448</v>
      </c>
      <c r="B16" s="86" t="s">
        <v>105</v>
      </c>
      <c r="C16" s="83"/>
      <c r="D16" s="83"/>
      <c r="E16" s="83"/>
      <c r="F16" s="83"/>
      <c r="G16" s="83"/>
      <c r="H16" s="7">
        <f t="shared" si="1"/>
        <v>0</v>
      </c>
      <c r="I16" s="83"/>
      <c r="J16" s="74">
        <f t="shared" si="2"/>
        <v>0</v>
      </c>
    </row>
    <row r="17" spans="1:12" ht="15" customHeight="1">
      <c r="A17" s="88" t="s">
        <v>448</v>
      </c>
      <c r="B17" s="89" t="s">
        <v>291</v>
      </c>
      <c r="C17" s="83"/>
      <c r="D17" s="83"/>
      <c r="E17" s="83"/>
      <c r="F17" s="83"/>
      <c r="G17" s="83"/>
      <c r="H17" s="7">
        <f t="shared" si="1"/>
        <v>0</v>
      </c>
      <c r="I17" s="83"/>
      <c r="J17" s="74">
        <f t="shared" si="2"/>
        <v>0</v>
      </c>
    </row>
    <row r="18" spans="1:12" s="75" customFormat="1" ht="22.5">
      <c r="A18" s="90" t="s">
        <v>293</v>
      </c>
      <c r="B18" s="91" t="s">
        <v>90</v>
      </c>
      <c r="C18" s="80">
        <f t="shared" ref="C18:I18" si="4">C5+C6-C13</f>
        <v>0</v>
      </c>
      <c r="D18" s="80">
        <f t="shared" si="4"/>
        <v>3112232.79</v>
      </c>
      <c r="E18" s="80">
        <f t="shared" si="4"/>
        <v>424038.41</v>
      </c>
      <c r="F18" s="80">
        <f t="shared" si="4"/>
        <v>0</v>
      </c>
      <c r="G18" s="80">
        <f t="shared" si="4"/>
        <v>0</v>
      </c>
      <c r="H18" s="79">
        <f t="shared" si="1"/>
        <v>424038.41</v>
      </c>
      <c r="I18" s="80">
        <f t="shared" si="4"/>
        <v>0</v>
      </c>
      <c r="J18" s="80">
        <f t="shared" si="2"/>
        <v>3536271.2</v>
      </c>
    </row>
    <row r="19" spans="1:12" s="75" customFormat="1" ht="15" customHeight="1">
      <c r="A19" s="70" t="s">
        <v>294</v>
      </c>
      <c r="B19" s="92" t="s">
        <v>108</v>
      </c>
      <c r="C19" s="72"/>
      <c r="D19" s="72">
        <v>635414.36</v>
      </c>
      <c r="E19" s="72">
        <v>303730.34000000003</v>
      </c>
      <c r="F19" s="72"/>
      <c r="G19" s="72"/>
      <c r="H19" s="7">
        <f t="shared" si="1"/>
        <v>303730.34000000003</v>
      </c>
      <c r="I19" s="93" t="s">
        <v>330</v>
      </c>
      <c r="J19" s="74">
        <f>SUM(C19:D19,H19:I19)</f>
        <v>939144.7</v>
      </c>
    </row>
    <row r="20" spans="1:12" ht="15" customHeight="1">
      <c r="A20" s="76" t="s">
        <v>295</v>
      </c>
      <c r="B20" s="77" t="s">
        <v>109</v>
      </c>
      <c r="C20" s="78">
        <f>SUM(C21:C23)</f>
        <v>0</v>
      </c>
      <c r="D20" s="78">
        <f>SUM(D21:D23)</f>
        <v>155611.68</v>
      </c>
      <c r="E20" s="78">
        <f>SUM(E21:E23)</f>
        <v>76066.960000000006</v>
      </c>
      <c r="F20" s="78">
        <f>SUM(F21:F23)</f>
        <v>0</v>
      </c>
      <c r="G20" s="78">
        <f>SUM(G21:G23)</f>
        <v>0</v>
      </c>
      <c r="H20" s="79">
        <f t="shared" si="1"/>
        <v>76066.960000000006</v>
      </c>
      <c r="I20" s="94" t="s">
        <v>330</v>
      </c>
      <c r="J20" s="80">
        <f t="shared" si="2"/>
        <v>231678.64</v>
      </c>
    </row>
    <row r="21" spans="1:12" ht="15" customHeight="1">
      <c r="A21" s="81" t="s">
        <v>448</v>
      </c>
      <c r="B21" s="95" t="s">
        <v>102</v>
      </c>
      <c r="C21" s="83"/>
      <c r="D21" s="83">
        <v>155611.68</v>
      </c>
      <c r="E21" s="83">
        <v>76066.960000000006</v>
      </c>
      <c r="F21" s="83"/>
      <c r="G21" s="83"/>
      <c r="H21" s="7">
        <f t="shared" si="1"/>
        <v>76066.960000000006</v>
      </c>
      <c r="I21" s="96" t="s">
        <v>330</v>
      </c>
      <c r="J21" s="74">
        <f t="shared" si="2"/>
        <v>231678.64</v>
      </c>
    </row>
    <row r="22" spans="1:12" ht="15" customHeight="1">
      <c r="A22" s="87" t="s">
        <v>448</v>
      </c>
      <c r="B22" s="86" t="s">
        <v>105</v>
      </c>
      <c r="C22" s="83"/>
      <c r="D22" s="83"/>
      <c r="E22" s="83"/>
      <c r="F22" s="83"/>
      <c r="G22" s="83"/>
      <c r="H22" s="7">
        <f t="shared" si="1"/>
        <v>0</v>
      </c>
      <c r="I22" s="96" t="s">
        <v>330</v>
      </c>
      <c r="J22" s="74">
        <f t="shared" si="2"/>
        <v>0</v>
      </c>
    </row>
    <row r="23" spans="1:12" ht="15" customHeight="1">
      <c r="A23" s="97" t="s">
        <v>448</v>
      </c>
      <c r="B23" s="86" t="s">
        <v>291</v>
      </c>
      <c r="C23" s="83"/>
      <c r="D23" s="83"/>
      <c r="E23" s="83"/>
      <c r="F23" s="83"/>
      <c r="G23" s="83"/>
      <c r="H23" s="7">
        <f t="shared" si="1"/>
        <v>0</v>
      </c>
      <c r="I23" s="96" t="s">
        <v>330</v>
      </c>
      <c r="J23" s="74">
        <f t="shared" si="2"/>
        <v>0</v>
      </c>
    </row>
    <row r="24" spans="1:12" ht="15" customHeight="1">
      <c r="A24" s="98" t="s">
        <v>448</v>
      </c>
      <c r="B24" s="99" t="s">
        <v>467</v>
      </c>
      <c r="C24" s="100">
        <f>SUM(C25:C28)</f>
        <v>0</v>
      </c>
      <c r="D24" s="100">
        <f>SUM(D25:D28)</f>
        <v>0</v>
      </c>
      <c r="E24" s="100">
        <f>SUM(E25:E28)</f>
        <v>0</v>
      </c>
      <c r="F24" s="100">
        <f>SUM(F25:F28)</f>
        <v>0</v>
      </c>
      <c r="G24" s="100">
        <f>SUM(G25:G28)</f>
        <v>0</v>
      </c>
      <c r="H24" s="79">
        <f t="shared" si="1"/>
        <v>0</v>
      </c>
      <c r="I24" s="101" t="s">
        <v>330</v>
      </c>
      <c r="J24" s="80">
        <f t="shared" si="2"/>
        <v>0</v>
      </c>
    </row>
    <row r="25" spans="1:12" ht="15" customHeight="1">
      <c r="A25" s="84" t="s">
        <v>448</v>
      </c>
      <c r="B25" s="85" t="s">
        <v>101</v>
      </c>
      <c r="C25" s="83"/>
      <c r="D25" s="83"/>
      <c r="E25" s="83"/>
      <c r="F25" s="83"/>
      <c r="G25" s="83"/>
      <c r="H25" s="7">
        <f t="shared" si="1"/>
        <v>0</v>
      </c>
      <c r="I25" s="96" t="s">
        <v>330</v>
      </c>
      <c r="J25" s="74">
        <f t="shared" si="2"/>
        <v>0</v>
      </c>
    </row>
    <row r="26" spans="1:12" ht="15" customHeight="1">
      <c r="A26" s="84" t="s">
        <v>448</v>
      </c>
      <c r="B26" s="85" t="s">
        <v>453</v>
      </c>
      <c r="C26" s="83"/>
      <c r="D26" s="83"/>
      <c r="E26" s="83"/>
      <c r="F26" s="83"/>
      <c r="G26" s="83"/>
      <c r="H26" s="7">
        <f t="shared" si="1"/>
        <v>0</v>
      </c>
      <c r="I26" s="96" t="s">
        <v>330</v>
      </c>
      <c r="J26" s="74">
        <f t="shared" si="2"/>
        <v>0</v>
      </c>
    </row>
    <row r="27" spans="1:12" ht="15" customHeight="1">
      <c r="A27" s="87" t="s">
        <v>448</v>
      </c>
      <c r="B27" s="86" t="s">
        <v>105</v>
      </c>
      <c r="C27" s="83"/>
      <c r="D27" s="83"/>
      <c r="E27" s="83"/>
      <c r="F27" s="83"/>
      <c r="G27" s="83"/>
      <c r="H27" s="7">
        <f t="shared" si="1"/>
        <v>0</v>
      </c>
      <c r="I27" s="96" t="s">
        <v>330</v>
      </c>
      <c r="J27" s="74">
        <f t="shared" si="2"/>
        <v>0</v>
      </c>
    </row>
    <row r="28" spans="1:12" ht="15" customHeight="1">
      <c r="A28" s="102" t="s">
        <v>448</v>
      </c>
      <c r="B28" s="89" t="s">
        <v>291</v>
      </c>
      <c r="C28" s="83"/>
      <c r="D28" s="83"/>
      <c r="E28" s="83"/>
      <c r="F28" s="83"/>
      <c r="G28" s="83"/>
      <c r="H28" s="7">
        <f t="shared" si="1"/>
        <v>0</v>
      </c>
      <c r="I28" s="96" t="s">
        <v>330</v>
      </c>
      <c r="J28" s="74">
        <f t="shared" si="2"/>
        <v>0</v>
      </c>
      <c r="K28" s="57" t="s">
        <v>172</v>
      </c>
    </row>
    <row r="29" spans="1:12" s="75" customFormat="1" ht="15" customHeight="1">
      <c r="A29" s="90" t="s">
        <v>514</v>
      </c>
      <c r="B29" s="103" t="s">
        <v>324</v>
      </c>
      <c r="C29" s="80">
        <f>C19+C20-C24</f>
        <v>0</v>
      </c>
      <c r="D29" s="80">
        <f>D19+D20-D24</f>
        <v>791026.04</v>
      </c>
      <c r="E29" s="80">
        <f>E19+E20-E24</f>
        <v>379797.30000000005</v>
      </c>
      <c r="F29" s="80">
        <f>F19+F20-F24</f>
        <v>0</v>
      </c>
      <c r="G29" s="80">
        <f>G19+G20-G24</f>
        <v>0</v>
      </c>
      <c r="H29" s="79">
        <f t="shared" si="1"/>
        <v>379797.30000000005</v>
      </c>
      <c r="I29" s="104" t="s">
        <v>330</v>
      </c>
      <c r="J29" s="80">
        <f t="shared" si="2"/>
        <v>1170823.3400000001</v>
      </c>
      <c r="K29" s="58" t="s">
        <v>217</v>
      </c>
      <c r="L29" s="66" t="s">
        <v>218</v>
      </c>
    </row>
    <row r="30" spans="1:12" s="75" customFormat="1" ht="25.5" customHeight="1">
      <c r="A30" s="90" t="s">
        <v>515</v>
      </c>
      <c r="B30" s="91" t="s">
        <v>91</v>
      </c>
      <c r="C30" s="80">
        <f>C18-C29</f>
        <v>0</v>
      </c>
      <c r="D30" s="80">
        <f>D18-D29</f>
        <v>2321206.75</v>
      </c>
      <c r="E30" s="80">
        <f>E18-E29</f>
        <v>44241.109999999928</v>
      </c>
      <c r="F30" s="80">
        <f>F18-F29</f>
        <v>0</v>
      </c>
      <c r="G30" s="80">
        <f>G18-G29</f>
        <v>0</v>
      </c>
      <c r="H30" s="79">
        <f t="shared" si="1"/>
        <v>44241.109999999928</v>
      </c>
      <c r="I30" s="80">
        <f>I18</f>
        <v>0</v>
      </c>
      <c r="J30" s="80">
        <f t="shared" si="2"/>
        <v>2365447.86</v>
      </c>
      <c r="K30" s="62" t="e">
        <f>#REF!</f>
        <v>#REF!</v>
      </c>
      <c r="L30" s="62" t="e">
        <f>J30-K30</f>
        <v>#REF!</v>
      </c>
    </row>
    <row r="32" spans="1:12">
      <c r="A32" s="17"/>
      <c r="B32" s="75"/>
    </row>
    <row r="33" spans="1:2">
      <c r="A33" s="17"/>
      <c r="B33" s="75"/>
    </row>
    <row r="36" spans="1:2" ht="15" customHeight="1"/>
    <row r="37" spans="1:2" ht="15" customHeight="1"/>
    <row r="38" spans="1:2" ht="15" customHeight="1"/>
    <row r="39" spans="1:2" ht="15" customHeight="1"/>
    <row r="40" spans="1:2" ht="15" customHeight="1"/>
    <row r="41" spans="1:2" ht="15" customHeight="1"/>
    <row r="42" spans="1:2" ht="15" customHeight="1"/>
    <row r="43" spans="1:2" ht="15" customHeight="1"/>
    <row r="44" spans="1:2" ht="15" customHeight="1"/>
    <row r="45" spans="1:2" ht="15" customHeight="1"/>
    <row r="46" spans="1:2" ht="15" customHeight="1"/>
    <row r="47" spans="1:2" ht="15" customHeight="1"/>
    <row r="48" spans="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mergeCells count="9">
    <mergeCell ref="B2:J2"/>
    <mergeCell ref="J3:J4"/>
    <mergeCell ref="D3:D4"/>
    <mergeCell ref="A3:A4"/>
    <mergeCell ref="B3:B4"/>
    <mergeCell ref="I3:I4"/>
    <mergeCell ref="H3:H4"/>
    <mergeCell ref="C3:C4"/>
    <mergeCell ref="E3:G3"/>
  </mergeCells>
  <phoneticPr fontId="0" type="noConversion"/>
  <printOptions horizontalCentered="1"/>
  <pageMargins left="0.39370078740157483" right="0.39370078740157483" top="0.98425196850393704" bottom="0.98425196850393704" header="0.51181102362204722" footer="0.51181102362204722"/>
  <pageSetup paperSize="9" scale="77" firstPageNumber="23" orientation="landscape" horizontalDpi="4294967292" r:id="rId1"/>
  <headerFooter alignWithMargins="0"/>
  <rowBreaks count="1" manualBreakCount="1">
    <brk id="35" max="16383" man="1"/>
  </rowBreaks>
</worksheet>
</file>

<file path=xl/worksheets/sheet20.xml><?xml version="1.0" encoding="utf-8"?>
<worksheet xmlns="http://schemas.openxmlformats.org/spreadsheetml/2006/main" xmlns:r="http://schemas.openxmlformats.org/officeDocument/2006/relationships">
  <sheetPr codeName="Arkusz40"/>
  <dimension ref="A1:F31"/>
  <sheetViews>
    <sheetView view="pageBreakPreview" zoomScaleNormal="100" zoomScaleSheetLayoutView="100" workbookViewId="0">
      <selection activeCell="B6" sqref="B6:F6"/>
    </sheetView>
  </sheetViews>
  <sheetFormatPr defaultColWidth="9.140625" defaultRowHeight="11.25"/>
  <cols>
    <col min="1" max="1" width="2.7109375" style="10" customWidth="1"/>
    <col min="2" max="2" width="18.5703125" style="12" customWidth="1"/>
    <col min="3" max="3" width="17.28515625" style="12" customWidth="1"/>
    <col min="4" max="4" width="18.42578125" style="12" customWidth="1"/>
    <col min="5" max="5" width="24" style="12" customWidth="1"/>
    <col min="6" max="6" width="14.85546875" style="12" customWidth="1"/>
    <col min="7" max="16384" width="9.140625" style="12"/>
  </cols>
  <sheetData>
    <row r="1" spans="1:6" ht="22.5" customHeight="1">
      <c r="A1" s="244" t="s">
        <v>949</v>
      </c>
      <c r="C1" s="245"/>
      <c r="D1" s="245"/>
      <c r="E1" s="245"/>
      <c r="F1" s="245"/>
    </row>
    <row r="2" spans="1:6">
      <c r="B2" s="246"/>
      <c r="C2" s="246"/>
      <c r="D2" s="246"/>
      <c r="E2" s="246"/>
      <c r="F2" s="246"/>
    </row>
    <row r="3" spans="1:6">
      <c r="A3" s="10" t="s">
        <v>441</v>
      </c>
      <c r="B3" s="563" t="s">
        <v>264</v>
      </c>
      <c r="C3" s="563"/>
      <c r="D3" s="563"/>
      <c r="E3" s="563"/>
      <c r="F3" s="563"/>
    </row>
    <row r="4" spans="1:6">
      <c r="B4" s="565"/>
      <c r="C4" s="565"/>
      <c r="D4" s="565"/>
      <c r="E4" s="565"/>
      <c r="F4" s="565"/>
    </row>
    <row r="5" spans="1:6">
      <c r="B5" s="565"/>
      <c r="C5" s="565"/>
      <c r="D5" s="565"/>
      <c r="E5" s="565"/>
      <c r="F5" s="565"/>
    </row>
    <row r="6" spans="1:6">
      <c r="B6" s="565" t="s">
        <v>955</v>
      </c>
      <c r="C6" s="565"/>
      <c r="D6" s="565"/>
      <c r="E6" s="565"/>
      <c r="F6" s="565"/>
    </row>
    <row r="7" spans="1:6">
      <c r="B7" s="565"/>
      <c r="C7" s="565"/>
      <c r="D7" s="565"/>
      <c r="E7" s="565"/>
      <c r="F7" s="565"/>
    </row>
    <row r="8" spans="1:6">
      <c r="B8" s="565"/>
      <c r="C8" s="565"/>
      <c r="D8" s="565"/>
      <c r="E8" s="565"/>
      <c r="F8" s="565"/>
    </row>
    <row r="9" spans="1:6">
      <c r="B9" s="565"/>
      <c r="C9" s="565"/>
      <c r="D9" s="565"/>
      <c r="E9" s="565"/>
      <c r="F9" s="565"/>
    </row>
    <row r="10" spans="1:6">
      <c r="B10" s="565"/>
      <c r="C10" s="565"/>
      <c r="D10" s="565"/>
      <c r="E10" s="565"/>
      <c r="F10" s="565"/>
    </row>
    <row r="11" spans="1:6" ht="24.75" customHeight="1">
      <c r="A11" s="10" t="s">
        <v>564</v>
      </c>
      <c r="B11" s="563" t="s">
        <v>263</v>
      </c>
      <c r="C11" s="563"/>
      <c r="D11" s="563"/>
      <c r="E11" s="563"/>
      <c r="F11" s="563"/>
    </row>
    <row r="12" spans="1:6">
      <c r="B12" s="247"/>
      <c r="C12" s="248"/>
      <c r="D12" s="248"/>
      <c r="E12" s="248"/>
      <c r="F12" s="248"/>
    </row>
    <row r="13" spans="1:6" ht="45">
      <c r="B13" s="249" t="s">
        <v>154</v>
      </c>
      <c r="C13" s="249" t="s">
        <v>155</v>
      </c>
      <c r="D13" s="249" t="s">
        <v>156</v>
      </c>
      <c r="E13" s="249" t="s">
        <v>157</v>
      </c>
      <c r="F13" s="248"/>
    </row>
    <row r="14" spans="1:6" ht="18" customHeight="1">
      <c r="B14" s="250"/>
      <c r="C14" s="250"/>
      <c r="D14" s="250"/>
      <c r="E14" s="250"/>
      <c r="F14" s="248"/>
    </row>
    <row r="15" spans="1:6" ht="18" customHeight="1">
      <c r="B15" s="250"/>
      <c r="C15" s="250"/>
      <c r="D15" s="250"/>
      <c r="E15" s="250"/>
      <c r="F15" s="248"/>
    </row>
    <row r="16" spans="1:6">
      <c r="B16" s="247"/>
      <c r="C16" s="248"/>
      <c r="D16" s="248"/>
      <c r="E16" s="248"/>
      <c r="F16" s="248"/>
    </row>
    <row r="17" spans="1:6">
      <c r="A17" s="10" t="s">
        <v>445</v>
      </c>
      <c r="B17" s="563" t="s">
        <v>265</v>
      </c>
      <c r="C17" s="563"/>
      <c r="D17" s="563"/>
      <c r="E17" s="563"/>
      <c r="F17" s="563"/>
    </row>
    <row r="18" spans="1:6">
      <c r="B18" s="247"/>
      <c r="C18" s="248"/>
      <c r="D18" s="248"/>
      <c r="E18" s="248"/>
      <c r="F18" s="248"/>
    </row>
    <row r="19" spans="1:6" ht="21" customHeight="1">
      <c r="B19" s="564" t="s">
        <v>158</v>
      </c>
      <c r="C19" s="564" t="s">
        <v>159</v>
      </c>
      <c r="D19" s="564" t="s">
        <v>155</v>
      </c>
      <c r="E19" s="564" t="s">
        <v>160</v>
      </c>
      <c r="F19" s="564"/>
    </row>
    <row r="20" spans="1:6" ht="45">
      <c r="B20" s="564"/>
      <c r="C20" s="564"/>
      <c r="D20" s="564"/>
      <c r="E20" s="249" t="s">
        <v>238</v>
      </c>
      <c r="F20" s="249" t="s">
        <v>161</v>
      </c>
    </row>
    <row r="21" spans="1:6" ht="18" customHeight="1">
      <c r="B21" s="250"/>
      <c r="C21" s="250"/>
      <c r="D21" s="250"/>
      <c r="E21" s="250"/>
      <c r="F21" s="250"/>
    </row>
    <row r="22" spans="1:6" ht="18" customHeight="1">
      <c r="B22" s="250"/>
      <c r="C22" s="250"/>
      <c r="D22" s="250"/>
      <c r="E22" s="250"/>
      <c r="F22" s="250"/>
    </row>
    <row r="23" spans="1:6">
      <c r="B23" s="247"/>
      <c r="C23" s="248"/>
      <c r="D23" s="248"/>
      <c r="E23" s="248"/>
      <c r="F23" s="248"/>
    </row>
    <row r="24" spans="1:6" ht="36.75" customHeight="1">
      <c r="A24" s="10" t="s">
        <v>443</v>
      </c>
      <c r="B24" s="563" t="s">
        <v>573</v>
      </c>
      <c r="C24" s="563"/>
      <c r="D24" s="563"/>
      <c r="E24" s="563"/>
      <c r="F24" s="563"/>
    </row>
    <row r="25" spans="1:6">
      <c r="B25" s="247"/>
      <c r="C25" s="248"/>
      <c r="D25" s="248"/>
      <c r="E25" s="248"/>
      <c r="F25" s="248"/>
    </row>
    <row r="26" spans="1:6" ht="48.75" customHeight="1">
      <c r="B26" s="564" t="s">
        <v>162</v>
      </c>
      <c r="C26" s="564"/>
      <c r="D26" s="564" t="s">
        <v>163</v>
      </c>
      <c r="E26" s="564" t="s">
        <v>539</v>
      </c>
      <c r="F26" s="248"/>
    </row>
    <row r="27" spans="1:6" ht="116.25" customHeight="1">
      <c r="B27" s="249" t="s">
        <v>540</v>
      </c>
      <c r="C27" s="249" t="s">
        <v>541</v>
      </c>
      <c r="D27" s="564"/>
      <c r="E27" s="564"/>
      <c r="F27" s="248"/>
    </row>
    <row r="28" spans="1:6" ht="18" customHeight="1">
      <c r="B28" s="250"/>
      <c r="C28" s="250"/>
      <c r="D28" s="250"/>
      <c r="E28" s="250"/>
      <c r="F28" s="248"/>
    </row>
    <row r="29" spans="1:6" ht="18" customHeight="1">
      <c r="B29" s="250"/>
      <c r="C29" s="250"/>
      <c r="D29" s="250"/>
      <c r="E29" s="250"/>
      <c r="F29" s="248"/>
    </row>
    <row r="30" spans="1:6" ht="18" customHeight="1">
      <c r="B30" s="250"/>
      <c r="C30" s="250"/>
      <c r="D30" s="250"/>
      <c r="E30" s="250"/>
      <c r="F30" s="248"/>
    </row>
    <row r="31" spans="1:6" ht="14.1" customHeight="1"/>
  </sheetData>
  <mergeCells count="18">
    <mergeCell ref="B8:F8"/>
    <mergeCell ref="B3:F3"/>
    <mergeCell ref="B4:F4"/>
    <mergeCell ref="B5:F5"/>
    <mergeCell ref="B6:F6"/>
    <mergeCell ref="B7:F7"/>
    <mergeCell ref="B24:F24"/>
    <mergeCell ref="B26:C26"/>
    <mergeCell ref="D26:D27"/>
    <mergeCell ref="E26:E27"/>
    <mergeCell ref="B9:F9"/>
    <mergeCell ref="B10:F10"/>
    <mergeCell ref="B11:F11"/>
    <mergeCell ref="B17:F17"/>
    <mergeCell ref="B19:B20"/>
    <mergeCell ref="C19:C20"/>
    <mergeCell ref="D19:D20"/>
    <mergeCell ref="E19:F19"/>
  </mergeCells>
  <pageMargins left="0.7" right="0.7" top="0.75" bottom="0.75" header="0.3" footer="0.3"/>
  <pageSetup paperSize="9" scale="93" orientation="portrait" r:id="rId1"/>
</worksheet>
</file>

<file path=xl/worksheets/sheet21.xml><?xml version="1.0" encoding="utf-8"?>
<worksheet xmlns="http://schemas.openxmlformats.org/spreadsheetml/2006/main" xmlns:r="http://schemas.openxmlformats.org/officeDocument/2006/relationships">
  <sheetPr codeName="Arkusz41"/>
  <dimension ref="A1:P178"/>
  <sheetViews>
    <sheetView view="pageBreakPreview" topLeftCell="A37" zoomScaleNormal="100" zoomScaleSheetLayoutView="100" workbookViewId="0">
      <selection activeCell="D43" sqref="D43"/>
    </sheetView>
  </sheetViews>
  <sheetFormatPr defaultColWidth="9.140625" defaultRowHeight="11.25"/>
  <cols>
    <col min="1" max="1" width="9.140625" style="12"/>
    <col min="2" max="2" width="46.7109375" style="12" customWidth="1"/>
    <col min="3" max="3" width="16.140625" style="193" customWidth="1"/>
    <col min="4" max="4" width="15.42578125" style="193" customWidth="1"/>
    <col min="5" max="5" width="15" style="193" customWidth="1"/>
    <col min="6" max="6" width="15.5703125" style="193" customWidth="1"/>
    <col min="7" max="7" width="16" style="193" customWidth="1"/>
    <col min="8" max="8" width="15.85546875" style="193" customWidth="1"/>
    <col min="9" max="9" width="15.28515625" style="193" customWidth="1"/>
    <col min="10" max="10" width="9.140625" style="193"/>
    <col min="11" max="12" width="15.28515625" style="193" customWidth="1"/>
    <col min="13" max="16" width="9.140625" style="193"/>
    <col min="17" max="16384" width="9.140625" style="12"/>
  </cols>
  <sheetData>
    <row r="1" spans="1:16" ht="13.5" customHeight="1"/>
    <row r="2" spans="1:16" ht="24.75" customHeight="1">
      <c r="A2" s="194" t="s">
        <v>315</v>
      </c>
      <c r="B2" s="224" t="s">
        <v>737</v>
      </c>
      <c r="C2" s="437"/>
      <c r="D2" s="437"/>
      <c r="E2" s="437"/>
      <c r="F2" s="437"/>
      <c r="G2" s="437"/>
      <c r="H2" s="438"/>
    </row>
    <row r="3" spans="1:16">
      <c r="A3" s="225"/>
      <c r="B3" s="233"/>
      <c r="C3" s="567" t="s">
        <v>725</v>
      </c>
      <c r="D3" s="568"/>
      <c r="E3" s="567" t="s">
        <v>726</v>
      </c>
      <c r="F3" s="569"/>
      <c r="G3" s="569"/>
      <c r="H3" s="568"/>
    </row>
    <row r="4" spans="1:16">
      <c r="A4" s="439" t="s">
        <v>439</v>
      </c>
      <c r="B4" s="440" t="s">
        <v>730</v>
      </c>
      <c r="C4" s="441"/>
      <c r="D4" s="441"/>
      <c r="E4" s="570" t="s">
        <v>727</v>
      </c>
      <c r="F4" s="571"/>
      <c r="G4" s="567" t="s">
        <v>73</v>
      </c>
      <c r="H4" s="568"/>
    </row>
    <row r="5" spans="1:16" ht="22.5">
      <c r="A5" s="442"/>
      <c r="B5" s="442"/>
      <c r="C5" s="443" t="s">
        <v>728</v>
      </c>
      <c r="D5" s="443" t="s">
        <v>729</v>
      </c>
      <c r="E5" s="422" t="s">
        <v>728</v>
      </c>
      <c r="F5" s="422" t="s">
        <v>729</v>
      </c>
      <c r="G5" s="422" t="s">
        <v>728</v>
      </c>
      <c r="H5" s="422" t="s">
        <v>729</v>
      </c>
    </row>
    <row r="6" spans="1:16" ht="20.25" customHeight="1">
      <c r="A6" s="158" t="s">
        <v>441</v>
      </c>
      <c r="B6" s="159" t="s">
        <v>731</v>
      </c>
      <c r="C6" s="420">
        <f t="shared" ref="C6:H6" si="0">SUM(C7:C8)</f>
        <v>0</v>
      </c>
      <c r="D6" s="420">
        <f t="shared" si="0"/>
        <v>0</v>
      </c>
      <c r="E6" s="420">
        <f t="shared" si="0"/>
        <v>0</v>
      </c>
      <c r="F6" s="420">
        <f t="shared" si="0"/>
        <v>0</v>
      </c>
      <c r="G6" s="420">
        <f t="shared" si="0"/>
        <v>0</v>
      </c>
      <c r="H6" s="420">
        <f t="shared" si="0"/>
        <v>0</v>
      </c>
    </row>
    <row r="7" spans="1:16">
      <c r="A7" s="124" t="s">
        <v>448</v>
      </c>
      <c r="B7" s="130"/>
      <c r="C7" s="151"/>
      <c r="D7" s="151"/>
      <c r="E7" s="151"/>
      <c r="F7" s="151"/>
      <c r="G7" s="151"/>
      <c r="H7" s="151"/>
    </row>
    <row r="8" spans="1:16">
      <c r="A8" s="124" t="s">
        <v>448</v>
      </c>
      <c r="B8" s="130"/>
      <c r="C8" s="151"/>
      <c r="D8" s="151"/>
      <c r="E8" s="151"/>
      <c r="F8" s="151"/>
      <c r="G8" s="151"/>
      <c r="H8" s="151"/>
    </row>
    <row r="9" spans="1:16" ht="19.5" customHeight="1">
      <c r="A9" s="158" t="s">
        <v>442</v>
      </c>
      <c r="B9" s="159" t="s">
        <v>732</v>
      </c>
      <c r="C9" s="420">
        <f t="shared" ref="C9:H9" si="1">SUM(C10:C11)</f>
        <v>32820163.350000001</v>
      </c>
      <c r="D9" s="420">
        <f t="shared" si="1"/>
        <v>27820304.280000001</v>
      </c>
      <c r="E9" s="420">
        <f t="shared" si="1"/>
        <v>0</v>
      </c>
      <c r="F9" s="420">
        <f t="shared" si="1"/>
        <v>0</v>
      </c>
      <c r="G9" s="420">
        <f t="shared" si="1"/>
        <v>0</v>
      </c>
      <c r="H9" s="420">
        <f t="shared" si="1"/>
        <v>0</v>
      </c>
    </row>
    <row r="10" spans="1:16" ht="24.75" customHeight="1">
      <c r="A10" s="124" t="s">
        <v>448</v>
      </c>
      <c r="B10" s="161" t="s">
        <v>977</v>
      </c>
      <c r="C10" s="151">
        <v>32644248.98</v>
      </c>
      <c r="D10" s="151">
        <v>27628131.18</v>
      </c>
      <c r="E10" s="151"/>
      <c r="F10" s="151"/>
      <c r="G10" s="151"/>
      <c r="H10" s="151"/>
    </row>
    <row r="11" spans="1:16">
      <c r="A11" s="124" t="s">
        <v>448</v>
      </c>
      <c r="B11" s="130" t="s">
        <v>976</v>
      </c>
      <c r="C11" s="151">
        <v>175914.37</v>
      </c>
      <c r="D11" s="151">
        <v>192173.1</v>
      </c>
      <c r="E11" s="151"/>
      <c r="F11" s="151"/>
      <c r="G11" s="151"/>
      <c r="H11" s="151"/>
    </row>
    <row r="12" spans="1:16" ht="16.5" customHeight="1">
      <c r="A12" s="158" t="s">
        <v>445</v>
      </c>
      <c r="B12" s="159" t="s">
        <v>733</v>
      </c>
      <c r="C12" s="420">
        <f t="shared" ref="C12:H12" si="2">SUM(C13:C15)</f>
        <v>0</v>
      </c>
      <c r="D12" s="420">
        <f t="shared" si="2"/>
        <v>0</v>
      </c>
      <c r="E12" s="420">
        <f t="shared" si="2"/>
        <v>0</v>
      </c>
      <c r="F12" s="420">
        <f t="shared" si="2"/>
        <v>0</v>
      </c>
      <c r="G12" s="420">
        <f t="shared" si="2"/>
        <v>0</v>
      </c>
      <c r="H12" s="420">
        <f t="shared" si="2"/>
        <v>0</v>
      </c>
      <c r="K12" s="57" t="s">
        <v>172</v>
      </c>
      <c r="L12" s="57" t="s">
        <v>171</v>
      </c>
    </row>
    <row r="13" spans="1:16">
      <c r="A13" s="124" t="s">
        <v>448</v>
      </c>
      <c r="B13" s="130" t="s">
        <v>734</v>
      </c>
      <c r="C13" s="151"/>
      <c r="D13" s="151"/>
      <c r="E13" s="151"/>
      <c r="F13" s="151"/>
      <c r="G13" s="151"/>
      <c r="H13" s="151"/>
      <c r="K13" s="58" t="s">
        <v>219</v>
      </c>
      <c r="L13" s="58" t="s">
        <v>219</v>
      </c>
    </row>
    <row r="14" spans="1:16">
      <c r="A14" s="124" t="s">
        <v>448</v>
      </c>
      <c r="B14" s="130" t="s">
        <v>735</v>
      </c>
      <c r="C14" s="151"/>
      <c r="D14" s="151"/>
      <c r="E14" s="151"/>
      <c r="F14" s="151"/>
      <c r="G14" s="151"/>
      <c r="H14" s="151"/>
      <c r="K14" s="62" t="e">
        <f>IF(#REF!&lt;&gt;0,(#REF!+#REF!),(#REF!))</f>
        <v>#REF!</v>
      </c>
      <c r="L14" s="62" t="e">
        <f>IF(#REF!&lt;&gt;0,(#REF!+#REF!),(#REF!))</f>
        <v>#REF!</v>
      </c>
    </row>
    <row r="15" spans="1:16">
      <c r="A15" s="124" t="s">
        <v>448</v>
      </c>
      <c r="B15" s="130" t="s">
        <v>736</v>
      </c>
      <c r="C15" s="151"/>
      <c r="D15" s="151"/>
      <c r="E15" s="151"/>
      <c r="F15" s="151"/>
      <c r="G15" s="151"/>
      <c r="H15" s="151"/>
      <c r="K15" s="66" t="s">
        <v>218</v>
      </c>
      <c r="L15" s="66" t="s">
        <v>218</v>
      </c>
    </row>
    <row r="16" spans="1:16" s="33" customFormat="1" ht="19.5" customHeight="1">
      <c r="A16" s="158"/>
      <c r="B16" s="159" t="s">
        <v>285</v>
      </c>
      <c r="C16" s="420">
        <f t="shared" ref="C16:H16" si="3">C6+C9+C12</f>
        <v>32820163.350000001</v>
      </c>
      <c r="D16" s="420">
        <f t="shared" si="3"/>
        <v>27820304.280000001</v>
      </c>
      <c r="E16" s="420">
        <f t="shared" si="3"/>
        <v>0</v>
      </c>
      <c r="F16" s="420">
        <f t="shared" si="3"/>
        <v>0</v>
      </c>
      <c r="G16" s="420">
        <f t="shared" si="3"/>
        <v>0</v>
      </c>
      <c r="H16" s="420">
        <f t="shared" si="3"/>
        <v>0</v>
      </c>
      <c r="I16" s="423"/>
      <c r="J16" s="423"/>
      <c r="K16" s="62" t="e">
        <f>F14-K14</f>
        <v>#REF!</v>
      </c>
      <c r="L16" s="62" t="e">
        <f>G14-L14</f>
        <v>#REF!</v>
      </c>
      <c r="M16" s="423"/>
      <c r="N16" s="423"/>
      <c r="O16" s="423"/>
      <c r="P16" s="423"/>
    </row>
    <row r="17" spans="1:7">
      <c r="A17" s="126"/>
    </row>
    <row r="18" spans="1:7">
      <c r="A18" s="126"/>
    </row>
    <row r="19" spans="1:7" ht="28.5" customHeight="1">
      <c r="A19" s="194" t="s">
        <v>316</v>
      </c>
      <c r="B19" s="226" t="s">
        <v>15</v>
      </c>
      <c r="C19" s="227" t="s">
        <v>8</v>
      </c>
      <c r="D19" s="227" t="s">
        <v>9</v>
      </c>
      <c r="E19" s="227" t="s">
        <v>10</v>
      </c>
      <c r="F19" s="227" t="s">
        <v>11</v>
      </c>
      <c r="G19" s="227" t="s">
        <v>16</v>
      </c>
    </row>
    <row r="20" spans="1:7" ht="25.9" customHeight="1">
      <c r="A20" s="228" t="s">
        <v>441</v>
      </c>
      <c r="B20" s="229" t="s">
        <v>12</v>
      </c>
      <c r="C20" s="230">
        <f>C21+C26</f>
        <v>0</v>
      </c>
      <c r="D20" s="230">
        <f>D21+D26</f>
        <v>0</v>
      </c>
      <c r="E20" s="230">
        <f>E21+E26</f>
        <v>0</v>
      </c>
      <c r="F20" s="230">
        <f>F21+F26</f>
        <v>0</v>
      </c>
      <c r="G20" s="230">
        <f>G21+G26</f>
        <v>0</v>
      </c>
    </row>
    <row r="21" spans="1:7" ht="21" customHeight="1">
      <c r="A21" s="178" t="s">
        <v>289</v>
      </c>
      <c r="B21" s="231" t="s">
        <v>13</v>
      </c>
      <c r="C21" s="143">
        <f>SUM(C22:C25)</f>
        <v>0</v>
      </c>
      <c r="D21" s="143">
        <f>SUM(D22:D25)</f>
        <v>0</v>
      </c>
      <c r="E21" s="143">
        <f>SUM(E22:E25)</f>
        <v>0</v>
      </c>
      <c r="F21" s="143">
        <f>SUM(F22:F25)</f>
        <v>0</v>
      </c>
      <c r="G21" s="143">
        <f>SUM(G22:G25)</f>
        <v>0</v>
      </c>
    </row>
    <row r="22" spans="1:7" ht="18" customHeight="1">
      <c r="A22" s="232" t="s">
        <v>448</v>
      </c>
      <c r="B22" s="233"/>
      <c r="C22" s="234"/>
      <c r="D22" s="234"/>
      <c r="E22" s="234"/>
      <c r="F22" s="234"/>
      <c r="G22" s="234"/>
    </row>
    <row r="23" spans="1:7" ht="18" customHeight="1">
      <c r="A23" s="232" t="s">
        <v>448</v>
      </c>
      <c r="B23" s="233"/>
      <c r="C23" s="234"/>
      <c r="D23" s="234"/>
      <c r="E23" s="234"/>
      <c r="F23" s="234"/>
      <c r="G23" s="234"/>
    </row>
    <row r="24" spans="1:7" ht="18" customHeight="1">
      <c r="A24" s="232" t="s">
        <v>448</v>
      </c>
      <c r="B24" s="130"/>
      <c r="C24" s="108"/>
      <c r="D24" s="108"/>
      <c r="E24" s="108"/>
      <c r="F24" s="108"/>
      <c r="G24" s="108"/>
    </row>
    <row r="25" spans="1:7" ht="18" customHeight="1">
      <c r="A25" s="232" t="s">
        <v>448</v>
      </c>
      <c r="B25" s="233"/>
      <c r="C25" s="234"/>
      <c r="D25" s="234"/>
      <c r="E25" s="234"/>
      <c r="F25" s="234"/>
      <c r="G25" s="234"/>
    </row>
    <row r="26" spans="1:7" ht="18" customHeight="1">
      <c r="A26" s="124" t="s">
        <v>290</v>
      </c>
      <c r="B26" s="161" t="s">
        <v>14</v>
      </c>
      <c r="C26" s="108"/>
      <c r="D26" s="108"/>
      <c r="E26" s="108"/>
      <c r="F26" s="108"/>
      <c r="G26" s="108"/>
    </row>
    <row r="27" spans="1:7">
      <c r="A27" s="126"/>
    </row>
    <row r="28" spans="1:7">
      <c r="A28" s="126"/>
    </row>
    <row r="29" spans="1:7" ht="20.25" customHeight="1">
      <c r="A29" s="194" t="s">
        <v>461</v>
      </c>
      <c r="B29" s="21" t="s">
        <v>397</v>
      </c>
      <c r="C29" s="47" t="s">
        <v>503</v>
      </c>
      <c r="D29" s="47" t="s">
        <v>504</v>
      </c>
    </row>
    <row r="30" spans="1:7" ht="19.5" customHeight="1">
      <c r="A30" s="213" t="s">
        <v>289</v>
      </c>
      <c r="B30" s="235" t="s">
        <v>102</v>
      </c>
      <c r="C30" s="50">
        <v>1529120.15</v>
      </c>
      <c r="D30" s="50">
        <v>1263153.18</v>
      </c>
    </row>
    <row r="31" spans="1:7" ht="19.5" customHeight="1">
      <c r="A31" s="213" t="s">
        <v>290</v>
      </c>
      <c r="B31" s="235" t="s">
        <v>74</v>
      </c>
      <c r="C31" s="50">
        <v>3864702.74</v>
      </c>
      <c r="D31" s="50">
        <v>2823453.38</v>
      </c>
    </row>
    <row r="32" spans="1:7" ht="21" customHeight="1">
      <c r="A32" s="213" t="s">
        <v>292</v>
      </c>
      <c r="B32" s="235" t="s">
        <v>75</v>
      </c>
      <c r="C32" s="50">
        <v>11693595.57</v>
      </c>
      <c r="D32" s="50">
        <v>11329558.720000001</v>
      </c>
    </row>
    <row r="33" spans="1:4" ht="18.75" customHeight="1">
      <c r="A33" s="213" t="s">
        <v>293</v>
      </c>
      <c r="B33" s="235" t="s">
        <v>76</v>
      </c>
      <c r="C33" s="50">
        <v>176318.65</v>
      </c>
      <c r="D33" s="50">
        <v>161803.51</v>
      </c>
    </row>
    <row r="34" spans="1:4" ht="16.5" customHeight="1">
      <c r="A34" s="213" t="s">
        <v>294</v>
      </c>
      <c r="B34" s="235" t="s">
        <v>77</v>
      </c>
      <c r="C34" s="50">
        <v>13263043.82</v>
      </c>
      <c r="D34" s="50">
        <v>11168352.689999999</v>
      </c>
    </row>
    <row r="35" spans="1:4" ht="18" customHeight="1">
      <c r="A35" s="213" t="s">
        <v>295</v>
      </c>
      <c r="B35" s="235" t="s">
        <v>738</v>
      </c>
      <c r="C35" s="50">
        <v>2755260.49</v>
      </c>
      <c r="D35" s="50">
        <v>2268175.92</v>
      </c>
    </row>
    <row r="36" spans="1:4" ht="18" customHeight="1">
      <c r="A36" s="213" t="s">
        <v>448</v>
      </c>
      <c r="B36" s="235" t="s">
        <v>604</v>
      </c>
      <c r="C36" s="50">
        <v>1229739.18</v>
      </c>
      <c r="D36" s="50">
        <v>1045569.3</v>
      </c>
    </row>
    <row r="37" spans="1:4" ht="15.75" customHeight="1">
      <c r="A37" s="211" t="s">
        <v>514</v>
      </c>
      <c r="B37" s="236" t="s">
        <v>399</v>
      </c>
      <c r="C37" s="237">
        <f>SUM(C38:C42)</f>
        <v>333873.15999999997</v>
      </c>
      <c r="D37" s="237">
        <f>SUM(D38:D42)</f>
        <v>252658.25</v>
      </c>
    </row>
    <row r="38" spans="1:4" ht="19.5" customHeight="1">
      <c r="A38" s="213" t="s">
        <v>448</v>
      </c>
      <c r="B38" s="235" t="s">
        <v>398</v>
      </c>
      <c r="C38" s="50">
        <v>16318.61</v>
      </c>
      <c r="D38" s="50">
        <v>21504.53</v>
      </c>
    </row>
    <row r="39" spans="1:4" ht="20.25" customHeight="1">
      <c r="A39" s="213" t="s">
        <v>448</v>
      </c>
      <c r="B39" s="235" t="s">
        <v>400</v>
      </c>
      <c r="C39" s="50"/>
      <c r="D39" s="50"/>
    </row>
    <row r="40" spans="1:4" ht="20.25" customHeight="1">
      <c r="A40" s="213" t="s">
        <v>448</v>
      </c>
      <c r="B40" s="235" t="s">
        <v>262</v>
      </c>
      <c r="C40" s="50">
        <v>329.5</v>
      </c>
      <c r="D40" s="50">
        <v>1568.27</v>
      </c>
    </row>
    <row r="41" spans="1:4" ht="19.5" customHeight="1">
      <c r="A41" s="213" t="s">
        <v>448</v>
      </c>
      <c r="B41" s="235" t="s">
        <v>401</v>
      </c>
      <c r="C41" s="50">
        <v>279966.44</v>
      </c>
      <c r="D41" s="50">
        <v>212021.2</v>
      </c>
    </row>
    <row r="42" spans="1:4" ht="19.5" customHeight="1">
      <c r="A42" s="213" t="s">
        <v>448</v>
      </c>
      <c r="B42" s="235" t="s">
        <v>402</v>
      </c>
      <c r="C42" s="50">
        <v>37258.61</v>
      </c>
      <c r="D42" s="50">
        <v>17564.25</v>
      </c>
    </row>
    <row r="43" spans="1:4" ht="21" customHeight="1">
      <c r="A43" s="211"/>
      <c r="B43" s="21" t="s">
        <v>285</v>
      </c>
      <c r="C43" s="61">
        <f>SUM(C30:C37)-C36</f>
        <v>33615914.579999998</v>
      </c>
      <c r="D43" s="61">
        <f>SUM(D30:D37)-D36</f>
        <v>29267155.649999999</v>
      </c>
    </row>
    <row r="44" spans="1:4" ht="27.75" customHeight="1">
      <c r="A44" s="213" t="s">
        <v>515</v>
      </c>
      <c r="B44" s="235" t="s">
        <v>395</v>
      </c>
      <c r="C44" s="50"/>
      <c r="D44" s="50"/>
    </row>
    <row r="47" spans="1:4" ht="15.75" customHeight="1">
      <c r="A47" s="238" t="s">
        <v>204</v>
      </c>
      <c r="B47" s="499" t="s">
        <v>739</v>
      </c>
      <c r="C47" s="500"/>
    </row>
    <row r="48" spans="1:4" ht="22.5">
      <c r="A48" s="444" t="s">
        <v>439</v>
      </c>
      <c r="B48" s="418" t="s">
        <v>743</v>
      </c>
      <c r="C48" s="445"/>
    </row>
    <row r="49" spans="1:16" ht="14.25" customHeight="1">
      <c r="A49" s="444" t="s">
        <v>441</v>
      </c>
      <c r="B49" s="442" t="s">
        <v>740</v>
      </c>
      <c r="C49" s="445"/>
    </row>
    <row r="50" spans="1:16" ht="16.5" customHeight="1">
      <c r="A50" s="108" t="s">
        <v>442</v>
      </c>
      <c r="B50" s="130" t="s">
        <v>932</v>
      </c>
      <c r="C50" s="151"/>
    </row>
    <row r="51" spans="1:16" ht="25.5" customHeight="1">
      <c r="A51" s="108" t="s">
        <v>445</v>
      </c>
      <c r="B51" s="161" t="s">
        <v>933</v>
      </c>
      <c r="C51" s="151"/>
    </row>
    <row r="52" spans="1:16" ht="15" customHeight="1">
      <c r="A52" s="108" t="s">
        <v>443</v>
      </c>
      <c r="B52" s="130" t="s">
        <v>741</v>
      </c>
      <c r="C52" s="151"/>
    </row>
    <row r="53" spans="1:16" s="33" customFormat="1" ht="16.5" customHeight="1">
      <c r="A53" s="160"/>
      <c r="B53" s="159" t="s">
        <v>285</v>
      </c>
      <c r="C53" s="420">
        <f>SUM(C48:C52)</f>
        <v>0</v>
      </c>
      <c r="D53" s="423"/>
      <c r="E53" s="423"/>
      <c r="F53" s="423"/>
      <c r="G53" s="423"/>
      <c r="H53" s="423"/>
      <c r="I53" s="423"/>
      <c r="J53" s="423"/>
      <c r="K53" s="423"/>
      <c r="L53" s="423"/>
      <c r="M53" s="423"/>
      <c r="N53" s="423"/>
      <c r="O53" s="423"/>
      <c r="P53" s="423"/>
    </row>
    <row r="54" spans="1:16" ht="17.25" customHeight="1">
      <c r="A54" s="193"/>
    </row>
    <row r="55" spans="1:16" ht="16.5" customHeight="1">
      <c r="A55" s="193"/>
    </row>
    <row r="56" spans="1:16" ht="27" customHeight="1">
      <c r="A56" s="238" t="s">
        <v>462</v>
      </c>
      <c r="B56" s="566" t="s">
        <v>742</v>
      </c>
      <c r="C56" s="566"/>
      <c r="D56" s="566"/>
      <c r="E56" s="566"/>
      <c r="F56" s="566"/>
      <c r="G56" s="566"/>
    </row>
    <row r="57" spans="1:16" ht="24.75" customHeight="1">
      <c r="A57" s="446" t="s">
        <v>439</v>
      </c>
      <c r="B57" s="161" t="s">
        <v>744</v>
      </c>
      <c r="C57" s="141" t="s">
        <v>494</v>
      </c>
      <c r="D57" s="141" t="s">
        <v>745</v>
      </c>
      <c r="E57" s="141" t="s">
        <v>495</v>
      </c>
      <c r="F57" s="141" t="s">
        <v>496</v>
      </c>
      <c r="G57" s="447" t="s">
        <v>285</v>
      </c>
      <c r="H57" s="448"/>
    </row>
    <row r="58" spans="1:16" ht="16.5" customHeight="1">
      <c r="A58" s="108" t="s">
        <v>441</v>
      </c>
      <c r="B58" s="130" t="s">
        <v>746</v>
      </c>
      <c r="C58" s="151"/>
      <c r="D58" s="151"/>
      <c r="E58" s="151"/>
      <c r="F58" s="151"/>
      <c r="G58" s="420">
        <f>SUM(C58:F58)</f>
        <v>0</v>
      </c>
    </row>
    <row r="59" spans="1:16" ht="17.25" customHeight="1">
      <c r="A59" s="108" t="s">
        <v>442</v>
      </c>
      <c r="B59" s="130" t="s">
        <v>747</v>
      </c>
      <c r="C59" s="151"/>
      <c r="D59" s="151"/>
      <c r="E59" s="151"/>
      <c r="F59" s="151"/>
      <c r="G59" s="420">
        <f>SUM(C59:F59)</f>
        <v>0</v>
      </c>
    </row>
    <row r="60" spans="1:16" ht="15" customHeight="1">
      <c r="A60" s="108" t="s">
        <v>445</v>
      </c>
      <c r="B60" s="130" t="s">
        <v>748</v>
      </c>
      <c r="C60" s="151"/>
      <c r="D60" s="151"/>
      <c r="E60" s="151"/>
      <c r="F60" s="151"/>
      <c r="G60" s="420">
        <f>SUM(C60:F60)</f>
        <v>0</v>
      </c>
    </row>
    <row r="61" spans="1:16" ht="16.5" customHeight="1">
      <c r="A61" s="108" t="s">
        <v>443</v>
      </c>
      <c r="B61" s="130" t="s">
        <v>741</v>
      </c>
      <c r="C61" s="151"/>
      <c r="D61" s="151"/>
      <c r="E61" s="151"/>
      <c r="F61" s="151"/>
      <c r="G61" s="420">
        <f>SUM(C61:F61)</f>
        <v>0</v>
      </c>
    </row>
    <row r="62" spans="1:16" s="33" customFormat="1" ht="17.25" customHeight="1">
      <c r="A62" s="449"/>
      <c r="B62" s="159" t="s">
        <v>285</v>
      </c>
      <c r="C62" s="420">
        <f>SUM(C58:C61)</f>
        <v>0</v>
      </c>
      <c r="D62" s="420">
        <f>SUM(D58:D61)</f>
        <v>0</v>
      </c>
      <c r="E62" s="420">
        <f>SUM(E58:E61)</f>
        <v>0</v>
      </c>
      <c r="F62" s="420">
        <f>SUM(F58:F61)</f>
        <v>0</v>
      </c>
      <c r="G62" s="420">
        <f>SUM(G58:G61)</f>
        <v>0</v>
      </c>
      <c r="H62" s="423"/>
      <c r="I62" s="423"/>
      <c r="J62" s="423"/>
      <c r="K62" s="423"/>
      <c r="L62" s="423"/>
      <c r="M62" s="423"/>
      <c r="N62" s="423"/>
      <c r="O62" s="423"/>
      <c r="P62" s="423"/>
    </row>
    <row r="63" spans="1:16" ht="16.5" customHeight="1">
      <c r="A63" s="193"/>
    </row>
    <row r="64" spans="1:16" ht="15.75" customHeight="1">
      <c r="A64" s="193"/>
    </row>
    <row r="65" spans="1:4" ht="29.45" customHeight="1">
      <c r="A65" s="194" t="s">
        <v>463</v>
      </c>
      <c r="B65" s="21" t="s">
        <v>135</v>
      </c>
      <c r="C65" s="47" t="s">
        <v>404</v>
      </c>
      <c r="D65" s="47" t="s">
        <v>405</v>
      </c>
    </row>
    <row r="66" spans="1:4" ht="16.5" customHeight="1">
      <c r="A66" s="239" t="s">
        <v>289</v>
      </c>
      <c r="B66" s="235" t="s">
        <v>403</v>
      </c>
      <c r="C66" s="200">
        <f>SUM(C67:C69)</f>
        <v>0</v>
      </c>
      <c r="D66" s="200">
        <f>SUM(D67:D69)</f>
        <v>0</v>
      </c>
    </row>
    <row r="67" spans="1:4" ht="17.25" customHeight="1">
      <c r="A67" s="239" t="s">
        <v>448</v>
      </c>
      <c r="B67" s="240"/>
      <c r="C67" s="200"/>
      <c r="D67" s="200"/>
    </row>
    <row r="68" spans="1:4" ht="15" customHeight="1">
      <c r="A68" s="239" t="s">
        <v>448</v>
      </c>
      <c r="B68" s="240"/>
      <c r="C68" s="241"/>
      <c r="D68" s="241"/>
    </row>
    <row r="69" spans="1:4" ht="16.5" customHeight="1">
      <c r="A69" s="239" t="s">
        <v>448</v>
      </c>
      <c r="B69" s="240"/>
      <c r="C69" s="241"/>
      <c r="D69" s="241"/>
    </row>
    <row r="70" spans="1:4" ht="17.25" customHeight="1">
      <c r="A70" s="239" t="s">
        <v>290</v>
      </c>
      <c r="B70" s="235" t="s">
        <v>934</v>
      </c>
      <c r="C70" s="241">
        <f>SUM(C71:C73)</f>
        <v>0</v>
      </c>
      <c r="D70" s="241">
        <f>SUM(D71:D73)</f>
        <v>0</v>
      </c>
    </row>
    <row r="71" spans="1:4" ht="16.5" customHeight="1">
      <c r="A71" s="239" t="s">
        <v>448</v>
      </c>
      <c r="B71" s="235"/>
      <c r="C71" s="242"/>
      <c r="D71" s="242"/>
    </row>
    <row r="72" spans="1:4" ht="15.75" customHeight="1">
      <c r="A72" s="239" t="s">
        <v>448</v>
      </c>
      <c r="B72" s="235"/>
      <c r="C72" s="242"/>
      <c r="D72" s="242"/>
    </row>
    <row r="73" spans="1:4" ht="14.25" customHeight="1">
      <c r="A73" s="239" t="s">
        <v>448</v>
      </c>
      <c r="B73" s="235"/>
      <c r="C73" s="242"/>
      <c r="D73" s="242"/>
    </row>
    <row r="74" spans="1:4" ht="16.5" customHeight="1">
      <c r="A74" s="211"/>
      <c r="B74" s="21" t="s">
        <v>935</v>
      </c>
      <c r="C74" s="243">
        <f>C66-C70</f>
        <v>0</v>
      </c>
      <c r="D74" s="243">
        <f>D66-D70</f>
        <v>0</v>
      </c>
    </row>
    <row r="75" spans="1:4" ht="17.25" customHeight="1">
      <c r="A75" s="193"/>
    </row>
    <row r="76" spans="1:4" ht="15" customHeight="1">
      <c r="A76" s="193"/>
    </row>
    <row r="77" spans="1:4" ht="16.5" customHeight="1">
      <c r="A77" s="193"/>
    </row>
    <row r="78" spans="1:4" ht="17.25" customHeight="1">
      <c r="A78" s="193"/>
    </row>
    <row r="79" spans="1:4" ht="15" customHeight="1">
      <c r="A79" s="193"/>
    </row>
    <row r="80" spans="1:4" ht="16.5" customHeight="1">
      <c r="A80" s="193"/>
    </row>
    <row r="81" spans="1:1" ht="17.25" customHeight="1">
      <c r="A81" s="193"/>
    </row>
    <row r="82" spans="1:1" ht="16.5" customHeight="1">
      <c r="A82" s="193"/>
    </row>
    <row r="83" spans="1:1" ht="15.75" customHeight="1">
      <c r="A83" s="193"/>
    </row>
    <row r="84" spans="1:1" ht="14.25" customHeight="1">
      <c r="A84" s="193"/>
    </row>
    <row r="85" spans="1:1" ht="16.5" customHeight="1">
      <c r="A85" s="193"/>
    </row>
    <row r="86" spans="1:1" ht="17.25" customHeight="1">
      <c r="A86" s="193"/>
    </row>
    <row r="87" spans="1:1" ht="15" customHeight="1">
      <c r="A87" s="193"/>
    </row>
    <row r="88" spans="1:1" ht="16.5" customHeight="1">
      <c r="A88" s="193"/>
    </row>
    <row r="89" spans="1:1" ht="17.25" customHeight="1">
      <c r="A89" s="193"/>
    </row>
    <row r="90" spans="1:1" ht="16.5" customHeight="1">
      <c r="A90" s="193"/>
    </row>
    <row r="91" spans="1:1" ht="15.75" customHeight="1">
      <c r="A91" s="193"/>
    </row>
    <row r="92" spans="1:1" ht="14.25" customHeight="1">
      <c r="A92" s="193"/>
    </row>
    <row r="93" spans="1:1" ht="16.5" customHeight="1">
      <c r="A93" s="193"/>
    </row>
    <row r="94" spans="1:1" ht="17.25" customHeight="1">
      <c r="A94" s="193"/>
    </row>
    <row r="95" spans="1:1" ht="15" customHeight="1">
      <c r="A95" s="193"/>
    </row>
    <row r="96" spans="1:1" ht="16.5" customHeight="1">
      <c r="A96" s="193"/>
    </row>
    <row r="97" spans="1:1" ht="17.25" customHeight="1">
      <c r="A97" s="193"/>
    </row>
    <row r="98" spans="1:1" ht="16.5" customHeight="1">
      <c r="A98" s="193"/>
    </row>
    <row r="99" spans="1:1" ht="15.75" customHeight="1">
      <c r="A99" s="193"/>
    </row>
    <row r="100" spans="1:1" ht="14.25" customHeight="1">
      <c r="A100" s="193"/>
    </row>
    <row r="101" spans="1:1" ht="16.5" customHeight="1">
      <c r="A101" s="193"/>
    </row>
    <row r="102" spans="1:1" ht="17.25" customHeight="1">
      <c r="A102" s="193"/>
    </row>
    <row r="103" spans="1:1" ht="15" customHeight="1">
      <c r="A103" s="193"/>
    </row>
    <row r="104" spans="1:1" ht="16.5" customHeight="1">
      <c r="A104" s="193"/>
    </row>
    <row r="105" spans="1:1" ht="17.25" customHeight="1">
      <c r="A105" s="193"/>
    </row>
    <row r="106" spans="1:1" ht="16.5" customHeight="1">
      <c r="A106" s="193"/>
    </row>
    <row r="107" spans="1:1" ht="15.75" customHeight="1">
      <c r="A107" s="193"/>
    </row>
    <row r="108" spans="1:1" ht="14.25" customHeight="1">
      <c r="A108" s="193"/>
    </row>
    <row r="109" spans="1:1" ht="16.5" customHeight="1">
      <c r="A109" s="193"/>
    </row>
    <row r="110" spans="1:1" ht="17.25" customHeight="1">
      <c r="A110" s="193"/>
    </row>
    <row r="111" spans="1:1" ht="15" customHeight="1">
      <c r="A111" s="193"/>
    </row>
    <row r="112" spans="1:1" ht="16.5" customHeight="1">
      <c r="A112" s="193"/>
    </row>
    <row r="113" spans="1:1" ht="17.25" customHeight="1">
      <c r="A113" s="193"/>
    </row>
    <row r="114" spans="1:1" ht="16.5" customHeight="1">
      <c r="A114" s="193"/>
    </row>
    <row r="115" spans="1:1" ht="15.75" customHeight="1">
      <c r="A115" s="193"/>
    </row>
    <row r="116" spans="1:1" ht="14.25" customHeight="1">
      <c r="A116" s="193"/>
    </row>
    <row r="117" spans="1:1" ht="16.5" customHeight="1">
      <c r="A117" s="193"/>
    </row>
    <row r="118" spans="1:1" ht="17.25" customHeight="1">
      <c r="A118" s="193"/>
    </row>
    <row r="119" spans="1:1" ht="15" customHeight="1">
      <c r="A119" s="193"/>
    </row>
    <row r="120" spans="1:1" ht="16.5" customHeight="1">
      <c r="A120" s="193"/>
    </row>
    <row r="121" spans="1:1" ht="17.25" customHeight="1">
      <c r="A121" s="193"/>
    </row>
    <row r="122" spans="1:1" ht="16.5" customHeight="1">
      <c r="A122" s="193"/>
    </row>
    <row r="123" spans="1:1" ht="15.75" customHeight="1">
      <c r="A123" s="193"/>
    </row>
    <row r="124" spans="1:1" ht="14.25" customHeight="1">
      <c r="A124" s="193"/>
    </row>
    <row r="125" spans="1:1" ht="16.5" customHeight="1">
      <c r="A125" s="193"/>
    </row>
    <row r="126" spans="1:1" ht="17.25" customHeight="1">
      <c r="A126" s="193"/>
    </row>
    <row r="127" spans="1:1" ht="15" customHeight="1">
      <c r="A127" s="193"/>
    </row>
    <row r="128" spans="1:1" ht="16.5" customHeight="1">
      <c r="A128" s="193"/>
    </row>
    <row r="129" spans="1:1" ht="17.25" customHeight="1">
      <c r="A129" s="193"/>
    </row>
    <row r="130" spans="1:1" ht="16.5" customHeight="1">
      <c r="A130" s="193"/>
    </row>
    <row r="131" spans="1:1" ht="15.75" customHeight="1">
      <c r="A131" s="193"/>
    </row>
    <row r="132" spans="1:1" ht="14.25" customHeight="1">
      <c r="A132" s="193"/>
    </row>
    <row r="133" spans="1:1" ht="16.5" customHeight="1">
      <c r="A133" s="193"/>
    </row>
    <row r="134" spans="1:1" ht="17.25" customHeight="1">
      <c r="A134" s="193"/>
    </row>
    <row r="135" spans="1:1" ht="15" customHeight="1">
      <c r="A135" s="193"/>
    </row>
    <row r="136" spans="1:1" ht="16.5" customHeight="1">
      <c r="A136" s="193"/>
    </row>
    <row r="137" spans="1:1" ht="17.25" customHeight="1">
      <c r="A137" s="193"/>
    </row>
    <row r="138" spans="1:1" ht="16.5" customHeight="1">
      <c r="A138" s="193"/>
    </row>
    <row r="139" spans="1:1" ht="15.75" customHeight="1">
      <c r="A139" s="193"/>
    </row>
    <row r="140" spans="1:1" ht="14.25" customHeight="1">
      <c r="A140" s="193"/>
    </row>
    <row r="141" spans="1:1" ht="16.5" customHeight="1">
      <c r="A141" s="193"/>
    </row>
    <row r="142" spans="1:1" ht="17.25" customHeight="1">
      <c r="A142" s="193"/>
    </row>
    <row r="143" spans="1:1" ht="15" customHeight="1">
      <c r="A143" s="193"/>
    </row>
    <row r="144" spans="1:1" ht="16.5" customHeight="1">
      <c r="A144" s="193"/>
    </row>
    <row r="145" spans="1:1" ht="17.25" customHeight="1">
      <c r="A145" s="193"/>
    </row>
    <row r="146" spans="1:1" ht="16.5" customHeight="1">
      <c r="A146" s="193"/>
    </row>
    <row r="147" spans="1:1" ht="15.75" customHeight="1">
      <c r="A147" s="193"/>
    </row>
    <row r="148" spans="1:1" ht="14.25" customHeight="1">
      <c r="A148" s="193"/>
    </row>
    <row r="149" spans="1:1" ht="16.5" customHeight="1">
      <c r="A149" s="193"/>
    </row>
    <row r="150" spans="1:1" ht="17.25" customHeight="1">
      <c r="A150" s="193"/>
    </row>
    <row r="151" spans="1:1" ht="15" customHeight="1">
      <c r="A151" s="193"/>
    </row>
    <row r="152" spans="1:1" ht="16.5" customHeight="1">
      <c r="A152" s="193"/>
    </row>
    <row r="153" spans="1:1" ht="17.25" customHeight="1">
      <c r="A153" s="193"/>
    </row>
    <row r="154" spans="1:1" ht="16.5" customHeight="1">
      <c r="A154" s="193"/>
    </row>
    <row r="155" spans="1:1" ht="15.75" customHeight="1">
      <c r="A155" s="193"/>
    </row>
    <row r="156" spans="1:1" ht="14.25" customHeight="1">
      <c r="A156" s="193"/>
    </row>
    <row r="157" spans="1:1" ht="16.5" customHeight="1">
      <c r="A157" s="193"/>
    </row>
    <row r="158" spans="1:1" ht="17.25" customHeight="1">
      <c r="A158" s="193"/>
    </row>
    <row r="159" spans="1:1" ht="15" customHeight="1">
      <c r="A159" s="193"/>
    </row>
    <row r="160" spans="1:1" ht="16.5" customHeight="1">
      <c r="A160" s="193"/>
    </row>
    <row r="161" spans="1:1" ht="17.25" customHeight="1">
      <c r="A161" s="193"/>
    </row>
    <row r="162" spans="1:1" ht="16.5" customHeight="1">
      <c r="A162" s="193"/>
    </row>
    <row r="163" spans="1:1" ht="15.75" customHeight="1">
      <c r="A163" s="193"/>
    </row>
    <row r="164" spans="1:1" ht="14.25" customHeight="1">
      <c r="A164" s="193"/>
    </row>
    <row r="165" spans="1:1" ht="16.5" customHeight="1">
      <c r="A165" s="193"/>
    </row>
    <row r="166" spans="1:1" ht="17.25" customHeight="1">
      <c r="A166" s="193"/>
    </row>
    <row r="167" spans="1:1" ht="15" customHeight="1">
      <c r="A167" s="193"/>
    </row>
    <row r="168" spans="1:1" ht="16.5" customHeight="1">
      <c r="A168" s="193"/>
    </row>
    <row r="169" spans="1:1" ht="17.25" customHeight="1">
      <c r="A169" s="193"/>
    </row>
    <row r="170" spans="1:1" ht="16.5" customHeight="1">
      <c r="A170" s="193"/>
    </row>
    <row r="171" spans="1:1" ht="15.75" customHeight="1">
      <c r="A171" s="193"/>
    </row>
    <row r="172" spans="1:1" ht="14.25" customHeight="1">
      <c r="A172" s="193"/>
    </row>
    <row r="173" spans="1:1" ht="16.5" customHeight="1">
      <c r="A173" s="193"/>
    </row>
    <row r="174" spans="1:1" ht="17.25" customHeight="1">
      <c r="A174" s="193"/>
    </row>
    <row r="175" spans="1:1" ht="15" customHeight="1">
      <c r="A175" s="193"/>
    </row>
    <row r="176" spans="1:1" ht="16.5" customHeight="1">
      <c r="A176" s="193"/>
    </row>
    <row r="177" spans="1:1" ht="17.25" customHeight="1">
      <c r="A177" s="193"/>
    </row>
    <row r="178" spans="1:1" ht="16.5" customHeight="1">
      <c r="A178" s="193"/>
    </row>
  </sheetData>
  <mergeCells count="6">
    <mergeCell ref="B56:G56"/>
    <mergeCell ref="C3:D3"/>
    <mergeCell ref="E3:H3"/>
    <mergeCell ref="E4:F4"/>
    <mergeCell ref="G4:H4"/>
    <mergeCell ref="B47:C47"/>
  </mergeCells>
  <pageMargins left="0.7" right="0.7" top="0.75" bottom="0.75" header="0.3" footer="0.3"/>
  <pageSetup paperSize="9" scale="89" orientation="landscape" r:id="rId1"/>
  <rowBreaks count="2" manualBreakCount="2">
    <brk id="27" max="7" man="1"/>
    <brk id="55" max="7" man="1"/>
  </rowBreaks>
</worksheet>
</file>

<file path=xl/worksheets/sheet22.xml><?xml version="1.0" encoding="utf-8"?>
<worksheet xmlns="http://schemas.openxmlformats.org/spreadsheetml/2006/main" xmlns:r="http://schemas.openxmlformats.org/officeDocument/2006/relationships">
  <sheetPr codeName="Arkusz43"/>
  <dimension ref="A1:P312"/>
  <sheetViews>
    <sheetView tabSelected="1" view="pageBreakPreview" topLeftCell="A22" zoomScaleNormal="100" zoomScaleSheetLayoutView="100" workbookViewId="0">
      <selection activeCell="C36" sqref="C36"/>
    </sheetView>
  </sheetViews>
  <sheetFormatPr defaultColWidth="9.140625" defaultRowHeight="11.25"/>
  <cols>
    <col min="1" max="1" width="9.140625" style="12"/>
    <col min="2" max="2" width="51.42578125" style="12" customWidth="1"/>
    <col min="3" max="3" width="16.140625" style="193" customWidth="1"/>
    <col min="4" max="4" width="15.42578125" style="193" customWidth="1"/>
    <col min="5" max="5" width="15" style="193" customWidth="1"/>
    <col min="6" max="6" width="15.5703125" style="193" customWidth="1"/>
    <col min="7" max="7" width="16" style="193" customWidth="1"/>
    <col min="8" max="8" width="15.85546875" style="193" customWidth="1"/>
    <col min="9" max="9" width="15.28515625" style="193" customWidth="1"/>
    <col min="10" max="10" width="9.140625" style="193"/>
    <col min="11" max="12" width="15.28515625" style="193" customWidth="1"/>
    <col min="13" max="16" width="9.140625" style="193"/>
    <col min="17" max="16384" width="9.140625" style="12"/>
  </cols>
  <sheetData>
    <row r="1" spans="1:10" s="193" customFormat="1" ht="15" customHeight="1">
      <c r="B1" s="12"/>
    </row>
    <row r="2" spans="1:10" s="193" customFormat="1" ht="22.5" customHeight="1">
      <c r="A2" s="194" t="s">
        <v>431</v>
      </c>
      <c r="B2" s="195" t="s">
        <v>173</v>
      </c>
      <c r="C2" s="196" t="s">
        <v>228</v>
      </c>
      <c r="D2" s="197"/>
      <c r="E2" s="12"/>
      <c r="F2" s="12"/>
      <c r="G2" s="12"/>
      <c r="H2" s="12"/>
      <c r="I2" s="12"/>
      <c r="J2" s="12"/>
    </row>
    <row r="3" spans="1:10" s="193" customFormat="1" ht="17.25" customHeight="1">
      <c r="A3" s="122" t="s">
        <v>406</v>
      </c>
      <c r="B3" s="429" t="s">
        <v>407</v>
      </c>
      <c r="C3" s="198">
        <v>35104221.049999997</v>
      </c>
      <c r="D3" s="12"/>
      <c r="E3" s="12"/>
      <c r="F3" s="12"/>
      <c r="G3" s="12"/>
      <c r="H3" s="12"/>
      <c r="I3" s="12"/>
      <c r="J3" s="12"/>
    </row>
    <row r="4" spans="1:10" s="193" customFormat="1" ht="16.5" customHeight="1">
      <c r="A4" s="124" t="s">
        <v>441</v>
      </c>
      <c r="B4" s="430" t="s">
        <v>533</v>
      </c>
      <c r="C4" s="8"/>
      <c r="D4" s="12"/>
      <c r="E4" s="12"/>
      <c r="F4" s="12"/>
      <c r="G4" s="12"/>
      <c r="H4" s="12"/>
      <c r="I4" s="12"/>
      <c r="J4" s="12"/>
    </row>
    <row r="5" spans="1:10" s="193" customFormat="1" ht="15.75" customHeight="1">
      <c r="A5" s="124" t="s">
        <v>442</v>
      </c>
      <c r="B5" s="355" t="s">
        <v>534</v>
      </c>
      <c r="C5" s="8"/>
      <c r="D5" s="12"/>
      <c r="E5" s="12"/>
      <c r="F5" s="12"/>
      <c r="G5" s="12"/>
      <c r="H5" s="12"/>
      <c r="I5" s="12"/>
      <c r="J5" s="12"/>
    </row>
    <row r="6" spans="1:10" s="193" customFormat="1" ht="14.25" customHeight="1">
      <c r="A6" s="124" t="s">
        <v>445</v>
      </c>
      <c r="B6" s="355" t="s">
        <v>260</v>
      </c>
      <c r="C6" s="199">
        <f>SUM(C7:C8)</f>
        <v>-579952.59000000032</v>
      </c>
      <c r="D6" s="12"/>
      <c r="E6" s="12"/>
      <c r="F6" s="12"/>
      <c r="G6" s="12"/>
      <c r="H6" s="12"/>
      <c r="I6" s="12"/>
      <c r="J6" s="12"/>
    </row>
    <row r="7" spans="1:10" s="193" customFormat="1" ht="16.5" customHeight="1">
      <c r="A7" s="124" t="s">
        <v>535</v>
      </c>
      <c r="B7" s="355" t="s">
        <v>536</v>
      </c>
      <c r="C7" s="200">
        <v>2197589.2599999998</v>
      </c>
      <c r="D7" s="12"/>
      <c r="E7" s="12"/>
      <c r="F7" s="12"/>
      <c r="G7" s="12"/>
      <c r="H7" s="12"/>
      <c r="I7" s="12"/>
      <c r="J7" s="12"/>
    </row>
    <row r="8" spans="1:10" s="193" customFormat="1" ht="17.25" customHeight="1">
      <c r="A8" s="124" t="s">
        <v>27</v>
      </c>
      <c r="B8" s="355" t="s">
        <v>28</v>
      </c>
      <c r="C8" s="200">
        <v>-2777541.85</v>
      </c>
      <c r="D8" s="12"/>
      <c r="E8" s="12"/>
      <c r="F8" s="12"/>
      <c r="G8" s="12"/>
      <c r="H8" s="12"/>
      <c r="I8" s="12"/>
      <c r="J8" s="12"/>
    </row>
    <row r="9" spans="1:10" s="193" customFormat="1" ht="15" customHeight="1">
      <c r="A9" s="122" t="s">
        <v>287</v>
      </c>
      <c r="B9" s="429" t="s">
        <v>29</v>
      </c>
      <c r="C9" s="201">
        <f>SUM(C3:C6)</f>
        <v>34524268.459999993</v>
      </c>
      <c r="D9" s="12"/>
      <c r="E9" s="12"/>
      <c r="F9" s="12"/>
      <c r="G9" s="12"/>
      <c r="H9" s="12"/>
      <c r="I9" s="12"/>
      <c r="J9" s="12"/>
    </row>
    <row r="10" spans="1:10" s="193" customFormat="1" ht="16.5" customHeight="1">
      <c r="A10" s="122" t="s">
        <v>118</v>
      </c>
      <c r="B10" s="429" t="s">
        <v>30</v>
      </c>
      <c r="C10" s="202">
        <v>33946956.810000002</v>
      </c>
      <c r="D10" s="12"/>
      <c r="E10" s="12"/>
      <c r="F10" s="12"/>
      <c r="G10" s="12"/>
      <c r="H10" s="12"/>
      <c r="I10" s="12"/>
      <c r="J10" s="12"/>
    </row>
    <row r="11" spans="1:10" s="193" customFormat="1" ht="17.25" customHeight="1">
      <c r="A11" s="124" t="s">
        <v>441</v>
      </c>
      <c r="B11" s="355" t="s">
        <v>533</v>
      </c>
      <c r="C11" s="200">
        <v>677219</v>
      </c>
      <c r="D11" s="12"/>
      <c r="E11" s="12"/>
      <c r="F11" s="12"/>
      <c r="G11" s="12"/>
      <c r="H11" s="12"/>
      <c r="I11" s="12"/>
      <c r="J11" s="12"/>
    </row>
    <row r="12" spans="1:10" s="193" customFormat="1" ht="16.5" customHeight="1">
      <c r="A12" s="124" t="s">
        <v>442</v>
      </c>
      <c r="B12" s="355" t="s">
        <v>534</v>
      </c>
      <c r="C12" s="200">
        <f>C5</f>
        <v>0</v>
      </c>
      <c r="D12" s="12"/>
      <c r="E12" s="12"/>
      <c r="F12" s="12"/>
      <c r="G12" s="12"/>
      <c r="H12" s="12"/>
      <c r="I12" s="12"/>
      <c r="J12" s="12"/>
    </row>
    <row r="13" spans="1:10" s="193" customFormat="1" ht="15.75" customHeight="1">
      <c r="A13" s="124" t="s">
        <v>445</v>
      </c>
      <c r="B13" s="355" t="s">
        <v>261</v>
      </c>
      <c r="C13" s="199">
        <f>SUM(C14:C15)</f>
        <v>-4372575.7799999993</v>
      </c>
      <c r="D13" s="12"/>
      <c r="E13" s="12"/>
      <c r="F13" s="12"/>
      <c r="G13" s="12"/>
      <c r="H13" s="12"/>
      <c r="I13" s="12"/>
      <c r="J13" s="12"/>
    </row>
    <row r="14" spans="1:10" s="193" customFormat="1" ht="14.25" customHeight="1">
      <c r="A14" s="124" t="s">
        <v>535</v>
      </c>
      <c r="B14" s="355" t="s">
        <v>31</v>
      </c>
      <c r="C14" s="200">
        <v>526542.27</v>
      </c>
      <c r="D14" s="12"/>
      <c r="E14" s="12"/>
      <c r="F14" s="12"/>
      <c r="G14" s="12"/>
      <c r="H14" s="12"/>
      <c r="I14" s="12"/>
      <c r="J14" s="12"/>
    </row>
    <row r="15" spans="1:10" s="193" customFormat="1" ht="16.5" customHeight="1">
      <c r="A15" s="124" t="s">
        <v>27</v>
      </c>
      <c r="B15" s="355" t="s">
        <v>32</v>
      </c>
      <c r="C15" s="200">
        <v>-4899118.05</v>
      </c>
      <c r="D15" s="12"/>
      <c r="E15" s="12"/>
      <c r="F15" s="12"/>
      <c r="G15" s="12"/>
      <c r="H15" s="12"/>
      <c r="I15" s="12"/>
      <c r="J15" s="12"/>
    </row>
    <row r="16" spans="1:10" s="193" customFormat="1" ht="17.25" customHeight="1">
      <c r="A16" s="122" t="s">
        <v>120</v>
      </c>
      <c r="B16" s="431" t="s">
        <v>33</v>
      </c>
      <c r="C16" s="201">
        <f>SUM(C10:C13)</f>
        <v>30251600.030000001</v>
      </c>
      <c r="D16" s="12"/>
      <c r="E16" s="12"/>
      <c r="F16" s="12"/>
      <c r="G16" s="12"/>
      <c r="H16" s="12"/>
      <c r="I16" s="12"/>
      <c r="J16" s="12"/>
    </row>
    <row r="17" spans="1:10" s="193" customFormat="1" ht="15" customHeight="1">
      <c r="A17" s="122" t="s">
        <v>492</v>
      </c>
      <c r="B17" s="431" t="s">
        <v>34</v>
      </c>
      <c r="C17" s="201">
        <f>C9-C16</f>
        <v>4272668.4299999923</v>
      </c>
      <c r="D17" s="12"/>
      <c r="E17" s="12"/>
      <c r="F17" s="12"/>
      <c r="G17" s="12"/>
      <c r="H17" s="12"/>
      <c r="I17" s="12"/>
      <c r="J17" s="12"/>
    </row>
    <row r="18" spans="1:10" s="193" customFormat="1" ht="22.5" customHeight="1">
      <c r="A18" s="122" t="s">
        <v>510</v>
      </c>
      <c r="B18" s="431" t="s">
        <v>17</v>
      </c>
      <c r="C18" s="201">
        <f>C19+C24</f>
        <v>-3958780.75</v>
      </c>
      <c r="D18" s="12"/>
      <c r="E18" s="12"/>
      <c r="F18" s="12"/>
      <c r="G18" s="12"/>
      <c r="H18" s="12"/>
      <c r="I18" s="12"/>
      <c r="J18" s="12"/>
    </row>
    <row r="19" spans="1:10" s="193" customFormat="1" ht="17.25" customHeight="1">
      <c r="A19" s="124" t="s">
        <v>535</v>
      </c>
      <c r="B19" s="355" t="s">
        <v>18</v>
      </c>
      <c r="C19" s="199">
        <f>SUM(C20:C23)</f>
        <v>-3958780.75</v>
      </c>
      <c r="D19" s="12"/>
      <c r="E19" s="12"/>
      <c r="F19" s="12"/>
      <c r="G19" s="12"/>
      <c r="H19" s="12"/>
      <c r="I19" s="12"/>
      <c r="J19" s="12"/>
    </row>
    <row r="20" spans="1:10" s="193" customFormat="1" ht="16.5" customHeight="1">
      <c r="A20" s="124" t="s">
        <v>448</v>
      </c>
      <c r="B20" s="355" t="s">
        <v>19</v>
      </c>
      <c r="C20" s="200">
        <v>-2371503.63</v>
      </c>
      <c r="D20" s="12"/>
      <c r="E20" s="12"/>
      <c r="F20" s="12"/>
      <c r="G20" s="12"/>
      <c r="H20" s="12"/>
      <c r="I20" s="12"/>
      <c r="J20" s="12"/>
    </row>
    <row r="21" spans="1:10" s="193" customFormat="1" ht="15.75" customHeight="1">
      <c r="A21" s="124" t="s">
        <v>448</v>
      </c>
      <c r="B21" s="355" t="s">
        <v>20</v>
      </c>
      <c r="C21" s="200">
        <v>-1587277.12</v>
      </c>
      <c r="D21" s="12"/>
      <c r="E21" s="12"/>
      <c r="F21" s="12"/>
      <c r="G21" s="12"/>
      <c r="H21" s="12"/>
      <c r="I21" s="12"/>
      <c r="J21" s="12"/>
    </row>
    <row r="22" spans="1:10" s="193" customFormat="1" ht="14.25" customHeight="1">
      <c r="A22" s="124" t="s">
        <v>448</v>
      </c>
      <c r="B22" s="355" t="s">
        <v>21</v>
      </c>
      <c r="C22" s="200"/>
      <c r="D22" s="12"/>
      <c r="E22" s="12"/>
      <c r="F22" s="12"/>
      <c r="G22" s="12"/>
      <c r="H22" s="12"/>
      <c r="I22" s="12"/>
      <c r="J22" s="12"/>
    </row>
    <row r="23" spans="1:10" s="193" customFormat="1" ht="16.5" customHeight="1">
      <c r="A23" s="124" t="s">
        <v>448</v>
      </c>
      <c r="B23" s="355" t="s">
        <v>22</v>
      </c>
      <c r="C23" s="200"/>
      <c r="D23" s="12"/>
      <c r="E23" s="12"/>
      <c r="F23" s="12"/>
      <c r="G23" s="12"/>
      <c r="H23" s="12"/>
      <c r="I23" s="12"/>
      <c r="J23" s="12"/>
    </row>
    <row r="24" spans="1:10" s="193" customFormat="1" ht="17.25" customHeight="1">
      <c r="A24" s="124" t="s">
        <v>27</v>
      </c>
      <c r="B24" s="355" t="s">
        <v>23</v>
      </c>
      <c r="C24" s="200"/>
      <c r="D24" s="12"/>
      <c r="E24" s="12"/>
      <c r="F24" s="12"/>
      <c r="G24" s="12"/>
      <c r="H24" s="12"/>
      <c r="I24" s="12"/>
      <c r="J24" s="12"/>
    </row>
    <row r="25" spans="1:10" s="193" customFormat="1" ht="15" customHeight="1">
      <c r="A25" s="122" t="s">
        <v>511</v>
      </c>
      <c r="B25" s="431" t="s">
        <v>35</v>
      </c>
      <c r="C25" s="201">
        <f>SUM(C26:C27)</f>
        <v>0</v>
      </c>
      <c r="D25" s="12"/>
      <c r="E25" s="12"/>
      <c r="F25" s="12"/>
      <c r="G25" s="12"/>
      <c r="H25" s="12"/>
      <c r="I25" s="12"/>
      <c r="J25" s="12"/>
    </row>
    <row r="26" spans="1:10" s="193" customFormat="1" ht="16.5" customHeight="1">
      <c r="A26" s="124" t="s">
        <v>535</v>
      </c>
      <c r="B26" s="355" t="s">
        <v>36</v>
      </c>
      <c r="C26" s="200"/>
      <c r="D26" s="12"/>
      <c r="E26" s="12"/>
      <c r="F26" s="12"/>
      <c r="G26" s="12"/>
      <c r="H26" s="12"/>
      <c r="I26" s="12"/>
      <c r="J26" s="12"/>
    </row>
    <row r="27" spans="1:10" s="193" customFormat="1" ht="17.25" customHeight="1">
      <c r="A27" s="124" t="s">
        <v>27</v>
      </c>
      <c r="B27" s="355" t="s">
        <v>37</v>
      </c>
      <c r="C27" s="200"/>
      <c r="D27" s="12"/>
      <c r="E27" s="12"/>
      <c r="F27" s="12"/>
      <c r="G27" s="12"/>
      <c r="H27" s="12"/>
      <c r="I27" s="12"/>
      <c r="J27" s="12"/>
    </row>
    <row r="28" spans="1:10" s="193" customFormat="1" ht="16.5" customHeight="1">
      <c r="A28" s="122" t="s">
        <v>38</v>
      </c>
      <c r="B28" s="431" t="s">
        <v>39</v>
      </c>
      <c r="C28" s="201">
        <f>ROUND(IF(C17&gt;0,C17+C18+C25,C17+C25),0)</f>
        <v>313888</v>
      </c>
      <c r="D28" s="12"/>
      <c r="E28" s="12"/>
      <c r="F28" s="12"/>
      <c r="G28" s="12"/>
      <c r="H28" s="12"/>
      <c r="I28" s="12"/>
      <c r="J28" s="12"/>
    </row>
    <row r="29" spans="1:10" s="193" customFormat="1" ht="15.75" customHeight="1">
      <c r="A29" s="122" t="s">
        <v>40</v>
      </c>
      <c r="B29" s="355" t="s">
        <v>41</v>
      </c>
      <c r="C29" s="200">
        <f>ROUND(C28*19%,0)</f>
        <v>59639</v>
      </c>
      <c r="D29" s="12"/>
      <c r="E29" s="12"/>
      <c r="F29" s="12"/>
      <c r="G29" s="12"/>
      <c r="H29" s="12"/>
      <c r="I29" s="12"/>
      <c r="J29" s="12"/>
    </row>
    <row r="30" spans="1:10" s="193" customFormat="1" ht="14.25" customHeight="1">
      <c r="A30" s="124" t="s">
        <v>535</v>
      </c>
      <c r="B30" s="355" t="s">
        <v>370</v>
      </c>
      <c r="C30" s="200"/>
      <c r="D30" s="12"/>
      <c r="E30" s="12"/>
      <c r="F30" s="12"/>
      <c r="G30" s="12"/>
      <c r="H30" s="203"/>
      <c r="I30" s="203"/>
      <c r="J30" s="12"/>
    </row>
    <row r="31" spans="1:10" s="193" customFormat="1" ht="16.5" customHeight="1">
      <c r="A31" s="124" t="s">
        <v>27</v>
      </c>
      <c r="B31" s="355" t="s">
        <v>371</v>
      </c>
      <c r="C31" s="200"/>
      <c r="D31" s="12"/>
      <c r="E31" s="12"/>
      <c r="F31" s="12"/>
      <c r="G31" s="12"/>
      <c r="H31" s="24"/>
      <c r="I31" s="24"/>
      <c r="J31" s="12"/>
    </row>
    <row r="32" spans="1:10" s="193" customFormat="1" ht="24.75" customHeight="1">
      <c r="A32" s="122" t="s">
        <v>116</v>
      </c>
      <c r="B32" s="431" t="s">
        <v>24</v>
      </c>
      <c r="C32" s="201">
        <f>ROUND(SUM(C29:C31),0)</f>
        <v>59639</v>
      </c>
      <c r="D32" s="12"/>
      <c r="E32" s="12"/>
      <c r="F32" s="12"/>
      <c r="G32" s="12"/>
      <c r="H32" s="204"/>
      <c r="I32" s="204"/>
      <c r="J32" s="12"/>
    </row>
    <row r="33" spans="1:10" s="193" customFormat="1" ht="15" customHeight="1">
      <c r="A33" s="122" t="s">
        <v>372</v>
      </c>
      <c r="B33" s="355" t="s">
        <v>220</v>
      </c>
      <c r="C33" s="200">
        <v>-180820</v>
      </c>
      <c r="D33" s="12"/>
      <c r="E33" s="12"/>
      <c r="F33" s="12"/>
      <c r="G33" s="12"/>
      <c r="H33" s="205"/>
      <c r="I33" s="205"/>
      <c r="J33" s="12"/>
    </row>
    <row r="34" spans="1:10" s="193" customFormat="1" ht="16.5" customHeight="1">
      <c r="A34" s="122" t="s">
        <v>373</v>
      </c>
      <c r="B34" s="355" t="s">
        <v>221</v>
      </c>
      <c r="C34" s="200">
        <v>112241</v>
      </c>
      <c r="D34" s="12"/>
      <c r="E34" s="12"/>
      <c r="F34" s="12"/>
      <c r="G34" s="12"/>
      <c r="H34" s="204"/>
      <c r="I34" s="204"/>
      <c r="J34" s="12"/>
    </row>
    <row r="35" spans="1:10" s="193" customFormat="1" ht="24" customHeight="1">
      <c r="A35" s="122" t="s">
        <v>374</v>
      </c>
      <c r="B35" s="431" t="s">
        <v>375</v>
      </c>
      <c r="C35" s="201">
        <v>480045.24</v>
      </c>
      <c r="D35" s="12"/>
      <c r="E35" s="12"/>
      <c r="F35" s="12"/>
      <c r="G35" s="12"/>
      <c r="H35" s="24"/>
      <c r="I35" s="205"/>
      <c r="J35" s="12"/>
    </row>
    <row r="36" spans="1:10" s="193" customFormat="1" ht="22.5" customHeight="1">
      <c r="A36" s="122" t="s">
        <v>376</v>
      </c>
      <c r="B36" s="355" t="s">
        <v>377</v>
      </c>
      <c r="C36" s="200">
        <f>SUM(C32:C34)</f>
        <v>-8940</v>
      </c>
      <c r="D36" s="12"/>
      <c r="E36" s="12"/>
      <c r="F36" s="12"/>
      <c r="G36" s="12"/>
      <c r="H36" s="204"/>
      <c r="I36" s="204"/>
      <c r="J36" s="12"/>
    </row>
    <row r="37" spans="1:10" s="193" customFormat="1" ht="15.75" customHeight="1">
      <c r="A37" s="122" t="s">
        <v>378</v>
      </c>
      <c r="B37" s="355" t="s">
        <v>25</v>
      </c>
      <c r="C37" s="200"/>
      <c r="D37" s="12"/>
      <c r="E37" s="12"/>
      <c r="F37" s="12"/>
      <c r="G37" s="12"/>
      <c r="H37" s="204"/>
      <c r="I37" s="204"/>
      <c r="J37" s="12"/>
    </row>
    <row r="38" spans="1:10" s="193" customFormat="1" ht="14.25" customHeight="1">
      <c r="A38" s="432" t="s">
        <v>26</v>
      </c>
      <c r="B38" s="433" t="s">
        <v>379</v>
      </c>
      <c r="C38" s="201">
        <f>SUM(C35-C36)</f>
        <v>488985.24</v>
      </c>
      <c r="D38" s="12"/>
      <c r="E38" s="12"/>
      <c r="F38" s="12"/>
      <c r="G38" s="12"/>
      <c r="H38" s="204"/>
      <c r="I38" s="204"/>
      <c r="J38" s="12"/>
    </row>
    <row r="39" spans="1:10" s="193" customFormat="1" ht="16.5" customHeight="1">
      <c r="A39" s="206"/>
      <c r="B39" s="207"/>
      <c r="C39" s="197"/>
      <c r="D39" s="197"/>
      <c r="E39" s="12"/>
      <c r="F39" s="12"/>
      <c r="G39" s="12"/>
      <c r="H39" s="39"/>
      <c r="I39" s="39"/>
      <c r="J39" s="12"/>
    </row>
    <row r="40" spans="1:10" s="193" customFormat="1" ht="17.25" customHeight="1">
      <c r="A40" s="206"/>
      <c r="B40" s="207"/>
      <c r="C40" s="197"/>
      <c r="D40" s="197"/>
      <c r="E40" s="12"/>
      <c r="F40" s="12"/>
      <c r="G40" s="12"/>
      <c r="H40" s="12"/>
      <c r="I40" s="12"/>
      <c r="J40" s="12"/>
    </row>
    <row r="41" spans="1:10" s="193" customFormat="1" ht="22.15" customHeight="1">
      <c r="A41" s="194" t="s">
        <v>749</v>
      </c>
      <c r="B41" s="21" t="s">
        <v>307</v>
      </c>
      <c r="C41" s="47" t="s">
        <v>238</v>
      </c>
      <c r="D41" s="197"/>
      <c r="E41" s="12"/>
      <c r="F41" s="12"/>
      <c r="G41" s="12"/>
      <c r="H41" s="12"/>
      <c r="I41" s="12"/>
      <c r="J41" s="12"/>
    </row>
    <row r="42" spans="1:10" s="193" customFormat="1" ht="16.5" customHeight="1">
      <c r="A42" s="208"/>
      <c r="B42" s="209" t="s">
        <v>407</v>
      </c>
      <c r="C42" s="8">
        <v>35104221.049999997</v>
      </c>
      <c r="D42" s="210"/>
      <c r="E42" s="1"/>
      <c r="F42" s="1"/>
      <c r="G42" s="1"/>
      <c r="H42" s="12"/>
      <c r="I42" s="12"/>
      <c r="J42" s="1"/>
    </row>
    <row r="43" spans="1:10" s="193" customFormat="1" ht="30.75" customHeight="1">
      <c r="A43" s="211" t="s">
        <v>289</v>
      </c>
      <c r="B43" s="212" t="s">
        <v>380</v>
      </c>
      <c r="C43" s="199">
        <f>SUM(C44:C49)</f>
        <v>2777541.85</v>
      </c>
      <c r="D43" s="197"/>
      <c r="E43" s="12"/>
      <c r="F43" s="12"/>
      <c r="G43" s="12"/>
      <c r="H43" s="12"/>
      <c r="I43" s="12"/>
      <c r="J43" s="12"/>
    </row>
    <row r="44" spans="1:10" s="193" customFormat="1" ht="35.25" customHeight="1">
      <c r="A44" s="213" t="s">
        <v>448</v>
      </c>
      <c r="B44" s="292" t="s">
        <v>978</v>
      </c>
      <c r="C44" s="8">
        <v>678202.42</v>
      </c>
      <c r="D44" s="197"/>
      <c r="E44" s="12"/>
      <c r="F44" s="12"/>
      <c r="G44" s="12"/>
      <c r="H44" s="12"/>
      <c r="I44" s="12"/>
      <c r="J44" s="12"/>
    </row>
    <row r="45" spans="1:10" s="193" customFormat="1" ht="17.25" customHeight="1">
      <c r="A45" s="213" t="s">
        <v>448</v>
      </c>
      <c r="B45" s="172" t="s">
        <v>542</v>
      </c>
      <c r="C45" s="8">
        <v>46</v>
      </c>
      <c r="D45" s="197"/>
      <c r="E45" s="12"/>
      <c r="F45" s="12"/>
      <c r="G45" s="12"/>
      <c r="H45" s="12"/>
      <c r="I45" s="12"/>
      <c r="J45" s="12"/>
    </row>
    <row r="46" spans="1:10" s="193" customFormat="1" ht="17.25" customHeight="1">
      <c r="A46" s="213" t="s">
        <v>448</v>
      </c>
      <c r="B46" s="172" t="s">
        <v>979</v>
      </c>
      <c r="C46" s="8">
        <v>905522.6</v>
      </c>
      <c r="D46" s="197"/>
      <c r="E46" s="12"/>
      <c r="F46" s="12"/>
      <c r="G46" s="12"/>
      <c r="H46" s="12"/>
      <c r="I46" s="12"/>
      <c r="J46" s="12"/>
    </row>
    <row r="47" spans="1:10" s="193" customFormat="1" ht="17.25" customHeight="1">
      <c r="A47" s="213" t="s">
        <v>448</v>
      </c>
      <c r="B47" s="172" t="s">
        <v>980</v>
      </c>
      <c r="C47" s="8">
        <v>1086357.47</v>
      </c>
      <c r="D47" s="197"/>
      <c r="E47" s="12"/>
      <c r="F47" s="12"/>
      <c r="G47" s="12"/>
      <c r="H47" s="12"/>
      <c r="I47" s="12"/>
      <c r="J47" s="12"/>
    </row>
    <row r="48" spans="1:10" s="193" customFormat="1" ht="17.25" customHeight="1">
      <c r="A48" s="213" t="s">
        <v>448</v>
      </c>
      <c r="B48" s="172" t="s">
        <v>984</v>
      </c>
      <c r="C48" s="8">
        <v>107413.36</v>
      </c>
      <c r="D48" s="197"/>
      <c r="E48" s="12"/>
      <c r="F48" s="12"/>
      <c r="G48" s="12"/>
      <c r="H48" s="12"/>
      <c r="I48" s="12"/>
      <c r="J48" s="12"/>
    </row>
    <row r="49" spans="1:10" s="193" customFormat="1" ht="17.25" customHeight="1">
      <c r="A49" s="213" t="s">
        <v>448</v>
      </c>
      <c r="B49" s="172"/>
      <c r="C49" s="8"/>
      <c r="D49" s="197"/>
      <c r="E49" s="12"/>
      <c r="F49" s="12"/>
      <c r="G49" s="12"/>
      <c r="H49" s="12"/>
      <c r="I49" s="12"/>
      <c r="J49" s="12"/>
    </row>
    <row r="50" spans="1:10" s="193" customFormat="1" ht="17.25" customHeight="1">
      <c r="A50" s="211" t="s">
        <v>290</v>
      </c>
      <c r="B50" s="212" t="s">
        <v>381</v>
      </c>
      <c r="C50" s="199">
        <f>SUM(C51:C54)</f>
        <v>2197589.2599999998</v>
      </c>
      <c r="D50" s="197"/>
      <c r="E50" s="12"/>
      <c r="F50" s="12"/>
      <c r="G50" s="12"/>
      <c r="H50" s="12"/>
      <c r="I50" s="12"/>
      <c r="J50" s="12"/>
    </row>
    <row r="51" spans="1:10" s="193" customFormat="1" ht="17.25" customHeight="1">
      <c r="A51" s="213" t="s">
        <v>448</v>
      </c>
      <c r="B51" s="172" t="s">
        <v>981</v>
      </c>
      <c r="C51" s="200">
        <v>15000</v>
      </c>
      <c r="D51" s="197"/>
      <c r="E51" s="12"/>
      <c r="F51" s="12"/>
      <c r="G51" s="12"/>
      <c r="H51" s="12"/>
      <c r="I51" s="12"/>
      <c r="J51" s="12"/>
    </row>
    <row r="52" spans="1:10" s="193" customFormat="1" ht="17.25" customHeight="1">
      <c r="A52" s="213" t="s">
        <v>448</v>
      </c>
      <c r="B52" s="172" t="s">
        <v>982</v>
      </c>
      <c r="C52" s="200">
        <v>2062115.18</v>
      </c>
      <c r="D52" s="197"/>
      <c r="E52" s="12"/>
      <c r="F52" s="12"/>
      <c r="G52" s="12"/>
      <c r="H52" s="12"/>
      <c r="I52" s="12"/>
      <c r="J52" s="12"/>
    </row>
    <row r="53" spans="1:10" s="193" customFormat="1" ht="17.25" customHeight="1">
      <c r="A53" s="213" t="s">
        <v>448</v>
      </c>
      <c r="B53" s="172" t="s">
        <v>983</v>
      </c>
      <c r="C53" s="200">
        <v>108567.06</v>
      </c>
      <c r="D53" s="197"/>
      <c r="E53" s="12"/>
      <c r="F53" s="12"/>
      <c r="G53" s="12"/>
      <c r="H53" s="12"/>
      <c r="I53" s="12"/>
      <c r="J53" s="12"/>
    </row>
    <row r="54" spans="1:10" s="193" customFormat="1" ht="17.25" customHeight="1">
      <c r="A54" s="213" t="s">
        <v>448</v>
      </c>
      <c r="B54" s="172" t="s">
        <v>815</v>
      </c>
      <c r="C54" s="200">
        <v>11907.02</v>
      </c>
      <c r="D54" s="197"/>
      <c r="E54" s="12"/>
      <c r="F54" s="12"/>
      <c r="G54" s="12"/>
      <c r="H54" s="12"/>
      <c r="I54" s="12"/>
      <c r="J54" s="12"/>
    </row>
    <row r="55" spans="1:10" s="193" customFormat="1" ht="17.25" customHeight="1">
      <c r="A55" s="214"/>
      <c r="B55" s="215" t="s">
        <v>382</v>
      </c>
      <c r="C55" s="201">
        <f>C42-C43+C50</f>
        <v>34524268.459999993</v>
      </c>
      <c r="D55" s="197"/>
      <c r="E55" s="33"/>
      <c r="F55" s="33"/>
      <c r="G55" s="33"/>
      <c r="H55" s="33"/>
      <c r="I55" s="33"/>
      <c r="J55" s="33"/>
    </row>
    <row r="56" spans="1:10" s="193" customFormat="1" ht="17.25" customHeight="1">
      <c r="A56" s="206"/>
      <c r="B56" s="207"/>
      <c r="C56" s="197"/>
      <c r="D56" s="197"/>
      <c r="E56" s="12"/>
      <c r="F56" s="12"/>
      <c r="G56" s="12"/>
      <c r="H56" s="12"/>
      <c r="I56" s="12"/>
      <c r="J56" s="12"/>
    </row>
    <row r="57" spans="1:10" s="193" customFormat="1" ht="17.25" customHeight="1">
      <c r="A57" s="206"/>
      <c r="B57" s="207"/>
      <c r="C57" s="197"/>
      <c r="D57" s="197"/>
      <c r="E57" s="12"/>
      <c r="F57" s="12"/>
      <c r="G57" s="12"/>
      <c r="H57" s="12"/>
      <c r="I57" s="12"/>
      <c r="J57" s="12"/>
    </row>
    <row r="58" spans="1:10" s="193" customFormat="1" ht="21" customHeight="1">
      <c r="A58" s="194" t="s">
        <v>750</v>
      </c>
      <c r="B58" s="215" t="s">
        <v>306</v>
      </c>
      <c r="C58" s="216" t="s">
        <v>238</v>
      </c>
      <c r="D58" s="197"/>
      <c r="E58" s="12"/>
      <c r="F58" s="12"/>
      <c r="G58" s="12"/>
      <c r="H58" s="12"/>
      <c r="I58" s="12"/>
      <c r="J58" s="12"/>
    </row>
    <row r="59" spans="1:10" s="193" customFormat="1" ht="17.25" customHeight="1">
      <c r="A59" s="208"/>
      <c r="B59" s="209" t="s">
        <v>30</v>
      </c>
      <c r="C59" s="217">
        <v>34624175.810000002</v>
      </c>
      <c r="D59" s="218"/>
      <c r="E59" s="1"/>
      <c r="F59" s="1"/>
      <c r="G59" s="1"/>
      <c r="H59" s="1"/>
      <c r="I59" s="1"/>
      <c r="J59" s="1"/>
    </row>
    <row r="60" spans="1:10" s="193" customFormat="1" ht="17.25" customHeight="1">
      <c r="A60" s="211"/>
      <c r="B60" s="212" t="s">
        <v>383</v>
      </c>
      <c r="C60" s="199">
        <f>SUM(C61:C70)</f>
        <v>4899118.05</v>
      </c>
      <c r="D60" s="197"/>
      <c r="E60" s="12"/>
      <c r="F60" s="12"/>
      <c r="G60" s="12"/>
      <c r="H60" s="12"/>
      <c r="I60" s="12"/>
      <c r="J60" s="12"/>
    </row>
    <row r="61" spans="1:10" s="193" customFormat="1" ht="17.25" customHeight="1">
      <c r="A61" s="213" t="s">
        <v>448</v>
      </c>
      <c r="B61" s="172" t="s">
        <v>993</v>
      </c>
      <c r="C61" s="200">
        <v>677219</v>
      </c>
      <c r="D61" s="197"/>
      <c r="E61" s="12"/>
      <c r="F61" s="12"/>
      <c r="G61" s="12"/>
      <c r="H61" s="12"/>
      <c r="I61" s="12"/>
      <c r="J61" s="12"/>
    </row>
    <row r="62" spans="1:10" s="193" customFormat="1" ht="17.25" customHeight="1">
      <c r="A62" s="213" t="s">
        <v>448</v>
      </c>
      <c r="B62" s="172" t="s">
        <v>994</v>
      </c>
      <c r="C62" s="200">
        <v>105480.52</v>
      </c>
      <c r="D62" s="197"/>
      <c r="E62" s="12"/>
      <c r="F62" s="12"/>
      <c r="G62" s="12"/>
      <c r="H62" s="12"/>
      <c r="I62" s="12"/>
      <c r="J62" s="12"/>
    </row>
    <row r="63" spans="1:10" s="193" customFormat="1" ht="17.25" customHeight="1">
      <c r="A63" s="213" t="s">
        <v>448</v>
      </c>
      <c r="B63" s="172" t="s">
        <v>985</v>
      </c>
      <c r="C63" s="200">
        <v>842736.83</v>
      </c>
      <c r="D63" s="197"/>
      <c r="E63" s="12"/>
      <c r="F63" s="12"/>
      <c r="G63" s="12"/>
      <c r="H63" s="12"/>
      <c r="I63" s="12"/>
      <c r="J63" s="12"/>
    </row>
    <row r="64" spans="1:10" s="193" customFormat="1" ht="17.25" customHeight="1">
      <c r="A64" s="213" t="s">
        <v>448</v>
      </c>
      <c r="B64" s="172" t="s">
        <v>986</v>
      </c>
      <c r="C64" s="200">
        <v>155611.68</v>
      </c>
      <c r="D64" s="197"/>
      <c r="E64" s="12"/>
      <c r="F64" s="12"/>
      <c r="G64" s="12"/>
      <c r="H64" s="12"/>
      <c r="I64" s="12"/>
      <c r="J64" s="12"/>
    </row>
    <row r="65" spans="1:10" s="193" customFormat="1" ht="17.25" customHeight="1">
      <c r="A65" s="213" t="s">
        <v>448</v>
      </c>
      <c r="B65" s="172" t="s">
        <v>992</v>
      </c>
      <c r="C65" s="200">
        <v>725392.09</v>
      </c>
      <c r="D65" s="197"/>
      <c r="E65" s="12"/>
      <c r="F65" s="12"/>
      <c r="G65" s="12"/>
      <c r="H65" s="12"/>
      <c r="I65" s="12"/>
      <c r="J65" s="12"/>
    </row>
    <row r="66" spans="1:10" s="193" customFormat="1" ht="17.25" customHeight="1">
      <c r="A66" s="213" t="s">
        <v>448</v>
      </c>
      <c r="B66" s="172" t="s">
        <v>987</v>
      </c>
      <c r="C66" s="200">
        <v>572863.36</v>
      </c>
      <c r="D66" s="197"/>
      <c r="E66" s="12"/>
      <c r="F66" s="12"/>
      <c r="G66" s="12"/>
      <c r="H66" s="12"/>
      <c r="I66" s="12"/>
      <c r="J66" s="12"/>
    </row>
    <row r="67" spans="1:10" s="193" customFormat="1" ht="17.25" customHeight="1">
      <c r="A67" s="213" t="s">
        <v>448</v>
      </c>
      <c r="B67" s="172" t="s">
        <v>988</v>
      </c>
      <c r="C67" s="200">
        <v>309388.45</v>
      </c>
      <c r="D67" s="197"/>
      <c r="E67" s="12"/>
      <c r="F67" s="12"/>
      <c r="G67" s="12"/>
      <c r="H67" s="12"/>
      <c r="I67" s="12"/>
      <c r="J67" s="12"/>
    </row>
    <row r="68" spans="1:10" s="193" customFormat="1" ht="17.25" customHeight="1">
      <c r="A68" s="213" t="s">
        <v>448</v>
      </c>
      <c r="B68" s="172" t="s">
        <v>979</v>
      </c>
      <c r="C68" s="200">
        <v>285546</v>
      </c>
      <c r="D68" s="197"/>
      <c r="E68" s="12"/>
      <c r="F68" s="12"/>
      <c r="G68" s="12"/>
      <c r="H68" s="12"/>
      <c r="I68" s="12"/>
      <c r="J68" s="12"/>
    </row>
    <row r="69" spans="1:10" s="193" customFormat="1" ht="17.25" customHeight="1">
      <c r="A69" s="213" t="s">
        <v>448</v>
      </c>
      <c r="B69" s="172" t="s">
        <v>991</v>
      </c>
      <c r="C69" s="200">
        <v>1193770.83</v>
      </c>
      <c r="D69" s="197"/>
      <c r="E69" s="12"/>
      <c r="F69" s="12"/>
      <c r="G69" s="12"/>
      <c r="H69" s="12"/>
      <c r="I69" s="12"/>
      <c r="J69" s="12"/>
    </row>
    <row r="70" spans="1:10" s="193" customFormat="1" ht="17.25" customHeight="1">
      <c r="A70" s="213"/>
      <c r="B70" s="172" t="s">
        <v>815</v>
      </c>
      <c r="C70" s="200">
        <v>31109.29</v>
      </c>
      <c r="D70" s="197"/>
      <c r="E70" s="12"/>
      <c r="F70" s="12"/>
      <c r="G70" s="12"/>
      <c r="H70" s="12"/>
      <c r="I70" s="12"/>
      <c r="J70" s="12"/>
    </row>
    <row r="71" spans="1:10" s="193" customFormat="1" ht="17.25" customHeight="1">
      <c r="A71" s="211"/>
      <c r="B71" s="212" t="s">
        <v>384</v>
      </c>
      <c r="C71" s="199">
        <f>SUM(C72:C76)</f>
        <v>526542.27</v>
      </c>
      <c r="D71" s="197"/>
      <c r="E71" s="12"/>
      <c r="F71" s="12"/>
      <c r="G71" s="12"/>
      <c r="H71" s="12"/>
      <c r="I71" s="12"/>
      <c r="J71" s="12"/>
    </row>
    <row r="72" spans="1:10" s="193" customFormat="1" ht="15.75" customHeight="1">
      <c r="A72" s="213" t="s">
        <v>448</v>
      </c>
      <c r="B72" s="172" t="s">
        <v>995</v>
      </c>
      <c r="C72" s="200">
        <v>122503.2</v>
      </c>
      <c r="D72" s="197"/>
      <c r="E72" s="12"/>
      <c r="F72" s="12"/>
      <c r="G72" s="12"/>
      <c r="H72" s="12"/>
      <c r="I72" s="12"/>
      <c r="J72" s="12"/>
    </row>
    <row r="73" spans="1:10" s="193" customFormat="1" ht="14.25" customHeight="1">
      <c r="A73" s="213" t="s">
        <v>448</v>
      </c>
      <c r="B73" s="172" t="s">
        <v>989</v>
      </c>
      <c r="C73" s="200">
        <v>344991.47</v>
      </c>
      <c r="D73" s="197"/>
      <c r="E73" s="12"/>
      <c r="F73" s="12"/>
      <c r="G73" s="12"/>
      <c r="H73" s="12"/>
      <c r="I73" s="12"/>
      <c r="J73" s="12"/>
    </row>
    <row r="74" spans="1:10" s="193" customFormat="1" ht="16.5" customHeight="1">
      <c r="A74" s="213" t="s">
        <v>448</v>
      </c>
      <c r="B74" s="172" t="s">
        <v>990</v>
      </c>
      <c r="C74" s="173">
        <v>59047.6</v>
      </c>
      <c r="D74" s="197"/>
      <c r="E74" s="12"/>
      <c r="F74" s="12"/>
      <c r="G74" s="12"/>
      <c r="H74" s="12"/>
      <c r="I74" s="12"/>
      <c r="J74" s="12"/>
    </row>
    <row r="75" spans="1:10" s="193" customFormat="1" ht="17.25" customHeight="1">
      <c r="A75" s="213" t="s">
        <v>448</v>
      </c>
      <c r="B75" s="172"/>
      <c r="C75" s="200"/>
      <c r="D75" s="197"/>
      <c r="E75" s="12"/>
      <c r="F75" s="12"/>
      <c r="G75" s="12"/>
      <c r="H75" s="12"/>
      <c r="I75" s="12"/>
      <c r="J75" s="12"/>
    </row>
    <row r="76" spans="1:10" s="193" customFormat="1" ht="15" customHeight="1">
      <c r="A76" s="213" t="s">
        <v>448</v>
      </c>
      <c r="B76" s="172"/>
      <c r="C76" s="200"/>
      <c r="D76" s="197"/>
      <c r="E76" s="12"/>
      <c r="F76" s="12"/>
      <c r="G76" s="12"/>
      <c r="H76" s="12"/>
      <c r="I76" s="12"/>
      <c r="J76" s="12"/>
    </row>
    <row r="77" spans="1:10" s="193" customFormat="1" ht="16.5" customHeight="1">
      <c r="A77" s="214"/>
      <c r="B77" s="215" t="s">
        <v>385</v>
      </c>
      <c r="C77" s="201">
        <f>C59-C60+C71</f>
        <v>30251600.030000001</v>
      </c>
      <c r="D77" s="197"/>
      <c r="E77" s="33"/>
      <c r="F77" s="33"/>
      <c r="G77" s="33"/>
      <c r="H77" s="12"/>
      <c r="I77" s="12"/>
      <c r="J77" s="33"/>
    </row>
    <row r="78" spans="1:10" s="193" customFormat="1" ht="17.25" customHeight="1">
      <c r="B78" s="12"/>
    </row>
    <row r="79" spans="1:10" s="193" customFormat="1" ht="16.5" customHeight="1">
      <c r="B79" s="12"/>
    </row>
    <row r="80" spans="1:10" s="193" customFormat="1" ht="22.5" customHeight="1">
      <c r="A80" s="219" t="s">
        <v>751</v>
      </c>
      <c r="B80" s="575" t="s">
        <v>752</v>
      </c>
      <c r="C80" s="576"/>
      <c r="D80" s="573"/>
      <c r="E80" s="574"/>
      <c r="F80" s="12"/>
      <c r="G80" s="12"/>
      <c r="H80" s="12"/>
      <c r="I80" s="12"/>
    </row>
    <row r="81" spans="1:16" s="193" customFormat="1" ht="16.5" customHeight="1">
      <c r="A81" s="577" t="s">
        <v>439</v>
      </c>
      <c r="B81" s="578" t="s">
        <v>437</v>
      </c>
      <c r="C81" s="579" t="s">
        <v>755</v>
      </c>
      <c r="D81" s="581" t="s">
        <v>753</v>
      </c>
      <c r="E81" s="582"/>
      <c r="F81" s="12"/>
      <c r="G81" s="12"/>
      <c r="H81" s="203"/>
      <c r="I81" s="39"/>
    </row>
    <row r="82" spans="1:16" s="193" customFormat="1" ht="16.5" customHeight="1">
      <c r="A82" s="577"/>
      <c r="B82" s="578"/>
      <c r="C82" s="580"/>
      <c r="D82" s="220" t="s">
        <v>85</v>
      </c>
      <c r="E82" s="130" t="s">
        <v>754</v>
      </c>
      <c r="F82" s="12"/>
      <c r="G82" s="12"/>
      <c r="H82" s="203"/>
      <c r="I82" s="39"/>
    </row>
    <row r="83" spans="1:16" s="193" customFormat="1" ht="16.5" customHeight="1">
      <c r="A83" s="221" t="s">
        <v>441</v>
      </c>
      <c r="B83" s="172" t="s">
        <v>936</v>
      </c>
      <c r="C83" s="108"/>
      <c r="D83" s="222"/>
      <c r="E83" s="151"/>
      <c r="F83" s="12"/>
      <c r="G83" s="12"/>
      <c r="H83" s="203"/>
      <c r="I83" s="39"/>
    </row>
    <row r="84" spans="1:16" s="193" customFormat="1" ht="16.5" customHeight="1">
      <c r="A84" s="221" t="s">
        <v>442</v>
      </c>
      <c r="B84" s="172" t="s">
        <v>451</v>
      </c>
      <c r="C84" s="108"/>
      <c r="D84" s="223"/>
      <c r="E84" s="151"/>
      <c r="F84" s="12"/>
      <c r="G84" s="12"/>
      <c r="H84" s="203"/>
      <c r="I84" s="39"/>
    </row>
    <row r="85" spans="1:16" ht="15" customHeight="1">
      <c r="A85" s="211"/>
      <c r="B85" s="215" t="s">
        <v>2</v>
      </c>
      <c r="C85" s="155">
        <f>SUM(C83:C84)</f>
        <v>0</v>
      </c>
      <c r="D85" s="155">
        <f>SUM(D83:D84)</f>
        <v>0</v>
      </c>
      <c r="E85" s="155">
        <f>SUM(E83:E84)</f>
        <v>0</v>
      </c>
      <c r="F85" s="12"/>
      <c r="G85" s="12"/>
      <c r="H85" s="204"/>
      <c r="I85" s="204"/>
    </row>
    <row r="86" spans="1:16" ht="16.5" customHeight="1">
      <c r="A86" s="193"/>
      <c r="H86" s="434"/>
      <c r="I86" s="434"/>
    </row>
    <row r="87" spans="1:16" ht="17.25" customHeight="1">
      <c r="A87" s="193"/>
    </row>
    <row r="88" spans="1:16" ht="29.25" customHeight="1">
      <c r="A88" s="194" t="s">
        <v>756</v>
      </c>
      <c r="B88" s="583" t="s">
        <v>757</v>
      </c>
      <c r="C88" s="583"/>
      <c r="D88" s="583"/>
      <c r="E88" s="38"/>
    </row>
    <row r="89" spans="1:16" ht="15.75" customHeight="1">
      <c r="A89" s="108" t="s">
        <v>439</v>
      </c>
      <c r="B89" s="106" t="s">
        <v>437</v>
      </c>
      <c r="C89" s="107" t="s">
        <v>496</v>
      </c>
      <c r="D89" s="107" t="s">
        <v>758</v>
      </c>
    </row>
    <row r="90" spans="1:16" ht="14.25" customHeight="1">
      <c r="A90" s="108" t="s">
        <v>441</v>
      </c>
      <c r="B90" s="130" t="s">
        <v>759</v>
      </c>
      <c r="C90" s="151">
        <f>SUM(C91:C92)</f>
        <v>0</v>
      </c>
      <c r="D90" s="151">
        <f>SUM(D91:D92)</f>
        <v>0</v>
      </c>
    </row>
    <row r="91" spans="1:16" ht="16.5" customHeight="1">
      <c r="A91" s="108" t="s">
        <v>448</v>
      </c>
      <c r="B91" s="130"/>
      <c r="C91" s="151"/>
      <c r="D91" s="151"/>
    </row>
    <row r="92" spans="1:16" ht="17.25" customHeight="1">
      <c r="A92" s="108" t="s">
        <v>448</v>
      </c>
      <c r="B92" s="130"/>
      <c r="C92" s="151"/>
      <c r="D92" s="151"/>
    </row>
    <row r="93" spans="1:16" ht="15" customHeight="1">
      <c r="A93" s="108" t="s">
        <v>442</v>
      </c>
      <c r="B93" s="130" t="s">
        <v>760</v>
      </c>
      <c r="C93" s="151">
        <f>SUM(C94:C95)</f>
        <v>0</v>
      </c>
      <c r="D93" s="151">
        <f>SUM(D94:D95)</f>
        <v>0</v>
      </c>
    </row>
    <row r="94" spans="1:16" ht="16.5" customHeight="1">
      <c r="A94" s="108" t="s">
        <v>448</v>
      </c>
      <c r="B94" s="130"/>
      <c r="C94" s="151"/>
      <c r="D94" s="151"/>
    </row>
    <row r="95" spans="1:16" ht="17.25" customHeight="1">
      <c r="A95" s="108" t="s">
        <v>448</v>
      </c>
      <c r="B95" s="130"/>
      <c r="C95" s="151"/>
      <c r="D95" s="151"/>
    </row>
    <row r="96" spans="1:16" s="33" customFormat="1" ht="16.5" customHeight="1">
      <c r="A96" s="420"/>
      <c r="B96" s="159" t="s">
        <v>285</v>
      </c>
      <c r="C96" s="420">
        <f>C90+C93</f>
        <v>0</v>
      </c>
      <c r="D96" s="420">
        <f>D90+D93</f>
        <v>0</v>
      </c>
      <c r="E96" s="423"/>
      <c r="F96" s="423"/>
      <c r="G96" s="423"/>
      <c r="H96" s="423"/>
      <c r="I96" s="423"/>
      <c r="J96" s="423"/>
      <c r="K96" s="423"/>
      <c r="L96" s="423"/>
      <c r="M96" s="423"/>
      <c r="N96" s="423"/>
      <c r="O96" s="423"/>
      <c r="P96" s="423"/>
    </row>
    <row r="97" spans="1:16" ht="15.75" customHeight="1">
      <c r="A97" s="193"/>
    </row>
    <row r="98" spans="1:16" ht="14.25" customHeight="1">
      <c r="A98" s="193"/>
    </row>
    <row r="99" spans="1:16" ht="25.5" customHeight="1">
      <c r="A99" s="194" t="s">
        <v>761</v>
      </c>
      <c r="B99" s="572" t="s">
        <v>762</v>
      </c>
      <c r="C99" s="573"/>
      <c r="D99" s="574"/>
    </row>
    <row r="100" spans="1:16" ht="24" customHeight="1">
      <c r="A100" s="108" t="s">
        <v>439</v>
      </c>
      <c r="B100" s="106" t="s">
        <v>437</v>
      </c>
      <c r="C100" s="422" t="s">
        <v>763</v>
      </c>
      <c r="D100" s="422" t="s">
        <v>764</v>
      </c>
    </row>
    <row r="101" spans="1:16" ht="15" customHeight="1">
      <c r="A101" s="108" t="s">
        <v>441</v>
      </c>
      <c r="B101" s="130" t="s">
        <v>438</v>
      </c>
      <c r="C101" s="151">
        <v>0</v>
      </c>
      <c r="D101" s="151"/>
    </row>
    <row r="102" spans="1:16" ht="16.5" customHeight="1">
      <c r="A102" s="108" t="s">
        <v>442</v>
      </c>
      <c r="B102" s="130" t="s">
        <v>765</v>
      </c>
      <c r="C102" s="151">
        <v>1748068.76</v>
      </c>
      <c r="D102" s="151">
        <v>129500</v>
      </c>
    </row>
    <row r="103" spans="1:16" ht="17.25" customHeight="1">
      <c r="A103" s="108" t="s">
        <v>448</v>
      </c>
      <c r="B103" s="130" t="s">
        <v>766</v>
      </c>
      <c r="C103" s="151"/>
      <c r="D103" s="151"/>
    </row>
    <row r="104" spans="1:16" ht="16.5" customHeight="1">
      <c r="A104" s="108" t="s">
        <v>445</v>
      </c>
      <c r="B104" s="130" t="s">
        <v>767</v>
      </c>
      <c r="C104" s="151">
        <v>441907.84</v>
      </c>
      <c r="D104" s="151">
        <v>5000000</v>
      </c>
    </row>
    <row r="105" spans="1:16" ht="15.75" customHeight="1">
      <c r="A105" s="108" t="s">
        <v>448</v>
      </c>
      <c r="B105" s="130" t="s">
        <v>766</v>
      </c>
      <c r="C105" s="151"/>
      <c r="D105" s="151"/>
    </row>
    <row r="106" spans="1:16" ht="14.25" customHeight="1">
      <c r="A106" s="108" t="s">
        <v>443</v>
      </c>
      <c r="B106" s="130" t="s">
        <v>768</v>
      </c>
      <c r="C106" s="151"/>
      <c r="D106" s="151"/>
    </row>
    <row r="107" spans="1:16" s="33" customFormat="1" ht="16.5" customHeight="1">
      <c r="A107" s="420"/>
      <c r="B107" s="159" t="s">
        <v>285</v>
      </c>
      <c r="C107" s="420">
        <f>SUM(C101:C106)-C103-C105</f>
        <v>2189976.6</v>
      </c>
      <c r="D107" s="420">
        <f>SUM(D101:D106)-D103-D105</f>
        <v>5129500</v>
      </c>
      <c r="E107" s="423"/>
      <c r="F107" s="423"/>
      <c r="G107" s="423"/>
      <c r="H107" s="423"/>
      <c r="I107" s="423"/>
      <c r="J107" s="423"/>
      <c r="K107" s="423"/>
      <c r="L107" s="423"/>
      <c r="M107" s="423"/>
      <c r="N107" s="423"/>
      <c r="O107" s="423"/>
      <c r="P107" s="423"/>
    </row>
    <row r="108" spans="1:16" ht="17.25" customHeight="1">
      <c r="A108" s="193"/>
    </row>
    <row r="109" spans="1:16" ht="15" customHeight="1">
      <c r="A109" s="193"/>
    </row>
    <row r="110" spans="1:16" ht="27.75" customHeight="1">
      <c r="A110" s="194" t="s">
        <v>769</v>
      </c>
      <c r="B110" s="572" t="s">
        <v>770</v>
      </c>
      <c r="C110" s="573"/>
      <c r="D110" s="574"/>
    </row>
    <row r="111" spans="1:16" ht="24.75" customHeight="1">
      <c r="A111" s="108" t="s">
        <v>439</v>
      </c>
      <c r="B111" s="106" t="s">
        <v>437</v>
      </c>
      <c r="C111" s="422" t="s">
        <v>763</v>
      </c>
      <c r="D111" s="422" t="s">
        <v>764</v>
      </c>
    </row>
    <row r="112" spans="1:16" ht="15.75" customHeight="1">
      <c r="A112" s="160" t="s">
        <v>441</v>
      </c>
      <c r="B112" s="159" t="s">
        <v>361</v>
      </c>
      <c r="C112" s="420">
        <f>C113+C116</f>
        <v>0</v>
      </c>
      <c r="D112" s="420">
        <f>D113+D116</f>
        <v>0</v>
      </c>
    </row>
    <row r="113" spans="1:16" ht="15.75" customHeight="1">
      <c r="A113" s="108" t="s">
        <v>289</v>
      </c>
      <c r="B113" s="130" t="s">
        <v>771</v>
      </c>
      <c r="C113" s="151">
        <f>SUM(C114:C115)</f>
        <v>0</v>
      </c>
      <c r="D113" s="151">
        <f>SUM(D114:D115)</f>
        <v>0</v>
      </c>
    </row>
    <row r="114" spans="1:16" ht="14.25" customHeight="1">
      <c r="A114" s="108" t="s">
        <v>448</v>
      </c>
      <c r="B114" s="130"/>
      <c r="C114" s="151"/>
      <c r="D114" s="151"/>
    </row>
    <row r="115" spans="1:16" ht="16.5" customHeight="1">
      <c r="A115" s="108" t="s">
        <v>448</v>
      </c>
      <c r="B115" s="130"/>
      <c r="C115" s="151"/>
      <c r="D115" s="151"/>
    </row>
    <row r="116" spans="1:16" ht="17.25" customHeight="1">
      <c r="A116" s="108" t="s">
        <v>290</v>
      </c>
      <c r="B116" s="130" t="s">
        <v>772</v>
      </c>
      <c r="C116" s="151">
        <f>SUM(C117:C118)</f>
        <v>0</v>
      </c>
      <c r="D116" s="151">
        <f>SUM(D117:D118)</f>
        <v>0</v>
      </c>
    </row>
    <row r="117" spans="1:16" ht="15" customHeight="1">
      <c r="A117" s="108" t="s">
        <v>448</v>
      </c>
      <c r="B117" s="130"/>
      <c r="C117" s="151"/>
      <c r="D117" s="151"/>
    </row>
    <row r="118" spans="1:16" ht="16.5" customHeight="1">
      <c r="A118" s="108" t="s">
        <v>448</v>
      </c>
      <c r="B118" s="130"/>
      <c r="C118" s="151"/>
      <c r="D118" s="151"/>
    </row>
    <row r="119" spans="1:16" s="33" customFormat="1" ht="17.25" customHeight="1">
      <c r="A119" s="435" t="s">
        <v>442</v>
      </c>
      <c r="B119" s="436" t="s">
        <v>362</v>
      </c>
      <c r="C119" s="420">
        <f>C120+C123</f>
        <v>0</v>
      </c>
      <c r="D119" s="420">
        <f>D120+D123</f>
        <v>0</v>
      </c>
      <c r="E119" s="423"/>
      <c r="F119" s="423"/>
      <c r="G119" s="423"/>
      <c r="H119" s="423"/>
      <c r="I119" s="423"/>
      <c r="J119" s="423"/>
      <c r="K119" s="423"/>
      <c r="L119" s="423"/>
      <c r="M119" s="423"/>
      <c r="N119" s="423"/>
      <c r="O119" s="423"/>
      <c r="P119" s="423"/>
    </row>
    <row r="120" spans="1:16" ht="16.5" customHeight="1">
      <c r="A120" s="108" t="s">
        <v>289</v>
      </c>
      <c r="B120" s="130" t="s">
        <v>771</v>
      </c>
      <c r="C120" s="151">
        <f>SUM(C121:C122)</f>
        <v>0</v>
      </c>
      <c r="D120" s="151">
        <f>SUM(D121:D122)</f>
        <v>0</v>
      </c>
    </row>
    <row r="121" spans="1:16" ht="15.75" customHeight="1">
      <c r="A121" s="108" t="s">
        <v>448</v>
      </c>
      <c r="B121" s="130"/>
      <c r="C121" s="151"/>
      <c r="D121" s="151"/>
    </row>
    <row r="122" spans="1:16" ht="14.25" customHeight="1">
      <c r="A122" s="108" t="s">
        <v>448</v>
      </c>
      <c r="B122" s="130"/>
      <c r="C122" s="151"/>
      <c r="D122" s="151"/>
    </row>
    <row r="123" spans="1:16" ht="16.5" customHeight="1">
      <c r="A123" s="108" t="s">
        <v>290</v>
      </c>
      <c r="B123" s="130" t="s">
        <v>772</v>
      </c>
      <c r="C123" s="151">
        <f>SUM(C124:C125)</f>
        <v>0</v>
      </c>
      <c r="D123" s="151">
        <f>SUM(D124:D125)</f>
        <v>0</v>
      </c>
    </row>
    <row r="124" spans="1:16" ht="17.25" customHeight="1">
      <c r="A124" s="108" t="s">
        <v>448</v>
      </c>
      <c r="B124" s="130"/>
      <c r="C124" s="151"/>
      <c r="D124" s="151"/>
    </row>
    <row r="125" spans="1:16" ht="15" customHeight="1">
      <c r="A125" s="108" t="s">
        <v>448</v>
      </c>
      <c r="B125" s="130"/>
      <c r="C125" s="151"/>
      <c r="D125" s="151"/>
    </row>
    <row r="126" spans="1:16" ht="16.5" customHeight="1">
      <c r="A126" s="193"/>
    </row>
    <row r="127" spans="1:16" ht="17.25" customHeight="1">
      <c r="A127" s="193"/>
    </row>
    <row r="128" spans="1:16" ht="16.5" customHeight="1">
      <c r="A128" s="193"/>
    </row>
    <row r="129" spans="1:1" ht="15.75" customHeight="1">
      <c r="A129" s="193"/>
    </row>
    <row r="130" spans="1:1" ht="14.25" customHeight="1">
      <c r="A130" s="193"/>
    </row>
    <row r="131" spans="1:1" ht="16.5" customHeight="1">
      <c r="A131" s="193"/>
    </row>
    <row r="132" spans="1:1" ht="17.25" customHeight="1">
      <c r="A132" s="193"/>
    </row>
    <row r="133" spans="1:1" ht="15" customHeight="1">
      <c r="A133" s="193"/>
    </row>
    <row r="134" spans="1:1" ht="16.5" customHeight="1">
      <c r="A134" s="193"/>
    </row>
    <row r="135" spans="1:1" ht="17.25" customHeight="1">
      <c r="A135" s="193"/>
    </row>
    <row r="136" spans="1:1" ht="16.5" customHeight="1">
      <c r="A136" s="193"/>
    </row>
    <row r="137" spans="1:1" ht="15.75" customHeight="1">
      <c r="A137" s="193"/>
    </row>
    <row r="138" spans="1:1" ht="14.25" customHeight="1">
      <c r="A138" s="193"/>
    </row>
    <row r="139" spans="1:1" ht="16.5" customHeight="1">
      <c r="A139" s="193"/>
    </row>
    <row r="140" spans="1:1" ht="17.25" customHeight="1">
      <c r="A140" s="193"/>
    </row>
    <row r="141" spans="1:1" ht="15" customHeight="1">
      <c r="A141" s="193"/>
    </row>
    <row r="142" spans="1:1" ht="16.5" customHeight="1">
      <c r="A142" s="193"/>
    </row>
    <row r="143" spans="1:1" ht="17.25" customHeight="1">
      <c r="A143" s="193"/>
    </row>
    <row r="144" spans="1:1" ht="16.5" customHeight="1">
      <c r="A144" s="193"/>
    </row>
    <row r="145" spans="1:1" ht="15.75" customHeight="1">
      <c r="A145" s="193"/>
    </row>
    <row r="146" spans="1:1" ht="14.25" customHeight="1">
      <c r="A146" s="193"/>
    </row>
    <row r="147" spans="1:1" ht="16.5" customHeight="1">
      <c r="A147" s="193"/>
    </row>
    <row r="148" spans="1:1" ht="17.25" customHeight="1">
      <c r="A148" s="193"/>
    </row>
    <row r="149" spans="1:1" ht="15" customHeight="1">
      <c r="A149" s="193"/>
    </row>
    <row r="150" spans="1:1" ht="16.5" customHeight="1">
      <c r="A150" s="193"/>
    </row>
    <row r="151" spans="1:1" ht="17.25" customHeight="1">
      <c r="A151" s="193"/>
    </row>
    <row r="152" spans="1:1" ht="16.5" customHeight="1">
      <c r="A152" s="193"/>
    </row>
    <row r="153" spans="1:1" ht="15.75" customHeight="1">
      <c r="A153" s="193"/>
    </row>
    <row r="154" spans="1:1" ht="14.25" customHeight="1">
      <c r="A154" s="193"/>
    </row>
    <row r="155" spans="1:1" ht="16.5" customHeight="1">
      <c r="A155" s="193"/>
    </row>
    <row r="156" spans="1:1" ht="17.25" customHeight="1">
      <c r="A156" s="193"/>
    </row>
    <row r="157" spans="1:1" ht="15" customHeight="1">
      <c r="A157" s="193"/>
    </row>
    <row r="158" spans="1:1" ht="16.5" customHeight="1">
      <c r="A158" s="193"/>
    </row>
    <row r="159" spans="1:1" ht="17.25" customHeight="1">
      <c r="A159" s="193"/>
    </row>
    <row r="160" spans="1:1" ht="16.5" customHeight="1">
      <c r="A160" s="193"/>
    </row>
    <row r="161" spans="1:1" ht="15.75" customHeight="1">
      <c r="A161" s="193"/>
    </row>
    <row r="162" spans="1:1" ht="14.25" customHeight="1">
      <c r="A162" s="193"/>
    </row>
    <row r="163" spans="1:1" ht="16.5" customHeight="1">
      <c r="A163" s="193"/>
    </row>
    <row r="164" spans="1:1" ht="17.25" customHeight="1">
      <c r="A164" s="193"/>
    </row>
    <row r="165" spans="1:1" ht="15" customHeight="1">
      <c r="A165" s="193"/>
    </row>
    <row r="166" spans="1:1" ht="16.5" customHeight="1">
      <c r="A166" s="193"/>
    </row>
    <row r="167" spans="1:1" ht="17.25" customHeight="1">
      <c r="A167" s="193"/>
    </row>
    <row r="168" spans="1:1" ht="16.5" customHeight="1">
      <c r="A168" s="193"/>
    </row>
    <row r="169" spans="1:1" ht="15.75" customHeight="1">
      <c r="A169" s="193"/>
    </row>
    <row r="170" spans="1:1" ht="14.25" customHeight="1">
      <c r="A170" s="193"/>
    </row>
    <row r="171" spans="1:1" ht="16.5" customHeight="1">
      <c r="A171" s="193"/>
    </row>
    <row r="172" spans="1:1" ht="17.25" customHeight="1">
      <c r="A172" s="193"/>
    </row>
    <row r="173" spans="1:1" ht="15" customHeight="1">
      <c r="A173" s="193"/>
    </row>
    <row r="174" spans="1:1" ht="16.5" customHeight="1">
      <c r="A174" s="193"/>
    </row>
    <row r="175" spans="1:1" ht="17.25" customHeight="1">
      <c r="A175" s="193"/>
    </row>
    <row r="176" spans="1:1" ht="16.5" customHeight="1">
      <c r="A176" s="193"/>
    </row>
    <row r="177" spans="1:1" ht="15.75" customHeight="1">
      <c r="A177" s="193"/>
    </row>
    <row r="178" spans="1:1" ht="14.25" customHeight="1">
      <c r="A178" s="193"/>
    </row>
    <row r="179" spans="1:1" ht="16.5" customHeight="1">
      <c r="A179" s="193"/>
    </row>
    <row r="180" spans="1:1" ht="17.25" customHeight="1">
      <c r="A180" s="193"/>
    </row>
    <row r="181" spans="1:1" ht="15" customHeight="1">
      <c r="A181" s="193"/>
    </row>
    <row r="182" spans="1:1" ht="16.5" customHeight="1">
      <c r="A182" s="193"/>
    </row>
    <row r="183" spans="1:1" ht="17.25" customHeight="1">
      <c r="A183" s="193"/>
    </row>
    <row r="184" spans="1:1" ht="16.5" customHeight="1">
      <c r="A184" s="193"/>
    </row>
    <row r="185" spans="1:1" ht="15.75" customHeight="1">
      <c r="A185" s="193"/>
    </row>
    <row r="186" spans="1:1" ht="14.25" customHeight="1">
      <c r="A186" s="193"/>
    </row>
    <row r="187" spans="1:1" ht="16.5" customHeight="1">
      <c r="A187" s="193"/>
    </row>
    <row r="188" spans="1:1" ht="17.25" customHeight="1">
      <c r="A188" s="193"/>
    </row>
    <row r="189" spans="1:1" ht="15" customHeight="1">
      <c r="A189" s="193"/>
    </row>
    <row r="190" spans="1:1" ht="16.5" customHeight="1">
      <c r="A190" s="193"/>
    </row>
    <row r="191" spans="1:1" ht="17.25" customHeight="1">
      <c r="A191" s="193"/>
    </row>
    <row r="192" spans="1:1" ht="16.5" customHeight="1">
      <c r="A192" s="193"/>
    </row>
    <row r="193" spans="1:1" ht="15.75" customHeight="1">
      <c r="A193" s="193"/>
    </row>
    <row r="194" spans="1:1" ht="14.25" customHeight="1">
      <c r="A194" s="193"/>
    </row>
    <row r="195" spans="1:1" ht="16.5" customHeight="1">
      <c r="A195" s="193"/>
    </row>
    <row r="196" spans="1:1" ht="17.25" customHeight="1">
      <c r="A196" s="193"/>
    </row>
    <row r="197" spans="1:1" ht="15" customHeight="1">
      <c r="A197" s="193"/>
    </row>
    <row r="198" spans="1:1" ht="16.5" customHeight="1">
      <c r="A198" s="193"/>
    </row>
    <row r="199" spans="1:1" ht="17.25" customHeight="1">
      <c r="A199" s="193"/>
    </row>
    <row r="200" spans="1:1" ht="16.5" customHeight="1">
      <c r="A200" s="193"/>
    </row>
    <row r="201" spans="1:1" ht="15.75" customHeight="1">
      <c r="A201" s="193"/>
    </row>
    <row r="202" spans="1:1" ht="14.25" customHeight="1">
      <c r="A202" s="193"/>
    </row>
    <row r="203" spans="1:1" ht="16.5" customHeight="1">
      <c r="A203" s="193"/>
    </row>
    <row r="204" spans="1:1" ht="17.25" customHeight="1">
      <c r="A204" s="193"/>
    </row>
    <row r="205" spans="1:1" ht="15" customHeight="1">
      <c r="A205" s="193"/>
    </row>
    <row r="206" spans="1:1" ht="16.5" customHeight="1">
      <c r="A206" s="193"/>
    </row>
    <row r="207" spans="1:1" ht="17.25" customHeight="1">
      <c r="A207" s="193"/>
    </row>
    <row r="208" spans="1:1" ht="16.5" customHeight="1">
      <c r="A208" s="193"/>
    </row>
    <row r="209" spans="1:1" ht="15.75" customHeight="1">
      <c r="A209" s="193"/>
    </row>
    <row r="210" spans="1:1" ht="14.25" customHeight="1">
      <c r="A210" s="193"/>
    </row>
    <row r="211" spans="1:1" ht="16.5" customHeight="1">
      <c r="A211" s="193"/>
    </row>
    <row r="212" spans="1:1" ht="17.25" customHeight="1">
      <c r="A212" s="193"/>
    </row>
    <row r="213" spans="1:1" ht="15" customHeight="1">
      <c r="A213" s="193"/>
    </row>
    <row r="214" spans="1:1" ht="16.5" customHeight="1">
      <c r="A214" s="193"/>
    </row>
    <row r="215" spans="1:1" ht="17.25" customHeight="1">
      <c r="A215" s="193"/>
    </row>
    <row r="216" spans="1:1" ht="16.5" customHeight="1">
      <c r="A216" s="193"/>
    </row>
    <row r="217" spans="1:1" ht="15.75" customHeight="1">
      <c r="A217" s="193"/>
    </row>
    <row r="218" spans="1:1" ht="14.25" customHeight="1">
      <c r="A218" s="193"/>
    </row>
    <row r="219" spans="1:1" ht="16.5" customHeight="1">
      <c r="A219" s="193"/>
    </row>
    <row r="220" spans="1:1" ht="17.25" customHeight="1">
      <c r="A220" s="193"/>
    </row>
    <row r="221" spans="1:1" ht="15" customHeight="1">
      <c r="A221" s="193"/>
    </row>
    <row r="222" spans="1:1" ht="16.5" customHeight="1">
      <c r="A222" s="193"/>
    </row>
    <row r="223" spans="1:1" ht="17.25" customHeight="1">
      <c r="A223" s="193"/>
    </row>
    <row r="224" spans="1:1" ht="16.5" customHeight="1">
      <c r="A224" s="193"/>
    </row>
    <row r="225" spans="1:1" ht="15.75" customHeight="1">
      <c r="A225" s="193"/>
    </row>
    <row r="226" spans="1:1" ht="14.25" customHeight="1">
      <c r="A226" s="193"/>
    </row>
    <row r="227" spans="1:1" ht="16.5" customHeight="1">
      <c r="A227" s="193"/>
    </row>
    <row r="228" spans="1:1" ht="17.25" customHeight="1">
      <c r="A228" s="193"/>
    </row>
    <row r="229" spans="1:1" ht="15" customHeight="1">
      <c r="A229" s="193"/>
    </row>
    <row r="230" spans="1:1" ht="16.5" customHeight="1">
      <c r="A230" s="193"/>
    </row>
    <row r="231" spans="1:1" ht="17.25" customHeight="1">
      <c r="A231" s="193"/>
    </row>
    <row r="232" spans="1:1" ht="16.5" customHeight="1">
      <c r="A232" s="193"/>
    </row>
    <row r="233" spans="1:1" ht="15.75" customHeight="1">
      <c r="A233" s="193"/>
    </row>
    <row r="234" spans="1:1" ht="14.25" customHeight="1">
      <c r="A234" s="193"/>
    </row>
    <row r="235" spans="1:1" ht="16.5" customHeight="1">
      <c r="A235" s="193"/>
    </row>
    <row r="236" spans="1:1" ht="17.25" customHeight="1">
      <c r="A236" s="193"/>
    </row>
    <row r="237" spans="1:1" ht="15" customHeight="1">
      <c r="A237" s="193"/>
    </row>
    <row r="238" spans="1:1" ht="16.5" customHeight="1">
      <c r="A238" s="193"/>
    </row>
    <row r="239" spans="1:1" ht="17.25" customHeight="1">
      <c r="A239" s="193"/>
    </row>
    <row r="240" spans="1:1" ht="16.5" customHeight="1">
      <c r="A240" s="193"/>
    </row>
    <row r="241" spans="1:1" ht="15.75" customHeight="1">
      <c r="A241" s="193"/>
    </row>
    <row r="242" spans="1:1" ht="14.25" customHeight="1">
      <c r="A242" s="193"/>
    </row>
    <row r="243" spans="1:1" ht="16.5" customHeight="1">
      <c r="A243" s="193"/>
    </row>
    <row r="244" spans="1:1" ht="17.25" customHeight="1">
      <c r="A244" s="193"/>
    </row>
    <row r="245" spans="1:1" ht="15" customHeight="1">
      <c r="A245" s="193"/>
    </row>
    <row r="246" spans="1:1" ht="16.5" customHeight="1">
      <c r="A246" s="193"/>
    </row>
    <row r="247" spans="1:1" ht="17.25" customHeight="1">
      <c r="A247" s="193"/>
    </row>
    <row r="248" spans="1:1" ht="16.5" customHeight="1">
      <c r="A248" s="193"/>
    </row>
    <row r="249" spans="1:1" ht="15.75" customHeight="1">
      <c r="A249" s="193"/>
    </row>
    <row r="250" spans="1:1" ht="14.25" customHeight="1">
      <c r="A250" s="193"/>
    </row>
    <row r="251" spans="1:1" ht="16.5" customHeight="1">
      <c r="A251" s="193"/>
    </row>
    <row r="252" spans="1:1" ht="17.25" customHeight="1">
      <c r="A252" s="193"/>
    </row>
    <row r="253" spans="1:1" ht="15" customHeight="1">
      <c r="A253" s="193"/>
    </row>
    <row r="254" spans="1:1" ht="16.5" customHeight="1">
      <c r="A254" s="193"/>
    </row>
    <row r="255" spans="1:1" ht="17.25" customHeight="1">
      <c r="A255" s="193"/>
    </row>
    <row r="256" spans="1:1" ht="16.5" customHeight="1">
      <c r="A256" s="193"/>
    </row>
    <row r="257" spans="1:1" ht="15.75" customHeight="1">
      <c r="A257" s="193"/>
    </row>
    <row r="258" spans="1:1" ht="14.25" customHeight="1">
      <c r="A258" s="193"/>
    </row>
    <row r="259" spans="1:1" ht="16.5" customHeight="1">
      <c r="A259" s="193"/>
    </row>
    <row r="260" spans="1:1" ht="17.25" customHeight="1">
      <c r="A260" s="193"/>
    </row>
    <row r="261" spans="1:1" ht="15" customHeight="1">
      <c r="A261" s="193"/>
    </row>
    <row r="262" spans="1:1" ht="16.5" customHeight="1">
      <c r="A262" s="193"/>
    </row>
    <row r="263" spans="1:1" ht="17.25" customHeight="1">
      <c r="A263" s="193"/>
    </row>
    <row r="264" spans="1:1" ht="16.5" customHeight="1">
      <c r="A264" s="193"/>
    </row>
    <row r="265" spans="1:1" ht="15.75" customHeight="1">
      <c r="A265" s="193"/>
    </row>
    <row r="266" spans="1:1" ht="14.25" customHeight="1">
      <c r="A266" s="193"/>
    </row>
    <row r="267" spans="1:1" ht="16.5" customHeight="1">
      <c r="A267" s="193"/>
    </row>
    <row r="268" spans="1:1" ht="17.25" customHeight="1">
      <c r="A268" s="193"/>
    </row>
    <row r="269" spans="1:1" ht="15" customHeight="1">
      <c r="A269" s="193"/>
    </row>
    <row r="270" spans="1:1" ht="16.5" customHeight="1">
      <c r="A270" s="193"/>
    </row>
    <row r="271" spans="1:1" ht="17.25" customHeight="1">
      <c r="A271" s="193"/>
    </row>
    <row r="272" spans="1:1" ht="16.5" customHeight="1">
      <c r="A272" s="193"/>
    </row>
    <row r="273" spans="1:1" ht="15.75" customHeight="1">
      <c r="A273" s="193"/>
    </row>
    <row r="274" spans="1:1" ht="14.25" customHeight="1">
      <c r="A274" s="193"/>
    </row>
    <row r="275" spans="1:1" ht="16.5" customHeight="1">
      <c r="A275" s="193"/>
    </row>
    <row r="276" spans="1:1" ht="17.25" customHeight="1">
      <c r="A276" s="193"/>
    </row>
    <row r="277" spans="1:1" ht="15" customHeight="1">
      <c r="A277" s="193"/>
    </row>
    <row r="278" spans="1:1" ht="16.5" customHeight="1">
      <c r="A278" s="193"/>
    </row>
    <row r="279" spans="1:1" ht="17.25" customHeight="1">
      <c r="A279" s="193"/>
    </row>
    <row r="280" spans="1:1" ht="16.5" customHeight="1">
      <c r="A280" s="193"/>
    </row>
    <row r="281" spans="1:1" ht="15.75" customHeight="1">
      <c r="A281" s="193"/>
    </row>
    <row r="282" spans="1:1" ht="14.25" customHeight="1">
      <c r="A282" s="193"/>
    </row>
    <row r="283" spans="1:1" ht="16.5" customHeight="1">
      <c r="A283" s="193"/>
    </row>
    <row r="284" spans="1:1" ht="17.25" customHeight="1">
      <c r="A284" s="193"/>
    </row>
    <row r="285" spans="1:1" ht="15" customHeight="1">
      <c r="A285" s="193"/>
    </row>
    <row r="286" spans="1:1" ht="16.5" customHeight="1">
      <c r="A286" s="193"/>
    </row>
    <row r="287" spans="1:1" ht="17.25" customHeight="1">
      <c r="A287" s="193"/>
    </row>
    <row r="288" spans="1:1" ht="16.5" customHeight="1">
      <c r="A288" s="193"/>
    </row>
    <row r="289" spans="1:1" ht="15.75" customHeight="1">
      <c r="A289" s="193"/>
    </row>
    <row r="290" spans="1:1" ht="14.25" customHeight="1">
      <c r="A290" s="193"/>
    </row>
    <row r="291" spans="1:1" ht="16.5" customHeight="1">
      <c r="A291" s="193"/>
    </row>
    <row r="292" spans="1:1" ht="17.25" customHeight="1">
      <c r="A292" s="193"/>
    </row>
    <row r="293" spans="1:1" ht="15" customHeight="1">
      <c r="A293" s="193"/>
    </row>
    <row r="294" spans="1:1" ht="16.5" customHeight="1">
      <c r="A294" s="193"/>
    </row>
    <row r="295" spans="1:1" ht="17.25" customHeight="1">
      <c r="A295" s="193"/>
    </row>
    <row r="296" spans="1:1" ht="16.5" customHeight="1">
      <c r="A296" s="193"/>
    </row>
    <row r="297" spans="1:1" ht="15.75" customHeight="1">
      <c r="A297" s="193"/>
    </row>
    <row r="298" spans="1:1" ht="14.25" customHeight="1">
      <c r="A298" s="193"/>
    </row>
    <row r="299" spans="1:1" ht="16.5" customHeight="1">
      <c r="A299" s="193"/>
    </row>
    <row r="300" spans="1:1" ht="17.25" customHeight="1">
      <c r="A300" s="193"/>
    </row>
    <row r="301" spans="1:1" ht="15" customHeight="1">
      <c r="A301" s="193"/>
    </row>
    <row r="302" spans="1:1" ht="16.5" customHeight="1">
      <c r="A302" s="193"/>
    </row>
    <row r="303" spans="1:1" ht="17.25" customHeight="1">
      <c r="A303" s="193"/>
    </row>
    <row r="304" spans="1:1" ht="16.5" customHeight="1">
      <c r="A304" s="193"/>
    </row>
    <row r="305" spans="1:1" ht="15.75" customHeight="1">
      <c r="A305" s="193"/>
    </row>
    <row r="306" spans="1:1" ht="14.25" customHeight="1">
      <c r="A306" s="193"/>
    </row>
    <row r="307" spans="1:1" ht="16.5" customHeight="1">
      <c r="A307" s="193"/>
    </row>
    <row r="308" spans="1:1" ht="17.25" customHeight="1">
      <c r="A308" s="193"/>
    </row>
    <row r="309" spans="1:1" ht="15" customHeight="1">
      <c r="A309" s="193"/>
    </row>
    <row r="310" spans="1:1" ht="16.5" customHeight="1">
      <c r="A310" s="193"/>
    </row>
    <row r="311" spans="1:1" ht="17.25" customHeight="1">
      <c r="A311" s="193"/>
    </row>
    <row r="312" spans="1:1" ht="16.5" customHeight="1">
      <c r="A312" s="193"/>
    </row>
  </sheetData>
  <mergeCells count="8">
    <mergeCell ref="B99:D99"/>
    <mergeCell ref="B110:D110"/>
    <mergeCell ref="B80:E80"/>
    <mergeCell ref="A81:A82"/>
    <mergeCell ref="B81:B82"/>
    <mergeCell ref="C81:C82"/>
    <mergeCell ref="D81:E81"/>
    <mergeCell ref="B88:D88"/>
  </mergeCells>
  <pageMargins left="0.7" right="0.7" top="0.75" bottom="0.75" header="0.3" footer="0.3"/>
  <pageSetup paperSize="9" scale="83" orientation="portrait" r:id="rId1"/>
  <rowBreaks count="1" manualBreakCount="1">
    <brk id="108" max="4" man="1"/>
  </rowBreaks>
  <colBreaks count="1" manualBreakCount="1">
    <brk id="5" max="123" man="1"/>
  </colBreaks>
</worksheet>
</file>

<file path=xl/worksheets/sheet23.xml><?xml version="1.0" encoding="utf-8"?>
<worksheet xmlns="http://schemas.openxmlformats.org/spreadsheetml/2006/main" xmlns:r="http://schemas.openxmlformats.org/officeDocument/2006/relationships">
  <sheetPr codeName="Arkusz19"/>
  <dimension ref="A1:F42"/>
  <sheetViews>
    <sheetView showZeros="0" view="pageBreakPreview" topLeftCell="A22" zoomScaleNormal="100" zoomScaleSheetLayoutView="100" workbookViewId="0">
      <selection activeCell="D39" sqref="D39"/>
    </sheetView>
  </sheetViews>
  <sheetFormatPr defaultColWidth="9.140625" defaultRowHeight="11.25"/>
  <cols>
    <col min="1" max="1" width="9.28515625" style="42" customWidth="1"/>
    <col min="2" max="2" width="37.28515625" style="42" customWidth="1"/>
    <col min="3" max="3" width="12.42578125" style="42" customWidth="1"/>
    <col min="4" max="4" width="13.28515625" style="42" customWidth="1"/>
    <col min="5" max="5" width="17" style="42" customWidth="1"/>
    <col min="6" max="6" width="17.85546875" style="42" customWidth="1"/>
    <col min="7" max="16384" width="9.140625" style="42"/>
  </cols>
  <sheetData>
    <row r="1" spans="1:6">
      <c r="A1" s="42" t="s">
        <v>484</v>
      </c>
    </row>
    <row r="2" spans="1:6">
      <c r="A2" s="584" t="s">
        <v>775</v>
      </c>
      <c r="B2" s="584"/>
      <c r="C2" s="584"/>
      <c r="D2" s="584"/>
    </row>
    <row r="3" spans="1:6">
      <c r="A3" s="166"/>
      <c r="B3" s="167"/>
      <c r="C3" s="168"/>
      <c r="D3" s="168"/>
    </row>
    <row r="4" spans="1:6">
      <c r="A4" s="169" t="s">
        <v>439</v>
      </c>
      <c r="B4" s="169" t="s">
        <v>45</v>
      </c>
      <c r="C4" s="170" t="s">
        <v>44</v>
      </c>
      <c r="D4" s="170" t="s">
        <v>43</v>
      </c>
    </row>
    <row r="5" spans="1:6">
      <c r="A5" s="171" t="s">
        <v>289</v>
      </c>
      <c r="B5" s="172" t="s">
        <v>870</v>
      </c>
      <c r="C5" s="173" t="s">
        <v>777</v>
      </c>
      <c r="D5" s="174"/>
    </row>
    <row r="6" spans="1:6">
      <c r="A6" s="171" t="s">
        <v>290</v>
      </c>
      <c r="B6" s="172" t="s">
        <v>870</v>
      </c>
      <c r="C6" s="173" t="s">
        <v>778</v>
      </c>
      <c r="D6" s="174"/>
    </row>
    <row r="7" spans="1:6">
      <c r="A7" s="171" t="s">
        <v>292</v>
      </c>
      <c r="B7" s="172"/>
      <c r="C7" s="173"/>
      <c r="D7" s="174"/>
    </row>
    <row r="8" spans="1:6">
      <c r="A8" s="171" t="s">
        <v>293</v>
      </c>
      <c r="B8" s="172"/>
      <c r="C8" s="173"/>
      <c r="D8" s="174"/>
    </row>
    <row r="9" spans="1:6">
      <c r="A9" s="171" t="s">
        <v>294</v>
      </c>
      <c r="B9" s="172"/>
      <c r="C9" s="173"/>
      <c r="D9" s="174"/>
    </row>
    <row r="12" spans="1:6">
      <c r="A12" s="123" t="s">
        <v>776</v>
      </c>
      <c r="B12" s="12"/>
      <c r="C12" s="144"/>
    </row>
    <row r="13" spans="1:6">
      <c r="A13" s="123"/>
    </row>
    <row r="14" spans="1:6">
      <c r="A14" s="45" t="s">
        <v>779</v>
      </c>
      <c r="B14" s="585" t="s">
        <v>780</v>
      </c>
      <c r="C14" s="586"/>
      <c r="D14" s="586"/>
      <c r="E14" s="586"/>
      <c r="F14" s="587"/>
    </row>
    <row r="15" spans="1:6" ht="45" customHeight="1">
      <c r="A15" s="124" t="s">
        <v>439</v>
      </c>
      <c r="B15" s="107" t="s">
        <v>789</v>
      </c>
      <c r="C15" s="175" t="s">
        <v>781</v>
      </c>
      <c r="D15" s="175" t="s">
        <v>782</v>
      </c>
      <c r="E15" s="175" t="s">
        <v>783</v>
      </c>
      <c r="F15" s="175" t="s">
        <v>784</v>
      </c>
    </row>
    <row r="16" spans="1:6" ht="15" customHeight="1">
      <c r="A16" s="124" t="s">
        <v>441</v>
      </c>
      <c r="B16" s="180" t="s">
        <v>785</v>
      </c>
      <c r="C16" s="176">
        <v>12854.78</v>
      </c>
      <c r="D16" s="176">
        <v>12133.24</v>
      </c>
      <c r="E16" s="177">
        <f>C16-D16</f>
        <v>721.54000000000087</v>
      </c>
      <c r="F16" s="176"/>
    </row>
    <row r="17" spans="1:6" ht="15" customHeight="1">
      <c r="A17" s="124" t="s">
        <v>442</v>
      </c>
      <c r="B17" s="180" t="s">
        <v>786</v>
      </c>
      <c r="C17" s="176">
        <v>62893.53</v>
      </c>
      <c r="D17" s="176">
        <v>79808.08</v>
      </c>
      <c r="E17" s="177">
        <f>C17-D17</f>
        <v>-16914.550000000003</v>
      </c>
      <c r="F17" s="176">
        <v>58691</v>
      </c>
    </row>
    <row r="18" spans="1:6" ht="15" customHeight="1">
      <c r="A18" s="178" t="s">
        <v>445</v>
      </c>
      <c r="B18" s="181" t="s">
        <v>787</v>
      </c>
      <c r="C18" s="179">
        <f>SUM(C19:C20)</f>
        <v>1023687.75</v>
      </c>
      <c r="D18" s="179">
        <f>SUM(D19:D20)</f>
        <v>15115.87</v>
      </c>
      <c r="E18" s="179">
        <f>SUM(E19:E20)</f>
        <v>1008571.88</v>
      </c>
      <c r="F18" s="179">
        <f>SUM(F19:F20)</f>
        <v>0</v>
      </c>
    </row>
    <row r="19" spans="1:6" ht="15" customHeight="1">
      <c r="A19" s="124" t="s">
        <v>448</v>
      </c>
      <c r="B19" s="180" t="s">
        <v>996</v>
      </c>
      <c r="C19" s="176">
        <v>1023687.75</v>
      </c>
      <c r="D19" s="176">
        <v>15115.87</v>
      </c>
      <c r="E19" s="177">
        <f>C19-D19</f>
        <v>1008571.88</v>
      </c>
      <c r="F19" s="176"/>
    </row>
    <row r="20" spans="1:6" ht="15" customHeight="1">
      <c r="A20" s="124" t="s">
        <v>448</v>
      </c>
      <c r="B20" s="180"/>
      <c r="C20" s="176"/>
      <c r="D20" s="176"/>
      <c r="E20" s="177">
        <f>C20-D20</f>
        <v>0</v>
      </c>
      <c r="F20" s="176"/>
    </row>
    <row r="21" spans="1:6" s="182" customFormat="1" ht="15" customHeight="1">
      <c r="A21" s="158"/>
      <c r="B21" s="181" t="s">
        <v>937</v>
      </c>
      <c r="C21" s="179">
        <f>SUM(C16:C18)</f>
        <v>1099436.06</v>
      </c>
      <c r="D21" s="179">
        <f>SUM(D16:D18)</f>
        <v>107057.19</v>
      </c>
      <c r="E21" s="179">
        <f>SUM(E16:E18)</f>
        <v>992378.87</v>
      </c>
      <c r="F21" s="179">
        <f>SUM(F16:F18)</f>
        <v>58691</v>
      </c>
    </row>
    <row r="22" spans="1:6" ht="15" customHeight="1">
      <c r="A22" s="126"/>
      <c r="B22" s="183" t="s">
        <v>1023</v>
      </c>
    </row>
    <row r="23" spans="1:6" ht="15" customHeight="1">
      <c r="A23" s="126"/>
      <c r="B23" s="183"/>
    </row>
    <row r="24" spans="1:6" ht="15" customHeight="1">
      <c r="A24" s="45" t="s">
        <v>788</v>
      </c>
      <c r="B24" s="585" t="s">
        <v>791</v>
      </c>
      <c r="C24" s="586"/>
      <c r="D24" s="587"/>
      <c r="E24" s="184"/>
      <c r="F24" s="184"/>
    </row>
    <row r="25" spans="1:6" ht="22.5" customHeight="1">
      <c r="A25" s="124" t="s">
        <v>439</v>
      </c>
      <c r="B25" s="107" t="s">
        <v>790</v>
      </c>
      <c r="C25" s="175" t="s">
        <v>781</v>
      </c>
      <c r="D25" s="175" t="s">
        <v>782</v>
      </c>
      <c r="E25" s="185"/>
      <c r="F25" s="185"/>
    </row>
    <row r="26" spans="1:6" ht="15" customHeight="1">
      <c r="A26" s="124" t="s">
        <v>441</v>
      </c>
      <c r="B26" s="180" t="s">
        <v>792</v>
      </c>
      <c r="C26" s="176"/>
      <c r="D26" s="176"/>
      <c r="E26" s="186"/>
      <c r="F26" s="186"/>
    </row>
    <row r="27" spans="1:6" ht="15" customHeight="1">
      <c r="A27" s="124" t="s">
        <v>442</v>
      </c>
      <c r="B27" s="180" t="s">
        <v>938</v>
      </c>
      <c r="C27" s="176"/>
      <c r="D27" s="176"/>
      <c r="E27" s="186"/>
      <c r="F27" s="186"/>
    </row>
    <row r="28" spans="1:6" ht="24.75" customHeight="1">
      <c r="A28" s="187" t="s">
        <v>445</v>
      </c>
      <c r="B28" s="428" t="s">
        <v>793</v>
      </c>
      <c r="C28" s="188"/>
      <c r="D28" s="188"/>
      <c r="E28" s="189"/>
      <c r="F28" s="189"/>
    </row>
    <row r="29" spans="1:6" ht="15" customHeight="1">
      <c r="A29" s="458" t="s">
        <v>443</v>
      </c>
      <c r="B29" s="180" t="s">
        <v>997</v>
      </c>
      <c r="C29" s="176">
        <v>2062115.18</v>
      </c>
      <c r="D29" s="176">
        <v>-417500.77</v>
      </c>
      <c r="E29" s="186"/>
      <c r="F29" s="186"/>
    </row>
    <row r="30" spans="1:6" ht="15" customHeight="1">
      <c r="A30" s="458" t="s">
        <v>446</v>
      </c>
      <c r="B30" s="180" t="s">
        <v>998</v>
      </c>
      <c r="C30" s="176">
        <v>-53455.75</v>
      </c>
      <c r="D30" s="176">
        <v>-290511.17</v>
      </c>
      <c r="E30" s="186"/>
      <c r="F30" s="186"/>
    </row>
    <row r="31" spans="1:6" ht="15" customHeight="1">
      <c r="A31" s="458" t="s">
        <v>444</v>
      </c>
      <c r="B31" s="180" t="s">
        <v>999</v>
      </c>
      <c r="C31" s="176"/>
      <c r="D31" s="176">
        <v>4674</v>
      </c>
      <c r="E31" s="186"/>
      <c r="F31" s="186"/>
    </row>
    <row r="32" spans="1:6" ht="15" customHeight="1">
      <c r="A32" s="158"/>
      <c r="B32" s="181" t="s">
        <v>937</v>
      </c>
      <c r="C32" s="179">
        <f>SUM(C26:C30)</f>
        <v>2008659.43</v>
      </c>
      <c r="D32" s="179">
        <f>SUM(D26:D31)</f>
        <v>-703337.94</v>
      </c>
      <c r="E32" s="189"/>
      <c r="F32" s="189"/>
    </row>
    <row r="33" spans="1:6" ht="15" customHeight="1">
      <c r="A33" s="12"/>
      <c r="B33" s="144"/>
    </row>
    <row r="34" spans="1:6" ht="15" customHeight="1">
      <c r="A34" s="12"/>
      <c r="B34" s="144"/>
    </row>
    <row r="35" spans="1:6" ht="16.5" customHeight="1">
      <c r="A35" s="12" t="s">
        <v>165</v>
      </c>
      <c r="B35" s="144"/>
    </row>
    <row r="36" spans="1:6" ht="17.25" customHeight="1">
      <c r="A36" s="12" t="s">
        <v>166</v>
      </c>
      <c r="B36" s="144"/>
    </row>
    <row r="37" spans="1:6" ht="22.5" customHeight="1">
      <c r="A37" s="12" t="s">
        <v>167</v>
      </c>
      <c r="C37" s="190">
        <v>4606597.8600000003</v>
      </c>
      <c r="D37" s="144"/>
    </row>
    <row r="38" spans="1:6" ht="20.25" customHeight="1">
      <c r="A38" s="12" t="s">
        <v>168</v>
      </c>
      <c r="C38" s="190">
        <v>-174269.03</v>
      </c>
      <c r="D38" s="144"/>
    </row>
    <row r="39" spans="1:6" ht="23.25" customHeight="1">
      <c r="A39" s="12" t="s">
        <v>169</v>
      </c>
      <c r="C39" s="191">
        <v>-3439949.96</v>
      </c>
      <c r="D39" s="192"/>
    </row>
    <row r="40" spans="1:6" ht="23.25" customHeight="1">
      <c r="A40" s="12" t="s">
        <v>170</v>
      </c>
      <c r="C40" s="190">
        <f>SUM(C37:C39)</f>
        <v>992378.87000000011</v>
      </c>
      <c r="D40" s="192"/>
    </row>
    <row r="42" spans="1:6" s="12" customFormat="1">
      <c r="B42" s="193"/>
      <c r="C42" s="193"/>
      <c r="D42" s="193"/>
      <c r="E42" s="193"/>
      <c r="F42" s="193"/>
    </row>
  </sheetData>
  <mergeCells count="3">
    <mergeCell ref="A2:D2"/>
    <mergeCell ref="B14:F14"/>
    <mergeCell ref="B24:D24"/>
  </mergeCells>
  <phoneticPr fontId="3" type="noConversion"/>
  <printOptions horizontalCentered="1"/>
  <pageMargins left="0.39370078740157483" right="0.19685039370078741" top="0.59055118110236227" bottom="0.59055118110236227" header="0" footer="0.51181102362204722"/>
  <pageSetup paperSize="9" scale="93" firstPageNumber="14" orientation="portrait" useFirstPageNumber="1"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codeName="Arkusz20"/>
  <dimension ref="A1:I87"/>
  <sheetViews>
    <sheetView showZeros="0" view="pageBreakPreview" topLeftCell="A55" zoomScaleNormal="100" zoomScaleSheetLayoutView="100" workbookViewId="0">
      <selection activeCell="D45" sqref="D45"/>
    </sheetView>
  </sheetViews>
  <sheetFormatPr defaultColWidth="9.140625" defaultRowHeight="11.25"/>
  <cols>
    <col min="1" max="1" width="8.42578125" style="12" customWidth="1"/>
    <col min="2" max="2" width="47.5703125" style="12" customWidth="1"/>
    <col min="3" max="3" width="16.7109375" style="12" customWidth="1"/>
    <col min="4" max="4" width="14.28515625" style="12" customWidth="1"/>
    <col min="5" max="5" width="12.42578125" style="12" customWidth="1"/>
    <col min="6" max="6" width="13" style="12" customWidth="1"/>
    <col min="7" max="7" width="11.5703125" style="12" customWidth="1"/>
    <col min="8" max="16384" width="9.140625" style="12"/>
  </cols>
  <sheetData>
    <row r="1" spans="1:8" ht="33" customHeight="1">
      <c r="A1" s="505" t="s">
        <v>794</v>
      </c>
      <c r="B1" s="505"/>
      <c r="C1" s="505"/>
      <c r="D1" s="505"/>
      <c r="E1" s="505"/>
      <c r="F1" s="505"/>
      <c r="G1" s="505"/>
    </row>
    <row r="2" spans="1:8" ht="16.5" customHeight="1">
      <c r="A2" s="119"/>
      <c r="B2" s="119"/>
      <c r="C2" s="119"/>
      <c r="D2" s="119"/>
      <c r="E2" s="119"/>
      <c r="F2" s="119"/>
      <c r="G2" s="119"/>
    </row>
    <row r="3" spans="1:8" ht="39" customHeight="1">
      <c r="A3" s="45" t="s">
        <v>871</v>
      </c>
      <c r="B3" s="517" t="s">
        <v>348</v>
      </c>
      <c r="C3" s="518"/>
      <c r="D3" s="519"/>
      <c r="E3" s="119"/>
      <c r="F3" s="119"/>
    </row>
    <row r="4" spans="1:8" ht="14.25" customHeight="1">
      <c r="A4" s="136" t="s">
        <v>474</v>
      </c>
      <c r="B4" s="137" t="s">
        <v>349</v>
      </c>
      <c r="C4" s="138" t="s">
        <v>350</v>
      </c>
      <c r="D4" s="138" t="s">
        <v>351</v>
      </c>
    </row>
    <row r="5" spans="1:8" ht="14.25" customHeight="1">
      <c r="A5" s="106" t="s">
        <v>441</v>
      </c>
      <c r="B5" s="125" t="s">
        <v>352</v>
      </c>
      <c r="C5" s="139"/>
      <c r="D5" s="139"/>
    </row>
    <row r="6" spans="1:8" ht="14.25" customHeight="1">
      <c r="A6" s="106" t="s">
        <v>442</v>
      </c>
      <c r="B6" s="125" t="s">
        <v>353</v>
      </c>
      <c r="C6" s="139"/>
      <c r="D6" s="139"/>
    </row>
    <row r="7" spans="1:8" ht="14.25" customHeight="1">
      <c r="A7" s="106" t="s">
        <v>445</v>
      </c>
      <c r="B7" s="125" t="s">
        <v>354</v>
      </c>
      <c r="C7" s="139"/>
      <c r="D7" s="139"/>
    </row>
    <row r="8" spans="1:8" ht="14.25" customHeight="1">
      <c r="A8" s="106" t="s">
        <v>443</v>
      </c>
      <c r="B8" s="125" t="s">
        <v>948</v>
      </c>
      <c r="C8" s="139"/>
      <c r="D8" s="139"/>
    </row>
    <row r="9" spans="1:8" ht="14.25" customHeight="1">
      <c r="A9" s="106" t="s">
        <v>446</v>
      </c>
      <c r="B9" s="125" t="s">
        <v>355</v>
      </c>
      <c r="C9" s="139"/>
      <c r="D9" s="139"/>
    </row>
    <row r="10" spans="1:8" ht="14.25" customHeight="1">
      <c r="A10" s="106" t="s">
        <v>444</v>
      </c>
      <c r="B10" s="125" t="s">
        <v>356</v>
      </c>
      <c r="C10" s="139"/>
      <c r="D10" s="139"/>
    </row>
    <row r="11" spans="1:8" ht="14.25" customHeight="1">
      <c r="A11" s="106" t="s">
        <v>449</v>
      </c>
      <c r="B11" s="125" t="s">
        <v>448</v>
      </c>
      <c r="C11" s="139"/>
      <c r="D11" s="139"/>
    </row>
    <row r="12" spans="1:8" ht="14.25" customHeight="1">
      <c r="A12" s="140"/>
      <c r="B12" s="140"/>
      <c r="C12" s="140"/>
      <c r="D12" s="140"/>
      <c r="E12" s="140"/>
      <c r="F12" s="140"/>
    </row>
    <row r="13" spans="1:8" ht="14.25" customHeight="1">
      <c r="A13" s="140"/>
      <c r="B13" s="140"/>
      <c r="C13" s="140"/>
      <c r="D13" s="140"/>
      <c r="E13" s="140"/>
      <c r="F13" s="140"/>
    </row>
    <row r="14" spans="1:8" ht="26.25" customHeight="1">
      <c r="A14" s="45" t="s">
        <v>872</v>
      </c>
      <c r="B14" s="589" t="s">
        <v>347</v>
      </c>
      <c r="C14" s="589"/>
      <c r="D14" s="589"/>
      <c r="E14" s="589"/>
      <c r="F14" s="589"/>
      <c r="G14" s="589"/>
      <c r="H14" s="119"/>
    </row>
    <row r="15" spans="1:8" ht="17.25" customHeight="1">
      <c r="A15" s="521" t="s">
        <v>474</v>
      </c>
      <c r="B15" s="521" t="s">
        <v>357</v>
      </c>
      <c r="C15" s="107" t="s">
        <v>358</v>
      </c>
      <c r="D15" s="521" t="s">
        <v>359</v>
      </c>
      <c r="E15" s="521"/>
      <c r="F15" s="521"/>
      <c r="G15" s="521"/>
    </row>
    <row r="16" spans="1:8" ht="23.25" customHeight="1">
      <c r="A16" s="521"/>
      <c r="B16" s="521"/>
      <c r="C16" s="141" t="s">
        <v>360</v>
      </c>
      <c r="D16" s="106" t="s">
        <v>361</v>
      </c>
      <c r="E16" s="106" t="s">
        <v>362</v>
      </c>
      <c r="F16" s="106" t="s">
        <v>363</v>
      </c>
      <c r="G16" s="106" t="s">
        <v>466</v>
      </c>
    </row>
    <row r="17" spans="1:7" ht="24" customHeight="1">
      <c r="A17" s="130" t="s">
        <v>441</v>
      </c>
      <c r="B17" s="115" t="s">
        <v>797</v>
      </c>
      <c r="C17" s="130"/>
      <c r="D17" s="108"/>
      <c r="E17" s="108"/>
      <c r="F17" s="108"/>
      <c r="G17" s="108"/>
    </row>
    <row r="18" spans="1:7" ht="14.25" customHeight="1">
      <c r="A18" s="130" t="s">
        <v>442</v>
      </c>
      <c r="B18" s="142" t="s">
        <v>364</v>
      </c>
      <c r="C18" s="130"/>
      <c r="D18" s="108"/>
      <c r="E18" s="108"/>
      <c r="F18" s="108"/>
      <c r="G18" s="108"/>
    </row>
    <row r="19" spans="1:7" ht="14.25" customHeight="1">
      <c r="A19" s="130" t="s">
        <v>445</v>
      </c>
      <c r="B19" s="142" t="s">
        <v>798</v>
      </c>
      <c r="C19" s="130"/>
      <c r="D19" s="108"/>
      <c r="E19" s="108"/>
      <c r="F19" s="108"/>
      <c r="G19" s="108"/>
    </row>
    <row r="20" spans="1:7" ht="14.25" customHeight="1">
      <c r="A20" s="130" t="s">
        <v>443</v>
      </c>
      <c r="B20" s="142" t="s">
        <v>799</v>
      </c>
      <c r="C20" s="130"/>
      <c r="D20" s="108"/>
      <c r="E20" s="108"/>
      <c r="F20" s="108"/>
      <c r="G20" s="108"/>
    </row>
    <row r="21" spans="1:7" ht="14.25" customHeight="1">
      <c r="A21" s="130" t="s">
        <v>446</v>
      </c>
      <c r="B21" s="142" t="s">
        <v>800</v>
      </c>
      <c r="C21" s="130"/>
      <c r="D21" s="108"/>
      <c r="E21" s="108"/>
      <c r="F21" s="108"/>
      <c r="G21" s="108"/>
    </row>
    <row r="22" spans="1:7" ht="14.25" customHeight="1">
      <c r="A22" s="130" t="s">
        <v>444</v>
      </c>
      <c r="B22" s="142" t="s">
        <v>3</v>
      </c>
      <c r="C22" s="130"/>
      <c r="D22" s="108"/>
      <c r="E22" s="108"/>
      <c r="F22" s="108"/>
      <c r="G22" s="108"/>
    </row>
    <row r="23" spans="1:7" ht="14.25" customHeight="1">
      <c r="A23" s="130" t="s">
        <v>449</v>
      </c>
      <c r="B23" s="142" t="s">
        <v>795</v>
      </c>
      <c r="C23" s="130"/>
      <c r="D23" s="108"/>
      <c r="E23" s="108"/>
      <c r="F23" s="108"/>
      <c r="G23" s="108"/>
    </row>
    <row r="24" spans="1:7" ht="14.25" customHeight="1">
      <c r="A24" s="130" t="s">
        <v>450</v>
      </c>
      <c r="B24" s="142" t="s">
        <v>796</v>
      </c>
      <c r="C24" s="130"/>
      <c r="D24" s="108"/>
      <c r="E24" s="108"/>
      <c r="F24" s="108"/>
      <c r="G24" s="108"/>
    </row>
    <row r="25" spans="1:7" ht="14.25" customHeight="1">
      <c r="A25" s="130" t="s">
        <v>286</v>
      </c>
      <c r="B25" s="142"/>
      <c r="C25" s="130"/>
      <c r="D25" s="108"/>
      <c r="E25" s="108"/>
      <c r="F25" s="108"/>
      <c r="G25" s="108"/>
    </row>
    <row r="26" spans="1:7" ht="14.25" customHeight="1">
      <c r="A26" s="608" t="s">
        <v>2</v>
      </c>
      <c r="B26" s="608"/>
      <c r="C26" s="143">
        <f>SUM(C17:C25)</f>
        <v>0</v>
      </c>
      <c r="D26" s="143">
        <f>SUM(D17:D25)</f>
        <v>0</v>
      </c>
      <c r="E26" s="143">
        <f>SUM(E17:E25)</f>
        <v>0</v>
      </c>
      <c r="F26" s="143">
        <f>SUM(F17:F25)</f>
        <v>0</v>
      </c>
      <c r="G26" s="143">
        <f>SUM(G17:G25)</f>
        <v>0</v>
      </c>
    </row>
    <row r="27" spans="1:7" ht="14.25" customHeight="1"/>
    <row r="28" spans="1:7" s="42" customFormat="1">
      <c r="A28" s="12"/>
      <c r="B28" s="144"/>
    </row>
    <row r="29" spans="1:7" ht="30.75" customHeight="1">
      <c r="A29" s="45" t="s">
        <v>873</v>
      </c>
      <c r="B29" s="517" t="s">
        <v>801</v>
      </c>
      <c r="C29" s="518"/>
      <c r="D29" s="519"/>
      <c r="E29" s="140"/>
    </row>
    <row r="30" spans="1:7" ht="33.75">
      <c r="A30" s="145" t="s">
        <v>474</v>
      </c>
      <c r="B30" s="145" t="s">
        <v>437</v>
      </c>
      <c r="C30" s="146" t="s">
        <v>802</v>
      </c>
      <c r="D30" s="146" t="s">
        <v>803</v>
      </c>
    </row>
    <row r="31" spans="1:7" ht="15" customHeight="1">
      <c r="A31" s="130" t="s">
        <v>441</v>
      </c>
      <c r="B31" s="130" t="s">
        <v>475</v>
      </c>
      <c r="C31" s="147">
        <v>165.74299999999999</v>
      </c>
      <c r="D31" s="147">
        <v>161</v>
      </c>
    </row>
    <row r="32" spans="1:7" ht="15" customHeight="1">
      <c r="A32" s="130" t="s">
        <v>442</v>
      </c>
      <c r="B32" s="130" t="s">
        <v>476</v>
      </c>
      <c r="C32" s="147">
        <v>5.08</v>
      </c>
      <c r="D32" s="147">
        <v>5</v>
      </c>
    </row>
    <row r="33" spans="1:9" ht="15" customHeight="1">
      <c r="A33" s="130" t="s">
        <v>445</v>
      </c>
      <c r="B33" s="125" t="s">
        <v>477</v>
      </c>
      <c r="C33" s="147"/>
      <c r="D33" s="147"/>
      <c r="I33" s="12" t="s">
        <v>484</v>
      </c>
    </row>
    <row r="34" spans="1:9" ht="15" customHeight="1">
      <c r="A34" s="130" t="s">
        <v>443</v>
      </c>
      <c r="B34" s="130" t="s">
        <v>478</v>
      </c>
      <c r="C34" s="147"/>
      <c r="D34" s="147"/>
    </row>
    <row r="35" spans="1:9" ht="15" customHeight="1">
      <c r="A35" s="130" t="s">
        <v>446</v>
      </c>
      <c r="B35" s="130" t="s">
        <v>133</v>
      </c>
      <c r="C35" s="147">
        <v>1.212</v>
      </c>
      <c r="D35" s="147"/>
    </row>
    <row r="36" spans="1:9" s="33" customFormat="1" ht="15" customHeight="1">
      <c r="A36" s="148">
        <v>0</v>
      </c>
      <c r="B36" s="149" t="s">
        <v>285</v>
      </c>
      <c r="C36" s="150">
        <f>SUM(C31:C35)</f>
        <v>172.035</v>
      </c>
      <c r="D36" s="150">
        <f>SUM(D31:D35)</f>
        <v>166</v>
      </c>
    </row>
    <row r="37" spans="1:9">
      <c r="B37" s="144"/>
    </row>
    <row r="38" spans="1:9" ht="22.5" customHeight="1">
      <c r="A38" s="507" t="s">
        <v>1007</v>
      </c>
      <c r="B38" s="507"/>
      <c r="C38" s="507"/>
      <c r="D38" s="507"/>
    </row>
    <row r="39" spans="1:9" ht="12.75" customHeight="1">
      <c r="A39" s="118"/>
      <c r="B39" s="118"/>
      <c r="C39" s="118"/>
      <c r="D39" s="118"/>
    </row>
    <row r="40" spans="1:9">
      <c r="B40" s="144"/>
    </row>
    <row r="41" spans="1:9" ht="39" customHeight="1">
      <c r="A41" s="45" t="s">
        <v>874</v>
      </c>
      <c r="B41" s="517" t="s">
        <v>134</v>
      </c>
      <c r="C41" s="518"/>
      <c r="D41" s="519"/>
      <c r="E41" s="119"/>
    </row>
    <row r="42" spans="1:9">
      <c r="A42" s="600" t="s">
        <v>479</v>
      </c>
      <c r="B42" s="601"/>
      <c r="C42" s="525" t="s">
        <v>480</v>
      </c>
      <c r="D42" s="526"/>
    </row>
    <row r="43" spans="1:9">
      <c r="A43" s="602"/>
      <c r="B43" s="603"/>
      <c r="C43" s="525" t="s">
        <v>481</v>
      </c>
      <c r="D43" s="526"/>
    </row>
    <row r="44" spans="1:9">
      <c r="A44" s="604"/>
      <c r="B44" s="605"/>
      <c r="C44" s="106" t="s">
        <v>571</v>
      </c>
      <c r="D44" s="106" t="s">
        <v>572</v>
      </c>
    </row>
    <row r="45" spans="1:9" ht="15" customHeight="1">
      <c r="A45" s="596" t="s">
        <v>485</v>
      </c>
      <c r="B45" s="597"/>
      <c r="C45" s="151">
        <v>309328.15000000002</v>
      </c>
      <c r="D45" s="151">
        <v>309328.15000000002</v>
      </c>
    </row>
    <row r="46" spans="1:9" ht="15" customHeight="1">
      <c r="A46" s="596" t="s">
        <v>0</v>
      </c>
      <c r="B46" s="597"/>
      <c r="C46" s="151">
        <v>59333.33</v>
      </c>
      <c r="D46" s="151">
        <v>59333.33</v>
      </c>
    </row>
    <row r="47" spans="1:9" ht="15" customHeight="1">
      <c r="A47" s="606" t="s">
        <v>285</v>
      </c>
      <c r="B47" s="607"/>
      <c r="C47" s="152">
        <f>SUM(C45:C46)</f>
        <v>368661.48000000004</v>
      </c>
      <c r="D47" s="152">
        <f>SUM(D45:D46)</f>
        <v>368661.48000000004</v>
      </c>
    </row>
    <row r="48" spans="1:9" ht="12" customHeight="1">
      <c r="A48" s="153"/>
      <c r="B48" s="153"/>
      <c r="C48" s="154"/>
      <c r="D48" s="154"/>
    </row>
    <row r="49" spans="1:8" ht="12" customHeight="1">
      <c r="A49" s="153"/>
      <c r="B49" s="153"/>
      <c r="C49" s="154"/>
      <c r="D49" s="154"/>
    </row>
    <row r="50" spans="1:8" ht="24" customHeight="1">
      <c r="A50" s="45" t="s">
        <v>875</v>
      </c>
      <c r="B50" s="517" t="s">
        <v>804</v>
      </c>
      <c r="C50" s="518"/>
      <c r="D50" s="519"/>
    </row>
    <row r="51" spans="1:8" ht="20.25" customHeight="1">
      <c r="A51" s="145" t="s">
        <v>474</v>
      </c>
      <c r="B51" s="145" t="s">
        <v>437</v>
      </c>
      <c r="C51" s="146" t="s">
        <v>805</v>
      </c>
      <c r="D51" s="146" t="s">
        <v>806</v>
      </c>
    </row>
    <row r="52" spans="1:8" ht="15" customHeight="1">
      <c r="A52" s="120" t="s">
        <v>441</v>
      </c>
      <c r="B52" s="135" t="s">
        <v>807</v>
      </c>
      <c r="C52" s="117"/>
      <c r="D52" s="117"/>
    </row>
    <row r="53" spans="1:8" ht="15" customHeight="1">
      <c r="A53" s="120" t="s">
        <v>442</v>
      </c>
      <c r="B53" s="135" t="s">
        <v>808</v>
      </c>
      <c r="C53" s="117"/>
      <c r="D53" s="117"/>
    </row>
    <row r="54" spans="1:8" ht="15" customHeight="1">
      <c r="A54" s="148">
        <v>0</v>
      </c>
      <c r="B54" s="149" t="s">
        <v>285</v>
      </c>
      <c r="C54" s="155">
        <f>SUM(C50:C53)</f>
        <v>0</v>
      </c>
      <c r="D54" s="155">
        <f>SUM(D50:D53)</f>
        <v>0</v>
      </c>
    </row>
    <row r="55" spans="1:8" ht="15" customHeight="1">
      <c r="A55" s="153"/>
      <c r="B55" s="153"/>
      <c r="C55" s="154"/>
      <c r="D55" s="154"/>
    </row>
    <row r="57" spans="1:8" ht="30" customHeight="1">
      <c r="A57" s="45" t="s">
        <v>876</v>
      </c>
      <c r="B57" s="589" t="s">
        <v>809</v>
      </c>
      <c r="C57" s="589"/>
      <c r="D57" s="589"/>
      <c r="E57" s="589"/>
      <c r="F57" s="589"/>
      <c r="G57" s="589"/>
      <c r="H57" s="589"/>
    </row>
    <row r="58" spans="1:8" s="27" customFormat="1" ht="24.75" customHeight="1">
      <c r="A58" s="588" t="s">
        <v>439</v>
      </c>
      <c r="B58" s="590" t="s">
        <v>479</v>
      </c>
      <c r="C58" s="588" t="s">
        <v>810</v>
      </c>
      <c r="D58" s="588" t="s">
        <v>811</v>
      </c>
      <c r="E58" s="591" t="s">
        <v>812</v>
      </c>
      <c r="F58" s="591" t="s">
        <v>635</v>
      </c>
      <c r="G58" s="588" t="s">
        <v>813</v>
      </c>
      <c r="H58" s="588"/>
    </row>
    <row r="59" spans="1:8" ht="22.5">
      <c r="A59" s="588"/>
      <c r="B59" s="590"/>
      <c r="C59" s="588"/>
      <c r="D59" s="588"/>
      <c r="E59" s="591"/>
      <c r="F59" s="591"/>
      <c r="G59" s="156" t="s">
        <v>814</v>
      </c>
      <c r="H59" s="157" t="s">
        <v>815</v>
      </c>
    </row>
    <row r="60" spans="1:8" s="33" customFormat="1">
      <c r="A60" s="158" t="s">
        <v>441</v>
      </c>
      <c r="B60" s="159" t="s">
        <v>816</v>
      </c>
      <c r="C60" s="160"/>
      <c r="D60" s="160"/>
      <c r="E60" s="160"/>
      <c r="F60" s="160"/>
      <c r="G60" s="160"/>
      <c r="H60" s="160"/>
    </row>
    <row r="61" spans="1:8">
      <c r="A61" s="124" t="s">
        <v>448</v>
      </c>
      <c r="B61" s="130" t="s">
        <v>817</v>
      </c>
      <c r="C61" s="108"/>
      <c r="D61" s="108"/>
      <c r="E61" s="108"/>
      <c r="F61" s="108"/>
      <c r="G61" s="108"/>
      <c r="H61" s="108"/>
    </row>
    <row r="62" spans="1:8">
      <c r="A62" s="124" t="s">
        <v>448</v>
      </c>
      <c r="B62" s="130" t="s">
        <v>818</v>
      </c>
      <c r="C62" s="108"/>
      <c r="D62" s="108"/>
      <c r="E62" s="108"/>
      <c r="F62" s="108"/>
      <c r="G62" s="108"/>
      <c r="H62" s="108"/>
    </row>
    <row r="63" spans="1:8" ht="22.5">
      <c r="A63" s="124" t="s">
        <v>448</v>
      </c>
      <c r="B63" s="161" t="s">
        <v>819</v>
      </c>
      <c r="C63" s="108"/>
      <c r="D63" s="108"/>
      <c r="E63" s="108"/>
      <c r="F63" s="108"/>
      <c r="G63" s="108"/>
      <c r="H63" s="108"/>
    </row>
    <row r="64" spans="1:8" s="33" customFormat="1">
      <c r="A64" s="158" t="s">
        <v>442</v>
      </c>
      <c r="B64" s="159" t="s">
        <v>820</v>
      </c>
      <c r="C64" s="160"/>
      <c r="D64" s="160"/>
      <c r="E64" s="160"/>
      <c r="F64" s="160"/>
      <c r="G64" s="160"/>
      <c r="H64" s="160"/>
    </row>
    <row r="65" spans="1:8">
      <c r="A65" s="124" t="s">
        <v>448</v>
      </c>
      <c r="B65" s="130" t="s">
        <v>817</v>
      </c>
      <c r="C65" s="108"/>
      <c r="D65" s="108"/>
      <c r="E65" s="108"/>
      <c r="F65" s="108"/>
      <c r="G65" s="108"/>
      <c r="H65" s="108"/>
    </row>
    <row r="66" spans="1:8">
      <c r="A66" s="124" t="s">
        <v>448</v>
      </c>
      <c r="B66" s="130" t="s">
        <v>818</v>
      </c>
      <c r="C66" s="108"/>
      <c r="D66" s="108"/>
      <c r="E66" s="108"/>
      <c r="F66" s="108"/>
      <c r="G66" s="108"/>
      <c r="H66" s="108"/>
    </row>
    <row r="67" spans="1:8" ht="15" customHeight="1">
      <c r="A67" s="124" t="s">
        <v>448</v>
      </c>
      <c r="B67" s="125" t="s">
        <v>819</v>
      </c>
      <c r="C67" s="108"/>
      <c r="D67" s="108"/>
      <c r="E67" s="108"/>
      <c r="F67" s="108"/>
      <c r="G67" s="108"/>
      <c r="H67" s="108"/>
    </row>
    <row r="68" spans="1:8" s="33" customFormat="1" ht="15" customHeight="1">
      <c r="A68" s="158" t="s">
        <v>445</v>
      </c>
      <c r="B68" s="162" t="s">
        <v>821</v>
      </c>
      <c r="C68" s="160"/>
      <c r="D68" s="160"/>
      <c r="E68" s="160"/>
      <c r="F68" s="160"/>
      <c r="G68" s="160"/>
      <c r="H68" s="160"/>
    </row>
    <row r="69" spans="1:8" ht="15" customHeight="1">
      <c r="A69" s="124" t="s">
        <v>448</v>
      </c>
      <c r="B69" s="130" t="s">
        <v>817</v>
      </c>
      <c r="C69" s="108"/>
      <c r="D69" s="108"/>
      <c r="E69" s="108"/>
      <c r="F69" s="108"/>
      <c r="G69" s="108"/>
      <c r="H69" s="108"/>
    </row>
    <row r="70" spans="1:8" ht="15" customHeight="1">
      <c r="A70" s="124" t="s">
        <v>448</v>
      </c>
      <c r="B70" s="130" t="s">
        <v>818</v>
      </c>
      <c r="C70" s="108"/>
      <c r="D70" s="108"/>
      <c r="E70" s="108"/>
      <c r="F70" s="108"/>
      <c r="G70" s="108"/>
      <c r="H70" s="108"/>
    </row>
    <row r="71" spans="1:8" ht="15" customHeight="1">
      <c r="A71" s="124" t="s">
        <v>448</v>
      </c>
      <c r="B71" s="125" t="s">
        <v>819</v>
      </c>
      <c r="C71" s="108"/>
      <c r="D71" s="108"/>
      <c r="E71" s="108"/>
      <c r="F71" s="108"/>
      <c r="G71" s="108"/>
      <c r="H71" s="108"/>
    </row>
    <row r="72" spans="1:8" s="33" customFormat="1" ht="15" customHeight="1">
      <c r="A72" s="152"/>
      <c r="B72" s="152" t="s">
        <v>285</v>
      </c>
      <c r="C72" s="155"/>
      <c r="D72" s="155"/>
      <c r="E72" s="155"/>
      <c r="F72" s="155"/>
      <c r="G72" s="155"/>
      <c r="H72" s="155"/>
    </row>
    <row r="73" spans="1:8">
      <c r="A73" s="10"/>
      <c r="B73" s="144"/>
    </row>
    <row r="74" spans="1:8">
      <c r="A74" s="480" t="s">
        <v>581</v>
      </c>
      <c r="B74" s="480"/>
      <c r="C74" s="480"/>
      <c r="D74" s="480"/>
      <c r="E74" s="480"/>
    </row>
    <row r="75" spans="1:8">
      <c r="B75" s="144"/>
    </row>
    <row r="76" spans="1:8" ht="30.75" customHeight="1">
      <c r="A76" s="45" t="s">
        <v>877</v>
      </c>
      <c r="B76" s="517" t="s">
        <v>945</v>
      </c>
      <c r="C76" s="518"/>
      <c r="D76" s="519"/>
      <c r="E76" s="119"/>
    </row>
    <row r="77" spans="1:8">
      <c r="A77" s="600" t="s">
        <v>531</v>
      </c>
      <c r="B77" s="601"/>
      <c r="C77" s="525" t="s">
        <v>480</v>
      </c>
      <c r="D77" s="526"/>
      <c r="E77" s="1"/>
    </row>
    <row r="78" spans="1:8">
      <c r="A78" s="602"/>
      <c r="B78" s="603"/>
      <c r="C78" s="525" t="s">
        <v>481</v>
      </c>
      <c r="D78" s="526"/>
      <c r="E78" s="1"/>
    </row>
    <row r="79" spans="1:8">
      <c r="A79" s="604"/>
      <c r="B79" s="605"/>
      <c r="C79" s="106" t="s">
        <v>482</v>
      </c>
      <c r="D79" s="106" t="s">
        <v>483</v>
      </c>
      <c r="E79" s="1"/>
    </row>
    <row r="80" spans="1:8" ht="27" customHeight="1">
      <c r="A80" s="594" t="s">
        <v>946</v>
      </c>
      <c r="B80" s="595"/>
      <c r="C80" s="151">
        <v>9840</v>
      </c>
      <c r="D80" s="151"/>
      <c r="E80" s="1"/>
    </row>
    <row r="81" spans="1:5">
      <c r="A81" s="596" t="s">
        <v>947</v>
      </c>
      <c r="B81" s="597"/>
      <c r="C81" s="151"/>
      <c r="D81" s="151"/>
      <c r="E81" s="1"/>
    </row>
    <row r="82" spans="1:5">
      <c r="A82" s="596" t="s">
        <v>944</v>
      </c>
      <c r="B82" s="597"/>
      <c r="C82" s="151"/>
      <c r="D82" s="151"/>
      <c r="E82" s="1"/>
    </row>
    <row r="83" spans="1:5">
      <c r="A83" s="598" t="s">
        <v>532</v>
      </c>
      <c r="B83" s="599"/>
      <c r="C83" s="163">
        <f>SUM(C84:C85)</f>
        <v>0</v>
      </c>
      <c r="D83" s="163">
        <f>SUM(D84:D85)</f>
        <v>0</v>
      </c>
      <c r="E83" s="1"/>
    </row>
    <row r="84" spans="1:5">
      <c r="A84" s="124" t="s">
        <v>448</v>
      </c>
      <c r="B84" s="164" t="s">
        <v>140</v>
      </c>
      <c r="C84" s="151"/>
      <c r="D84" s="151"/>
      <c r="E84" s="1"/>
    </row>
    <row r="85" spans="1:5">
      <c r="A85" s="124" t="s">
        <v>448</v>
      </c>
      <c r="B85" s="165" t="s">
        <v>291</v>
      </c>
      <c r="C85" s="151"/>
      <c r="D85" s="151"/>
      <c r="E85" s="1"/>
    </row>
    <row r="86" spans="1:5">
      <c r="A86" s="592"/>
      <c r="B86" s="593"/>
      <c r="C86" s="152">
        <f>C80+C81+C82+C83</f>
        <v>9840</v>
      </c>
      <c r="D86" s="152">
        <f>D80+D81+D82+D83</f>
        <v>0</v>
      </c>
      <c r="E86" s="1"/>
    </row>
    <row r="87" spans="1:5">
      <c r="B87" s="144"/>
    </row>
  </sheetData>
  <mergeCells count="35">
    <mergeCell ref="B14:G14"/>
    <mergeCell ref="A1:G1"/>
    <mergeCell ref="B3:D3"/>
    <mergeCell ref="A47:B47"/>
    <mergeCell ref="A42:B44"/>
    <mergeCell ref="A45:B45"/>
    <mergeCell ref="A46:B46"/>
    <mergeCell ref="A26:B26"/>
    <mergeCell ref="B29:D29"/>
    <mergeCell ref="B41:D41"/>
    <mergeCell ref="A86:B86"/>
    <mergeCell ref="D15:G15"/>
    <mergeCell ref="B15:B16"/>
    <mergeCell ref="A15:A16"/>
    <mergeCell ref="A74:E74"/>
    <mergeCell ref="A80:B80"/>
    <mergeCell ref="A58:A59"/>
    <mergeCell ref="A38:D38"/>
    <mergeCell ref="C42:D42"/>
    <mergeCell ref="C43:D43"/>
    <mergeCell ref="B76:D76"/>
    <mergeCell ref="A81:B81"/>
    <mergeCell ref="A82:B82"/>
    <mergeCell ref="A83:B83"/>
    <mergeCell ref="A77:B79"/>
    <mergeCell ref="C77:D77"/>
    <mergeCell ref="C78:D78"/>
    <mergeCell ref="B50:D50"/>
    <mergeCell ref="G58:H58"/>
    <mergeCell ref="B57:H57"/>
    <mergeCell ref="B58:B59"/>
    <mergeCell ref="C58:C59"/>
    <mergeCell ref="D58:D59"/>
    <mergeCell ref="E58:E59"/>
    <mergeCell ref="F58:F59"/>
  </mergeCells>
  <phoneticPr fontId="0" type="noConversion"/>
  <printOptions horizontalCentered="1"/>
  <pageMargins left="0.39370078740157483" right="0.19685039370078741" top="0.59055118110236227" bottom="0.59055118110236227" header="0" footer="0.51181102362204722"/>
  <pageSetup paperSize="9" scale="91" firstPageNumber="15" orientation="landscape" useFirstPageNumber="1" horizontalDpi="300" verticalDpi="300" r:id="rId1"/>
  <headerFooter alignWithMargins="0"/>
  <rowBreaks count="2" manualBreakCount="2">
    <brk id="27" max="7" man="1"/>
    <brk id="55" max="7" man="1"/>
  </rowBreaks>
</worksheet>
</file>

<file path=xl/worksheets/sheet25.xml><?xml version="1.0" encoding="utf-8"?>
<worksheet xmlns="http://schemas.openxmlformats.org/spreadsheetml/2006/main" xmlns:r="http://schemas.openxmlformats.org/officeDocument/2006/relationships">
  <sheetPr codeName="Arkusz21"/>
  <dimension ref="A1:H50"/>
  <sheetViews>
    <sheetView view="pageBreakPreview" topLeftCell="A13" zoomScaleNormal="100" zoomScaleSheetLayoutView="100" workbookViewId="0">
      <selection activeCell="B23" sqref="B23:H23"/>
    </sheetView>
  </sheetViews>
  <sheetFormatPr defaultColWidth="9.140625" defaultRowHeight="11.25"/>
  <cols>
    <col min="1" max="1" width="9.140625" style="105" customWidth="1"/>
    <col min="2" max="2" width="45.28515625" style="105" customWidth="1"/>
    <col min="3" max="3" width="16.42578125" style="12" customWidth="1"/>
    <col min="4" max="4" width="13.85546875" style="12" customWidth="1"/>
    <col min="5" max="5" width="15.7109375" style="12" customWidth="1"/>
    <col min="6" max="6" width="15.140625" style="12" customWidth="1"/>
    <col min="7" max="7" width="15.7109375" style="12" customWidth="1"/>
    <col min="8" max="16384" width="9.140625" style="12"/>
  </cols>
  <sheetData>
    <row r="1" spans="1:8" ht="21" customHeight="1">
      <c r="A1" s="33" t="s">
        <v>822</v>
      </c>
      <c r="B1" s="33"/>
      <c r="C1" s="33"/>
      <c r="D1" s="33"/>
      <c r="E1" s="33"/>
      <c r="F1" s="33"/>
      <c r="G1" s="33"/>
      <c r="H1" s="33"/>
    </row>
    <row r="2" spans="1:8" ht="15" customHeight="1">
      <c r="A2" s="123"/>
      <c r="B2" s="123"/>
      <c r="C2" s="123"/>
      <c r="D2" s="123"/>
      <c r="E2" s="123"/>
      <c r="F2" s="123"/>
      <c r="G2" s="123"/>
      <c r="H2" s="123"/>
    </row>
    <row r="3" spans="1:8" ht="25.5" customHeight="1">
      <c r="A3" s="45" t="s">
        <v>878</v>
      </c>
      <c r="B3" s="611" t="s">
        <v>826</v>
      </c>
      <c r="C3" s="612"/>
      <c r="D3" s="427"/>
      <c r="E3" s="123"/>
      <c r="F3" s="123"/>
      <c r="G3" s="123"/>
      <c r="H3" s="123"/>
    </row>
    <row r="4" spans="1:8" ht="15.75" customHeight="1">
      <c r="A4" s="124" t="s">
        <v>439</v>
      </c>
      <c r="B4" s="106" t="s">
        <v>824</v>
      </c>
      <c r="C4" s="106" t="s">
        <v>238</v>
      </c>
      <c r="D4" s="123"/>
      <c r="E4" s="123"/>
      <c r="F4" s="123"/>
      <c r="G4" s="123"/>
      <c r="H4" s="123"/>
    </row>
    <row r="5" spans="1:8" ht="16.5" customHeight="1">
      <c r="A5" s="122" t="s">
        <v>441</v>
      </c>
      <c r="B5" s="41" t="s">
        <v>823</v>
      </c>
      <c r="C5" s="131">
        <f>SUM(C6:C7)</f>
        <v>0</v>
      </c>
      <c r="D5" s="123"/>
      <c r="E5" s="123"/>
      <c r="F5" s="123"/>
      <c r="G5" s="123"/>
      <c r="H5" s="123"/>
    </row>
    <row r="6" spans="1:8" ht="15" customHeight="1">
      <c r="A6" s="124" t="s">
        <v>448</v>
      </c>
      <c r="B6" s="125"/>
      <c r="C6" s="108"/>
      <c r="D6" s="123"/>
      <c r="E6" s="123"/>
      <c r="F6" s="123"/>
      <c r="G6" s="123"/>
      <c r="H6" s="123"/>
    </row>
    <row r="7" spans="1:8" ht="15" customHeight="1">
      <c r="A7" s="124" t="s">
        <v>448</v>
      </c>
      <c r="B7" s="125"/>
      <c r="C7" s="108"/>
      <c r="D7" s="123"/>
      <c r="E7" s="123"/>
      <c r="F7" s="123"/>
      <c r="G7" s="123"/>
      <c r="H7" s="123"/>
    </row>
    <row r="8" spans="1:8" ht="15" customHeight="1">
      <c r="A8" s="122" t="s">
        <v>442</v>
      </c>
      <c r="B8" s="41" t="s">
        <v>825</v>
      </c>
      <c r="C8" s="131">
        <f>SUM(C9:C10)</f>
        <v>0</v>
      </c>
      <c r="D8" s="123"/>
      <c r="E8" s="123"/>
      <c r="F8" s="123"/>
      <c r="G8" s="123"/>
      <c r="H8" s="123"/>
    </row>
    <row r="9" spans="1:8" ht="15" customHeight="1">
      <c r="A9" s="124" t="s">
        <v>448</v>
      </c>
      <c r="B9" s="125"/>
      <c r="C9" s="108"/>
      <c r="D9" s="123"/>
      <c r="E9" s="123"/>
      <c r="F9" s="123"/>
      <c r="G9" s="123"/>
      <c r="H9" s="123"/>
    </row>
    <row r="10" spans="1:8" ht="13.5" customHeight="1">
      <c r="A10" s="124" t="s">
        <v>448</v>
      </c>
      <c r="B10" s="125"/>
      <c r="C10" s="108"/>
      <c r="D10" s="123"/>
      <c r="E10" s="123"/>
      <c r="F10" s="123"/>
      <c r="G10" s="123"/>
      <c r="H10" s="123"/>
    </row>
    <row r="11" spans="1:8" ht="13.5" customHeight="1">
      <c r="A11" s="122" t="s">
        <v>445</v>
      </c>
      <c r="B11" s="41" t="s">
        <v>827</v>
      </c>
      <c r="C11" s="131">
        <f>C5-C8</f>
        <v>0</v>
      </c>
      <c r="D11" s="123"/>
      <c r="E11" s="123"/>
      <c r="F11" s="123"/>
      <c r="G11" s="123"/>
      <c r="H11" s="123"/>
    </row>
    <row r="12" spans="1:8" ht="16.5" customHeight="1">
      <c r="A12" s="126"/>
      <c r="B12" s="10"/>
      <c r="C12" s="10"/>
      <c r="D12" s="123"/>
      <c r="E12" s="123"/>
      <c r="F12" s="123"/>
      <c r="G12" s="123"/>
      <c r="H12" s="123"/>
    </row>
    <row r="14" spans="1:8" ht="26.25" customHeight="1">
      <c r="A14" s="45" t="s">
        <v>879</v>
      </c>
      <c r="B14" s="517" t="s">
        <v>828</v>
      </c>
      <c r="C14" s="518"/>
      <c r="D14" s="518"/>
      <c r="E14" s="518"/>
      <c r="F14" s="519"/>
      <c r="G14" s="111"/>
      <c r="H14" s="111"/>
    </row>
    <row r="16" spans="1:8">
      <c r="A16" s="468"/>
      <c r="B16" s="468" t="s">
        <v>955</v>
      </c>
    </row>
    <row r="17" spans="1:8" ht="15.75" hidden="1" customHeight="1">
      <c r="B17" s="132" t="s">
        <v>530</v>
      </c>
      <c r="C17" s="132"/>
      <c r="D17" s="132"/>
      <c r="E17" s="132"/>
      <c r="F17" s="132"/>
      <c r="G17" s="132"/>
      <c r="H17" s="132"/>
    </row>
    <row r="18" spans="1:8" ht="15.75" hidden="1" customHeight="1">
      <c r="B18" s="132" t="s">
        <v>829</v>
      </c>
      <c r="C18" s="132"/>
      <c r="D18" s="132"/>
      <c r="E18" s="132"/>
      <c r="F18" s="132"/>
      <c r="G18" s="132"/>
      <c r="H18" s="132"/>
    </row>
    <row r="19" spans="1:8" ht="13.5" hidden="1" customHeight="1">
      <c r="B19" s="132" t="s">
        <v>939</v>
      </c>
      <c r="C19" s="132"/>
      <c r="D19" s="132"/>
      <c r="E19" s="132"/>
      <c r="F19" s="132"/>
      <c r="G19" s="132"/>
      <c r="H19" s="132"/>
    </row>
    <row r="21" spans="1:8">
      <c r="A21" s="45" t="s">
        <v>880</v>
      </c>
      <c r="B21" s="162" t="s">
        <v>129</v>
      </c>
    </row>
    <row r="23" spans="1:8" ht="21" customHeight="1">
      <c r="B23" s="609" t="s">
        <v>1008</v>
      </c>
      <c r="C23" s="609"/>
      <c r="D23" s="609"/>
      <c r="E23" s="609"/>
      <c r="F23" s="609"/>
      <c r="G23" s="609"/>
      <c r="H23" s="609"/>
    </row>
    <row r="24" spans="1:8" ht="10.5" customHeight="1">
      <c r="B24" s="461"/>
      <c r="C24" s="110"/>
      <c r="D24" s="110"/>
      <c r="E24" s="110"/>
      <c r="F24" s="110"/>
      <c r="G24" s="110"/>
      <c r="H24" s="110"/>
    </row>
    <row r="25" spans="1:8" ht="10.5" customHeight="1">
      <c r="B25" s="110"/>
      <c r="C25" s="110"/>
      <c r="D25" s="110"/>
      <c r="E25" s="110"/>
      <c r="F25" s="110"/>
      <c r="G25" s="110"/>
      <c r="H25" s="110"/>
    </row>
    <row r="26" spans="1:8" ht="10.5" customHeight="1">
      <c r="A26" s="124" t="s">
        <v>439</v>
      </c>
      <c r="B26" s="125" t="s">
        <v>830</v>
      </c>
      <c r="C26" s="125" t="s">
        <v>831</v>
      </c>
      <c r="D26" s="125" t="s">
        <v>832</v>
      </c>
      <c r="E26" s="110"/>
      <c r="F26" s="110"/>
      <c r="G26" s="110"/>
      <c r="H26" s="110"/>
    </row>
    <row r="27" spans="1:8" ht="51" customHeight="1">
      <c r="A27" s="124" t="s">
        <v>441</v>
      </c>
      <c r="B27" s="463" t="s">
        <v>1009</v>
      </c>
      <c r="C27" s="464" t="s">
        <v>1011</v>
      </c>
      <c r="D27" s="464" t="s">
        <v>1010</v>
      </c>
      <c r="E27" s="110"/>
      <c r="F27" s="110"/>
      <c r="G27" s="110"/>
      <c r="H27" s="110"/>
    </row>
    <row r="28" spans="1:8" ht="10.5" customHeight="1">
      <c r="A28" s="124" t="s">
        <v>442</v>
      </c>
      <c r="B28" s="133"/>
      <c r="C28" s="108"/>
      <c r="D28" s="108"/>
      <c r="E28" s="110"/>
      <c r="F28" s="110"/>
      <c r="G28" s="110"/>
      <c r="H28" s="110"/>
    </row>
    <row r="29" spans="1:8" ht="10.5" customHeight="1">
      <c r="A29" s="124"/>
      <c r="B29" s="133"/>
      <c r="C29" s="108"/>
      <c r="D29" s="108"/>
      <c r="E29" s="110"/>
      <c r="F29" s="110"/>
      <c r="G29" s="110"/>
      <c r="H29" s="110"/>
    </row>
    <row r="30" spans="1:8" ht="10.5" customHeight="1">
      <c r="A30" s="124"/>
      <c r="B30" s="133"/>
      <c r="C30" s="108"/>
      <c r="D30" s="108"/>
      <c r="E30" s="110"/>
      <c r="F30" s="110"/>
      <c r="G30" s="110"/>
      <c r="H30" s="110"/>
    </row>
    <row r="31" spans="1:8" ht="10.5" customHeight="1">
      <c r="A31" s="124"/>
      <c r="B31" s="133"/>
      <c r="C31" s="108"/>
      <c r="D31" s="108"/>
      <c r="E31" s="110"/>
      <c r="F31" s="110"/>
      <c r="G31" s="110"/>
      <c r="H31" s="110"/>
    </row>
    <row r="32" spans="1:8" ht="10.5" customHeight="1">
      <c r="A32" s="124"/>
      <c r="B32" s="133"/>
      <c r="C32" s="108"/>
      <c r="D32" s="108"/>
      <c r="E32" s="110"/>
      <c r="F32" s="110"/>
      <c r="G32" s="110"/>
      <c r="H32" s="110"/>
    </row>
    <row r="33" spans="1:8">
      <c r="A33" s="124"/>
      <c r="B33" s="106"/>
      <c r="C33" s="108"/>
      <c r="D33" s="108"/>
    </row>
    <row r="35" spans="1:8" ht="15" customHeight="1">
      <c r="A35" s="45" t="s">
        <v>881</v>
      </c>
      <c r="B35" s="517" t="s">
        <v>560</v>
      </c>
      <c r="C35" s="518"/>
      <c r="D35" s="518"/>
      <c r="E35" s="518"/>
      <c r="F35" s="518"/>
      <c r="G35" s="519"/>
      <c r="H35" s="427"/>
    </row>
    <row r="37" spans="1:8" ht="14.25" customHeight="1">
      <c r="B37" s="610" t="s">
        <v>1013</v>
      </c>
      <c r="C37" s="610"/>
      <c r="D37" s="610"/>
      <c r="E37" s="610"/>
      <c r="F37" s="610"/>
      <c r="G37" s="610"/>
      <c r="H37" s="610"/>
    </row>
    <row r="38" spans="1:8" ht="14.25" customHeight="1">
      <c r="B38" s="134"/>
      <c r="C38" s="134"/>
      <c r="D38" s="134"/>
      <c r="E38" s="134"/>
      <c r="F38" s="134"/>
      <c r="G38" s="134"/>
      <c r="H38" s="134"/>
    </row>
    <row r="39" spans="1:8" ht="14.25" customHeight="1">
      <c r="A39" s="536" t="s">
        <v>439</v>
      </c>
      <c r="B39" s="539" t="s">
        <v>437</v>
      </c>
      <c r="C39" s="539" t="s">
        <v>836</v>
      </c>
      <c r="D39" s="539" t="s">
        <v>834</v>
      </c>
      <c r="E39" s="539"/>
      <c r="F39" s="134"/>
      <c r="G39" s="134"/>
      <c r="H39" s="134"/>
    </row>
    <row r="40" spans="1:8" ht="24" customHeight="1">
      <c r="A40" s="536"/>
      <c r="B40" s="539"/>
      <c r="C40" s="539"/>
      <c r="D40" s="135" t="s">
        <v>835</v>
      </c>
      <c r="E40" s="135" t="s">
        <v>833</v>
      </c>
      <c r="F40" s="134"/>
      <c r="G40" s="134"/>
      <c r="H40" s="134"/>
    </row>
    <row r="41" spans="1:8" ht="14.25" customHeight="1">
      <c r="A41" s="124">
        <v>1</v>
      </c>
      <c r="B41" s="462" t="s">
        <v>1012</v>
      </c>
      <c r="C41" s="117">
        <v>705604.1</v>
      </c>
      <c r="D41" s="117"/>
      <c r="E41" s="117">
        <v>0</v>
      </c>
      <c r="F41" s="134"/>
      <c r="G41" s="134"/>
      <c r="H41" s="134"/>
    </row>
    <row r="42" spans="1:8" ht="14.25" customHeight="1">
      <c r="A42" s="124">
        <v>2</v>
      </c>
      <c r="B42" s="462" t="s">
        <v>1014</v>
      </c>
      <c r="C42" s="117">
        <v>607783.14</v>
      </c>
      <c r="D42" s="117"/>
      <c r="E42" s="117">
        <v>1064573.1200000001</v>
      </c>
      <c r="F42" s="134"/>
      <c r="G42" s="134"/>
      <c r="H42" s="134"/>
    </row>
    <row r="43" spans="1:8" ht="14.25" customHeight="1">
      <c r="A43" s="124"/>
      <c r="B43" s="135"/>
      <c r="C43" s="117"/>
      <c r="D43" s="117"/>
      <c r="E43" s="117"/>
      <c r="F43" s="134"/>
      <c r="G43" s="134"/>
      <c r="H43" s="134"/>
    </row>
    <row r="44" spans="1:8" ht="14.25" customHeight="1">
      <c r="A44" s="124"/>
      <c r="B44" s="135"/>
      <c r="C44" s="117"/>
      <c r="D44" s="117"/>
      <c r="E44" s="117"/>
      <c r="F44" s="134"/>
      <c r="G44" s="134"/>
      <c r="H44" s="134"/>
    </row>
    <row r="45" spans="1:8" ht="14.25" customHeight="1">
      <c r="A45" s="124"/>
      <c r="B45" s="135"/>
      <c r="C45" s="117"/>
      <c r="D45" s="117"/>
      <c r="E45" s="117"/>
      <c r="F45" s="134"/>
      <c r="G45" s="134"/>
      <c r="H45" s="134"/>
    </row>
    <row r="46" spans="1:8">
      <c r="A46" s="126"/>
    </row>
    <row r="48" spans="1:8">
      <c r="B48" s="10"/>
    </row>
    <row r="50" spans="2:2">
      <c r="B50" s="10"/>
    </row>
  </sheetData>
  <mergeCells count="9">
    <mergeCell ref="A39:A40"/>
    <mergeCell ref="B23:H23"/>
    <mergeCell ref="B35:G35"/>
    <mergeCell ref="B37:H37"/>
    <mergeCell ref="B3:C3"/>
    <mergeCell ref="B14:F14"/>
    <mergeCell ref="D39:E39"/>
    <mergeCell ref="C39:C40"/>
    <mergeCell ref="B39:B40"/>
  </mergeCells>
  <phoneticPr fontId="0" type="noConversion"/>
  <printOptions horizontalCentered="1"/>
  <pageMargins left="0.78740157480314965" right="0.19685039370078741" top="0.59055118110236227" bottom="0.59055118110236227" header="0" footer="0.51181102362204722"/>
  <pageSetup paperSize="9" firstPageNumber="16" orientation="landscape" useFirstPageNumber="1" horizontalDpi="4294967293" verticalDpi="300" r:id="rId1"/>
  <headerFooter alignWithMargins="0"/>
  <rowBreaks count="1" manualBreakCount="1">
    <brk id="34" max="6" man="1"/>
  </rowBreaks>
</worksheet>
</file>

<file path=xl/worksheets/sheet26.xml><?xml version="1.0" encoding="utf-8"?>
<worksheet xmlns="http://schemas.openxmlformats.org/spreadsheetml/2006/main" xmlns:r="http://schemas.openxmlformats.org/officeDocument/2006/relationships">
  <sheetPr codeName="Arkusz50"/>
  <dimension ref="A1:H92"/>
  <sheetViews>
    <sheetView view="pageBreakPreview" zoomScaleNormal="100" zoomScaleSheetLayoutView="100" workbookViewId="0">
      <selection activeCell="B16" sqref="B16"/>
    </sheetView>
  </sheetViews>
  <sheetFormatPr defaultColWidth="8.85546875" defaultRowHeight="11.25"/>
  <cols>
    <col min="1" max="1" width="9.7109375" style="12" customWidth="1"/>
    <col min="2" max="2" width="8.85546875" style="12"/>
    <col min="3" max="3" width="39.28515625" style="12" customWidth="1"/>
    <col min="4" max="4" width="13.85546875" style="12" customWidth="1"/>
    <col min="5" max="7" width="23.28515625" style="12" customWidth="1"/>
    <col min="8" max="16384" width="8.85546875" style="12"/>
  </cols>
  <sheetData>
    <row r="1" spans="1:8">
      <c r="A1" s="33" t="s">
        <v>909</v>
      </c>
      <c r="B1" s="33"/>
      <c r="C1" s="33"/>
      <c r="D1" s="33"/>
      <c r="E1" s="33"/>
      <c r="F1" s="33"/>
      <c r="G1" s="33"/>
      <c r="H1" s="33"/>
    </row>
    <row r="2" spans="1:8">
      <c r="A2" s="105"/>
      <c r="B2" s="105"/>
    </row>
    <row r="3" spans="1:8" ht="27" customHeight="1">
      <c r="A3" s="45" t="s">
        <v>882</v>
      </c>
      <c r="B3" s="592" t="s">
        <v>561</v>
      </c>
      <c r="C3" s="614"/>
      <c r="D3" s="614"/>
      <c r="E3" s="614"/>
      <c r="F3" s="614"/>
      <c r="G3" s="593"/>
      <c r="H3" s="33"/>
    </row>
    <row r="4" spans="1:8">
      <c r="A4" s="105"/>
      <c r="B4" s="106" t="s">
        <v>562</v>
      </c>
      <c r="C4" s="525" t="s">
        <v>437</v>
      </c>
      <c r="D4" s="529"/>
      <c r="E4" s="529"/>
      <c r="F4" s="526"/>
      <c r="G4" s="107" t="s">
        <v>238</v>
      </c>
      <c r="H4" s="10"/>
    </row>
    <row r="5" spans="1:8">
      <c r="A5" s="105"/>
      <c r="B5" s="106">
        <v>1</v>
      </c>
      <c r="C5" s="594" t="s">
        <v>141</v>
      </c>
      <c r="D5" s="613"/>
      <c r="E5" s="613"/>
      <c r="F5" s="595"/>
      <c r="G5" s="108"/>
      <c r="H5" s="10"/>
    </row>
    <row r="6" spans="1:8">
      <c r="A6" s="105"/>
      <c r="B6" s="106">
        <v>2</v>
      </c>
      <c r="C6" s="594" t="s">
        <v>142</v>
      </c>
      <c r="D6" s="613"/>
      <c r="E6" s="613"/>
      <c r="F6" s="595"/>
      <c r="G6" s="109"/>
      <c r="H6" s="10"/>
    </row>
    <row r="7" spans="1:8">
      <c r="A7" s="105"/>
      <c r="B7" s="106">
        <v>3</v>
      </c>
      <c r="C7" s="594" t="s">
        <v>563</v>
      </c>
      <c r="D7" s="613"/>
      <c r="E7" s="613"/>
      <c r="F7" s="595"/>
      <c r="G7" s="108"/>
      <c r="H7" s="10"/>
    </row>
    <row r="8" spans="1:8">
      <c r="A8" s="105"/>
      <c r="B8" s="106">
        <v>4</v>
      </c>
      <c r="C8" s="594" t="s">
        <v>143</v>
      </c>
      <c r="D8" s="613"/>
      <c r="E8" s="613"/>
      <c r="F8" s="595"/>
      <c r="G8" s="108"/>
      <c r="H8" s="10"/>
    </row>
    <row r="9" spans="1:8">
      <c r="A9" s="105"/>
      <c r="B9" s="106">
        <v>5</v>
      </c>
      <c r="C9" s="617" t="s">
        <v>837</v>
      </c>
      <c r="D9" s="617"/>
      <c r="E9" s="617"/>
      <c r="F9" s="617"/>
      <c r="G9" s="108"/>
      <c r="H9" s="10"/>
    </row>
    <row r="10" spans="1:8">
      <c r="A10" s="105"/>
      <c r="B10" s="106">
        <v>6</v>
      </c>
      <c r="C10" s="617" t="s">
        <v>144</v>
      </c>
      <c r="D10" s="617"/>
      <c r="E10" s="617"/>
      <c r="F10" s="617"/>
      <c r="G10" s="108"/>
      <c r="H10" s="10"/>
    </row>
    <row r="11" spans="1:8">
      <c r="A11" s="105"/>
      <c r="B11" s="106">
        <v>7</v>
      </c>
      <c r="C11" s="617" t="s">
        <v>145</v>
      </c>
      <c r="D11" s="617"/>
      <c r="E11" s="617"/>
      <c r="F11" s="617"/>
      <c r="G11" s="108"/>
      <c r="H11" s="10"/>
    </row>
    <row r="12" spans="1:8">
      <c r="A12" s="105"/>
      <c r="B12" s="105"/>
      <c r="C12" s="10"/>
      <c r="D12" s="10"/>
      <c r="E12" s="10"/>
      <c r="F12" s="10"/>
      <c r="G12" s="10"/>
      <c r="H12" s="10"/>
    </row>
    <row r="13" spans="1:8">
      <c r="A13" s="105"/>
      <c r="B13" s="105"/>
      <c r="C13" s="10"/>
      <c r="D13" s="10"/>
      <c r="E13" s="10"/>
      <c r="F13" s="10"/>
      <c r="G13" s="10"/>
      <c r="H13" s="10"/>
    </row>
    <row r="14" spans="1:8" ht="27" customHeight="1">
      <c r="A14" s="45" t="s">
        <v>883</v>
      </c>
      <c r="B14" s="592" t="s">
        <v>565</v>
      </c>
      <c r="C14" s="614"/>
      <c r="D14" s="614"/>
      <c r="E14" s="614"/>
      <c r="F14" s="614"/>
      <c r="G14" s="593"/>
      <c r="H14" s="33"/>
    </row>
    <row r="15" spans="1:8">
      <c r="A15" s="426"/>
      <c r="B15" s="609" t="s">
        <v>940</v>
      </c>
      <c r="C15" s="609"/>
      <c r="D15" s="609"/>
      <c r="E15" s="609"/>
      <c r="F15" s="609"/>
      <c r="G15" s="609"/>
      <c r="H15" s="609"/>
    </row>
    <row r="16" spans="1:8">
      <c r="A16" s="426"/>
      <c r="B16" s="467" t="s">
        <v>1024</v>
      </c>
      <c r="C16" s="467"/>
      <c r="D16" s="467"/>
      <c r="E16" s="467"/>
      <c r="F16" s="467"/>
      <c r="G16" s="467"/>
      <c r="H16" s="467"/>
    </row>
    <row r="17" spans="1:8">
      <c r="A17" s="426"/>
      <c r="B17" s="459" t="s">
        <v>1001</v>
      </c>
      <c r="C17" s="110"/>
      <c r="D17" s="110"/>
      <c r="E17" s="110"/>
      <c r="F17" s="110"/>
      <c r="G17" s="110"/>
      <c r="H17" s="110"/>
    </row>
    <row r="18" spans="1:8">
      <c r="A18" s="426"/>
      <c r="B18" s="459" t="s">
        <v>1000</v>
      </c>
      <c r="C18" s="110"/>
      <c r="D18" s="110"/>
      <c r="E18" s="110"/>
      <c r="F18" s="110"/>
      <c r="G18" s="110"/>
      <c r="H18" s="110"/>
    </row>
    <row r="19" spans="1:8">
      <c r="A19" s="460"/>
      <c r="B19" s="461" t="s">
        <v>1002</v>
      </c>
      <c r="C19" s="459"/>
      <c r="D19" s="459"/>
      <c r="E19" s="459"/>
      <c r="F19" s="459"/>
      <c r="G19" s="459"/>
      <c r="H19" s="459"/>
    </row>
    <row r="20" spans="1:8">
      <c r="A20" s="105"/>
      <c r="B20" s="461" t="s">
        <v>1003</v>
      </c>
      <c r="C20" s="110"/>
      <c r="D20" s="110"/>
      <c r="E20" s="110"/>
      <c r="F20" s="110"/>
      <c r="G20" s="110"/>
      <c r="H20" s="110"/>
    </row>
    <row r="21" spans="1:8" ht="27" customHeight="1">
      <c r="A21" s="45" t="s">
        <v>884</v>
      </c>
      <c r="B21" s="517" t="s">
        <v>885</v>
      </c>
      <c r="C21" s="518"/>
      <c r="D21" s="518"/>
      <c r="E21" s="518"/>
      <c r="F21" s="518"/>
      <c r="G21" s="519"/>
      <c r="H21" s="111"/>
    </row>
    <row r="22" spans="1:8" ht="22.5">
      <c r="A22" s="105"/>
      <c r="B22" s="112" t="s">
        <v>439</v>
      </c>
      <c r="C22" s="615" t="s">
        <v>566</v>
      </c>
      <c r="D22" s="616"/>
      <c r="E22" s="112" t="s">
        <v>518</v>
      </c>
      <c r="F22" s="112" t="s">
        <v>518</v>
      </c>
      <c r="G22" s="112" t="s">
        <v>518</v>
      </c>
      <c r="H22" s="113"/>
    </row>
    <row r="23" spans="1:8">
      <c r="A23" s="105"/>
      <c r="B23" s="112">
        <v>1</v>
      </c>
      <c r="C23" s="594" t="s">
        <v>567</v>
      </c>
      <c r="D23" s="595"/>
      <c r="E23" s="114"/>
      <c r="F23" s="114"/>
      <c r="G23" s="114"/>
      <c r="H23" s="113"/>
    </row>
    <row r="24" spans="1:8">
      <c r="A24" s="105"/>
      <c r="B24" s="112">
        <v>2</v>
      </c>
      <c r="C24" s="594" t="s">
        <v>568</v>
      </c>
      <c r="D24" s="595"/>
      <c r="E24" s="112"/>
      <c r="F24" s="112"/>
      <c r="G24" s="112"/>
      <c r="H24" s="113"/>
    </row>
    <row r="25" spans="1:8">
      <c r="A25" s="105"/>
      <c r="B25" s="112">
        <v>3</v>
      </c>
      <c r="C25" s="115" t="s">
        <v>838</v>
      </c>
      <c r="D25" s="116"/>
      <c r="E25" s="112"/>
      <c r="F25" s="112"/>
      <c r="G25" s="112"/>
      <c r="H25" s="113"/>
    </row>
    <row r="26" spans="1:8">
      <c r="A26" s="105"/>
      <c r="B26" s="112">
        <v>4</v>
      </c>
      <c r="C26" s="594" t="s">
        <v>569</v>
      </c>
      <c r="D26" s="595"/>
      <c r="E26" s="117"/>
      <c r="F26" s="117"/>
      <c r="G26" s="117"/>
      <c r="H26" s="113"/>
    </row>
    <row r="27" spans="1:8">
      <c r="A27" s="105"/>
      <c r="B27" s="113"/>
      <c r="C27" s="118"/>
      <c r="D27" s="118"/>
      <c r="E27" s="113"/>
      <c r="F27" s="113"/>
      <c r="G27" s="113"/>
      <c r="H27" s="113"/>
    </row>
    <row r="28" spans="1:8">
      <c r="A28" s="105"/>
      <c r="B28" s="113"/>
      <c r="C28" s="118"/>
      <c r="D28" s="118"/>
      <c r="E28" s="113"/>
      <c r="F28" s="113"/>
      <c r="G28" s="113"/>
      <c r="H28" s="113"/>
    </row>
    <row r="29" spans="1:8" ht="27" customHeight="1">
      <c r="A29" s="45" t="s">
        <v>886</v>
      </c>
      <c r="B29" s="517" t="s">
        <v>570</v>
      </c>
      <c r="C29" s="518"/>
      <c r="D29" s="518"/>
      <c r="E29" s="518"/>
      <c r="F29" s="518"/>
      <c r="G29" s="519"/>
      <c r="H29" s="111"/>
    </row>
    <row r="30" spans="1:8">
      <c r="A30" s="426"/>
      <c r="B30" s="119"/>
      <c r="C30" s="119"/>
      <c r="D30" s="119"/>
      <c r="E30" s="119"/>
      <c r="F30" s="119"/>
      <c r="G30" s="119"/>
      <c r="H30" s="119"/>
    </row>
    <row r="31" spans="1:8">
      <c r="A31" s="105" t="s">
        <v>289</v>
      </c>
      <c r="B31" s="507" t="s">
        <v>130</v>
      </c>
      <c r="C31" s="507"/>
      <c r="D31" s="507"/>
      <c r="E31" s="507"/>
      <c r="F31" s="507"/>
      <c r="G31" s="507"/>
      <c r="H31" s="507"/>
    </row>
    <row r="32" spans="1:8" ht="22.5">
      <c r="A32" s="105"/>
      <c r="B32" s="112" t="s">
        <v>439</v>
      </c>
      <c r="C32" s="539" t="s">
        <v>566</v>
      </c>
      <c r="D32" s="539"/>
      <c r="E32" s="112" t="s">
        <v>518</v>
      </c>
      <c r="F32" s="112" t="s">
        <v>518</v>
      </c>
      <c r="G32" s="112" t="s">
        <v>518</v>
      </c>
      <c r="H32" s="113"/>
    </row>
    <row r="33" spans="1:8">
      <c r="A33" s="105"/>
      <c r="B33" s="112">
        <v>1</v>
      </c>
      <c r="C33" s="617" t="s">
        <v>567</v>
      </c>
      <c r="D33" s="617"/>
      <c r="E33" s="114"/>
      <c r="F33" s="114"/>
      <c r="G33" s="114"/>
      <c r="H33" s="113"/>
    </row>
    <row r="34" spans="1:8">
      <c r="A34" s="105"/>
      <c r="B34" s="112">
        <v>2</v>
      </c>
      <c r="C34" s="617" t="s">
        <v>519</v>
      </c>
      <c r="D34" s="617"/>
      <c r="E34" s="114"/>
      <c r="F34" s="114"/>
      <c r="G34" s="114"/>
      <c r="H34" s="113"/>
    </row>
    <row r="35" spans="1:8">
      <c r="A35" s="105"/>
      <c r="B35" s="112">
        <v>3</v>
      </c>
      <c r="C35" s="617" t="s">
        <v>520</v>
      </c>
      <c r="D35" s="617"/>
      <c r="E35" s="112"/>
      <c r="F35" s="112"/>
      <c r="G35" s="112"/>
      <c r="H35" s="113"/>
    </row>
    <row r="36" spans="1:8" ht="27.75" customHeight="1">
      <c r="A36" s="105"/>
      <c r="B36" s="112">
        <v>4</v>
      </c>
      <c r="C36" s="617" t="s">
        <v>600</v>
      </c>
      <c r="D36" s="617"/>
      <c r="E36" s="117"/>
      <c r="F36" s="117"/>
      <c r="G36" s="117"/>
      <c r="H36" s="113"/>
    </row>
    <row r="37" spans="1:8" ht="39" customHeight="1">
      <c r="A37" s="105"/>
      <c r="B37" s="112">
        <v>5</v>
      </c>
      <c r="C37" s="617" t="s">
        <v>839</v>
      </c>
      <c r="D37" s="617"/>
      <c r="E37" s="114"/>
      <c r="F37" s="114"/>
      <c r="G37" s="114"/>
      <c r="H37" s="113"/>
    </row>
    <row r="38" spans="1:8" ht="25.5" customHeight="1">
      <c r="A38" s="105"/>
      <c r="B38" s="112">
        <v>6</v>
      </c>
      <c r="C38" s="617" t="s">
        <v>840</v>
      </c>
      <c r="D38" s="617"/>
      <c r="E38" s="112"/>
      <c r="F38" s="112"/>
      <c r="G38" s="112"/>
      <c r="H38" s="113"/>
    </row>
    <row r="39" spans="1:8">
      <c r="A39" s="105"/>
      <c r="B39" s="112">
        <v>7</v>
      </c>
      <c r="C39" s="617" t="s">
        <v>841</v>
      </c>
      <c r="D39" s="617"/>
      <c r="E39" s="117"/>
      <c r="F39" s="117"/>
      <c r="G39" s="117"/>
      <c r="H39" s="113"/>
    </row>
    <row r="40" spans="1:8">
      <c r="A40" s="105"/>
      <c r="B40" s="113"/>
      <c r="C40" s="113"/>
      <c r="D40" s="113"/>
      <c r="E40" s="113"/>
      <c r="F40" s="113"/>
      <c r="G40" s="113"/>
      <c r="H40" s="113"/>
    </row>
    <row r="41" spans="1:8">
      <c r="A41" s="105" t="s">
        <v>290</v>
      </c>
      <c r="B41" s="507" t="s">
        <v>941</v>
      </c>
      <c r="C41" s="507"/>
      <c r="D41" s="507"/>
      <c r="E41" s="507"/>
      <c r="F41" s="507"/>
      <c r="G41" s="507"/>
      <c r="H41" s="118"/>
    </row>
    <row r="42" spans="1:8" ht="22.5">
      <c r="A42" s="105"/>
      <c r="B42" s="112" t="s">
        <v>439</v>
      </c>
      <c r="C42" s="539" t="s">
        <v>566</v>
      </c>
      <c r="D42" s="539"/>
      <c r="E42" s="112" t="s">
        <v>518</v>
      </c>
      <c r="F42" s="112" t="s">
        <v>518</v>
      </c>
      <c r="G42" s="112" t="s">
        <v>518</v>
      </c>
      <c r="H42" s="118"/>
    </row>
    <row r="43" spans="1:8" ht="32.25" customHeight="1">
      <c r="A43" s="105"/>
      <c r="B43" s="112">
        <v>1</v>
      </c>
      <c r="C43" s="617" t="s">
        <v>924</v>
      </c>
      <c r="D43" s="617"/>
      <c r="E43" s="114"/>
      <c r="F43" s="114"/>
      <c r="G43" s="114"/>
      <c r="H43" s="118"/>
    </row>
    <row r="44" spans="1:8">
      <c r="A44" s="105"/>
      <c r="B44" s="112">
        <v>2</v>
      </c>
      <c r="C44" s="617" t="s">
        <v>365</v>
      </c>
      <c r="D44" s="617"/>
      <c r="E44" s="114"/>
      <c r="F44" s="114"/>
      <c r="G44" s="114"/>
      <c r="H44" s="118"/>
    </row>
    <row r="45" spans="1:8">
      <c r="A45" s="105"/>
      <c r="B45" s="112">
        <v>3</v>
      </c>
      <c r="C45" s="617" t="s">
        <v>366</v>
      </c>
      <c r="D45" s="617"/>
      <c r="E45" s="114"/>
      <c r="F45" s="114"/>
      <c r="G45" s="114"/>
      <c r="H45" s="118"/>
    </row>
    <row r="46" spans="1:8">
      <c r="A46" s="105"/>
      <c r="B46" s="120" t="s">
        <v>289</v>
      </c>
      <c r="C46" s="617" t="s">
        <v>331</v>
      </c>
      <c r="D46" s="617"/>
      <c r="E46" s="114"/>
      <c r="F46" s="114"/>
      <c r="G46" s="114"/>
      <c r="H46" s="118"/>
    </row>
    <row r="47" spans="1:8">
      <c r="A47" s="105"/>
      <c r="B47" s="120" t="s">
        <v>290</v>
      </c>
      <c r="C47" s="617" t="s">
        <v>332</v>
      </c>
      <c r="D47" s="617"/>
      <c r="E47" s="114"/>
      <c r="F47" s="114"/>
      <c r="G47" s="114"/>
      <c r="H47" s="118"/>
    </row>
    <row r="48" spans="1:8">
      <c r="A48" s="105"/>
      <c r="B48" s="120" t="s">
        <v>292</v>
      </c>
      <c r="C48" s="617" t="s">
        <v>333</v>
      </c>
      <c r="D48" s="617"/>
      <c r="E48" s="114"/>
      <c r="F48" s="114"/>
      <c r="G48" s="114"/>
      <c r="H48" s="118"/>
    </row>
    <row r="49" spans="1:8">
      <c r="A49" s="105"/>
      <c r="B49" s="120" t="s">
        <v>293</v>
      </c>
      <c r="C49" s="617" t="s">
        <v>334</v>
      </c>
      <c r="D49" s="617"/>
      <c r="E49" s="114"/>
      <c r="F49" s="114"/>
      <c r="G49" s="114"/>
      <c r="H49" s="118"/>
    </row>
    <row r="50" spans="1:8">
      <c r="A50" s="105"/>
      <c r="B50" s="112">
        <v>4</v>
      </c>
      <c r="C50" s="617" t="s">
        <v>842</v>
      </c>
      <c r="D50" s="617"/>
      <c r="E50" s="114"/>
      <c r="F50" s="114"/>
      <c r="G50" s="114"/>
      <c r="H50" s="118"/>
    </row>
    <row r="51" spans="1:8">
      <c r="A51" s="105"/>
      <c r="B51" s="112">
        <v>5</v>
      </c>
      <c r="C51" s="617" t="s">
        <v>843</v>
      </c>
      <c r="D51" s="617"/>
      <c r="E51" s="114"/>
      <c r="F51" s="114"/>
      <c r="G51" s="114"/>
      <c r="H51" s="118"/>
    </row>
    <row r="52" spans="1:8">
      <c r="A52" s="105"/>
      <c r="B52" s="112">
        <v>6</v>
      </c>
      <c r="C52" s="617" t="s">
        <v>844</v>
      </c>
      <c r="D52" s="617"/>
      <c r="E52" s="114"/>
      <c r="F52" s="114"/>
      <c r="G52" s="114"/>
      <c r="H52" s="118"/>
    </row>
    <row r="53" spans="1:8" ht="14.25" customHeight="1">
      <c r="A53" s="105"/>
      <c r="B53" s="121"/>
      <c r="C53" s="121"/>
      <c r="D53" s="121"/>
      <c r="E53" s="121"/>
      <c r="F53" s="121"/>
      <c r="G53" s="121"/>
      <c r="H53" s="121"/>
    </row>
    <row r="54" spans="1:8" ht="27" customHeight="1">
      <c r="A54" s="45" t="s">
        <v>887</v>
      </c>
      <c r="B54" s="517" t="s">
        <v>42</v>
      </c>
      <c r="C54" s="518"/>
      <c r="D54" s="518"/>
      <c r="E54" s="518"/>
      <c r="F54" s="518"/>
      <c r="G54" s="519"/>
    </row>
    <row r="55" spans="1:8" ht="29.45" customHeight="1">
      <c r="A55" s="126" t="s">
        <v>289</v>
      </c>
      <c r="B55" s="618" t="s">
        <v>131</v>
      </c>
      <c r="C55" s="618"/>
      <c r="D55" s="618"/>
      <c r="E55" s="618"/>
      <c r="F55" s="618"/>
      <c r="G55" s="618"/>
      <c r="H55" s="121"/>
    </row>
    <row r="56" spans="1:8">
      <c r="A56" s="126"/>
      <c r="B56" s="118"/>
      <c r="C56" s="118"/>
      <c r="D56" s="118"/>
      <c r="E56" s="118"/>
      <c r="F56" s="118"/>
      <c r="G56" s="118"/>
      <c r="H56" s="121"/>
    </row>
    <row r="57" spans="1:8" ht="29.45" customHeight="1">
      <c r="A57" s="126" t="s">
        <v>290</v>
      </c>
      <c r="B57" s="507" t="s">
        <v>132</v>
      </c>
      <c r="C57" s="507"/>
      <c r="D57" s="507"/>
      <c r="E57" s="507"/>
      <c r="F57" s="507"/>
      <c r="G57" s="507"/>
      <c r="H57" s="121"/>
    </row>
    <row r="58" spans="1:8">
      <c r="A58" s="126"/>
      <c r="B58" s="118"/>
      <c r="C58" s="118"/>
      <c r="D58" s="118"/>
      <c r="E58" s="118"/>
      <c r="F58" s="118"/>
      <c r="G58" s="118"/>
      <c r="H58" s="118"/>
    </row>
    <row r="59" spans="1:8" ht="29.45" customHeight="1">
      <c r="A59" s="126" t="s">
        <v>444</v>
      </c>
      <c r="B59" s="507" t="s">
        <v>846</v>
      </c>
      <c r="C59" s="507"/>
      <c r="D59" s="507"/>
      <c r="E59" s="507"/>
      <c r="F59" s="507"/>
      <c r="G59" s="507"/>
      <c r="H59" s="118"/>
    </row>
    <row r="60" spans="1:8">
      <c r="A60" s="105"/>
      <c r="B60" s="625"/>
      <c r="C60" s="625"/>
      <c r="D60" s="625"/>
      <c r="E60" s="625"/>
      <c r="F60" s="625"/>
      <c r="G60" s="625"/>
      <c r="H60" s="625"/>
    </row>
    <row r="61" spans="1:8">
      <c r="A61" s="584" t="s">
        <v>845</v>
      </c>
      <c r="B61" s="584"/>
      <c r="C61" s="584"/>
      <c r="D61" s="584"/>
      <c r="E61" s="584"/>
      <c r="F61" s="584"/>
      <c r="G61" s="584"/>
      <c r="H61" s="584"/>
    </row>
    <row r="62" spans="1:8">
      <c r="A62" s="105"/>
      <c r="B62" s="625"/>
      <c r="C62" s="625"/>
      <c r="D62" s="625"/>
      <c r="E62" s="625"/>
      <c r="F62" s="625"/>
      <c r="G62" s="625"/>
      <c r="H62" s="625"/>
    </row>
    <row r="63" spans="1:8" s="33" customFormat="1" ht="27" customHeight="1">
      <c r="A63" s="45" t="s">
        <v>888</v>
      </c>
      <c r="B63" s="517" t="s">
        <v>847</v>
      </c>
      <c r="C63" s="518"/>
      <c r="D63" s="518"/>
      <c r="E63" s="518"/>
      <c r="F63" s="518"/>
      <c r="G63" s="519"/>
    </row>
    <row r="64" spans="1:8" s="33" customFormat="1">
      <c r="A64" s="122" t="s">
        <v>439</v>
      </c>
      <c r="B64" s="619" t="s">
        <v>437</v>
      </c>
      <c r="C64" s="620"/>
      <c r="D64" s="620"/>
      <c r="E64" s="620"/>
      <c r="F64" s="621"/>
      <c r="G64" s="41" t="s">
        <v>848</v>
      </c>
      <c r="H64" s="123"/>
    </row>
    <row r="65" spans="1:8">
      <c r="A65" s="124" t="s">
        <v>852</v>
      </c>
      <c r="B65" s="622" t="s">
        <v>849</v>
      </c>
      <c r="C65" s="481"/>
      <c r="D65" s="481"/>
      <c r="E65" s="481"/>
      <c r="F65" s="623"/>
      <c r="G65" s="125"/>
      <c r="H65" s="10"/>
    </row>
    <row r="66" spans="1:8">
      <c r="A66" s="124" t="s">
        <v>853</v>
      </c>
      <c r="B66" s="596" t="s">
        <v>850</v>
      </c>
      <c r="C66" s="624"/>
      <c r="D66" s="624"/>
      <c r="E66" s="624"/>
      <c r="F66" s="597"/>
      <c r="G66" s="125"/>
      <c r="H66" s="10"/>
    </row>
    <row r="67" spans="1:8">
      <c r="A67" s="124" t="s">
        <v>854</v>
      </c>
      <c r="B67" s="626" t="s">
        <v>851</v>
      </c>
      <c r="C67" s="627"/>
      <c r="D67" s="627"/>
      <c r="E67" s="627"/>
      <c r="F67" s="628"/>
      <c r="G67" s="125"/>
      <c r="H67" s="10"/>
    </row>
    <row r="68" spans="1:8">
      <c r="A68" s="124" t="s">
        <v>855</v>
      </c>
      <c r="B68" s="596" t="s">
        <v>856</v>
      </c>
      <c r="C68" s="624"/>
      <c r="D68" s="624"/>
      <c r="E68" s="624"/>
      <c r="F68" s="597"/>
      <c r="G68" s="125"/>
      <c r="H68" s="10"/>
    </row>
    <row r="69" spans="1:8">
      <c r="A69" s="124" t="s">
        <v>448</v>
      </c>
      <c r="B69" s="596" t="s">
        <v>857</v>
      </c>
      <c r="C69" s="624"/>
      <c r="D69" s="624"/>
      <c r="E69" s="624"/>
      <c r="F69" s="597"/>
      <c r="G69" s="125"/>
      <c r="H69" s="10"/>
    </row>
    <row r="70" spans="1:8">
      <c r="A70" s="124" t="s">
        <v>448</v>
      </c>
      <c r="B70" s="596" t="s">
        <v>858</v>
      </c>
      <c r="C70" s="624"/>
      <c r="D70" s="624"/>
      <c r="E70" s="624"/>
      <c r="F70" s="597"/>
      <c r="G70" s="125"/>
      <c r="H70" s="10"/>
    </row>
    <row r="71" spans="1:8">
      <c r="A71" s="124" t="s">
        <v>448</v>
      </c>
      <c r="B71" s="596" t="s">
        <v>859</v>
      </c>
      <c r="C71" s="624"/>
      <c r="D71" s="624"/>
      <c r="E71" s="624"/>
      <c r="F71" s="597"/>
      <c r="G71" s="125"/>
      <c r="H71" s="10"/>
    </row>
    <row r="72" spans="1:8">
      <c r="A72" s="124" t="s">
        <v>860</v>
      </c>
      <c r="B72" s="596" t="s">
        <v>861</v>
      </c>
      <c r="C72" s="624"/>
      <c r="D72" s="624"/>
      <c r="E72" s="624"/>
      <c r="F72" s="597"/>
      <c r="G72" s="125"/>
      <c r="H72" s="10"/>
    </row>
    <row r="73" spans="1:8">
      <c r="A73" s="126"/>
      <c r="B73" s="25"/>
      <c r="C73" s="25"/>
      <c r="D73" s="10"/>
      <c r="E73" s="10"/>
      <c r="F73" s="10"/>
      <c r="G73" s="10"/>
      <c r="H73" s="10"/>
    </row>
    <row r="74" spans="1:8">
      <c r="A74" s="126"/>
      <c r="B74" s="25"/>
      <c r="C74" s="25"/>
      <c r="D74" s="10"/>
      <c r="E74" s="10"/>
      <c r="F74" s="10"/>
      <c r="G74" s="10"/>
      <c r="H74" s="10"/>
    </row>
    <row r="75" spans="1:8" ht="27" customHeight="1">
      <c r="A75" s="45" t="s">
        <v>889</v>
      </c>
      <c r="B75" s="592" t="s">
        <v>862</v>
      </c>
      <c r="C75" s="614"/>
      <c r="D75" s="614"/>
      <c r="E75" s="614"/>
      <c r="F75" s="614"/>
      <c r="G75" s="593"/>
      <c r="H75" s="10"/>
    </row>
    <row r="76" spans="1:8" s="33" customFormat="1">
      <c r="A76" s="122" t="s">
        <v>439</v>
      </c>
      <c r="B76" s="606" t="s">
        <v>437</v>
      </c>
      <c r="C76" s="629"/>
      <c r="D76" s="629"/>
      <c r="E76" s="629"/>
      <c r="F76" s="607"/>
      <c r="G76" s="41" t="s">
        <v>848</v>
      </c>
      <c r="H76" s="123"/>
    </row>
    <row r="77" spans="1:8">
      <c r="A77" s="124" t="s">
        <v>852</v>
      </c>
      <c r="B77" s="596" t="s">
        <v>942</v>
      </c>
      <c r="C77" s="624"/>
      <c r="D77" s="624"/>
      <c r="E77" s="624"/>
      <c r="F77" s="597"/>
      <c r="G77" s="125"/>
      <c r="H77" s="10"/>
    </row>
    <row r="78" spans="1:8">
      <c r="A78" s="124" t="s">
        <v>853</v>
      </c>
      <c r="B78" s="596" t="s">
        <v>850</v>
      </c>
      <c r="C78" s="624"/>
      <c r="D78" s="624"/>
      <c r="E78" s="624"/>
      <c r="F78" s="597"/>
      <c r="G78" s="125"/>
      <c r="H78" s="10"/>
    </row>
    <row r="79" spans="1:8">
      <c r="A79" s="124" t="s">
        <v>854</v>
      </c>
      <c r="B79" s="626" t="s">
        <v>851</v>
      </c>
      <c r="C79" s="627"/>
      <c r="D79" s="627"/>
      <c r="E79" s="627"/>
      <c r="F79" s="628"/>
      <c r="G79" s="125"/>
    </row>
    <row r="80" spans="1:8">
      <c r="A80" s="124" t="s">
        <v>855</v>
      </c>
      <c r="B80" s="596" t="s">
        <v>856</v>
      </c>
      <c r="C80" s="624"/>
      <c r="D80" s="624"/>
      <c r="E80" s="624"/>
      <c r="F80" s="597"/>
      <c r="G80" s="125"/>
    </row>
    <row r="81" spans="1:8">
      <c r="A81" s="124" t="s">
        <v>448</v>
      </c>
      <c r="B81" s="596" t="s">
        <v>863</v>
      </c>
      <c r="C81" s="624"/>
      <c r="D81" s="624"/>
      <c r="E81" s="624"/>
      <c r="F81" s="597"/>
      <c r="G81" s="125"/>
      <c r="H81" s="127"/>
    </row>
    <row r="82" spans="1:8">
      <c r="A82" s="124" t="s">
        <v>448</v>
      </c>
      <c r="B82" s="596" t="s">
        <v>864</v>
      </c>
      <c r="C82" s="624"/>
      <c r="D82" s="624"/>
      <c r="E82" s="624"/>
      <c r="F82" s="597"/>
      <c r="G82" s="125"/>
      <c r="H82" s="128"/>
    </row>
    <row r="83" spans="1:8">
      <c r="A83" s="124" t="s">
        <v>448</v>
      </c>
      <c r="B83" s="596" t="s">
        <v>865</v>
      </c>
      <c r="C83" s="624"/>
      <c r="D83" s="624"/>
      <c r="E83" s="624"/>
      <c r="F83" s="597"/>
      <c r="G83" s="125"/>
      <c r="H83" s="129"/>
    </row>
    <row r="84" spans="1:8">
      <c r="A84" s="124" t="s">
        <v>448</v>
      </c>
      <c r="B84" s="596" t="s">
        <v>866</v>
      </c>
      <c r="C84" s="624"/>
      <c r="D84" s="624"/>
      <c r="E84" s="624"/>
      <c r="F84" s="597"/>
      <c r="G84" s="125"/>
      <c r="H84" s="129"/>
    </row>
    <row r="85" spans="1:8" ht="25.9" customHeight="1">
      <c r="A85" s="124" t="s">
        <v>860</v>
      </c>
      <c r="B85" s="594" t="s">
        <v>943</v>
      </c>
      <c r="C85" s="613"/>
      <c r="D85" s="613"/>
      <c r="E85" s="613"/>
      <c r="F85" s="595"/>
      <c r="G85" s="130"/>
      <c r="H85" s="25"/>
    </row>
    <row r="86" spans="1:8">
      <c r="A86" s="105"/>
      <c r="B86" s="25"/>
      <c r="C86" s="25"/>
      <c r="D86" s="25"/>
      <c r="E86" s="25"/>
      <c r="F86" s="25"/>
      <c r="G86" s="25"/>
      <c r="H86" s="25"/>
    </row>
    <row r="87" spans="1:8">
      <c r="A87" s="105"/>
      <c r="B87" s="25"/>
      <c r="C87" s="25"/>
      <c r="D87" s="25"/>
      <c r="E87" s="25"/>
      <c r="F87" s="25"/>
      <c r="G87" s="25"/>
      <c r="H87" s="25"/>
    </row>
    <row r="88" spans="1:8">
      <c r="A88" s="105"/>
      <c r="B88" s="127"/>
      <c r="C88" s="127"/>
      <c r="D88" s="127"/>
      <c r="E88" s="127"/>
      <c r="F88" s="127"/>
      <c r="G88" s="127"/>
      <c r="H88" s="127"/>
    </row>
    <row r="89" spans="1:8">
      <c r="A89" s="105"/>
      <c r="B89" s="25"/>
      <c r="C89" s="25"/>
      <c r="D89" s="25"/>
      <c r="E89" s="25"/>
      <c r="F89" s="25"/>
      <c r="G89" s="25"/>
      <c r="H89" s="25"/>
    </row>
    <row r="90" spans="1:8">
      <c r="A90" s="105"/>
      <c r="B90" s="25"/>
      <c r="C90" s="25"/>
      <c r="D90" s="25"/>
      <c r="E90" s="25"/>
      <c r="F90" s="25"/>
      <c r="G90" s="25"/>
      <c r="H90" s="25"/>
    </row>
    <row r="91" spans="1:8">
      <c r="A91" s="105"/>
      <c r="B91" s="25"/>
      <c r="C91" s="25"/>
      <c r="D91" s="25"/>
      <c r="E91" s="25"/>
      <c r="F91" s="25"/>
      <c r="G91" s="25"/>
      <c r="H91" s="25"/>
    </row>
    <row r="92" spans="1:8">
      <c r="B92" s="25"/>
      <c r="C92" s="25"/>
      <c r="D92" s="25"/>
      <c r="E92" s="25"/>
      <c r="F92" s="25"/>
      <c r="G92" s="25"/>
      <c r="H92" s="25"/>
    </row>
  </sheetData>
  <mergeCells count="66">
    <mergeCell ref="B83:F83"/>
    <mergeCell ref="B84:F84"/>
    <mergeCell ref="B85:F85"/>
    <mergeCell ref="B77:F77"/>
    <mergeCell ref="B78:F78"/>
    <mergeCell ref="B79:F79"/>
    <mergeCell ref="B66:F66"/>
    <mergeCell ref="B80:F80"/>
    <mergeCell ref="B81:F81"/>
    <mergeCell ref="B76:F76"/>
    <mergeCell ref="B82:F82"/>
    <mergeCell ref="B55:G55"/>
    <mergeCell ref="B57:G57"/>
    <mergeCell ref="B63:G63"/>
    <mergeCell ref="B75:G75"/>
    <mergeCell ref="B64:F64"/>
    <mergeCell ref="B65:F65"/>
    <mergeCell ref="B72:F72"/>
    <mergeCell ref="B71:F71"/>
    <mergeCell ref="B70:F70"/>
    <mergeCell ref="B69:F69"/>
    <mergeCell ref="B60:H60"/>
    <mergeCell ref="A61:H61"/>
    <mergeCell ref="B62:H62"/>
    <mergeCell ref="B59:G59"/>
    <mergeCell ref="B68:F68"/>
    <mergeCell ref="B67:F67"/>
    <mergeCell ref="B54:G54"/>
    <mergeCell ref="C42:D42"/>
    <mergeCell ref="C43:D43"/>
    <mergeCell ref="C44:D44"/>
    <mergeCell ref="C45:D45"/>
    <mergeCell ref="C46:D46"/>
    <mergeCell ref="C47:D47"/>
    <mergeCell ref="C48:D48"/>
    <mergeCell ref="C49:D49"/>
    <mergeCell ref="C50:D50"/>
    <mergeCell ref="C51:D51"/>
    <mergeCell ref="C52:D52"/>
    <mergeCell ref="B41:G41"/>
    <mergeCell ref="C26:D26"/>
    <mergeCell ref="B31:H31"/>
    <mergeCell ref="C32:D32"/>
    <mergeCell ref="C33:D33"/>
    <mergeCell ref="C34:D34"/>
    <mergeCell ref="B29:G29"/>
    <mergeCell ref="C35:D35"/>
    <mergeCell ref="C36:D36"/>
    <mergeCell ref="C37:D37"/>
    <mergeCell ref="C38:D38"/>
    <mergeCell ref="C39:D39"/>
    <mergeCell ref="C22:D22"/>
    <mergeCell ref="C23:D23"/>
    <mergeCell ref="C24:D24"/>
    <mergeCell ref="B21:G21"/>
    <mergeCell ref="C8:F8"/>
    <mergeCell ref="C9:F9"/>
    <mergeCell ref="C10:F10"/>
    <mergeCell ref="C11:F11"/>
    <mergeCell ref="B14:G14"/>
    <mergeCell ref="B15:H15"/>
    <mergeCell ref="C4:F4"/>
    <mergeCell ref="C5:F5"/>
    <mergeCell ref="C6:F6"/>
    <mergeCell ref="C7:F7"/>
    <mergeCell ref="B3:G3"/>
  </mergeCells>
  <pageMargins left="0.7" right="0.7" top="0.75" bottom="0.75" header="0.3" footer="0.3"/>
  <pageSetup paperSize="9" scale="94" orientation="landscape" horizontalDpi="4294967293" r:id="rId1"/>
  <rowBreaks count="2" manualBreakCount="2">
    <brk id="28" max="6" man="1"/>
    <brk id="53" max="6" man="1"/>
  </rowBreaks>
  <colBreaks count="1" manualBreakCount="1">
    <brk id="7" max="1048575" man="1"/>
  </colBreaks>
</worksheet>
</file>

<file path=xl/worksheets/sheet27.xml><?xml version="1.0" encoding="utf-8"?>
<worksheet xmlns="http://schemas.openxmlformats.org/spreadsheetml/2006/main" xmlns:r="http://schemas.openxmlformats.org/officeDocument/2006/relationships">
  <sheetPr codeName="Arkusz25"/>
  <dimension ref="A1:S43"/>
  <sheetViews>
    <sheetView view="pageBreakPreview" topLeftCell="A19" zoomScaleNormal="100" zoomScaleSheetLayoutView="100" workbookViewId="0">
      <selection activeCell="C33" sqref="B33:C34"/>
    </sheetView>
  </sheetViews>
  <sheetFormatPr defaultColWidth="9.140625" defaultRowHeight="11.25"/>
  <cols>
    <col min="1" max="1" width="4" style="105" customWidth="1"/>
    <col min="2" max="2" width="5.28515625" style="105" customWidth="1"/>
    <col min="3" max="3" width="13" style="12" customWidth="1"/>
    <col min="4" max="4" width="13.85546875" style="12" customWidth="1"/>
    <col min="5" max="5" width="15.7109375" style="12" customWidth="1"/>
    <col min="6" max="6" width="15.140625" style="12" customWidth="1"/>
    <col min="7" max="7" width="15.7109375" style="12" customWidth="1"/>
    <col min="8" max="8" width="9.140625" style="12"/>
    <col min="9" max="9" width="5.5703125" style="12" customWidth="1"/>
    <col min="10" max="16384" width="9.140625" style="12"/>
  </cols>
  <sheetData>
    <row r="1" spans="1:19">
      <c r="A1" s="584" t="s">
        <v>867</v>
      </c>
      <c r="B1" s="584"/>
      <c r="C1" s="584"/>
      <c r="D1" s="584"/>
      <c r="E1" s="584"/>
      <c r="F1" s="584"/>
      <c r="G1" s="584"/>
      <c r="H1" s="584"/>
      <c r="I1" s="9"/>
      <c r="J1" s="9"/>
      <c r="K1" s="9"/>
      <c r="L1" s="9"/>
      <c r="M1" s="9"/>
      <c r="N1" s="9"/>
      <c r="O1" s="9"/>
      <c r="P1" s="9"/>
      <c r="Q1" s="9"/>
      <c r="R1" s="9"/>
      <c r="S1" s="9"/>
    </row>
    <row r="2" spans="1:19">
      <c r="I2" s="9"/>
      <c r="J2" s="9"/>
      <c r="K2" s="9"/>
      <c r="L2" s="9"/>
      <c r="M2" s="9"/>
      <c r="N2" s="9"/>
      <c r="O2" s="9"/>
      <c r="P2" s="9"/>
      <c r="Q2" s="9"/>
      <c r="R2" s="9"/>
      <c r="S2" s="9"/>
    </row>
    <row r="3" spans="1:19" ht="43.5" customHeight="1">
      <c r="B3" s="507" t="s">
        <v>1005</v>
      </c>
      <c r="C3" s="507"/>
      <c r="D3" s="507"/>
      <c r="E3" s="507"/>
      <c r="F3" s="507"/>
      <c r="G3" s="507"/>
      <c r="H3" s="507"/>
      <c r="I3" s="9"/>
      <c r="J3" s="630" t="s">
        <v>396</v>
      </c>
      <c r="K3" s="630"/>
      <c r="L3" s="630"/>
      <c r="M3" s="630"/>
      <c r="N3" s="630"/>
      <c r="O3" s="630"/>
      <c r="P3" s="630"/>
      <c r="Q3" s="630"/>
      <c r="R3" s="9"/>
      <c r="S3" s="9"/>
    </row>
    <row r="4" spans="1:19" ht="15" customHeight="1">
      <c r="B4" s="507"/>
      <c r="C4" s="507"/>
      <c r="D4" s="507"/>
      <c r="E4" s="507"/>
      <c r="F4" s="507"/>
      <c r="G4" s="507"/>
      <c r="H4" s="507"/>
      <c r="I4" s="9"/>
      <c r="J4" s="630"/>
      <c r="K4" s="630"/>
      <c r="L4" s="630"/>
      <c r="M4" s="630"/>
      <c r="N4" s="630"/>
      <c r="O4" s="630"/>
      <c r="P4" s="630"/>
      <c r="Q4" s="630"/>
      <c r="R4" s="9"/>
      <c r="S4" s="9"/>
    </row>
    <row r="5" spans="1:19">
      <c r="I5" s="9"/>
      <c r="J5" s="630" t="s">
        <v>124</v>
      </c>
      <c r="K5" s="630"/>
      <c r="L5" s="630"/>
      <c r="M5" s="630"/>
      <c r="N5" s="630"/>
      <c r="O5" s="630"/>
      <c r="P5" s="630"/>
      <c r="Q5" s="630"/>
      <c r="R5" s="9"/>
      <c r="S5" s="9"/>
    </row>
    <row r="6" spans="1:19" ht="30" customHeight="1">
      <c r="A6" s="584" t="s">
        <v>868</v>
      </c>
      <c r="B6" s="584"/>
      <c r="C6" s="584"/>
      <c r="D6" s="584"/>
      <c r="E6" s="584"/>
      <c r="F6" s="584"/>
      <c r="G6" s="584"/>
      <c r="H6" s="584"/>
      <c r="I6" s="9"/>
      <c r="J6" s="630"/>
      <c r="K6" s="630"/>
      <c r="L6" s="630"/>
      <c r="M6" s="630"/>
      <c r="N6" s="630"/>
      <c r="O6" s="630"/>
      <c r="P6" s="630"/>
      <c r="Q6" s="630"/>
      <c r="R6" s="9"/>
      <c r="S6" s="9"/>
    </row>
    <row r="7" spans="1:19" ht="10.5" customHeight="1">
      <c r="B7" s="507" t="s">
        <v>1004</v>
      </c>
      <c r="C7" s="507"/>
      <c r="D7" s="507"/>
      <c r="E7" s="507"/>
      <c r="F7" s="507"/>
      <c r="G7" s="507"/>
      <c r="H7" s="507"/>
      <c r="I7" s="9"/>
      <c r="J7" s="631" t="s">
        <v>125</v>
      </c>
      <c r="K7" s="631"/>
      <c r="L7" s="631"/>
      <c r="M7" s="631"/>
      <c r="N7" s="631"/>
      <c r="O7" s="631"/>
      <c r="P7" s="631"/>
      <c r="Q7" s="631"/>
      <c r="R7" s="9"/>
      <c r="S7" s="9"/>
    </row>
    <row r="8" spans="1:19" ht="99.75" customHeight="1">
      <c r="B8" s="507"/>
      <c r="C8" s="507"/>
      <c r="D8" s="507"/>
      <c r="E8" s="507"/>
      <c r="F8" s="507"/>
      <c r="G8" s="507"/>
      <c r="H8" s="507"/>
      <c r="I8" s="9"/>
      <c r="J8" s="631"/>
      <c r="K8" s="631"/>
      <c r="L8" s="631"/>
      <c r="M8" s="631"/>
      <c r="N8" s="631"/>
      <c r="O8" s="631"/>
      <c r="P8" s="631"/>
      <c r="Q8" s="631"/>
      <c r="R8" s="9"/>
      <c r="S8" s="9"/>
    </row>
    <row r="9" spans="1:19" ht="26.25" customHeight="1">
      <c r="A9" s="12"/>
      <c r="B9" s="12"/>
      <c r="I9" s="9"/>
      <c r="J9" s="631" t="s">
        <v>126</v>
      </c>
      <c r="K9" s="631"/>
      <c r="L9" s="631"/>
      <c r="M9" s="631"/>
      <c r="N9" s="631"/>
      <c r="O9" s="631"/>
      <c r="P9" s="631"/>
      <c r="Q9" s="631"/>
      <c r="R9" s="9"/>
      <c r="S9" s="9"/>
    </row>
    <row r="10" spans="1:19">
      <c r="A10" s="12"/>
      <c r="B10" s="12"/>
      <c r="I10" s="9"/>
      <c r="J10" s="631" t="s">
        <v>127</v>
      </c>
      <c r="K10" s="631"/>
      <c r="L10" s="631"/>
      <c r="M10" s="631"/>
      <c r="N10" s="631"/>
      <c r="O10" s="631"/>
      <c r="P10" s="631"/>
      <c r="Q10" s="631"/>
      <c r="R10" s="9"/>
      <c r="S10" s="9"/>
    </row>
    <row r="11" spans="1:19">
      <c r="A11" s="12"/>
      <c r="B11" s="12"/>
      <c r="I11" s="9"/>
      <c r="J11" s="631"/>
      <c r="K11" s="631"/>
      <c r="L11" s="631"/>
      <c r="M11" s="631"/>
      <c r="N11" s="631"/>
      <c r="O11" s="631"/>
      <c r="P11" s="631"/>
      <c r="Q11" s="631"/>
      <c r="R11" s="9"/>
      <c r="S11" s="9"/>
    </row>
    <row r="12" spans="1:19">
      <c r="A12" s="12"/>
      <c r="B12" s="12"/>
      <c r="I12" s="9"/>
      <c r="J12" s="631" t="s">
        <v>80</v>
      </c>
      <c r="K12" s="631"/>
      <c r="L12" s="631"/>
      <c r="M12" s="631"/>
      <c r="N12" s="631"/>
      <c r="O12" s="631"/>
      <c r="P12" s="631"/>
      <c r="Q12" s="631"/>
      <c r="R12" s="9"/>
      <c r="S12" s="9"/>
    </row>
    <row r="13" spans="1:19">
      <c r="A13" s="12"/>
      <c r="B13" s="12"/>
      <c r="I13" s="9"/>
      <c r="J13" s="631"/>
      <c r="K13" s="631"/>
      <c r="L13" s="631"/>
      <c r="M13" s="631"/>
      <c r="N13" s="631"/>
      <c r="O13" s="631"/>
      <c r="P13" s="631"/>
      <c r="Q13" s="631"/>
      <c r="R13" s="9"/>
      <c r="S13" s="9"/>
    </row>
    <row r="14" spans="1:19">
      <c r="A14" s="12"/>
      <c r="B14" s="12"/>
      <c r="I14" s="9"/>
      <c r="J14" s="630" t="s">
        <v>81</v>
      </c>
      <c r="K14" s="630"/>
      <c r="L14" s="630"/>
      <c r="M14" s="630"/>
      <c r="N14" s="630"/>
      <c r="O14" s="630"/>
      <c r="P14" s="630"/>
      <c r="Q14" s="630"/>
      <c r="R14" s="9"/>
      <c r="S14" s="9"/>
    </row>
    <row r="15" spans="1:19" ht="29.25" customHeight="1">
      <c r="A15" s="12"/>
      <c r="B15" s="12"/>
      <c r="I15" s="9"/>
      <c r="J15" s="630"/>
      <c r="K15" s="630"/>
      <c r="L15" s="630"/>
      <c r="M15" s="630"/>
      <c r="N15" s="630"/>
      <c r="O15" s="630"/>
      <c r="P15" s="630"/>
      <c r="Q15" s="630"/>
      <c r="R15" s="9"/>
      <c r="S15" s="9"/>
    </row>
    <row r="16" spans="1:19">
      <c r="A16" s="12"/>
      <c r="B16" s="12"/>
      <c r="I16" s="9"/>
      <c r="J16" s="631" t="s">
        <v>128</v>
      </c>
      <c r="K16" s="631"/>
      <c r="L16" s="631"/>
      <c r="M16" s="631"/>
      <c r="N16" s="631"/>
      <c r="O16" s="631"/>
      <c r="P16" s="631"/>
      <c r="Q16" s="631"/>
      <c r="R16" s="9"/>
      <c r="S16" s="9"/>
    </row>
    <row r="17" spans="1:19" ht="25.5" customHeight="1">
      <c r="A17" s="12"/>
      <c r="B17" s="12"/>
      <c r="I17" s="9"/>
      <c r="J17" s="631"/>
      <c r="K17" s="631"/>
      <c r="L17" s="631"/>
      <c r="M17" s="631"/>
      <c r="N17" s="631"/>
      <c r="O17" s="631"/>
      <c r="P17" s="631"/>
      <c r="Q17" s="631"/>
      <c r="R17" s="9"/>
      <c r="S17" s="9"/>
    </row>
    <row r="18" spans="1:19">
      <c r="A18" s="12"/>
      <c r="B18" s="12"/>
      <c r="I18" s="9"/>
      <c r="J18" s="631" t="s">
        <v>126</v>
      </c>
      <c r="K18" s="631"/>
      <c r="L18" s="631"/>
      <c r="M18" s="631"/>
      <c r="N18" s="631"/>
      <c r="O18" s="631"/>
      <c r="P18" s="631"/>
      <c r="Q18" s="631"/>
      <c r="R18" s="9"/>
      <c r="S18" s="9"/>
    </row>
    <row r="19" spans="1:19">
      <c r="A19" s="12"/>
      <c r="B19" s="12"/>
      <c r="I19" s="9"/>
      <c r="J19" s="631"/>
      <c r="K19" s="631"/>
      <c r="L19" s="631"/>
      <c r="M19" s="631"/>
      <c r="N19" s="631"/>
      <c r="O19" s="631"/>
      <c r="P19" s="631"/>
      <c r="Q19" s="631"/>
      <c r="R19" s="9"/>
      <c r="S19" s="9"/>
    </row>
    <row r="20" spans="1:19">
      <c r="A20" s="12"/>
      <c r="B20" s="12"/>
      <c r="I20" s="9"/>
      <c r="J20" s="631" t="s">
        <v>127</v>
      </c>
      <c r="K20" s="631"/>
      <c r="L20" s="631"/>
      <c r="M20" s="631"/>
      <c r="N20" s="631"/>
      <c r="O20" s="631"/>
      <c r="P20" s="631"/>
      <c r="Q20" s="631"/>
      <c r="R20" s="9"/>
      <c r="S20" s="9"/>
    </row>
    <row r="21" spans="1:19">
      <c r="A21" s="12"/>
      <c r="B21" s="12"/>
      <c r="I21" s="9"/>
      <c r="J21" s="631"/>
      <c r="K21" s="631"/>
      <c r="L21" s="631"/>
      <c r="M21" s="631"/>
      <c r="N21" s="631"/>
      <c r="O21" s="631"/>
      <c r="P21" s="631"/>
      <c r="Q21" s="631"/>
      <c r="R21" s="9"/>
      <c r="S21" s="9"/>
    </row>
    <row r="22" spans="1:19">
      <c r="A22" s="12"/>
      <c r="B22" s="12"/>
      <c r="I22" s="9"/>
      <c r="J22" s="631" t="s">
        <v>82</v>
      </c>
      <c r="K22" s="631"/>
      <c r="L22" s="631"/>
      <c r="M22" s="631"/>
      <c r="N22" s="631"/>
      <c r="O22" s="631"/>
      <c r="P22" s="631"/>
      <c r="Q22" s="631"/>
      <c r="R22" s="9"/>
      <c r="S22" s="9"/>
    </row>
    <row r="23" spans="1:19">
      <c r="A23" s="12"/>
      <c r="B23" s="12"/>
      <c r="I23" s="9"/>
      <c r="J23" s="631"/>
      <c r="K23" s="631"/>
      <c r="L23" s="631"/>
      <c r="M23" s="631"/>
      <c r="N23" s="631"/>
      <c r="O23" s="631"/>
      <c r="P23" s="631"/>
      <c r="Q23" s="631"/>
      <c r="R23" s="9"/>
      <c r="S23" s="9"/>
    </row>
    <row r="24" spans="1:19">
      <c r="A24" s="12"/>
      <c r="B24" s="12"/>
      <c r="I24" s="9"/>
      <c r="J24" s="631"/>
      <c r="K24" s="631"/>
      <c r="L24" s="631"/>
      <c r="M24" s="631"/>
      <c r="N24" s="631"/>
      <c r="O24" s="631"/>
      <c r="P24" s="631"/>
      <c r="Q24" s="631"/>
      <c r="R24" s="9"/>
      <c r="S24" s="9"/>
    </row>
    <row r="25" spans="1:19">
      <c r="A25" s="12"/>
      <c r="B25" s="12"/>
      <c r="I25" s="9"/>
      <c r="J25" s="630" t="s">
        <v>83</v>
      </c>
      <c r="K25" s="630"/>
      <c r="L25" s="630"/>
      <c r="M25" s="630"/>
      <c r="N25" s="630"/>
      <c r="O25" s="630"/>
      <c r="P25" s="630"/>
      <c r="Q25" s="630"/>
      <c r="R25" s="9"/>
      <c r="S25" s="9"/>
    </row>
    <row r="26" spans="1:19">
      <c r="A26" s="12"/>
      <c r="B26" s="12"/>
      <c r="I26" s="9"/>
      <c r="J26" s="630"/>
      <c r="K26" s="630"/>
      <c r="L26" s="630"/>
      <c r="M26" s="630"/>
      <c r="N26" s="630"/>
      <c r="O26" s="630"/>
      <c r="P26" s="630"/>
      <c r="Q26" s="630"/>
      <c r="R26" s="9"/>
      <c r="S26" s="9"/>
    </row>
    <row r="27" spans="1:19">
      <c r="A27" s="12"/>
      <c r="B27" s="12"/>
      <c r="I27" s="9"/>
      <c r="J27" s="424"/>
      <c r="K27" s="424"/>
      <c r="L27" s="424"/>
      <c r="M27" s="424"/>
      <c r="N27" s="424"/>
      <c r="O27" s="424"/>
      <c r="P27" s="424"/>
      <c r="Q27" s="424"/>
      <c r="R27" s="9"/>
      <c r="S27" s="9"/>
    </row>
    <row r="28" spans="1:19">
      <c r="A28" s="12" t="s">
        <v>1</v>
      </c>
      <c r="B28" s="12"/>
      <c r="I28" s="9"/>
      <c r="J28" s="425"/>
      <c r="K28" s="425"/>
      <c r="L28" s="425"/>
      <c r="M28" s="425"/>
      <c r="N28" s="425"/>
      <c r="O28" s="425"/>
      <c r="P28" s="425"/>
      <c r="Q28" s="425"/>
      <c r="R28" s="9"/>
      <c r="S28" s="9"/>
    </row>
    <row r="29" spans="1:19">
      <c r="A29" s="12" t="s">
        <v>1026</v>
      </c>
      <c r="B29" s="12"/>
      <c r="I29" s="9"/>
      <c r="J29" s="425"/>
      <c r="K29" s="425"/>
      <c r="L29" s="425"/>
      <c r="M29" s="425"/>
      <c r="N29" s="425"/>
      <c r="O29" s="425"/>
      <c r="P29" s="425"/>
      <c r="Q29" s="425"/>
      <c r="R29" s="9"/>
      <c r="S29" s="9"/>
    </row>
    <row r="30" spans="1:19">
      <c r="A30" s="12"/>
      <c r="B30" s="12"/>
      <c r="I30" s="9"/>
      <c r="J30" s="425"/>
      <c r="K30" s="425"/>
      <c r="L30" s="425"/>
      <c r="M30" s="425"/>
      <c r="N30" s="425"/>
      <c r="O30" s="425"/>
      <c r="P30" s="425"/>
      <c r="Q30" s="425"/>
      <c r="R30" s="9"/>
      <c r="S30" s="9"/>
    </row>
    <row r="31" spans="1:19">
      <c r="A31" s="12" t="s">
        <v>84</v>
      </c>
      <c r="B31" s="12"/>
      <c r="I31" s="9"/>
      <c r="J31" s="425"/>
      <c r="K31" s="425"/>
      <c r="L31" s="425"/>
      <c r="M31" s="425"/>
      <c r="N31" s="425"/>
      <c r="O31" s="425"/>
      <c r="P31" s="425"/>
      <c r="Q31" s="425"/>
      <c r="R31" s="9"/>
      <c r="S31" s="9"/>
    </row>
    <row r="32" spans="1:19">
      <c r="A32" s="12" t="s">
        <v>1027</v>
      </c>
      <c r="B32" s="12"/>
      <c r="I32" s="9"/>
      <c r="J32" s="425"/>
      <c r="K32" s="425"/>
      <c r="L32" s="425"/>
      <c r="M32" s="425"/>
      <c r="N32" s="425"/>
      <c r="O32" s="425"/>
      <c r="P32" s="425"/>
      <c r="Q32" s="425"/>
      <c r="R32" s="9"/>
      <c r="S32" s="9"/>
    </row>
    <row r="33" spans="1:19">
      <c r="A33" s="12"/>
      <c r="B33" s="12"/>
      <c r="I33" s="9"/>
      <c r="J33" s="425"/>
      <c r="K33" s="425"/>
      <c r="L33" s="425"/>
      <c r="M33" s="425"/>
      <c r="N33" s="425"/>
      <c r="O33" s="425"/>
      <c r="P33" s="425"/>
      <c r="Q33" s="425"/>
      <c r="R33" s="9"/>
      <c r="S33" s="9"/>
    </row>
    <row r="34" spans="1:19">
      <c r="A34" s="12"/>
      <c r="B34" s="12"/>
      <c r="I34" s="9"/>
      <c r="J34" s="425"/>
      <c r="K34" s="425"/>
      <c r="L34" s="425"/>
      <c r="M34" s="425"/>
      <c r="N34" s="425"/>
      <c r="O34" s="425"/>
      <c r="P34" s="425"/>
      <c r="Q34" s="425"/>
      <c r="R34" s="9"/>
      <c r="S34" s="9"/>
    </row>
    <row r="35" spans="1:19">
      <c r="A35" s="12"/>
      <c r="B35" s="12"/>
      <c r="I35" s="9"/>
      <c r="J35" s="9"/>
      <c r="K35" s="9"/>
      <c r="L35" s="9"/>
      <c r="M35" s="9"/>
      <c r="N35" s="9"/>
      <c r="O35" s="9"/>
      <c r="P35" s="9"/>
      <c r="Q35" s="9"/>
      <c r="R35" s="9"/>
      <c r="S35" s="9"/>
    </row>
    <row r="36" spans="1:19">
      <c r="A36" s="12"/>
      <c r="B36" s="12"/>
      <c r="I36" s="9"/>
      <c r="J36" s="9"/>
      <c r="K36" s="9"/>
      <c r="L36" s="9"/>
      <c r="M36" s="9"/>
      <c r="N36" s="9"/>
      <c r="O36" s="9"/>
      <c r="P36" s="9"/>
      <c r="Q36" s="9"/>
      <c r="R36" s="9"/>
      <c r="S36" s="9"/>
    </row>
    <row r="37" spans="1:19">
      <c r="A37" s="12"/>
      <c r="B37" s="167"/>
      <c r="I37" s="9"/>
      <c r="J37" s="9"/>
      <c r="K37" s="9"/>
      <c r="L37" s="9"/>
      <c r="M37" s="9"/>
      <c r="N37" s="9"/>
      <c r="O37" s="9"/>
      <c r="P37" s="9"/>
      <c r="Q37" s="9"/>
      <c r="R37" s="9"/>
      <c r="S37" s="9"/>
    </row>
    <row r="38" spans="1:19">
      <c r="A38" s="12"/>
      <c r="B38" s="167"/>
      <c r="I38" s="9"/>
      <c r="J38" s="9"/>
      <c r="K38" s="9"/>
      <c r="L38" s="9"/>
      <c r="M38" s="9"/>
      <c r="N38" s="9"/>
      <c r="O38" s="9"/>
      <c r="P38" s="9"/>
      <c r="Q38" s="9"/>
      <c r="R38" s="9"/>
      <c r="S38" s="9"/>
    </row>
    <row r="39" spans="1:19">
      <c r="A39" s="12"/>
      <c r="B39" s="12"/>
      <c r="I39" s="9"/>
      <c r="J39" s="9"/>
      <c r="K39" s="9"/>
      <c r="L39" s="9"/>
      <c r="M39" s="9"/>
      <c r="N39" s="9"/>
      <c r="O39" s="9"/>
      <c r="P39" s="9"/>
      <c r="Q39" s="9"/>
      <c r="R39" s="9"/>
      <c r="S39" s="9"/>
    </row>
    <row r="40" spans="1:19">
      <c r="A40" s="12"/>
      <c r="B40" s="12"/>
      <c r="I40" s="9"/>
      <c r="J40" s="9"/>
      <c r="K40" s="9"/>
      <c r="L40" s="9"/>
      <c r="M40" s="9"/>
      <c r="N40" s="9"/>
      <c r="O40" s="9"/>
      <c r="P40" s="9"/>
      <c r="Q40" s="9"/>
      <c r="R40" s="9"/>
      <c r="S40" s="9"/>
    </row>
    <row r="41" spans="1:19">
      <c r="A41" s="12"/>
      <c r="B41" s="12"/>
      <c r="I41" s="9"/>
      <c r="J41" s="9"/>
      <c r="K41" s="9"/>
      <c r="L41" s="9"/>
      <c r="M41" s="9"/>
      <c r="N41" s="9"/>
      <c r="O41" s="9"/>
      <c r="P41" s="9"/>
      <c r="Q41" s="9"/>
      <c r="R41" s="9"/>
      <c r="S41" s="9"/>
    </row>
    <row r="42" spans="1:19">
      <c r="A42" s="12"/>
      <c r="B42" s="12"/>
      <c r="I42" s="9"/>
      <c r="J42" s="9"/>
      <c r="K42" s="9"/>
      <c r="L42" s="9"/>
      <c r="M42" s="9"/>
      <c r="N42" s="9"/>
      <c r="O42" s="9"/>
      <c r="P42" s="9"/>
      <c r="Q42" s="9"/>
      <c r="R42" s="9"/>
      <c r="S42" s="9"/>
    </row>
    <row r="43" spans="1:19">
      <c r="A43" s="12"/>
      <c r="B43" s="12"/>
      <c r="I43" s="9"/>
      <c r="J43" s="9"/>
      <c r="K43" s="9"/>
      <c r="L43" s="9"/>
      <c r="M43" s="9"/>
      <c r="N43" s="9"/>
      <c r="O43" s="9"/>
      <c r="P43" s="9"/>
      <c r="Q43" s="9"/>
      <c r="R43" s="9"/>
      <c r="S43" s="9"/>
    </row>
  </sheetData>
  <mergeCells count="17">
    <mergeCell ref="J25:Q26"/>
    <mergeCell ref="B7:H8"/>
    <mergeCell ref="J16:Q17"/>
    <mergeCell ref="J18:Q19"/>
    <mergeCell ref="J20:Q21"/>
    <mergeCell ref="J22:Q24"/>
    <mergeCell ref="J9:Q9"/>
    <mergeCell ref="J10:Q11"/>
    <mergeCell ref="J12:Q13"/>
    <mergeCell ref="J14:Q15"/>
    <mergeCell ref="J5:Q6"/>
    <mergeCell ref="A6:H6"/>
    <mergeCell ref="J7:Q8"/>
    <mergeCell ref="A1:H1"/>
    <mergeCell ref="J3:Q4"/>
    <mergeCell ref="B4:H4"/>
    <mergeCell ref="B3:H3"/>
  </mergeCells>
  <phoneticPr fontId="0" type="noConversion"/>
  <printOptions horizontalCentered="1"/>
  <pageMargins left="0.78740157480314965" right="0.19685039370078741" top="0.59055118110236227" bottom="0.59055118110236227" header="0" footer="0.51181102362204722"/>
  <pageSetup paperSize="9" firstPageNumber="16" orientation="portrait" useFirstPageNumber="1" horizontalDpi="4294967293" verticalDpi="300" r:id="rId1"/>
  <headerFooter alignWithMargins="0"/>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Arkusz39"/>
  <dimension ref="A2:H37"/>
  <sheetViews>
    <sheetView view="pageBreakPreview" topLeftCell="A4" zoomScaleNormal="100" zoomScaleSheetLayoutView="100" workbookViewId="0">
      <selection activeCell="B25" sqref="B25"/>
    </sheetView>
  </sheetViews>
  <sheetFormatPr defaultColWidth="8.85546875" defaultRowHeight="11.25"/>
  <cols>
    <col min="1" max="1" width="8.42578125" style="12" customWidth="1"/>
    <col min="2" max="2" width="70.5703125" style="12" customWidth="1"/>
    <col min="3" max="3" width="14.28515625" style="12" customWidth="1"/>
    <col min="4" max="4" width="15.5703125" style="12" customWidth="1"/>
    <col min="5" max="6" width="12.42578125" style="12" customWidth="1"/>
    <col min="7" max="7" width="12.140625" style="12" customWidth="1"/>
    <col min="8" max="8" width="11" style="12" customWidth="1"/>
    <col min="9" max="16384" width="8.85546875" style="12"/>
  </cols>
  <sheetData>
    <row r="2" spans="1:8" ht="22.5">
      <c r="A2" s="45" t="s">
        <v>607</v>
      </c>
      <c r="B2" s="46" t="s">
        <v>469</v>
      </c>
      <c r="C2" s="47" t="s">
        <v>503</v>
      </c>
      <c r="D2" s="47" t="s">
        <v>504</v>
      </c>
    </row>
    <row r="3" spans="1:8">
      <c r="A3" s="48" t="s">
        <v>289</v>
      </c>
      <c r="B3" s="49" t="s">
        <v>470</v>
      </c>
      <c r="C3" s="50">
        <v>3536271.2</v>
      </c>
      <c r="D3" s="50">
        <v>3536271.2</v>
      </c>
    </row>
    <row r="4" spans="1:8" ht="22.5">
      <c r="A4" s="51" t="s">
        <v>502</v>
      </c>
      <c r="B4" s="52" t="s">
        <v>471</v>
      </c>
      <c r="C4" s="53">
        <f>SUM(C5:C10)</f>
        <v>0</v>
      </c>
      <c r="D4" s="53">
        <f>SUM(D5:D10)</f>
        <v>0</v>
      </c>
    </row>
    <row r="5" spans="1:8">
      <c r="A5" s="54" t="s">
        <v>448</v>
      </c>
      <c r="B5" s="49" t="s">
        <v>180</v>
      </c>
      <c r="C5" s="50"/>
      <c r="D5" s="55"/>
    </row>
    <row r="6" spans="1:8">
      <c r="A6" s="54" t="s">
        <v>448</v>
      </c>
      <c r="B6" s="49"/>
      <c r="C6" s="50"/>
      <c r="D6" s="55"/>
    </row>
    <row r="7" spans="1:8">
      <c r="A7" s="54" t="s">
        <v>448</v>
      </c>
      <c r="B7" s="49"/>
      <c r="C7" s="50"/>
      <c r="D7" s="55"/>
    </row>
    <row r="8" spans="1:8">
      <c r="A8" s="54" t="s">
        <v>448</v>
      </c>
      <c r="B8" s="49"/>
      <c r="C8" s="50"/>
      <c r="D8" s="55"/>
    </row>
    <row r="9" spans="1:8">
      <c r="A9" s="54" t="s">
        <v>448</v>
      </c>
      <c r="B9" s="56"/>
      <c r="C9" s="50"/>
      <c r="D9" s="50"/>
      <c r="G9" s="57" t="s">
        <v>869</v>
      </c>
      <c r="H9" s="57" t="s">
        <v>171</v>
      </c>
    </row>
    <row r="10" spans="1:8">
      <c r="A10" s="54" t="s">
        <v>448</v>
      </c>
      <c r="B10" s="56"/>
      <c r="C10" s="50"/>
      <c r="D10" s="50"/>
      <c r="G10" s="58" t="s">
        <v>217</v>
      </c>
      <c r="H10" s="58" t="s">
        <v>217</v>
      </c>
    </row>
    <row r="11" spans="1:8">
      <c r="A11" s="59"/>
      <c r="B11" s="60" t="s">
        <v>285</v>
      </c>
      <c r="C11" s="61">
        <f>C3+C4</f>
        <v>3536271.2</v>
      </c>
      <c r="D11" s="61">
        <f>D3+D4</f>
        <v>3536271.2</v>
      </c>
      <c r="G11" s="62" t="e">
        <f>#REF!</f>
        <v>#REF!</v>
      </c>
      <c r="H11" s="62" t="e">
        <f>#REF!</f>
        <v>#REF!</v>
      </c>
    </row>
    <row r="12" spans="1:8">
      <c r="A12" s="63"/>
      <c r="B12" s="64"/>
      <c r="C12" s="65"/>
      <c r="D12" s="65"/>
      <c r="G12" s="66" t="s">
        <v>218</v>
      </c>
      <c r="H12" s="66" t="s">
        <v>218</v>
      </c>
    </row>
    <row r="14" spans="1:8" ht="33.75">
      <c r="A14" s="45" t="s">
        <v>178</v>
      </c>
      <c r="B14" s="46" t="s">
        <v>608</v>
      </c>
      <c r="C14" s="47" t="s">
        <v>609</v>
      </c>
      <c r="D14" s="47" t="s">
        <v>616</v>
      </c>
      <c r="E14" s="47" t="s">
        <v>153</v>
      </c>
      <c r="F14" s="47" t="s">
        <v>610</v>
      </c>
    </row>
    <row r="15" spans="1:8">
      <c r="A15" s="54" t="s">
        <v>448</v>
      </c>
      <c r="B15" s="49"/>
      <c r="C15" s="50"/>
      <c r="D15" s="50"/>
      <c r="E15" s="50">
        <f>C15-D15</f>
        <v>0</v>
      </c>
      <c r="F15" s="50"/>
    </row>
    <row r="16" spans="1:8">
      <c r="A16" s="54" t="s">
        <v>448</v>
      </c>
      <c r="B16" s="49"/>
      <c r="C16" s="50"/>
      <c r="D16" s="55"/>
      <c r="E16" s="50">
        <f t="shared" ref="E16:E21" si="0">C16-D16</f>
        <v>0</v>
      </c>
      <c r="F16" s="55"/>
    </row>
    <row r="17" spans="1:8">
      <c r="A17" s="54" t="s">
        <v>448</v>
      </c>
      <c r="B17" s="49"/>
      <c r="C17" s="50"/>
      <c r="D17" s="55"/>
      <c r="E17" s="50">
        <f t="shared" si="0"/>
        <v>0</v>
      </c>
      <c r="F17" s="55"/>
    </row>
    <row r="18" spans="1:8">
      <c r="A18" s="54" t="s">
        <v>448</v>
      </c>
      <c r="B18" s="49"/>
      <c r="C18" s="50"/>
      <c r="D18" s="55"/>
      <c r="E18" s="50">
        <f t="shared" si="0"/>
        <v>0</v>
      </c>
      <c r="F18" s="55"/>
    </row>
    <row r="19" spans="1:8">
      <c r="A19" s="54" t="s">
        <v>448</v>
      </c>
      <c r="B19" s="49"/>
      <c r="C19" s="50"/>
      <c r="D19" s="55"/>
      <c r="E19" s="50">
        <f t="shared" si="0"/>
        <v>0</v>
      </c>
      <c r="F19" s="55"/>
    </row>
    <row r="20" spans="1:8">
      <c r="A20" s="54" t="s">
        <v>448</v>
      </c>
      <c r="B20" s="56"/>
      <c r="C20" s="50"/>
      <c r="D20" s="50"/>
      <c r="E20" s="50">
        <f t="shared" si="0"/>
        <v>0</v>
      </c>
      <c r="F20" s="50"/>
      <c r="G20" s="57" t="s">
        <v>172</v>
      </c>
      <c r="H20" s="17"/>
    </row>
    <row r="21" spans="1:8">
      <c r="A21" s="54" t="s">
        <v>448</v>
      </c>
      <c r="B21" s="56"/>
      <c r="C21" s="50"/>
      <c r="D21" s="50"/>
      <c r="E21" s="50">
        <f t="shared" si="0"/>
        <v>0</v>
      </c>
      <c r="F21" s="50"/>
      <c r="G21" s="58" t="s">
        <v>217</v>
      </c>
      <c r="H21" s="66" t="s">
        <v>218</v>
      </c>
    </row>
    <row r="22" spans="1:8">
      <c r="A22" s="59"/>
      <c r="B22" s="60" t="s">
        <v>285</v>
      </c>
      <c r="C22" s="61">
        <f>SUM(C15:C21)</f>
        <v>0</v>
      </c>
      <c r="D22" s="61">
        <f>SUM(D15:D21)</f>
        <v>0</v>
      </c>
      <c r="E22" s="61">
        <f>SUM(E15:E21)</f>
        <v>0</v>
      </c>
      <c r="F22" s="61"/>
      <c r="G22" s="62" t="e">
        <f>#REF!</f>
        <v>#REF!</v>
      </c>
      <c r="H22" s="62" t="e">
        <f>F22-G22</f>
        <v>#REF!</v>
      </c>
    </row>
    <row r="24" spans="1:8" ht="23.25" hidden="1" customHeight="1">
      <c r="A24" s="479" t="s">
        <v>925</v>
      </c>
      <c r="B24" s="479"/>
      <c r="C24" s="479"/>
      <c r="D24" s="479"/>
      <c r="E24" s="479"/>
      <c r="F24" s="479"/>
    </row>
    <row r="25" spans="1:8" ht="23.25" customHeight="1">
      <c r="A25" s="465"/>
      <c r="B25" s="465" t="s">
        <v>1018</v>
      </c>
      <c r="C25" s="465"/>
      <c r="D25" s="465"/>
      <c r="E25" s="465"/>
      <c r="F25" s="465"/>
    </row>
    <row r="27" spans="1:8" ht="33.75">
      <c r="A27" s="45" t="s">
        <v>611</v>
      </c>
      <c r="B27" s="46" t="s">
        <v>612</v>
      </c>
      <c r="C27" s="47" t="s">
        <v>609</v>
      </c>
      <c r="D27" s="47" t="s">
        <v>617</v>
      </c>
      <c r="E27" s="47" t="s">
        <v>153</v>
      </c>
      <c r="F27" s="47" t="s">
        <v>610</v>
      </c>
    </row>
    <row r="28" spans="1:8">
      <c r="A28" s="54" t="s">
        <v>448</v>
      </c>
      <c r="B28" s="49" t="s">
        <v>488</v>
      </c>
      <c r="C28" s="50">
        <v>3112232.79</v>
      </c>
      <c r="D28" s="50">
        <v>791026.04</v>
      </c>
      <c r="E28" s="50">
        <f>C28-D28</f>
        <v>2321206.75</v>
      </c>
      <c r="F28" s="50" t="s">
        <v>950</v>
      </c>
    </row>
    <row r="29" spans="1:8">
      <c r="A29" s="54" t="s">
        <v>448</v>
      </c>
      <c r="B29" s="49"/>
      <c r="C29" s="50"/>
      <c r="D29" s="55"/>
      <c r="E29" s="50">
        <f t="shared" ref="E29:E34" si="1">C29-D29</f>
        <v>0</v>
      </c>
      <c r="F29" s="55"/>
    </row>
    <row r="30" spans="1:8">
      <c r="A30" s="54" t="s">
        <v>448</v>
      </c>
      <c r="B30" s="49"/>
      <c r="C30" s="50"/>
      <c r="D30" s="55"/>
      <c r="E30" s="50">
        <f t="shared" si="1"/>
        <v>0</v>
      </c>
      <c r="F30" s="55"/>
    </row>
    <row r="31" spans="1:8">
      <c r="A31" s="54" t="s">
        <v>448</v>
      </c>
      <c r="B31" s="49"/>
      <c r="C31" s="50"/>
      <c r="D31" s="55"/>
      <c r="E31" s="50">
        <f t="shared" si="1"/>
        <v>0</v>
      </c>
      <c r="F31" s="55"/>
    </row>
    <row r="32" spans="1:8">
      <c r="A32" s="54" t="s">
        <v>448</v>
      </c>
      <c r="B32" s="49"/>
      <c r="C32" s="50"/>
      <c r="D32" s="55"/>
      <c r="E32" s="50">
        <f t="shared" si="1"/>
        <v>0</v>
      </c>
      <c r="F32" s="55"/>
    </row>
    <row r="33" spans="1:8">
      <c r="A33" s="54" t="s">
        <v>448</v>
      </c>
      <c r="B33" s="56"/>
      <c r="C33" s="50"/>
      <c r="D33" s="50"/>
      <c r="E33" s="50">
        <f t="shared" si="1"/>
        <v>0</v>
      </c>
      <c r="F33" s="50"/>
      <c r="G33" s="57" t="s">
        <v>172</v>
      </c>
      <c r="H33" s="17"/>
    </row>
    <row r="34" spans="1:8">
      <c r="A34" s="54" t="s">
        <v>448</v>
      </c>
      <c r="B34" s="56"/>
      <c r="C34" s="50"/>
      <c r="D34" s="50"/>
      <c r="E34" s="50">
        <f t="shared" si="1"/>
        <v>0</v>
      </c>
      <c r="F34" s="50"/>
      <c r="G34" s="58" t="s">
        <v>217</v>
      </c>
      <c r="H34" s="66" t="s">
        <v>218</v>
      </c>
    </row>
    <row r="35" spans="1:8">
      <c r="A35" s="59"/>
      <c r="B35" s="60" t="s">
        <v>285</v>
      </c>
      <c r="C35" s="61">
        <f>SUM(C28:C34)</f>
        <v>3112232.79</v>
      </c>
      <c r="D35" s="61">
        <f>SUM(D28:D34)</f>
        <v>791026.04</v>
      </c>
      <c r="E35" s="61">
        <f>SUM(E28:E34)</f>
        <v>2321206.75</v>
      </c>
      <c r="F35" s="61"/>
      <c r="G35" s="62" t="e">
        <f>#REF!</f>
        <v>#REF!</v>
      </c>
      <c r="H35" s="62" t="e">
        <f>F35-G35</f>
        <v>#REF!</v>
      </c>
    </row>
    <row r="36" spans="1:8">
      <c r="A36" s="481" t="s">
        <v>951</v>
      </c>
      <c r="B36" s="481"/>
      <c r="C36" s="481"/>
      <c r="D36" s="481"/>
      <c r="E36" s="481"/>
      <c r="F36" s="481"/>
    </row>
    <row r="37" spans="1:8">
      <c r="A37" s="480" t="s">
        <v>952</v>
      </c>
      <c r="B37" s="480"/>
      <c r="C37" s="480"/>
      <c r="D37" s="480"/>
      <c r="E37" s="480"/>
      <c r="F37" s="480"/>
    </row>
  </sheetData>
  <mergeCells count="3">
    <mergeCell ref="A24:F24"/>
    <mergeCell ref="A37:F37"/>
    <mergeCell ref="A36:F36"/>
  </mergeCells>
  <phoneticPr fontId="4" type="noConversion"/>
  <pageMargins left="0.74803149606299213" right="0.74803149606299213" top="0.98425196850393704" bottom="0.98425196850393704" header="0.51181102362204722" footer="0.51181102362204722"/>
  <pageSetup paperSize="9" scale="8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sheetPr codeName="Arkusz38"/>
  <dimension ref="A1:L66"/>
  <sheetViews>
    <sheetView view="pageBreakPreview" topLeftCell="D1" zoomScale="96" zoomScaleNormal="100" zoomScaleSheetLayoutView="96" workbookViewId="0">
      <selection activeCell="H18" sqref="H18"/>
    </sheetView>
  </sheetViews>
  <sheetFormatPr defaultColWidth="9.140625" defaultRowHeight="11.25"/>
  <cols>
    <col min="1" max="1" width="6.5703125" style="67" customWidth="1"/>
    <col min="2" max="2" width="51.42578125" style="17" customWidth="1"/>
    <col min="3" max="3" width="15.7109375" style="17" customWidth="1"/>
    <col min="4" max="5" width="14.7109375" style="17" customWidth="1"/>
    <col min="6" max="6" width="15.5703125" style="17" customWidth="1"/>
    <col min="7" max="7" width="15.85546875" style="17" customWidth="1"/>
    <col min="8" max="10" width="14.7109375" style="17" customWidth="1"/>
    <col min="11" max="11" width="12.28515625" style="17" bestFit="1" customWidth="1"/>
    <col min="12" max="12" width="13.42578125" style="17" customWidth="1"/>
    <col min="13" max="16384" width="9.140625" style="17"/>
  </cols>
  <sheetData>
    <row r="1" spans="1:10">
      <c r="A1" s="17"/>
      <c r="B1" s="75"/>
    </row>
    <row r="2" spans="1:10" ht="18" customHeight="1">
      <c r="A2" s="45" t="s">
        <v>308</v>
      </c>
      <c r="B2" s="482" t="s">
        <v>626</v>
      </c>
      <c r="C2" s="482"/>
      <c r="D2" s="482"/>
      <c r="E2" s="482"/>
      <c r="F2" s="482"/>
      <c r="G2" s="482"/>
      <c r="H2" s="482"/>
      <c r="I2" s="482"/>
      <c r="J2" s="482"/>
    </row>
    <row r="3" spans="1:10" ht="62.25" customHeight="1">
      <c r="A3" s="412" t="s">
        <v>439</v>
      </c>
      <c r="B3" s="412" t="s">
        <v>437</v>
      </c>
      <c r="C3" s="68" t="s">
        <v>325</v>
      </c>
      <c r="D3" s="68" t="s">
        <v>326</v>
      </c>
      <c r="E3" s="68" t="s">
        <v>327</v>
      </c>
      <c r="F3" s="68" t="s">
        <v>328</v>
      </c>
      <c r="G3" s="68" t="s">
        <v>329</v>
      </c>
      <c r="H3" s="68" t="s">
        <v>451</v>
      </c>
      <c r="I3" s="68" t="s">
        <v>288</v>
      </c>
      <c r="J3" s="68" t="s">
        <v>627</v>
      </c>
    </row>
    <row r="4" spans="1:10" s="75" customFormat="1" ht="15" customHeight="1">
      <c r="A4" s="70" t="s">
        <v>289</v>
      </c>
      <c r="B4" s="413" t="s">
        <v>320</v>
      </c>
      <c r="C4" s="72">
        <v>250366.01</v>
      </c>
      <c r="D4" s="72">
        <v>15773815.76</v>
      </c>
      <c r="E4" s="72">
        <v>1876598.54</v>
      </c>
      <c r="F4" s="72">
        <v>1039457</v>
      </c>
      <c r="G4" s="72">
        <v>9584811.8900000006</v>
      </c>
      <c r="H4" s="72">
        <v>1746799.42</v>
      </c>
      <c r="I4" s="72"/>
      <c r="J4" s="74">
        <f t="shared" ref="J4:J31" si="0">SUM(C4:I4)</f>
        <v>30271848.619999997</v>
      </c>
    </row>
    <row r="5" spans="1:10" ht="15" customHeight="1">
      <c r="A5" s="76" t="s">
        <v>290</v>
      </c>
      <c r="B5" s="77" t="s">
        <v>321</v>
      </c>
      <c r="C5" s="78">
        <f t="shared" ref="C5:I5" si="1">SUM(C6:C11)</f>
        <v>0</v>
      </c>
      <c r="D5" s="78">
        <f t="shared" si="1"/>
        <v>1356415.48</v>
      </c>
      <c r="E5" s="78">
        <f t="shared" si="1"/>
        <v>28819.760000000002</v>
      </c>
      <c r="F5" s="78">
        <f t="shared" si="1"/>
        <v>0</v>
      </c>
      <c r="G5" s="78">
        <f t="shared" si="1"/>
        <v>362833.52</v>
      </c>
      <c r="H5" s="78">
        <f t="shared" si="1"/>
        <v>124985.66</v>
      </c>
      <c r="I5" s="78">
        <f t="shared" si="1"/>
        <v>0</v>
      </c>
      <c r="J5" s="78">
        <f t="shared" si="0"/>
        <v>1873054.42</v>
      </c>
    </row>
    <row r="6" spans="1:10" ht="15" customHeight="1">
      <c r="A6" s="81" t="s">
        <v>448</v>
      </c>
      <c r="B6" s="95" t="s">
        <v>257</v>
      </c>
      <c r="C6" s="83"/>
      <c r="D6" s="83">
        <v>1356415.48</v>
      </c>
      <c r="E6" s="83"/>
      <c r="F6" s="83"/>
      <c r="G6" s="83"/>
      <c r="H6" s="83"/>
      <c r="I6" s="83"/>
      <c r="J6" s="414">
        <f t="shared" si="0"/>
        <v>1356415.48</v>
      </c>
    </row>
    <row r="7" spans="1:10" ht="15" customHeight="1">
      <c r="A7" s="84" t="s">
        <v>448</v>
      </c>
      <c r="B7" s="86" t="s">
        <v>452</v>
      </c>
      <c r="C7" s="83"/>
      <c r="D7" s="83"/>
      <c r="E7" s="83">
        <v>9223.99</v>
      </c>
      <c r="F7" s="83"/>
      <c r="G7" s="83">
        <v>29642</v>
      </c>
      <c r="H7" s="83"/>
      <c r="I7" s="83"/>
      <c r="J7" s="414">
        <f t="shared" si="0"/>
        <v>38865.99</v>
      </c>
    </row>
    <row r="8" spans="1:10" ht="15" customHeight="1">
      <c r="A8" s="84" t="s">
        <v>448</v>
      </c>
      <c r="B8" s="86" t="s">
        <v>104</v>
      </c>
      <c r="C8" s="83"/>
      <c r="D8" s="83"/>
      <c r="E8" s="83">
        <v>19595.77</v>
      </c>
      <c r="F8" s="83"/>
      <c r="G8" s="83">
        <v>333191.52</v>
      </c>
      <c r="H8" s="83"/>
      <c r="I8" s="83"/>
      <c r="J8" s="414">
        <f t="shared" si="0"/>
        <v>352787.29000000004</v>
      </c>
    </row>
    <row r="9" spans="1:10" ht="15" customHeight="1">
      <c r="A9" s="87" t="s">
        <v>448</v>
      </c>
      <c r="B9" s="85" t="s">
        <v>522</v>
      </c>
      <c r="C9" s="83"/>
      <c r="D9" s="83"/>
      <c r="E9" s="83"/>
      <c r="F9" s="83"/>
      <c r="G9" s="83"/>
      <c r="H9" s="83"/>
      <c r="I9" s="83"/>
      <c r="J9" s="414">
        <f t="shared" si="0"/>
        <v>0</v>
      </c>
    </row>
    <row r="10" spans="1:10" ht="15" customHeight="1">
      <c r="A10" s="87" t="s">
        <v>448</v>
      </c>
      <c r="B10" s="86" t="s">
        <v>105</v>
      </c>
      <c r="C10" s="83"/>
      <c r="D10" s="83"/>
      <c r="E10" s="83"/>
      <c r="F10" s="83"/>
      <c r="G10" s="83"/>
      <c r="H10" s="83"/>
      <c r="I10" s="83"/>
      <c r="J10" s="414">
        <f t="shared" si="0"/>
        <v>0</v>
      </c>
    </row>
    <row r="11" spans="1:10" ht="15" customHeight="1">
      <c r="A11" s="102" t="s">
        <v>448</v>
      </c>
      <c r="B11" s="89" t="s">
        <v>291</v>
      </c>
      <c r="C11" s="83"/>
      <c r="D11" s="83"/>
      <c r="E11" s="83"/>
      <c r="F11" s="83"/>
      <c r="G11" s="83"/>
      <c r="H11" s="83">
        <v>124985.66</v>
      </c>
      <c r="I11" s="83"/>
      <c r="J11" s="414">
        <f t="shared" si="0"/>
        <v>124985.66</v>
      </c>
    </row>
    <row r="12" spans="1:10" ht="15" customHeight="1">
      <c r="A12" s="76" t="s">
        <v>292</v>
      </c>
      <c r="B12" s="77" t="s">
        <v>322</v>
      </c>
      <c r="C12" s="78">
        <f t="shared" ref="C12:I12" si="2">SUM(C13:C17)</f>
        <v>0</v>
      </c>
      <c r="D12" s="78">
        <f t="shared" si="2"/>
        <v>0</v>
      </c>
      <c r="E12" s="78">
        <f t="shared" si="2"/>
        <v>0</v>
      </c>
      <c r="F12" s="78">
        <f t="shared" si="2"/>
        <v>0</v>
      </c>
      <c r="G12" s="78">
        <f t="shared" si="2"/>
        <v>41999.99</v>
      </c>
      <c r="H12" s="78">
        <f t="shared" si="2"/>
        <v>1429877.24</v>
      </c>
      <c r="I12" s="78">
        <f t="shared" si="2"/>
        <v>0</v>
      </c>
      <c r="J12" s="78">
        <f t="shared" si="0"/>
        <v>1471877.23</v>
      </c>
    </row>
    <row r="13" spans="1:10" ht="15" customHeight="1">
      <c r="A13" s="84" t="s">
        <v>448</v>
      </c>
      <c r="B13" s="85" t="s">
        <v>101</v>
      </c>
      <c r="C13" s="83"/>
      <c r="D13" s="83"/>
      <c r="E13" s="83"/>
      <c r="F13" s="83"/>
      <c r="G13" s="83"/>
      <c r="H13" s="83"/>
      <c r="I13" s="83"/>
      <c r="J13" s="414">
        <f t="shared" si="0"/>
        <v>0</v>
      </c>
    </row>
    <row r="14" spans="1:10" ht="15" customHeight="1">
      <c r="A14" s="84" t="s">
        <v>448</v>
      </c>
      <c r="B14" s="86" t="s">
        <v>453</v>
      </c>
      <c r="C14" s="83"/>
      <c r="D14" s="83"/>
      <c r="E14" s="83"/>
      <c r="F14" s="83"/>
      <c r="G14" s="83">
        <v>41999.99</v>
      </c>
      <c r="H14" s="83"/>
      <c r="I14" s="83"/>
      <c r="J14" s="414">
        <f t="shared" si="0"/>
        <v>41999.99</v>
      </c>
    </row>
    <row r="15" spans="1:10" ht="15" customHeight="1">
      <c r="A15" s="84" t="s">
        <v>448</v>
      </c>
      <c r="B15" s="85" t="s">
        <v>523</v>
      </c>
      <c r="C15" s="83"/>
      <c r="D15" s="83"/>
      <c r="E15" s="83"/>
      <c r="F15" s="83"/>
      <c r="G15" s="83"/>
      <c r="H15" s="83"/>
      <c r="I15" s="83"/>
      <c r="J15" s="414">
        <f t="shared" si="0"/>
        <v>0</v>
      </c>
    </row>
    <row r="16" spans="1:10" ht="15" customHeight="1">
      <c r="A16" s="84" t="s">
        <v>448</v>
      </c>
      <c r="B16" s="86" t="s">
        <v>105</v>
      </c>
      <c r="C16" s="83"/>
      <c r="D16" s="83"/>
      <c r="E16" s="83"/>
      <c r="F16" s="83"/>
      <c r="G16" s="83"/>
      <c r="H16" s="83"/>
      <c r="I16" s="83"/>
      <c r="J16" s="414">
        <f t="shared" si="0"/>
        <v>0</v>
      </c>
    </row>
    <row r="17" spans="1:12" ht="15" customHeight="1">
      <c r="A17" s="88" t="s">
        <v>448</v>
      </c>
      <c r="B17" s="89" t="s">
        <v>291</v>
      </c>
      <c r="C17" s="83"/>
      <c r="D17" s="83"/>
      <c r="E17" s="83"/>
      <c r="F17" s="83"/>
      <c r="G17" s="83"/>
      <c r="H17" s="83">
        <v>1429877.24</v>
      </c>
      <c r="I17" s="83"/>
      <c r="J17" s="414">
        <f t="shared" si="0"/>
        <v>1429877.24</v>
      </c>
    </row>
    <row r="18" spans="1:12" ht="15" customHeight="1">
      <c r="A18" s="76" t="s">
        <v>293</v>
      </c>
      <c r="B18" s="77" t="s">
        <v>454</v>
      </c>
      <c r="C18" s="78">
        <f t="shared" ref="C18:I18" si="3">C4+C5-C12</f>
        <v>250366.01</v>
      </c>
      <c r="D18" s="78">
        <f t="shared" si="3"/>
        <v>17130231.239999998</v>
      </c>
      <c r="E18" s="78">
        <f t="shared" si="3"/>
        <v>1905418.3</v>
      </c>
      <c r="F18" s="78">
        <f t="shared" si="3"/>
        <v>1039457</v>
      </c>
      <c r="G18" s="78">
        <f t="shared" si="3"/>
        <v>9905645.4199999999</v>
      </c>
      <c r="H18" s="78">
        <f t="shared" si="3"/>
        <v>441907.83999999985</v>
      </c>
      <c r="I18" s="78">
        <f t="shared" si="3"/>
        <v>0</v>
      </c>
      <c r="J18" s="78">
        <f t="shared" si="0"/>
        <v>30673025.809999999</v>
      </c>
    </row>
    <row r="19" spans="1:12" s="75" customFormat="1" ht="15" customHeight="1">
      <c r="A19" s="70" t="s">
        <v>294</v>
      </c>
      <c r="B19" s="92" t="s">
        <v>108</v>
      </c>
      <c r="C19" s="72"/>
      <c r="D19" s="72">
        <v>4783493.71</v>
      </c>
      <c r="E19" s="72">
        <v>1461749.07</v>
      </c>
      <c r="F19" s="72">
        <v>429685.56</v>
      </c>
      <c r="G19" s="72">
        <v>6128991.1399999997</v>
      </c>
      <c r="H19" s="93" t="s">
        <v>330</v>
      </c>
      <c r="I19" s="93" t="s">
        <v>330</v>
      </c>
      <c r="J19" s="74">
        <f t="shared" si="0"/>
        <v>12803919.48</v>
      </c>
    </row>
    <row r="20" spans="1:12" ht="15" customHeight="1">
      <c r="A20" s="76" t="s">
        <v>295</v>
      </c>
      <c r="B20" s="77" t="s">
        <v>323</v>
      </c>
      <c r="C20" s="78">
        <f>SUM(C21:C23)</f>
        <v>0</v>
      </c>
      <c r="D20" s="78">
        <f>SUM(D21:D23)</f>
        <v>194028.28</v>
      </c>
      <c r="E20" s="78">
        <f>SUM(E21:E23)</f>
        <v>148103.57</v>
      </c>
      <c r="F20" s="78">
        <f>SUM(F21:F23)</f>
        <v>94155.839999999997</v>
      </c>
      <c r="G20" s="78">
        <f>SUM(G21:G23)</f>
        <v>861153.82</v>
      </c>
      <c r="H20" s="94" t="s">
        <v>330</v>
      </c>
      <c r="I20" s="94" t="s">
        <v>330</v>
      </c>
      <c r="J20" s="78">
        <f t="shared" si="0"/>
        <v>1297441.5099999998</v>
      </c>
    </row>
    <row r="21" spans="1:12" ht="15" customHeight="1">
      <c r="A21" s="81" t="s">
        <v>448</v>
      </c>
      <c r="B21" s="95" t="s">
        <v>102</v>
      </c>
      <c r="C21" s="83"/>
      <c r="D21" s="83">
        <v>194028.28</v>
      </c>
      <c r="E21" s="83">
        <v>148103.57</v>
      </c>
      <c r="F21" s="83">
        <v>94155.839999999997</v>
      </c>
      <c r="G21" s="83">
        <v>861153.82</v>
      </c>
      <c r="H21" s="96" t="s">
        <v>330</v>
      </c>
      <c r="I21" s="96" t="s">
        <v>330</v>
      </c>
      <c r="J21" s="414">
        <f t="shared" si="0"/>
        <v>1297441.5099999998</v>
      </c>
    </row>
    <row r="22" spans="1:12" ht="15" customHeight="1">
      <c r="A22" s="84" t="s">
        <v>448</v>
      </c>
      <c r="B22" s="86" t="s">
        <v>105</v>
      </c>
      <c r="C22" s="83"/>
      <c r="D22" s="83"/>
      <c r="E22" s="83"/>
      <c r="F22" s="83"/>
      <c r="G22" s="83"/>
      <c r="H22" s="96" t="s">
        <v>330</v>
      </c>
      <c r="I22" s="96" t="s">
        <v>330</v>
      </c>
      <c r="J22" s="414">
        <f t="shared" si="0"/>
        <v>0</v>
      </c>
    </row>
    <row r="23" spans="1:12" ht="15" customHeight="1">
      <c r="A23" s="84" t="s">
        <v>448</v>
      </c>
      <c r="B23" s="86" t="s">
        <v>291</v>
      </c>
      <c r="C23" s="83"/>
      <c r="D23" s="83"/>
      <c r="E23" s="83"/>
      <c r="F23" s="83"/>
      <c r="G23" s="83"/>
      <c r="H23" s="96" t="s">
        <v>330</v>
      </c>
      <c r="I23" s="96" t="s">
        <v>330</v>
      </c>
      <c r="J23" s="414">
        <f t="shared" si="0"/>
        <v>0</v>
      </c>
    </row>
    <row r="24" spans="1:12" ht="15" customHeight="1">
      <c r="A24" s="76" t="s">
        <v>514</v>
      </c>
      <c r="B24" s="77" t="s">
        <v>258</v>
      </c>
      <c r="C24" s="78">
        <f>SUM(C25:C29)</f>
        <v>0</v>
      </c>
      <c r="D24" s="78">
        <f>SUM(D25:D29)</f>
        <v>0</v>
      </c>
      <c r="E24" s="78">
        <f>SUM(E25:E29)</f>
        <v>0</v>
      </c>
      <c r="F24" s="78">
        <f>SUM(F25:F29)</f>
        <v>0</v>
      </c>
      <c r="G24" s="78">
        <f>SUM(G25:G29)</f>
        <v>41999.99</v>
      </c>
      <c r="H24" s="94" t="s">
        <v>330</v>
      </c>
      <c r="I24" s="94" t="s">
        <v>330</v>
      </c>
      <c r="J24" s="78">
        <f t="shared" si="0"/>
        <v>41999.99</v>
      </c>
    </row>
    <row r="25" spans="1:12" ht="15" customHeight="1">
      <c r="A25" s="84" t="s">
        <v>448</v>
      </c>
      <c r="B25" s="86" t="s">
        <v>101</v>
      </c>
      <c r="C25" s="83"/>
      <c r="D25" s="83"/>
      <c r="E25" s="83"/>
      <c r="F25" s="83"/>
      <c r="G25" s="83"/>
      <c r="H25" s="96" t="s">
        <v>330</v>
      </c>
      <c r="I25" s="96" t="s">
        <v>330</v>
      </c>
      <c r="J25" s="414">
        <f t="shared" si="0"/>
        <v>0</v>
      </c>
    </row>
    <row r="26" spans="1:12" ht="15" customHeight="1">
      <c r="A26" s="84" t="s">
        <v>448</v>
      </c>
      <c r="B26" s="86" t="s">
        <v>453</v>
      </c>
      <c r="C26" s="83"/>
      <c r="D26" s="83"/>
      <c r="E26" s="83"/>
      <c r="F26" s="83"/>
      <c r="G26" s="83">
        <v>41999.99</v>
      </c>
      <c r="H26" s="96" t="s">
        <v>330</v>
      </c>
      <c r="I26" s="96" t="s">
        <v>330</v>
      </c>
      <c r="J26" s="414">
        <f t="shared" si="0"/>
        <v>41999.99</v>
      </c>
    </row>
    <row r="27" spans="1:12" ht="15" customHeight="1">
      <c r="A27" s="87" t="s">
        <v>448</v>
      </c>
      <c r="B27" s="85" t="s">
        <v>523</v>
      </c>
      <c r="C27" s="83"/>
      <c r="D27" s="83"/>
      <c r="E27" s="83"/>
      <c r="F27" s="83"/>
      <c r="G27" s="83"/>
      <c r="H27" s="96" t="s">
        <v>330</v>
      </c>
      <c r="I27" s="96" t="s">
        <v>330</v>
      </c>
      <c r="J27" s="414">
        <f t="shared" si="0"/>
        <v>0</v>
      </c>
    </row>
    <row r="28" spans="1:12" ht="15" customHeight="1">
      <c r="A28" s="84" t="s">
        <v>448</v>
      </c>
      <c r="B28" s="86" t="s">
        <v>105</v>
      </c>
      <c r="C28" s="83"/>
      <c r="D28" s="83"/>
      <c r="E28" s="83"/>
      <c r="F28" s="83"/>
      <c r="G28" s="83"/>
      <c r="H28" s="96" t="s">
        <v>330</v>
      </c>
      <c r="I28" s="96" t="s">
        <v>330</v>
      </c>
      <c r="J28" s="414">
        <f t="shared" si="0"/>
        <v>0</v>
      </c>
    </row>
    <row r="29" spans="1:12" ht="15" customHeight="1">
      <c r="A29" s="84" t="s">
        <v>448</v>
      </c>
      <c r="B29" s="86" t="s">
        <v>291</v>
      </c>
      <c r="C29" s="83"/>
      <c r="D29" s="83"/>
      <c r="E29" s="83"/>
      <c r="F29" s="83"/>
      <c r="G29" s="83"/>
      <c r="H29" s="96" t="s">
        <v>330</v>
      </c>
      <c r="I29" s="96" t="s">
        <v>330</v>
      </c>
      <c r="J29" s="414">
        <f t="shared" si="0"/>
        <v>0</v>
      </c>
      <c r="K29" s="57" t="s">
        <v>172</v>
      </c>
    </row>
    <row r="30" spans="1:12" s="75" customFormat="1" ht="15" customHeight="1">
      <c r="A30" s="90" t="s">
        <v>515</v>
      </c>
      <c r="B30" s="103" t="s">
        <v>324</v>
      </c>
      <c r="C30" s="80">
        <f>C19+C20-C24</f>
        <v>0</v>
      </c>
      <c r="D30" s="80">
        <f>D19+D20-D24</f>
        <v>4977521.99</v>
      </c>
      <c r="E30" s="80">
        <f>E19+E20-E24</f>
        <v>1609852.6400000001</v>
      </c>
      <c r="F30" s="80">
        <f>F19+F20-F24</f>
        <v>523841.4</v>
      </c>
      <c r="G30" s="80">
        <f>G19+G20-G24</f>
        <v>6948144.9699999997</v>
      </c>
      <c r="H30" s="104" t="s">
        <v>330</v>
      </c>
      <c r="I30" s="104" t="s">
        <v>330</v>
      </c>
      <c r="J30" s="80">
        <f t="shared" si="0"/>
        <v>14059361</v>
      </c>
      <c r="K30" s="58" t="s">
        <v>217</v>
      </c>
      <c r="L30" s="66" t="s">
        <v>218</v>
      </c>
    </row>
    <row r="31" spans="1:12" s="75" customFormat="1" ht="15" customHeight="1">
      <c r="A31" s="90" t="s">
        <v>516</v>
      </c>
      <c r="B31" s="103" t="s">
        <v>92</v>
      </c>
      <c r="C31" s="80">
        <f>C18-C30</f>
        <v>250366.01</v>
      </c>
      <c r="D31" s="80">
        <f>D18-D30</f>
        <v>12152709.249999998</v>
      </c>
      <c r="E31" s="80">
        <f>E18-E30</f>
        <v>295565.65999999992</v>
      </c>
      <c r="F31" s="80">
        <f>F18-F30</f>
        <v>515615.6</v>
      </c>
      <c r="G31" s="80">
        <f>G18-G30</f>
        <v>2957500.45</v>
      </c>
      <c r="H31" s="80">
        <f>H18</f>
        <v>441907.83999999985</v>
      </c>
      <c r="I31" s="80">
        <f>I18</f>
        <v>0</v>
      </c>
      <c r="J31" s="80">
        <f t="shared" si="0"/>
        <v>16613664.809999999</v>
      </c>
      <c r="K31" s="62" t="e">
        <f>#REF!</f>
        <v>#REF!</v>
      </c>
      <c r="L31" s="62" t="e">
        <f>J31-K31</f>
        <v>#REF!</v>
      </c>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1">
    <mergeCell ref="B2:J2"/>
  </mergeCells>
  <phoneticPr fontId="4" type="noConversion"/>
  <printOptions horizontalCentered="1"/>
  <pageMargins left="0.39370078740157483" right="0.39370078740157483" top="0.98425196850393704" bottom="0.98425196850393704" header="0.51181102362204722" footer="0.51181102362204722"/>
  <pageSetup paperSize="9" scale="77" firstPageNumber="23" orientation="landscape" horizontalDpi="4294967292" r:id="rId1"/>
  <headerFooter alignWithMargins="0"/>
  <rowBreaks count="1" manualBreakCount="1">
    <brk id="33" max="16383" man="1"/>
  </rowBreaks>
</worksheet>
</file>

<file path=xl/worksheets/sheet5.xml><?xml version="1.0" encoding="utf-8"?>
<worksheet xmlns="http://schemas.openxmlformats.org/spreadsheetml/2006/main" xmlns:r="http://schemas.openxmlformats.org/officeDocument/2006/relationships">
  <sheetPr codeName="Arkusz8"/>
  <dimension ref="A2:F64"/>
  <sheetViews>
    <sheetView view="pageBreakPreview" topLeftCell="A25" zoomScaleNormal="100" zoomScaleSheetLayoutView="100" workbookViewId="0">
      <selection activeCell="D28" sqref="D28"/>
    </sheetView>
  </sheetViews>
  <sheetFormatPr defaultColWidth="8.85546875" defaultRowHeight="11.25"/>
  <cols>
    <col min="1" max="1" width="8.42578125" style="12" customWidth="1"/>
    <col min="2" max="2" width="70.5703125" style="12" customWidth="1"/>
    <col min="3" max="3" width="14.28515625" style="12" customWidth="1"/>
    <col min="4" max="4" width="15.5703125" style="12" customWidth="1"/>
    <col min="5" max="6" width="12.85546875" style="12" customWidth="1"/>
    <col min="7" max="16384" width="8.85546875" style="12"/>
  </cols>
  <sheetData>
    <row r="2" spans="1:6" ht="22.5">
      <c r="A2" s="45" t="s">
        <v>179</v>
      </c>
      <c r="B2" s="46" t="s">
        <v>505</v>
      </c>
      <c r="C2" s="47" t="s">
        <v>503</v>
      </c>
      <c r="D2" s="47" t="s">
        <v>504</v>
      </c>
    </row>
    <row r="3" spans="1:6" ht="18.75" customHeight="1">
      <c r="A3" s="48" t="s">
        <v>289</v>
      </c>
      <c r="B3" s="49" t="s">
        <v>470</v>
      </c>
      <c r="C3" s="50">
        <v>16171756.970000001</v>
      </c>
      <c r="D3" s="50">
        <v>15721129.720000001</v>
      </c>
    </row>
    <row r="4" spans="1:6" ht="25.15" customHeight="1">
      <c r="A4" s="51" t="s">
        <v>290</v>
      </c>
      <c r="B4" s="52" t="s">
        <v>471</v>
      </c>
      <c r="C4" s="53">
        <f>SUM(C5:C6)</f>
        <v>0</v>
      </c>
      <c r="D4" s="53">
        <f>SUM(D5:D6)</f>
        <v>0</v>
      </c>
    </row>
    <row r="5" spans="1:6">
      <c r="A5" s="300" t="s">
        <v>448</v>
      </c>
      <c r="B5" s="49" t="s">
        <v>180</v>
      </c>
      <c r="C5" s="50">
        <v>0</v>
      </c>
      <c r="D5" s="50">
        <v>0</v>
      </c>
      <c r="E5" s="57" t="s">
        <v>172</v>
      </c>
      <c r="F5" s="57" t="s">
        <v>171</v>
      </c>
    </row>
    <row r="6" spans="1:6">
      <c r="A6" s="54" t="s">
        <v>448</v>
      </c>
      <c r="B6" s="56"/>
      <c r="C6" s="50"/>
      <c r="D6" s="50"/>
      <c r="E6" s="58" t="s">
        <v>217</v>
      </c>
      <c r="F6" s="58" t="s">
        <v>217</v>
      </c>
    </row>
    <row r="7" spans="1:6">
      <c r="A7" s="59"/>
      <c r="B7" s="46" t="s">
        <v>285</v>
      </c>
      <c r="C7" s="61">
        <f>SUM(C3:C4)</f>
        <v>16171756.970000001</v>
      </c>
      <c r="D7" s="61">
        <f>SUM(D3:D4)</f>
        <v>15721129.720000001</v>
      </c>
      <c r="E7" s="62" t="e">
        <f>#REF!</f>
        <v>#REF!</v>
      </c>
      <c r="F7" s="62" t="e">
        <f>#REF!</f>
        <v>#REF!</v>
      </c>
    </row>
    <row r="8" spans="1:6">
      <c r="E8" s="66" t="s">
        <v>218</v>
      </c>
      <c r="F8" s="66" t="s">
        <v>218</v>
      </c>
    </row>
    <row r="9" spans="1:6">
      <c r="E9" s="62" t="e">
        <f>C7-E7</f>
        <v>#REF!</v>
      </c>
      <c r="F9" s="62" t="e">
        <f>D7-F7</f>
        <v>#REF!</v>
      </c>
    </row>
    <row r="10" spans="1:6" ht="22.5">
      <c r="A10" s="45" t="s">
        <v>181</v>
      </c>
      <c r="B10" s="46" t="s">
        <v>613</v>
      </c>
      <c r="C10" s="47" t="s">
        <v>503</v>
      </c>
      <c r="D10" s="47" t="s">
        <v>504</v>
      </c>
    </row>
    <row r="11" spans="1:6" ht="16.5" customHeight="1">
      <c r="A11" s="51"/>
      <c r="B11" s="46" t="s">
        <v>506</v>
      </c>
      <c r="C11" s="405"/>
      <c r="D11" s="405"/>
    </row>
    <row r="12" spans="1:6">
      <c r="A12" s="300"/>
      <c r="B12" s="49" t="s">
        <v>183</v>
      </c>
      <c r="C12" s="50"/>
      <c r="D12" s="50"/>
    </row>
    <row r="13" spans="1:6">
      <c r="A13" s="54"/>
      <c r="B13" s="56" t="s">
        <v>184</v>
      </c>
      <c r="C13" s="50"/>
      <c r="D13" s="50"/>
    </row>
    <row r="14" spans="1:6">
      <c r="A14" s="54"/>
      <c r="B14" s="56" t="s">
        <v>636</v>
      </c>
      <c r="C14" s="50"/>
      <c r="D14" s="50"/>
    </row>
    <row r="15" spans="1:6">
      <c r="A15" s="59"/>
      <c r="B15" s="46" t="s">
        <v>113</v>
      </c>
      <c r="C15" s="61">
        <f>C11+C12-C13+C14</f>
        <v>0</v>
      </c>
      <c r="D15" s="61">
        <f>D11+D12-D13+D14</f>
        <v>0</v>
      </c>
    </row>
    <row r="18" spans="1:4" ht="26.25" customHeight="1">
      <c r="A18" s="45" t="s">
        <v>185</v>
      </c>
      <c r="B18" s="195" t="s">
        <v>394</v>
      </c>
      <c r="C18" s="216" t="s">
        <v>206</v>
      </c>
      <c r="D18" s="168"/>
    </row>
    <row r="19" spans="1:4" ht="14.1" customHeight="1">
      <c r="A19" s="171" t="s">
        <v>289</v>
      </c>
      <c r="B19" s="406" t="s">
        <v>207</v>
      </c>
      <c r="C19" s="200"/>
      <c r="D19" s="168"/>
    </row>
    <row r="20" spans="1:4" ht="14.1" customHeight="1">
      <c r="A20" s="171" t="s">
        <v>290</v>
      </c>
      <c r="B20" s="406" t="s">
        <v>208</v>
      </c>
      <c r="C20" s="200"/>
      <c r="D20" s="168"/>
    </row>
    <row r="21" spans="1:4" ht="14.1" customHeight="1">
      <c r="A21" s="171" t="s">
        <v>292</v>
      </c>
      <c r="B21" s="406" t="s">
        <v>209</v>
      </c>
      <c r="C21" s="200"/>
      <c r="D21" s="168"/>
    </row>
    <row r="22" spans="1:4" ht="14.1" customHeight="1">
      <c r="A22" s="171" t="s">
        <v>293</v>
      </c>
      <c r="B22" s="406" t="s">
        <v>210</v>
      </c>
      <c r="C22" s="200"/>
      <c r="D22" s="168"/>
    </row>
    <row r="23" spans="1:4" ht="14.1" customHeight="1">
      <c r="A23" s="171" t="s">
        <v>294</v>
      </c>
      <c r="B23" s="406" t="s">
        <v>291</v>
      </c>
      <c r="C23" s="200"/>
      <c r="D23" s="168"/>
    </row>
    <row r="24" spans="1:4" ht="14.1" customHeight="1">
      <c r="A24" s="407"/>
      <c r="B24" s="408" t="s">
        <v>285</v>
      </c>
      <c r="C24" s="201">
        <f>SUM(C19:C23)</f>
        <v>0</v>
      </c>
      <c r="D24" s="168"/>
    </row>
    <row r="27" spans="1:4" ht="29.25" customHeight="1">
      <c r="A27" s="45" t="s">
        <v>211</v>
      </c>
      <c r="B27" s="46" t="s">
        <v>614</v>
      </c>
      <c r="C27" s="47" t="s">
        <v>503</v>
      </c>
      <c r="D27" s="47" t="s">
        <v>504</v>
      </c>
    </row>
    <row r="28" spans="1:4">
      <c r="A28" s="48" t="s">
        <v>448</v>
      </c>
      <c r="B28" s="49" t="s">
        <v>528</v>
      </c>
      <c r="C28" s="55"/>
      <c r="D28" s="55"/>
    </row>
    <row r="29" spans="1:4">
      <c r="A29" s="48" t="s">
        <v>448</v>
      </c>
      <c r="B29" s="49" t="s">
        <v>529</v>
      </c>
      <c r="C29" s="55"/>
      <c r="D29" s="55"/>
    </row>
    <row r="30" spans="1:4">
      <c r="A30" s="48" t="s">
        <v>448</v>
      </c>
      <c r="B30" s="49"/>
      <c r="C30" s="55"/>
      <c r="D30" s="55"/>
    </row>
    <row r="31" spans="1:4">
      <c r="A31" s="48" t="s">
        <v>448</v>
      </c>
      <c r="B31" s="130"/>
      <c r="C31" s="50"/>
      <c r="D31" s="50"/>
    </row>
    <row r="32" spans="1:4" s="33" customFormat="1">
      <c r="A32" s="409"/>
      <c r="B32" s="46" t="s">
        <v>285</v>
      </c>
      <c r="C32" s="405">
        <f>SUM(C28:C31)</f>
        <v>0</v>
      </c>
      <c r="D32" s="405">
        <f>SUM(D28:D31)</f>
        <v>0</v>
      </c>
    </row>
    <row r="34" spans="1:4">
      <c r="A34" s="410"/>
      <c r="B34" s="411"/>
      <c r="C34" s="372"/>
      <c r="D34" s="372"/>
    </row>
    <row r="35" spans="1:4" ht="22.5">
      <c r="A35" s="45" t="s">
        <v>212</v>
      </c>
      <c r="B35" s="46" t="s">
        <v>625</v>
      </c>
      <c r="C35" s="47" t="s">
        <v>503</v>
      </c>
      <c r="D35" s="47" t="s">
        <v>504</v>
      </c>
    </row>
    <row r="36" spans="1:4">
      <c r="A36" s="48" t="s">
        <v>289</v>
      </c>
      <c r="B36" s="235" t="s">
        <v>472</v>
      </c>
      <c r="C36" s="50"/>
      <c r="D36" s="50"/>
    </row>
    <row r="37" spans="1:4">
      <c r="A37" s="48" t="s">
        <v>290</v>
      </c>
      <c r="B37" s="235" t="s">
        <v>615</v>
      </c>
      <c r="C37" s="53">
        <f>SUM(C38:C39)</f>
        <v>207777.65</v>
      </c>
      <c r="D37" s="53">
        <f>SUM(D38:D39)</f>
        <v>73616.7</v>
      </c>
    </row>
    <row r="38" spans="1:4">
      <c r="A38" s="48"/>
      <c r="B38" s="235" t="s">
        <v>624</v>
      </c>
      <c r="C38" s="50"/>
      <c r="D38" s="50"/>
    </row>
    <row r="39" spans="1:4">
      <c r="A39" s="48"/>
      <c r="B39" s="235" t="s">
        <v>299</v>
      </c>
      <c r="C39" s="50">
        <v>207777.65</v>
      </c>
      <c r="D39" s="50">
        <v>73616.7</v>
      </c>
    </row>
    <row r="40" spans="1:4" ht="22.5">
      <c r="A40" s="48" t="s">
        <v>292</v>
      </c>
      <c r="B40" s="235" t="s">
        <v>922</v>
      </c>
      <c r="C40" s="53"/>
      <c r="D40" s="53"/>
    </row>
    <row r="41" spans="1:4">
      <c r="A41" s="48"/>
      <c r="B41" s="235" t="s">
        <v>300</v>
      </c>
      <c r="C41" s="50"/>
      <c r="D41" s="50"/>
    </row>
    <row r="42" spans="1:4">
      <c r="A42" s="48"/>
      <c r="B42" s="235" t="s">
        <v>301</v>
      </c>
      <c r="C42" s="50">
        <v>147777.65</v>
      </c>
      <c r="D42" s="50">
        <v>13616.7</v>
      </c>
    </row>
    <row r="43" spans="1:4">
      <c r="A43" s="48"/>
      <c r="B43" s="235" t="s">
        <v>302</v>
      </c>
      <c r="C43" s="50">
        <v>60000</v>
      </c>
      <c r="D43" s="50">
        <v>60000</v>
      </c>
    </row>
    <row r="44" spans="1:4">
      <c r="A44" s="48"/>
      <c r="B44" s="294" t="s">
        <v>448</v>
      </c>
      <c r="C44" s="50"/>
      <c r="D44" s="50"/>
    </row>
    <row r="45" spans="1:4" ht="17.25" customHeight="1">
      <c r="A45" s="59"/>
      <c r="B45" s="46" t="s">
        <v>285</v>
      </c>
      <c r="C45" s="61">
        <f>C36+C37+C40</f>
        <v>207777.65</v>
      </c>
      <c r="D45" s="61">
        <f>D36+D37+D40</f>
        <v>73616.7</v>
      </c>
    </row>
    <row r="46" spans="1:4">
      <c r="A46" s="12" t="s">
        <v>954</v>
      </c>
    </row>
    <row r="47" spans="1:4">
      <c r="A47" s="12" t="s">
        <v>953</v>
      </c>
    </row>
    <row r="48" spans="1:4" ht="22.5">
      <c r="A48" s="45" t="s">
        <v>623</v>
      </c>
      <c r="B48" s="46" t="s">
        <v>605</v>
      </c>
      <c r="C48" s="47" t="s">
        <v>503</v>
      </c>
      <c r="D48" s="47" t="s">
        <v>504</v>
      </c>
    </row>
    <row r="49" spans="1:6" ht="16.5" customHeight="1">
      <c r="A49" s="51"/>
      <c r="B49" s="46" t="s">
        <v>506</v>
      </c>
      <c r="C49" s="405">
        <v>1746799.42</v>
      </c>
      <c r="D49" s="405">
        <v>2751886.43</v>
      </c>
    </row>
    <row r="50" spans="1:6">
      <c r="A50" s="300"/>
      <c r="B50" s="298" t="s">
        <v>455</v>
      </c>
      <c r="C50" s="50">
        <f>SUM(C51:C54)</f>
        <v>124985.66</v>
      </c>
      <c r="D50" s="50">
        <f>SUM(D51:D54)</f>
        <v>5855594.7000000002</v>
      </c>
    </row>
    <row r="51" spans="1:6">
      <c r="A51" s="300" t="s">
        <v>535</v>
      </c>
      <c r="B51" s="49" t="s">
        <v>188</v>
      </c>
      <c r="C51" s="50">
        <v>124985.66</v>
      </c>
      <c r="D51" s="50">
        <v>5855594.7000000002</v>
      </c>
    </row>
    <row r="52" spans="1:6">
      <c r="A52" s="300" t="s">
        <v>27</v>
      </c>
      <c r="B52" s="49" t="s">
        <v>189</v>
      </c>
      <c r="C52" s="50"/>
      <c r="D52" s="50"/>
    </row>
    <row r="53" spans="1:6">
      <c r="A53" s="300" t="s">
        <v>550</v>
      </c>
      <c r="B53" s="49" t="s">
        <v>190</v>
      </c>
      <c r="C53" s="50"/>
      <c r="D53" s="50"/>
    </row>
    <row r="54" spans="1:6">
      <c r="A54" s="300" t="s">
        <v>551</v>
      </c>
      <c r="B54" s="49"/>
      <c r="C54" s="50"/>
      <c r="D54" s="50"/>
    </row>
    <row r="55" spans="1:6">
      <c r="A55" s="300" t="s">
        <v>191</v>
      </c>
      <c r="B55" s="298" t="s">
        <v>456</v>
      </c>
      <c r="C55" s="50">
        <f>SUM(C56:C61)</f>
        <v>1429877.24</v>
      </c>
      <c r="D55" s="50">
        <f>SUM(D56:D61)</f>
        <v>6860681.7100000009</v>
      </c>
    </row>
    <row r="56" spans="1:6">
      <c r="A56" s="300" t="s">
        <v>535</v>
      </c>
      <c r="B56" s="49" t="s">
        <v>192</v>
      </c>
      <c r="C56" s="50">
        <v>73461.759999999995</v>
      </c>
      <c r="D56" s="50">
        <v>4369377.2300000004</v>
      </c>
    </row>
    <row r="57" spans="1:6">
      <c r="A57" s="300" t="s">
        <v>27</v>
      </c>
      <c r="B57" s="49" t="s">
        <v>193</v>
      </c>
      <c r="C57" s="50">
        <v>1356415.48</v>
      </c>
      <c r="D57" s="50">
        <v>2491304.48</v>
      </c>
    </row>
    <row r="58" spans="1:6">
      <c r="A58" s="300" t="s">
        <v>550</v>
      </c>
      <c r="B58" s="49" t="s">
        <v>194</v>
      </c>
      <c r="C58" s="50"/>
      <c r="D58" s="50"/>
    </row>
    <row r="59" spans="1:6">
      <c r="A59" s="300" t="s">
        <v>551</v>
      </c>
      <c r="B59" s="49" t="s">
        <v>195</v>
      </c>
      <c r="C59" s="50"/>
      <c r="D59" s="50"/>
    </row>
    <row r="60" spans="1:6">
      <c r="A60" s="300" t="s">
        <v>553</v>
      </c>
      <c r="B60" s="49" t="s">
        <v>196</v>
      </c>
      <c r="C60" s="50"/>
      <c r="D60" s="50"/>
      <c r="E60" s="57" t="s">
        <v>172</v>
      </c>
      <c r="F60" s="57" t="s">
        <v>171</v>
      </c>
    </row>
    <row r="61" spans="1:6">
      <c r="A61" s="300" t="s">
        <v>555</v>
      </c>
      <c r="B61" s="49"/>
      <c r="C61" s="50"/>
      <c r="D61" s="50"/>
      <c r="E61" s="57" t="s">
        <v>217</v>
      </c>
      <c r="F61" s="58" t="s">
        <v>217</v>
      </c>
    </row>
    <row r="62" spans="1:6">
      <c r="A62" s="59"/>
      <c r="B62" s="46" t="s">
        <v>113</v>
      </c>
      <c r="C62" s="61">
        <f>C49+C50-C55</f>
        <v>441907.83999999985</v>
      </c>
      <c r="D62" s="61">
        <f>D49+D50-D55</f>
        <v>1746799.42</v>
      </c>
      <c r="E62" s="62" t="e">
        <f>#REF!</f>
        <v>#REF!</v>
      </c>
      <c r="F62" s="62" t="e">
        <f>#REF!</f>
        <v>#REF!</v>
      </c>
    </row>
    <row r="63" spans="1:6">
      <c r="E63" s="66" t="s">
        <v>218</v>
      </c>
      <c r="F63" s="66" t="s">
        <v>218</v>
      </c>
    </row>
    <row r="64" spans="1:6">
      <c r="E64" s="62" t="e">
        <f>C62-E62</f>
        <v>#REF!</v>
      </c>
      <c r="F64" s="62" t="e">
        <f>D62-F62</f>
        <v>#REF!</v>
      </c>
    </row>
  </sheetData>
  <phoneticPr fontId="4" type="noConversion"/>
  <pageMargins left="0.75" right="0.75" top="1" bottom="1"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sheetPr codeName="Arkusz15"/>
  <dimension ref="A2:L91"/>
  <sheetViews>
    <sheetView view="pageBreakPreview" topLeftCell="A70" zoomScaleNormal="100" zoomScaleSheetLayoutView="100" workbookViewId="0">
      <selection activeCell="C30" sqref="C30"/>
    </sheetView>
  </sheetViews>
  <sheetFormatPr defaultColWidth="8.85546875" defaultRowHeight="11.25"/>
  <cols>
    <col min="1" max="1" width="8.85546875" style="12"/>
    <col min="2" max="2" width="49.7109375" style="12" customWidth="1"/>
    <col min="3" max="3" width="12" style="12" customWidth="1"/>
    <col min="4" max="4" width="14" style="12" customWidth="1"/>
    <col min="5" max="5" width="10.7109375" style="12" customWidth="1"/>
    <col min="6" max="6" width="13.5703125" style="12" customWidth="1"/>
    <col min="7" max="7" width="13.7109375" style="12" customWidth="1"/>
    <col min="8" max="8" width="13.140625" style="12" customWidth="1"/>
    <col min="9" max="9" width="11.140625" style="12" customWidth="1"/>
    <col min="10" max="10" width="10.42578125" style="12" customWidth="1"/>
    <col min="11" max="11" width="13" style="12" customWidth="1"/>
    <col min="12" max="12" width="12.28515625" style="12" customWidth="1"/>
    <col min="13" max="16384" width="8.85546875" style="12"/>
  </cols>
  <sheetData>
    <row r="2" spans="1:12">
      <c r="A2" s="45" t="s">
        <v>186</v>
      </c>
      <c r="B2" s="482" t="s">
        <v>86</v>
      </c>
      <c r="C2" s="482"/>
      <c r="D2" s="482"/>
      <c r="E2" s="482"/>
      <c r="F2" s="482"/>
      <c r="G2" s="482"/>
      <c r="H2" s="482"/>
      <c r="I2" s="482"/>
      <c r="J2" s="377"/>
      <c r="K2" s="377"/>
      <c r="L2" s="17"/>
    </row>
    <row r="3" spans="1:12">
      <c r="A3" s="476" t="s">
        <v>439</v>
      </c>
      <c r="B3" s="476" t="s">
        <v>437</v>
      </c>
      <c r="C3" s="483" t="s">
        <v>121</v>
      </c>
      <c r="D3" s="483" t="s">
        <v>498</v>
      </c>
      <c r="E3" s="483" t="s">
        <v>122</v>
      </c>
      <c r="F3" s="483"/>
      <c r="G3" s="483"/>
      <c r="H3" s="483" t="s">
        <v>499</v>
      </c>
      <c r="I3" s="483" t="s">
        <v>285</v>
      </c>
      <c r="J3" s="378"/>
      <c r="K3" s="378"/>
      <c r="L3" s="17"/>
    </row>
    <row r="4" spans="1:12" ht="61.5" customHeight="1">
      <c r="A4" s="476"/>
      <c r="B4" s="476"/>
      <c r="C4" s="483"/>
      <c r="D4" s="483"/>
      <c r="E4" s="379" t="s">
        <v>123</v>
      </c>
      <c r="F4" s="379" t="s">
        <v>603</v>
      </c>
      <c r="G4" s="379" t="s">
        <v>490</v>
      </c>
      <c r="H4" s="483"/>
      <c r="I4" s="483"/>
      <c r="J4" s="378"/>
      <c r="K4" s="378"/>
      <c r="L4" s="17"/>
    </row>
    <row r="5" spans="1:12">
      <c r="A5" s="389"/>
      <c r="B5" s="390" t="s">
        <v>506</v>
      </c>
      <c r="C5" s="73"/>
      <c r="D5" s="73"/>
      <c r="E5" s="73"/>
      <c r="F5" s="73"/>
      <c r="G5" s="73"/>
      <c r="H5" s="73"/>
      <c r="I5" s="391">
        <f>SUM(C5:H5)</f>
        <v>0</v>
      </c>
      <c r="J5" s="75"/>
      <c r="K5" s="75"/>
      <c r="L5" s="75"/>
    </row>
    <row r="6" spans="1:12">
      <c r="A6" s="76" t="s">
        <v>289</v>
      </c>
      <c r="B6" s="392" t="s">
        <v>500</v>
      </c>
      <c r="C6" s="393">
        <f t="shared" ref="C6:I6" si="0">SUM(C7:C12)</f>
        <v>0</v>
      </c>
      <c r="D6" s="393">
        <f t="shared" si="0"/>
        <v>0</v>
      </c>
      <c r="E6" s="393">
        <f t="shared" si="0"/>
        <v>0</v>
      </c>
      <c r="F6" s="393">
        <f t="shared" si="0"/>
        <v>0</v>
      </c>
      <c r="G6" s="393">
        <f t="shared" si="0"/>
        <v>0</v>
      </c>
      <c r="H6" s="393">
        <f t="shared" si="0"/>
        <v>0</v>
      </c>
      <c r="I6" s="393">
        <f t="shared" si="0"/>
        <v>0</v>
      </c>
      <c r="J6" s="17"/>
      <c r="K6" s="17"/>
      <c r="L6" s="17"/>
    </row>
    <row r="7" spans="1:12">
      <c r="A7" s="87" t="s">
        <v>448</v>
      </c>
      <c r="B7" s="384" t="s">
        <v>508</v>
      </c>
      <c r="C7" s="7"/>
      <c r="D7" s="7"/>
      <c r="E7" s="7"/>
      <c r="F7" s="7"/>
      <c r="G7" s="7"/>
      <c r="H7" s="7"/>
      <c r="I7" s="383">
        <f t="shared" ref="I7:I12" si="1">SUM(C7:H7)</f>
        <v>0</v>
      </c>
      <c r="J7" s="17"/>
      <c r="K7" s="17"/>
      <c r="L7" s="17"/>
    </row>
    <row r="8" spans="1:12">
      <c r="A8" s="87" t="s">
        <v>448</v>
      </c>
      <c r="B8" s="384" t="s">
        <v>507</v>
      </c>
      <c r="C8" s="7"/>
      <c r="D8" s="7"/>
      <c r="E8" s="7"/>
      <c r="F8" s="7"/>
      <c r="G8" s="7"/>
      <c r="H8" s="7"/>
      <c r="I8" s="383">
        <f t="shared" si="1"/>
        <v>0</v>
      </c>
      <c r="J8" s="17"/>
      <c r="K8" s="17"/>
      <c r="L8" s="17"/>
    </row>
    <row r="9" spans="1:12">
      <c r="A9" s="87" t="s">
        <v>448</v>
      </c>
      <c r="B9" s="394" t="s">
        <v>524</v>
      </c>
      <c r="C9" s="7"/>
      <c r="D9" s="7"/>
      <c r="E9" s="7"/>
      <c r="F9" s="7"/>
      <c r="G9" s="7"/>
      <c r="H9" s="7"/>
      <c r="I9" s="383">
        <f t="shared" si="1"/>
        <v>0</v>
      </c>
      <c r="J9" s="17"/>
      <c r="K9" s="395"/>
      <c r="L9" s="17"/>
    </row>
    <row r="10" spans="1:12">
      <c r="A10" s="87" t="s">
        <v>448</v>
      </c>
      <c r="B10" s="384" t="s">
        <v>105</v>
      </c>
      <c r="C10" s="7"/>
      <c r="D10" s="7"/>
      <c r="E10" s="7"/>
      <c r="F10" s="7"/>
      <c r="G10" s="7"/>
      <c r="H10" s="7"/>
      <c r="I10" s="383">
        <f t="shared" si="1"/>
        <v>0</v>
      </c>
      <c r="J10" s="17"/>
      <c r="K10" s="17"/>
      <c r="L10" s="17"/>
    </row>
    <row r="11" spans="1:12">
      <c r="A11" s="87" t="s">
        <v>448</v>
      </c>
      <c r="B11" s="384" t="s">
        <v>214</v>
      </c>
      <c r="C11" s="7"/>
      <c r="D11" s="7"/>
      <c r="E11" s="7"/>
      <c r="F11" s="7"/>
      <c r="G11" s="7"/>
      <c r="H11" s="7"/>
      <c r="I11" s="383">
        <f t="shared" si="1"/>
        <v>0</v>
      </c>
      <c r="J11" s="17"/>
      <c r="K11" s="17"/>
      <c r="L11" s="17"/>
    </row>
    <row r="12" spans="1:12">
      <c r="A12" s="87" t="s">
        <v>448</v>
      </c>
      <c r="B12" s="384" t="s">
        <v>291</v>
      </c>
      <c r="C12" s="7"/>
      <c r="D12" s="7"/>
      <c r="E12" s="7"/>
      <c r="F12" s="7"/>
      <c r="G12" s="7"/>
      <c r="H12" s="7"/>
      <c r="I12" s="383">
        <f t="shared" si="1"/>
        <v>0</v>
      </c>
      <c r="J12" s="17"/>
      <c r="K12" s="17"/>
      <c r="L12" s="17"/>
    </row>
    <row r="13" spans="1:12">
      <c r="A13" s="76" t="s">
        <v>290</v>
      </c>
      <c r="B13" s="396" t="s">
        <v>501</v>
      </c>
      <c r="C13" s="393">
        <f t="shared" ref="C13:I13" si="2">SUM(C14:C20)</f>
        <v>0</v>
      </c>
      <c r="D13" s="393">
        <f t="shared" si="2"/>
        <v>0</v>
      </c>
      <c r="E13" s="393">
        <f t="shared" si="2"/>
        <v>0</v>
      </c>
      <c r="F13" s="393">
        <f t="shared" si="2"/>
        <v>0</v>
      </c>
      <c r="G13" s="393">
        <f t="shared" si="2"/>
        <v>0</v>
      </c>
      <c r="H13" s="393">
        <f t="shared" si="2"/>
        <v>0</v>
      </c>
      <c r="I13" s="393">
        <f t="shared" si="2"/>
        <v>0</v>
      </c>
      <c r="J13" s="17"/>
      <c r="K13" s="17"/>
      <c r="L13" s="17"/>
    </row>
    <row r="14" spans="1:12">
      <c r="A14" s="87" t="s">
        <v>448</v>
      </c>
      <c r="B14" s="384" t="s">
        <v>101</v>
      </c>
      <c r="C14" s="7"/>
      <c r="D14" s="7"/>
      <c r="E14" s="7"/>
      <c r="F14" s="7"/>
      <c r="G14" s="7"/>
      <c r="H14" s="7"/>
      <c r="I14" s="383">
        <f t="shared" ref="I14:I20" si="3">SUM(C14:H14)</f>
        <v>0</v>
      </c>
      <c r="J14" s="17"/>
      <c r="K14" s="17"/>
      <c r="L14" s="17"/>
    </row>
    <row r="15" spans="1:12">
      <c r="A15" s="87" t="s">
        <v>448</v>
      </c>
      <c r="B15" s="384" t="s">
        <v>525</v>
      </c>
      <c r="C15" s="7"/>
      <c r="D15" s="7"/>
      <c r="E15" s="7"/>
      <c r="F15" s="7"/>
      <c r="G15" s="7"/>
      <c r="H15" s="7"/>
      <c r="I15" s="383">
        <f t="shared" si="3"/>
        <v>0</v>
      </c>
      <c r="J15" s="17"/>
      <c r="K15" s="17"/>
      <c r="L15" s="17"/>
    </row>
    <row r="16" spans="1:12">
      <c r="A16" s="87" t="s">
        <v>448</v>
      </c>
      <c r="B16" s="384" t="s">
        <v>526</v>
      </c>
      <c r="C16" s="7"/>
      <c r="D16" s="7"/>
      <c r="E16" s="7"/>
      <c r="F16" s="7"/>
      <c r="G16" s="7"/>
      <c r="H16" s="7"/>
      <c r="I16" s="383">
        <f t="shared" si="3"/>
        <v>0</v>
      </c>
      <c r="J16" s="17"/>
      <c r="K16" s="17"/>
      <c r="L16" s="17"/>
    </row>
    <row r="17" spans="1:12">
      <c r="A17" s="87" t="s">
        <v>448</v>
      </c>
      <c r="B17" s="384" t="s">
        <v>105</v>
      </c>
      <c r="C17" s="7"/>
      <c r="D17" s="7"/>
      <c r="E17" s="7"/>
      <c r="F17" s="7"/>
      <c r="G17" s="7"/>
      <c r="H17" s="7"/>
      <c r="I17" s="383">
        <f t="shared" si="3"/>
        <v>0</v>
      </c>
      <c r="J17" s="17"/>
      <c r="K17" s="17"/>
      <c r="L17" s="17"/>
    </row>
    <row r="18" spans="1:12">
      <c r="A18" s="87" t="s">
        <v>448</v>
      </c>
      <c r="B18" s="384" t="s">
        <v>527</v>
      </c>
      <c r="C18" s="7"/>
      <c r="D18" s="7"/>
      <c r="E18" s="7"/>
      <c r="F18" s="7"/>
      <c r="G18" s="7"/>
      <c r="H18" s="7"/>
      <c r="I18" s="383">
        <f t="shared" si="3"/>
        <v>0</v>
      </c>
      <c r="J18" s="17"/>
      <c r="K18" s="17"/>
      <c r="L18" s="17"/>
    </row>
    <row r="19" spans="1:12">
      <c r="A19" s="87" t="s">
        <v>448</v>
      </c>
      <c r="B19" s="384" t="s">
        <v>214</v>
      </c>
      <c r="C19" s="7"/>
      <c r="D19" s="7"/>
      <c r="E19" s="7"/>
      <c r="F19" s="7"/>
      <c r="G19" s="7"/>
      <c r="H19" s="7"/>
      <c r="I19" s="383">
        <f t="shared" si="3"/>
        <v>0</v>
      </c>
      <c r="J19" s="17"/>
      <c r="K19" s="57" t="s">
        <v>172</v>
      </c>
      <c r="L19" s="17"/>
    </row>
    <row r="20" spans="1:12">
      <c r="A20" s="87" t="s">
        <v>448</v>
      </c>
      <c r="B20" s="384" t="s">
        <v>291</v>
      </c>
      <c r="C20" s="7"/>
      <c r="D20" s="7"/>
      <c r="E20" s="7"/>
      <c r="F20" s="7"/>
      <c r="G20" s="7"/>
      <c r="H20" s="7"/>
      <c r="I20" s="383">
        <f t="shared" si="3"/>
        <v>0</v>
      </c>
      <c r="J20" s="17"/>
      <c r="K20" s="58" t="s">
        <v>217</v>
      </c>
      <c r="L20" s="66" t="s">
        <v>218</v>
      </c>
    </row>
    <row r="21" spans="1:12">
      <c r="A21" s="90"/>
      <c r="B21" s="397" t="s">
        <v>113</v>
      </c>
      <c r="C21" s="386">
        <f t="shared" ref="C21:I21" si="4">SUM(C5:C6,-C13)</f>
        <v>0</v>
      </c>
      <c r="D21" s="386">
        <f t="shared" si="4"/>
        <v>0</v>
      </c>
      <c r="E21" s="386">
        <f t="shared" si="4"/>
        <v>0</v>
      </c>
      <c r="F21" s="386">
        <f t="shared" si="4"/>
        <v>0</v>
      </c>
      <c r="G21" s="386">
        <f t="shared" si="4"/>
        <v>0</v>
      </c>
      <c r="H21" s="386">
        <f t="shared" si="4"/>
        <v>0</v>
      </c>
      <c r="I21" s="386">
        <f t="shared" si="4"/>
        <v>0</v>
      </c>
      <c r="J21" s="75"/>
      <c r="K21" s="62" t="e">
        <f>#REF!</f>
        <v>#REF!</v>
      </c>
      <c r="L21" s="62" t="e">
        <f>I21-K21</f>
        <v>#REF!</v>
      </c>
    </row>
    <row r="22" spans="1:12">
      <c r="A22" s="67"/>
      <c r="B22" s="17"/>
      <c r="C22" s="17"/>
      <c r="D22" s="17"/>
      <c r="E22" s="17"/>
      <c r="F22" s="17"/>
      <c r="G22" s="17"/>
      <c r="H22" s="17"/>
      <c r="I22" s="17"/>
      <c r="J22" s="17" t="s">
        <v>606</v>
      </c>
      <c r="K22" s="17"/>
      <c r="L22" s="17"/>
    </row>
    <row r="23" spans="1:12">
      <c r="A23" s="67"/>
      <c r="B23" s="17"/>
      <c r="C23" s="17"/>
      <c r="D23" s="17"/>
      <c r="E23" s="17"/>
      <c r="F23" s="17"/>
      <c r="G23" s="17"/>
      <c r="H23" s="17"/>
      <c r="I23" s="17"/>
      <c r="J23" s="17"/>
      <c r="K23" s="17"/>
      <c r="L23" s="17"/>
    </row>
    <row r="24" spans="1:12">
      <c r="A24" s="45" t="s">
        <v>637</v>
      </c>
      <c r="B24" s="472" t="s">
        <v>266</v>
      </c>
      <c r="C24" s="473"/>
      <c r="D24" s="473"/>
      <c r="E24" s="473"/>
      <c r="F24" s="473"/>
      <c r="G24" s="474"/>
      <c r="H24" s="377"/>
      <c r="I24" s="377"/>
      <c r="J24" s="17"/>
      <c r="K24" s="17"/>
      <c r="L24" s="17"/>
    </row>
    <row r="25" spans="1:12">
      <c r="A25" s="476" t="s">
        <v>439</v>
      </c>
      <c r="B25" s="476" t="s">
        <v>437</v>
      </c>
      <c r="C25" s="483" t="s">
        <v>267</v>
      </c>
      <c r="D25" s="483" t="s">
        <v>268</v>
      </c>
      <c r="E25" s="483" t="s">
        <v>269</v>
      </c>
      <c r="F25" s="483" t="s">
        <v>270</v>
      </c>
      <c r="G25" s="483" t="s">
        <v>285</v>
      </c>
      <c r="H25" s="378"/>
      <c r="I25" s="378"/>
      <c r="J25" s="17"/>
      <c r="K25" s="17"/>
      <c r="L25" s="17"/>
    </row>
    <row r="26" spans="1:12" ht="24" customHeight="1">
      <c r="A26" s="476"/>
      <c r="B26" s="476"/>
      <c r="C26" s="483"/>
      <c r="D26" s="483"/>
      <c r="E26" s="483"/>
      <c r="F26" s="483"/>
      <c r="G26" s="483"/>
      <c r="H26" s="378"/>
      <c r="I26" s="378"/>
      <c r="J26" s="17"/>
      <c r="K26" s="17"/>
      <c r="L26" s="17"/>
    </row>
    <row r="27" spans="1:12">
      <c r="A27" s="389" t="s">
        <v>289</v>
      </c>
      <c r="B27" s="390" t="s">
        <v>618</v>
      </c>
      <c r="C27" s="73"/>
      <c r="D27" s="73"/>
      <c r="E27" s="73"/>
      <c r="F27" s="73"/>
      <c r="G27" s="391">
        <f t="shared" ref="G27:G42" si="5">SUM(C27:F27)</f>
        <v>0</v>
      </c>
      <c r="H27" s="75"/>
      <c r="I27" s="75"/>
      <c r="J27" s="75"/>
      <c r="K27" s="75"/>
      <c r="L27" s="17"/>
    </row>
    <row r="28" spans="1:12">
      <c r="A28" s="76" t="s">
        <v>290</v>
      </c>
      <c r="B28" s="392" t="s">
        <v>272</v>
      </c>
      <c r="C28" s="393">
        <f>SUM(C29:C34)</f>
        <v>0</v>
      </c>
      <c r="D28" s="393">
        <f>SUM(D29:D34)</f>
        <v>0</v>
      </c>
      <c r="E28" s="393">
        <f>SUM(E29:E34)</f>
        <v>0</v>
      </c>
      <c r="F28" s="393">
        <f>SUM(F29:F34)</f>
        <v>0</v>
      </c>
      <c r="G28" s="393">
        <f t="shared" si="5"/>
        <v>0</v>
      </c>
      <c r="H28" s="17"/>
      <c r="I28" s="17"/>
      <c r="J28" s="17"/>
      <c r="K28" s="17"/>
      <c r="L28" s="17"/>
    </row>
    <row r="29" spans="1:12">
      <c r="A29" s="87" t="s">
        <v>448</v>
      </c>
      <c r="B29" s="384" t="s">
        <v>508</v>
      </c>
      <c r="C29" s="7"/>
      <c r="D29" s="7"/>
      <c r="E29" s="7"/>
      <c r="F29" s="7"/>
      <c r="G29" s="383">
        <f t="shared" si="5"/>
        <v>0</v>
      </c>
      <c r="H29" s="17"/>
      <c r="I29" s="17"/>
      <c r="J29" s="17"/>
      <c r="K29" s="17"/>
      <c r="L29" s="17"/>
    </row>
    <row r="30" spans="1:12">
      <c r="A30" s="87" t="s">
        <v>448</v>
      </c>
      <c r="B30" s="384" t="s">
        <v>507</v>
      </c>
      <c r="C30" s="7"/>
      <c r="D30" s="7"/>
      <c r="E30" s="7"/>
      <c r="F30" s="7"/>
      <c r="G30" s="383">
        <f t="shared" si="5"/>
        <v>0</v>
      </c>
      <c r="H30" s="17"/>
      <c r="I30" s="17"/>
      <c r="J30" s="17"/>
      <c r="K30" s="17"/>
      <c r="L30" s="67"/>
    </row>
    <row r="31" spans="1:12">
      <c r="A31" s="87" t="s">
        <v>448</v>
      </c>
      <c r="B31" s="394" t="s">
        <v>524</v>
      </c>
      <c r="C31" s="7"/>
      <c r="D31" s="7"/>
      <c r="E31" s="7"/>
      <c r="F31" s="7"/>
      <c r="G31" s="383">
        <f t="shared" si="5"/>
        <v>0</v>
      </c>
      <c r="H31" s="17"/>
      <c r="I31" s="17"/>
      <c r="J31" s="395"/>
      <c r="K31" s="17"/>
      <c r="L31" s="67"/>
    </row>
    <row r="32" spans="1:12">
      <c r="A32" s="87" t="s">
        <v>448</v>
      </c>
      <c r="B32" s="384" t="s">
        <v>105</v>
      </c>
      <c r="C32" s="7"/>
      <c r="D32" s="7"/>
      <c r="E32" s="7"/>
      <c r="F32" s="7"/>
      <c r="G32" s="383">
        <f t="shared" si="5"/>
        <v>0</v>
      </c>
      <c r="H32" s="17"/>
      <c r="I32" s="17"/>
      <c r="J32" s="17"/>
      <c r="K32" s="17"/>
      <c r="L32" s="67"/>
    </row>
    <row r="33" spans="1:12">
      <c r="A33" s="87" t="s">
        <v>448</v>
      </c>
      <c r="B33" s="384" t="s">
        <v>214</v>
      </c>
      <c r="C33" s="7"/>
      <c r="D33" s="7"/>
      <c r="E33" s="7"/>
      <c r="F33" s="7"/>
      <c r="G33" s="383">
        <f t="shared" si="5"/>
        <v>0</v>
      </c>
      <c r="H33" s="17"/>
      <c r="I33" s="17"/>
      <c r="J33" s="17"/>
      <c r="K33" s="17"/>
      <c r="L33" s="67"/>
    </row>
    <row r="34" spans="1:12">
      <c r="A34" s="87" t="s">
        <v>448</v>
      </c>
      <c r="B34" s="384" t="s">
        <v>291</v>
      </c>
      <c r="C34" s="7"/>
      <c r="D34" s="7"/>
      <c r="E34" s="7"/>
      <c r="F34" s="7"/>
      <c r="G34" s="383">
        <f t="shared" si="5"/>
        <v>0</v>
      </c>
      <c r="H34" s="17"/>
      <c r="I34" s="17"/>
      <c r="J34" s="17"/>
      <c r="K34" s="17"/>
      <c r="L34" s="67"/>
    </row>
    <row r="35" spans="1:12">
      <c r="A35" s="76" t="s">
        <v>292</v>
      </c>
      <c r="B35" s="396" t="s">
        <v>273</v>
      </c>
      <c r="C35" s="393">
        <f>SUM(C36:C42)</f>
        <v>0</v>
      </c>
      <c r="D35" s="393">
        <f>SUM(D36:D42)</f>
        <v>0</v>
      </c>
      <c r="E35" s="393">
        <f>SUM(E36:E42)</f>
        <v>0</v>
      </c>
      <c r="F35" s="393">
        <f>SUM(F36:F42)</f>
        <v>0</v>
      </c>
      <c r="G35" s="393">
        <f t="shared" si="5"/>
        <v>0</v>
      </c>
      <c r="H35" s="17"/>
      <c r="I35" s="17"/>
      <c r="J35" s="17"/>
      <c r="K35" s="17"/>
      <c r="L35" s="67"/>
    </row>
    <row r="36" spans="1:12">
      <c r="A36" s="87" t="s">
        <v>448</v>
      </c>
      <c r="B36" s="384" t="s">
        <v>101</v>
      </c>
      <c r="C36" s="7"/>
      <c r="D36" s="7"/>
      <c r="E36" s="7"/>
      <c r="F36" s="7"/>
      <c r="G36" s="383">
        <f t="shared" si="5"/>
        <v>0</v>
      </c>
      <c r="H36" s="17"/>
      <c r="I36" s="17"/>
      <c r="J36" s="17"/>
      <c r="K36" s="17"/>
    </row>
    <row r="37" spans="1:12">
      <c r="A37" s="87" t="s">
        <v>448</v>
      </c>
      <c r="B37" s="384" t="s">
        <v>525</v>
      </c>
      <c r="C37" s="7"/>
      <c r="D37" s="7"/>
      <c r="E37" s="7"/>
      <c r="F37" s="7"/>
      <c r="G37" s="383">
        <f t="shared" si="5"/>
        <v>0</v>
      </c>
      <c r="H37" s="17"/>
      <c r="I37" s="17"/>
      <c r="J37" s="17"/>
      <c r="K37" s="17"/>
    </row>
    <row r="38" spans="1:12">
      <c r="A38" s="87" t="s">
        <v>448</v>
      </c>
      <c r="B38" s="384" t="s">
        <v>526</v>
      </c>
      <c r="C38" s="7"/>
      <c r="D38" s="7"/>
      <c r="E38" s="7"/>
      <c r="F38" s="7"/>
      <c r="G38" s="383">
        <f t="shared" si="5"/>
        <v>0</v>
      </c>
      <c r="H38" s="17"/>
      <c r="I38" s="17"/>
      <c r="J38" s="17"/>
      <c r="K38" s="17"/>
    </row>
    <row r="39" spans="1:12">
      <c r="A39" s="87" t="s">
        <v>448</v>
      </c>
      <c r="B39" s="384" t="s">
        <v>105</v>
      </c>
      <c r="C39" s="7"/>
      <c r="D39" s="7"/>
      <c r="E39" s="7"/>
      <c r="F39" s="7"/>
      <c r="G39" s="383">
        <f t="shared" si="5"/>
        <v>0</v>
      </c>
      <c r="H39" s="17"/>
      <c r="I39" s="17"/>
      <c r="J39" s="17"/>
      <c r="K39" s="17"/>
    </row>
    <row r="40" spans="1:12">
      <c r="A40" s="87" t="s">
        <v>448</v>
      </c>
      <c r="B40" s="384" t="s">
        <v>527</v>
      </c>
      <c r="C40" s="7"/>
      <c r="D40" s="7"/>
      <c r="E40" s="7"/>
      <c r="F40" s="7"/>
      <c r="G40" s="383">
        <f t="shared" si="5"/>
        <v>0</v>
      </c>
      <c r="H40" s="17"/>
      <c r="I40" s="17"/>
      <c r="J40" s="17"/>
      <c r="K40" s="17"/>
    </row>
    <row r="41" spans="1:12">
      <c r="A41" s="87" t="s">
        <v>448</v>
      </c>
      <c r="B41" s="384" t="s">
        <v>214</v>
      </c>
      <c r="C41" s="7"/>
      <c r="D41" s="7"/>
      <c r="E41" s="7"/>
      <c r="F41" s="7"/>
      <c r="G41" s="383">
        <f t="shared" si="5"/>
        <v>0</v>
      </c>
      <c r="H41" s="17"/>
      <c r="I41" s="17"/>
      <c r="J41" s="17"/>
      <c r="K41" s="17"/>
    </row>
    <row r="42" spans="1:12">
      <c r="A42" s="87" t="s">
        <v>448</v>
      </c>
      <c r="B42" s="384" t="s">
        <v>291</v>
      </c>
      <c r="C42" s="7"/>
      <c r="D42" s="7"/>
      <c r="E42" s="7"/>
      <c r="F42" s="7"/>
      <c r="G42" s="383">
        <f t="shared" si="5"/>
        <v>0</v>
      </c>
      <c r="H42" s="17"/>
      <c r="I42" s="17"/>
      <c r="J42" s="17"/>
      <c r="K42" s="17"/>
    </row>
    <row r="43" spans="1:12">
      <c r="A43" s="398" t="s">
        <v>293</v>
      </c>
      <c r="B43" s="397" t="s">
        <v>619</v>
      </c>
      <c r="C43" s="386">
        <f>C27+C28-C35</f>
        <v>0</v>
      </c>
      <c r="D43" s="386">
        <f>D27+D28-D35</f>
        <v>0</v>
      </c>
      <c r="E43" s="386">
        <f>E27+E28-E35</f>
        <v>0</v>
      </c>
      <c r="F43" s="386">
        <f>F27+F28-F35</f>
        <v>0</v>
      </c>
      <c r="G43" s="386">
        <f>G27+G28-G35</f>
        <v>0</v>
      </c>
      <c r="H43" s="17"/>
      <c r="I43" s="17"/>
      <c r="J43" s="17"/>
      <c r="K43" s="17"/>
    </row>
    <row r="44" spans="1:12" ht="22.5">
      <c r="A44" s="389" t="s">
        <v>294</v>
      </c>
      <c r="B44" s="399" t="s">
        <v>926</v>
      </c>
      <c r="C44" s="73"/>
      <c r="D44" s="73"/>
      <c r="E44" s="73"/>
      <c r="F44" s="73"/>
      <c r="G44" s="391">
        <f t="shared" ref="G44:G59" si="6">SUM(C44:F44)</f>
        <v>0</v>
      </c>
      <c r="H44" s="17"/>
      <c r="I44" s="17"/>
      <c r="J44" s="17"/>
      <c r="K44" s="17"/>
    </row>
    <row r="45" spans="1:12">
      <c r="A45" s="76" t="s">
        <v>295</v>
      </c>
      <c r="B45" s="392" t="s">
        <v>272</v>
      </c>
      <c r="C45" s="393">
        <f>SUM(C46:C51)</f>
        <v>0</v>
      </c>
      <c r="D45" s="393">
        <f>SUM(D46:D51)</f>
        <v>0</v>
      </c>
      <c r="E45" s="393">
        <f>SUM(E46:E51)</f>
        <v>0</v>
      </c>
      <c r="F45" s="393">
        <f>SUM(F46:F51)</f>
        <v>0</v>
      </c>
      <c r="G45" s="393">
        <f t="shared" si="6"/>
        <v>0</v>
      </c>
      <c r="H45" s="17"/>
      <c r="I45" s="17"/>
      <c r="J45" s="17"/>
      <c r="K45" s="17"/>
    </row>
    <row r="46" spans="1:12">
      <c r="A46" s="87" t="s">
        <v>448</v>
      </c>
      <c r="B46" s="384" t="s">
        <v>508</v>
      </c>
      <c r="C46" s="7"/>
      <c r="D46" s="7"/>
      <c r="E46" s="7"/>
      <c r="F46" s="7"/>
      <c r="G46" s="383">
        <f t="shared" si="6"/>
        <v>0</v>
      </c>
      <c r="H46" s="17"/>
      <c r="I46" s="17"/>
      <c r="J46" s="17"/>
      <c r="K46" s="17"/>
    </row>
    <row r="47" spans="1:12">
      <c r="A47" s="87" t="s">
        <v>448</v>
      </c>
      <c r="B47" s="384" t="s">
        <v>507</v>
      </c>
      <c r="C47" s="7"/>
      <c r="D47" s="7"/>
      <c r="E47" s="7"/>
      <c r="F47" s="7"/>
      <c r="G47" s="383">
        <f t="shared" si="6"/>
        <v>0</v>
      </c>
      <c r="H47" s="17"/>
      <c r="I47" s="17"/>
      <c r="J47" s="17"/>
      <c r="K47" s="17"/>
    </row>
    <row r="48" spans="1:12">
      <c r="A48" s="87" t="s">
        <v>448</v>
      </c>
      <c r="B48" s="394" t="s">
        <v>524</v>
      </c>
      <c r="C48" s="7"/>
      <c r="D48" s="7"/>
      <c r="E48" s="7"/>
      <c r="F48" s="7"/>
      <c r="G48" s="383">
        <f t="shared" si="6"/>
        <v>0</v>
      </c>
      <c r="H48" s="17"/>
      <c r="I48" s="17"/>
      <c r="J48" s="17"/>
      <c r="K48" s="17"/>
    </row>
    <row r="49" spans="1:11">
      <c r="A49" s="87" t="s">
        <v>448</v>
      </c>
      <c r="B49" s="384" t="s">
        <v>105</v>
      </c>
      <c r="C49" s="7"/>
      <c r="D49" s="7"/>
      <c r="E49" s="7"/>
      <c r="F49" s="7"/>
      <c r="G49" s="383">
        <f t="shared" si="6"/>
        <v>0</v>
      </c>
      <c r="H49" s="17"/>
      <c r="I49" s="17"/>
      <c r="J49" s="17"/>
      <c r="K49" s="17"/>
    </row>
    <row r="50" spans="1:11">
      <c r="A50" s="87" t="s">
        <v>448</v>
      </c>
      <c r="B50" s="384" t="s">
        <v>214</v>
      </c>
      <c r="C50" s="7"/>
      <c r="D50" s="7"/>
      <c r="E50" s="7"/>
      <c r="F50" s="7"/>
      <c r="G50" s="383">
        <f t="shared" si="6"/>
        <v>0</v>
      </c>
      <c r="H50" s="17"/>
      <c r="I50" s="17"/>
      <c r="J50" s="17"/>
      <c r="K50" s="17"/>
    </row>
    <row r="51" spans="1:11">
      <c r="A51" s="87" t="s">
        <v>448</v>
      </c>
      <c r="B51" s="384" t="s">
        <v>291</v>
      </c>
      <c r="C51" s="7"/>
      <c r="D51" s="7"/>
      <c r="E51" s="7"/>
      <c r="F51" s="7"/>
      <c r="G51" s="383">
        <f t="shared" si="6"/>
        <v>0</v>
      </c>
      <c r="H51" s="17"/>
      <c r="I51" s="17"/>
      <c r="J51" s="17"/>
      <c r="K51" s="17"/>
    </row>
    <row r="52" spans="1:11">
      <c r="A52" s="76" t="s">
        <v>514</v>
      </c>
      <c r="B52" s="396" t="s">
        <v>273</v>
      </c>
      <c r="C52" s="393">
        <f>SUM(C53:C59)</f>
        <v>0</v>
      </c>
      <c r="D52" s="393">
        <f>SUM(D53:D59)</f>
        <v>0</v>
      </c>
      <c r="E52" s="393">
        <f>SUM(E53:E59)</f>
        <v>0</v>
      </c>
      <c r="F52" s="393">
        <f>SUM(F53:F59)</f>
        <v>0</v>
      </c>
      <c r="G52" s="393">
        <f t="shared" si="6"/>
        <v>0</v>
      </c>
      <c r="H52" s="17"/>
      <c r="I52" s="17"/>
      <c r="J52" s="17"/>
      <c r="K52" s="17"/>
    </row>
    <row r="53" spans="1:11">
      <c r="A53" s="87" t="s">
        <v>448</v>
      </c>
      <c r="B53" s="384" t="s">
        <v>101</v>
      </c>
      <c r="C53" s="7"/>
      <c r="D53" s="7"/>
      <c r="E53" s="7"/>
      <c r="F53" s="7"/>
      <c r="G53" s="383">
        <f t="shared" si="6"/>
        <v>0</v>
      </c>
      <c r="H53" s="17"/>
      <c r="I53" s="17"/>
      <c r="J53" s="17"/>
      <c r="K53" s="17"/>
    </row>
    <row r="54" spans="1:11">
      <c r="A54" s="87" t="s">
        <v>448</v>
      </c>
      <c r="B54" s="384" t="s">
        <v>525</v>
      </c>
      <c r="C54" s="7"/>
      <c r="D54" s="7"/>
      <c r="E54" s="7"/>
      <c r="F54" s="7"/>
      <c r="G54" s="383">
        <f t="shared" si="6"/>
        <v>0</v>
      </c>
      <c r="H54" s="17"/>
      <c r="I54" s="17"/>
      <c r="J54" s="17"/>
      <c r="K54" s="17"/>
    </row>
    <row r="55" spans="1:11">
      <c r="A55" s="87" t="s">
        <v>448</v>
      </c>
      <c r="B55" s="384" t="s">
        <v>526</v>
      </c>
      <c r="C55" s="7"/>
      <c r="D55" s="7"/>
      <c r="E55" s="7"/>
      <c r="F55" s="7"/>
      <c r="G55" s="383">
        <f t="shared" si="6"/>
        <v>0</v>
      </c>
      <c r="H55" s="17"/>
      <c r="I55" s="17"/>
      <c r="J55" s="17"/>
      <c r="K55" s="17"/>
    </row>
    <row r="56" spans="1:11">
      <c r="A56" s="87" t="s">
        <v>448</v>
      </c>
      <c r="B56" s="384" t="s">
        <v>105</v>
      </c>
      <c r="C56" s="7"/>
      <c r="D56" s="7"/>
      <c r="E56" s="7"/>
      <c r="F56" s="7"/>
      <c r="G56" s="383">
        <f t="shared" si="6"/>
        <v>0</v>
      </c>
      <c r="H56" s="17"/>
      <c r="I56" s="17"/>
      <c r="J56" s="17"/>
      <c r="K56" s="17"/>
    </row>
    <row r="57" spans="1:11">
      <c r="A57" s="87" t="s">
        <v>448</v>
      </c>
      <c r="B57" s="384" t="s">
        <v>527</v>
      </c>
      <c r="C57" s="7"/>
      <c r="D57" s="7"/>
      <c r="E57" s="7"/>
      <c r="F57" s="7"/>
      <c r="G57" s="383">
        <f t="shared" si="6"/>
        <v>0</v>
      </c>
      <c r="H57" s="17"/>
      <c r="I57" s="17"/>
      <c r="J57" s="17"/>
      <c r="K57" s="17"/>
    </row>
    <row r="58" spans="1:11">
      <c r="A58" s="87" t="s">
        <v>448</v>
      </c>
      <c r="B58" s="384" t="s">
        <v>214</v>
      </c>
      <c r="C58" s="7"/>
      <c r="D58" s="7"/>
      <c r="E58" s="7"/>
      <c r="F58" s="7"/>
      <c r="G58" s="383">
        <f t="shared" si="6"/>
        <v>0</v>
      </c>
      <c r="H58" s="17"/>
      <c r="I58" s="17"/>
      <c r="J58" s="17"/>
      <c r="K58" s="17"/>
    </row>
    <row r="59" spans="1:11">
      <c r="A59" s="87" t="s">
        <v>448</v>
      </c>
      <c r="B59" s="384" t="s">
        <v>291</v>
      </c>
      <c r="C59" s="7"/>
      <c r="D59" s="7"/>
      <c r="E59" s="7"/>
      <c r="F59" s="7"/>
      <c r="G59" s="383">
        <f t="shared" si="6"/>
        <v>0</v>
      </c>
      <c r="H59" s="17"/>
      <c r="I59" s="17"/>
      <c r="J59" s="17"/>
      <c r="K59" s="17"/>
    </row>
    <row r="60" spans="1:11" ht="39" customHeight="1">
      <c r="A60" s="90" t="s">
        <v>515</v>
      </c>
      <c r="B60" s="400" t="s">
        <v>923</v>
      </c>
      <c r="C60" s="386">
        <f>C44+C45-C52</f>
        <v>0</v>
      </c>
      <c r="D60" s="386">
        <f>D44+D45-D52</f>
        <v>0</v>
      </c>
      <c r="E60" s="386">
        <f>E44+E45-E52</f>
        <v>0</v>
      </c>
      <c r="F60" s="386">
        <f>F44+F45-F52</f>
        <v>0</v>
      </c>
      <c r="G60" s="386">
        <f>SUM(G44:G45,-G52)</f>
        <v>0</v>
      </c>
      <c r="H60" s="17"/>
      <c r="I60" s="17"/>
      <c r="J60" s="17"/>
      <c r="K60" s="17"/>
    </row>
    <row r="61" spans="1:11">
      <c r="A61" s="389" t="s">
        <v>516</v>
      </c>
      <c r="B61" s="390" t="s">
        <v>271</v>
      </c>
      <c r="C61" s="73"/>
      <c r="D61" s="73"/>
      <c r="E61" s="73"/>
      <c r="F61" s="73"/>
      <c r="G61" s="391">
        <f t="shared" ref="G61:G76" si="7">SUM(C61:F61)</f>
        <v>0</v>
      </c>
      <c r="H61" s="75"/>
      <c r="I61" s="75"/>
      <c r="J61" s="75"/>
      <c r="K61" s="75"/>
    </row>
    <row r="62" spans="1:11">
      <c r="A62" s="76" t="s">
        <v>103</v>
      </c>
      <c r="B62" s="392" t="s">
        <v>272</v>
      </c>
      <c r="C62" s="393">
        <f>SUM(C63:C68)</f>
        <v>0</v>
      </c>
      <c r="D62" s="393">
        <f>SUM(D63:D68)</f>
        <v>0</v>
      </c>
      <c r="E62" s="393">
        <f>SUM(E63:E68)</f>
        <v>0</v>
      </c>
      <c r="F62" s="393">
        <f>SUM(F63:F68)</f>
        <v>0</v>
      </c>
      <c r="G62" s="393">
        <f t="shared" si="7"/>
        <v>0</v>
      </c>
      <c r="H62" s="17"/>
      <c r="I62" s="17"/>
      <c r="J62" s="17"/>
      <c r="K62" s="17"/>
    </row>
    <row r="63" spans="1:11">
      <c r="A63" s="87" t="s">
        <v>448</v>
      </c>
      <c r="B63" s="384" t="s">
        <v>508</v>
      </c>
      <c r="C63" s="7"/>
      <c r="D63" s="7"/>
      <c r="E63" s="7"/>
      <c r="F63" s="7"/>
      <c r="G63" s="383">
        <f t="shared" si="7"/>
        <v>0</v>
      </c>
      <c r="H63" s="17"/>
      <c r="I63" s="17"/>
      <c r="J63" s="17"/>
      <c r="K63" s="17"/>
    </row>
    <row r="64" spans="1:11">
      <c r="A64" s="87" t="s">
        <v>448</v>
      </c>
      <c r="B64" s="384" t="s">
        <v>507</v>
      </c>
      <c r="C64" s="7"/>
      <c r="D64" s="7"/>
      <c r="E64" s="7"/>
      <c r="F64" s="7"/>
      <c r="G64" s="383">
        <f t="shared" si="7"/>
        <v>0</v>
      </c>
      <c r="H64" s="17"/>
      <c r="I64" s="17"/>
      <c r="J64" s="17"/>
      <c r="K64" s="17"/>
    </row>
    <row r="65" spans="1:12">
      <c r="A65" s="87" t="s">
        <v>448</v>
      </c>
      <c r="B65" s="394" t="s">
        <v>524</v>
      </c>
      <c r="C65" s="7"/>
      <c r="D65" s="7"/>
      <c r="E65" s="7"/>
      <c r="F65" s="7"/>
      <c r="G65" s="383">
        <f t="shared" si="7"/>
        <v>0</v>
      </c>
      <c r="H65" s="17"/>
      <c r="I65" s="17"/>
      <c r="J65" s="17"/>
      <c r="K65" s="17"/>
    </row>
    <row r="66" spans="1:12">
      <c r="A66" s="87" t="s">
        <v>448</v>
      </c>
      <c r="B66" s="384" t="s">
        <v>105</v>
      </c>
      <c r="C66" s="7"/>
      <c r="D66" s="7"/>
      <c r="E66" s="7"/>
      <c r="F66" s="7"/>
      <c r="G66" s="383">
        <f t="shared" si="7"/>
        <v>0</v>
      </c>
      <c r="H66" s="17"/>
      <c r="I66" s="17"/>
      <c r="J66" s="17"/>
      <c r="K66" s="17"/>
    </row>
    <row r="67" spans="1:12">
      <c r="A67" s="87" t="s">
        <v>448</v>
      </c>
      <c r="B67" s="384" t="s">
        <v>214</v>
      </c>
      <c r="C67" s="7"/>
      <c r="D67" s="7"/>
      <c r="E67" s="7"/>
      <c r="F67" s="7"/>
      <c r="G67" s="383">
        <f t="shared" si="7"/>
        <v>0</v>
      </c>
      <c r="H67" s="17"/>
      <c r="I67" s="17"/>
      <c r="J67" s="17"/>
      <c r="K67" s="17"/>
    </row>
    <row r="68" spans="1:12">
      <c r="A68" s="87" t="s">
        <v>448</v>
      </c>
      <c r="B68" s="384" t="s">
        <v>291</v>
      </c>
      <c r="C68" s="7"/>
      <c r="D68" s="7"/>
      <c r="E68" s="7"/>
      <c r="F68" s="7"/>
      <c r="G68" s="383">
        <f t="shared" si="7"/>
        <v>0</v>
      </c>
      <c r="H68" s="17"/>
      <c r="I68" s="17"/>
      <c r="J68" s="17"/>
      <c r="K68" s="17"/>
    </row>
    <row r="69" spans="1:12">
      <c r="A69" s="76" t="s">
        <v>620</v>
      </c>
      <c r="B69" s="396" t="s">
        <v>273</v>
      </c>
      <c r="C69" s="393">
        <f>SUM(C70:C76)</f>
        <v>0</v>
      </c>
      <c r="D69" s="393">
        <f>SUM(D70:D76)</f>
        <v>0</v>
      </c>
      <c r="E69" s="393">
        <f>SUM(E70:E76)</f>
        <v>0</v>
      </c>
      <c r="F69" s="393">
        <f>SUM(F70:F76)</f>
        <v>0</v>
      </c>
      <c r="G69" s="393">
        <f t="shared" si="7"/>
        <v>0</v>
      </c>
      <c r="H69" s="17"/>
      <c r="I69" s="17"/>
      <c r="J69" s="17"/>
      <c r="K69" s="17"/>
    </row>
    <row r="70" spans="1:12">
      <c r="A70" s="87" t="s">
        <v>448</v>
      </c>
      <c r="B70" s="384" t="s">
        <v>101</v>
      </c>
      <c r="C70" s="7"/>
      <c r="D70" s="7"/>
      <c r="E70" s="7"/>
      <c r="F70" s="7"/>
      <c r="G70" s="383">
        <f t="shared" si="7"/>
        <v>0</v>
      </c>
      <c r="H70" s="17"/>
      <c r="I70" s="17"/>
      <c r="J70" s="17"/>
      <c r="K70" s="17"/>
    </row>
    <row r="71" spans="1:12">
      <c r="A71" s="87" t="s">
        <v>448</v>
      </c>
      <c r="B71" s="384" t="s">
        <v>525</v>
      </c>
      <c r="C71" s="7"/>
      <c r="D71" s="7"/>
      <c r="E71" s="7"/>
      <c r="F71" s="7"/>
      <c r="G71" s="383">
        <f t="shared" si="7"/>
        <v>0</v>
      </c>
      <c r="H71" s="17"/>
      <c r="I71" s="17"/>
      <c r="J71" s="17"/>
      <c r="K71" s="17"/>
    </row>
    <row r="72" spans="1:12">
      <c r="A72" s="87" t="s">
        <v>448</v>
      </c>
      <c r="B72" s="384" t="s">
        <v>526</v>
      </c>
      <c r="C72" s="7"/>
      <c r="D72" s="7"/>
      <c r="E72" s="7"/>
      <c r="F72" s="7"/>
      <c r="G72" s="383">
        <f t="shared" si="7"/>
        <v>0</v>
      </c>
      <c r="H72" s="17"/>
      <c r="I72" s="17"/>
      <c r="J72" s="17"/>
      <c r="K72" s="17"/>
    </row>
    <row r="73" spans="1:12">
      <c r="A73" s="87" t="s">
        <v>448</v>
      </c>
      <c r="B73" s="384" t="s">
        <v>105</v>
      </c>
      <c r="C73" s="7"/>
      <c r="D73" s="7"/>
      <c r="E73" s="7"/>
      <c r="F73" s="7"/>
      <c r="G73" s="383">
        <f t="shared" si="7"/>
        <v>0</v>
      </c>
      <c r="H73" s="17"/>
      <c r="I73" s="17"/>
      <c r="J73" s="17"/>
      <c r="K73" s="17"/>
    </row>
    <row r="74" spans="1:12">
      <c r="A74" s="87" t="s">
        <v>448</v>
      </c>
      <c r="B74" s="384" t="s">
        <v>527</v>
      </c>
      <c r="C74" s="7"/>
      <c r="D74" s="7"/>
      <c r="E74" s="7"/>
      <c r="F74" s="7"/>
      <c r="G74" s="383">
        <f t="shared" si="7"/>
        <v>0</v>
      </c>
      <c r="H74" s="17"/>
      <c r="I74" s="17"/>
      <c r="J74" s="17"/>
      <c r="K74" s="17"/>
    </row>
    <row r="75" spans="1:12">
      <c r="A75" s="87" t="s">
        <v>448</v>
      </c>
      <c r="B75" s="384" t="s">
        <v>214</v>
      </c>
      <c r="C75" s="7"/>
      <c r="D75" s="7"/>
      <c r="E75" s="7"/>
      <c r="F75" s="7"/>
      <c r="G75" s="383">
        <f t="shared" si="7"/>
        <v>0</v>
      </c>
      <c r="H75" s="17"/>
      <c r="I75" s="17"/>
      <c r="J75" s="17"/>
      <c r="K75" s="17"/>
    </row>
    <row r="76" spans="1:12">
      <c r="A76" s="87" t="s">
        <v>448</v>
      </c>
      <c r="B76" s="384" t="s">
        <v>291</v>
      </c>
      <c r="C76" s="7"/>
      <c r="D76" s="7"/>
      <c r="E76" s="7"/>
      <c r="F76" s="7"/>
      <c r="G76" s="383">
        <f t="shared" si="7"/>
        <v>0</v>
      </c>
      <c r="H76" s="17"/>
      <c r="I76" s="17"/>
      <c r="J76" s="203"/>
      <c r="K76" s="57" t="s">
        <v>172</v>
      </c>
      <c r="L76" s="17"/>
    </row>
    <row r="77" spans="1:12">
      <c r="A77" s="90" t="s">
        <v>621</v>
      </c>
      <c r="B77" s="397" t="s">
        <v>274</v>
      </c>
      <c r="C77" s="386">
        <f>C61+C62-C69</f>
        <v>0</v>
      </c>
      <c r="D77" s="386">
        <f>D61+D62-D69</f>
        <v>0</v>
      </c>
      <c r="E77" s="386">
        <f>E61+E62-E69</f>
        <v>0</v>
      </c>
      <c r="F77" s="386">
        <f>F61+F62-F69</f>
        <v>0</v>
      </c>
      <c r="G77" s="386">
        <f>SUM(G61:G62,-G69)</f>
        <v>0</v>
      </c>
      <c r="H77" s="75"/>
      <c r="I77" s="75"/>
      <c r="J77" s="24"/>
      <c r="K77" s="58" t="s">
        <v>217</v>
      </c>
      <c r="L77" s="66" t="s">
        <v>218</v>
      </c>
    </row>
    <row r="78" spans="1:12">
      <c r="A78" s="90" t="s">
        <v>622</v>
      </c>
      <c r="B78" s="397" t="s">
        <v>275</v>
      </c>
      <c r="C78" s="386">
        <f>C43+C60+C77</f>
        <v>0</v>
      </c>
      <c r="D78" s="386">
        <f>D43+D60+D77</f>
        <v>0</v>
      </c>
      <c r="E78" s="386">
        <f>E43+E60+E77</f>
        <v>0</v>
      </c>
      <c r="F78" s="386">
        <f>F43+F60+F77</f>
        <v>0</v>
      </c>
      <c r="G78" s="386">
        <f>G43+G60+G77</f>
        <v>0</v>
      </c>
      <c r="H78" s="75"/>
      <c r="I78" s="75"/>
      <c r="J78" s="204"/>
      <c r="K78" s="62" t="e">
        <f>#REF!</f>
        <v>#REF!</v>
      </c>
      <c r="L78" s="62" t="e">
        <f>G78-K78</f>
        <v>#REF!</v>
      </c>
    </row>
    <row r="79" spans="1:12">
      <c r="J79" s="39"/>
    </row>
    <row r="81" spans="1:8">
      <c r="A81" s="401" t="s">
        <v>314</v>
      </c>
      <c r="B81" s="485" t="s">
        <v>638</v>
      </c>
      <c r="C81" s="486"/>
      <c r="D81" s="486"/>
      <c r="E81" s="486"/>
      <c r="F81" s="486"/>
      <c r="G81" s="486"/>
      <c r="H81" s="487"/>
    </row>
    <row r="82" spans="1:8">
      <c r="A82" s="488" t="s">
        <v>439</v>
      </c>
      <c r="B82" s="489" t="s">
        <v>437</v>
      </c>
      <c r="C82" s="490"/>
      <c r="D82" s="493" t="s">
        <v>628</v>
      </c>
      <c r="E82" s="493"/>
      <c r="F82" s="493"/>
      <c r="G82" s="494"/>
      <c r="H82" s="495" t="s">
        <v>285</v>
      </c>
    </row>
    <row r="83" spans="1:8" ht="45">
      <c r="A83" s="488"/>
      <c r="B83" s="491"/>
      <c r="C83" s="492"/>
      <c r="D83" s="402" t="s">
        <v>629</v>
      </c>
      <c r="E83" s="403" t="s">
        <v>630</v>
      </c>
      <c r="F83" s="403" t="s">
        <v>631</v>
      </c>
      <c r="G83" s="404" t="s">
        <v>632</v>
      </c>
      <c r="H83" s="496"/>
    </row>
    <row r="84" spans="1:8">
      <c r="A84" s="233"/>
      <c r="B84" s="484" t="s">
        <v>633</v>
      </c>
      <c r="C84" s="130" t="s">
        <v>634</v>
      </c>
      <c r="D84" s="130"/>
      <c r="E84" s="130"/>
      <c r="F84" s="130"/>
      <c r="G84" s="130"/>
      <c r="H84" s="130">
        <f t="shared" ref="H84:H89" si="8">SUM(D84:G84)</f>
        <v>0</v>
      </c>
    </row>
    <row r="85" spans="1:8">
      <c r="A85" s="452" t="s">
        <v>441</v>
      </c>
      <c r="B85" s="484"/>
      <c r="C85" s="130" t="s">
        <v>206</v>
      </c>
      <c r="D85" s="151"/>
      <c r="E85" s="151"/>
      <c r="F85" s="151"/>
      <c r="G85" s="151"/>
      <c r="H85" s="151">
        <f t="shared" si="8"/>
        <v>0</v>
      </c>
    </row>
    <row r="86" spans="1:8">
      <c r="A86" s="233"/>
      <c r="B86" s="484" t="s">
        <v>455</v>
      </c>
      <c r="C86" s="130" t="s">
        <v>634</v>
      </c>
      <c r="D86" s="130"/>
      <c r="E86" s="130"/>
      <c r="F86" s="130"/>
      <c r="G86" s="130"/>
      <c r="H86" s="130">
        <f t="shared" si="8"/>
        <v>0</v>
      </c>
    </row>
    <row r="87" spans="1:8">
      <c r="A87" s="452" t="s">
        <v>442</v>
      </c>
      <c r="B87" s="484"/>
      <c r="C87" s="130" t="s">
        <v>206</v>
      </c>
      <c r="D87" s="151"/>
      <c r="E87" s="151"/>
      <c r="F87" s="151"/>
      <c r="G87" s="151"/>
      <c r="H87" s="151">
        <f t="shared" si="8"/>
        <v>0</v>
      </c>
    </row>
    <row r="88" spans="1:8">
      <c r="A88" s="145"/>
      <c r="B88" s="484" t="s">
        <v>456</v>
      </c>
      <c r="C88" s="130" t="s">
        <v>634</v>
      </c>
      <c r="D88" s="130"/>
      <c r="E88" s="130"/>
      <c r="F88" s="130"/>
      <c r="G88" s="130"/>
      <c r="H88" s="130">
        <f t="shared" si="8"/>
        <v>0</v>
      </c>
    </row>
    <row r="89" spans="1:8">
      <c r="A89" s="452" t="s">
        <v>445</v>
      </c>
      <c r="B89" s="484"/>
      <c r="C89" s="130" t="s">
        <v>206</v>
      </c>
      <c r="D89" s="151"/>
      <c r="E89" s="151"/>
      <c r="F89" s="151"/>
      <c r="G89" s="151"/>
      <c r="H89" s="151">
        <f t="shared" si="8"/>
        <v>0</v>
      </c>
    </row>
    <row r="90" spans="1:8">
      <c r="A90" s="145"/>
      <c r="B90" s="484" t="s">
        <v>635</v>
      </c>
      <c r="C90" s="130" t="s">
        <v>634</v>
      </c>
      <c r="D90" s="130">
        <f t="shared" ref="D90:H91" si="9">D84+D86-D88</f>
        <v>0</v>
      </c>
      <c r="E90" s="130">
        <f t="shared" si="9"/>
        <v>0</v>
      </c>
      <c r="F90" s="130">
        <f t="shared" si="9"/>
        <v>0</v>
      </c>
      <c r="G90" s="130">
        <f t="shared" si="9"/>
        <v>0</v>
      </c>
      <c r="H90" s="130">
        <f t="shared" si="9"/>
        <v>0</v>
      </c>
    </row>
    <row r="91" spans="1:8">
      <c r="A91" s="452" t="s">
        <v>443</v>
      </c>
      <c r="B91" s="484"/>
      <c r="C91" s="130" t="s">
        <v>206</v>
      </c>
      <c r="D91" s="151">
        <f t="shared" si="9"/>
        <v>0</v>
      </c>
      <c r="E91" s="151">
        <f t="shared" si="9"/>
        <v>0</v>
      </c>
      <c r="F91" s="151">
        <f t="shared" si="9"/>
        <v>0</v>
      </c>
      <c r="G91" s="151">
        <f t="shared" si="9"/>
        <v>0</v>
      </c>
      <c r="H91" s="151">
        <f t="shared" si="9"/>
        <v>0</v>
      </c>
    </row>
  </sheetData>
  <mergeCells count="25">
    <mergeCell ref="B86:B87"/>
    <mergeCell ref="B88:B89"/>
    <mergeCell ref="B90:B91"/>
    <mergeCell ref="B81:H81"/>
    <mergeCell ref="A82:A83"/>
    <mergeCell ref="B82:C83"/>
    <mergeCell ref="D82:G82"/>
    <mergeCell ref="H82:H83"/>
    <mergeCell ref="B84:B85"/>
    <mergeCell ref="B24:G24"/>
    <mergeCell ref="A25:A26"/>
    <mergeCell ref="B25:B26"/>
    <mergeCell ref="C25:C26"/>
    <mergeCell ref="D25:D26"/>
    <mergeCell ref="E25:E26"/>
    <mergeCell ref="F25:F26"/>
    <mergeCell ref="G25:G26"/>
    <mergeCell ref="B2:I2"/>
    <mergeCell ref="A3:A4"/>
    <mergeCell ref="B3:B4"/>
    <mergeCell ref="C3:C4"/>
    <mergeCell ref="D3:D4"/>
    <mergeCell ref="E3:G3"/>
    <mergeCell ref="H3:H4"/>
    <mergeCell ref="I3:I4"/>
  </mergeCells>
  <pageMargins left="0.7" right="0.7" top="0.75" bottom="0.75" header="0.3" footer="0.3"/>
  <pageSetup paperSize="9" scale="84" orientation="landscape" horizontalDpi="4294967293" r:id="rId1"/>
  <rowBreaks count="2" manualBreakCount="2">
    <brk id="42" max="8" man="1"/>
    <brk id="79" max="8" man="1"/>
  </rowBreaks>
  <colBreaks count="1" manualBreakCount="1">
    <brk id="9" max="1048575" man="1"/>
  </colBreaks>
</worksheet>
</file>

<file path=xl/worksheets/sheet7.xml><?xml version="1.0" encoding="utf-8"?>
<worksheet xmlns="http://schemas.openxmlformats.org/spreadsheetml/2006/main" xmlns:r="http://schemas.openxmlformats.org/officeDocument/2006/relationships">
  <sheetPr codeName="Arkusz12"/>
  <dimension ref="A2:E55"/>
  <sheetViews>
    <sheetView view="pageBreakPreview" topLeftCell="A13" zoomScaleNormal="100" zoomScaleSheetLayoutView="100" workbookViewId="0">
      <selection activeCell="E44" sqref="E44"/>
    </sheetView>
  </sheetViews>
  <sheetFormatPr defaultColWidth="9.140625" defaultRowHeight="11.25"/>
  <cols>
    <col min="1" max="1" width="8" style="167" customWidth="1"/>
    <col min="2" max="2" width="54.7109375" style="167" customWidth="1"/>
    <col min="3" max="3" width="13.85546875" style="167" customWidth="1"/>
    <col min="4" max="4" width="14.28515625" style="168" customWidth="1"/>
    <col min="5" max="5" width="14.85546875" style="168" customWidth="1"/>
    <col min="6" max="7" width="12.42578125" style="12" customWidth="1"/>
    <col min="8" max="16384" width="9.140625" style="12"/>
  </cols>
  <sheetData>
    <row r="2" spans="1:5" ht="22.5">
      <c r="A2" s="194" t="s">
        <v>280</v>
      </c>
      <c r="B2" s="499" t="s">
        <v>640</v>
      </c>
      <c r="C2" s="500"/>
      <c r="D2" s="47" t="s">
        <v>503</v>
      </c>
      <c r="E2" s="47" t="s">
        <v>504</v>
      </c>
    </row>
    <row r="3" spans="1:5">
      <c r="A3" s="194"/>
      <c r="B3" s="497" t="s">
        <v>506</v>
      </c>
      <c r="C3" s="498"/>
      <c r="D3" s="50"/>
      <c r="E3" s="50"/>
    </row>
    <row r="4" spans="1:5">
      <c r="A4" s="211" t="s">
        <v>289</v>
      </c>
      <c r="B4" s="503" t="s">
        <v>98</v>
      </c>
      <c r="C4" s="504"/>
      <c r="D4" s="237">
        <f>SUM(D5:D13)</f>
        <v>0</v>
      </c>
      <c r="E4" s="237">
        <f>SUM(E5:E13)</f>
        <v>0</v>
      </c>
    </row>
    <row r="5" spans="1:5">
      <c r="A5" s="221" t="s">
        <v>448</v>
      </c>
      <c r="B5" s="497" t="s">
        <v>457</v>
      </c>
      <c r="C5" s="498"/>
      <c r="D5" s="50"/>
      <c r="E5" s="50"/>
    </row>
    <row r="6" spans="1:5">
      <c r="A6" s="221" t="s">
        <v>448</v>
      </c>
      <c r="B6" s="497" t="s">
        <v>57</v>
      </c>
      <c r="C6" s="498"/>
      <c r="D6" s="50"/>
      <c r="E6" s="50"/>
    </row>
    <row r="7" spans="1:5">
      <c r="A7" s="221" t="s">
        <v>448</v>
      </c>
      <c r="B7" s="497" t="s">
        <v>58</v>
      </c>
      <c r="C7" s="498"/>
      <c r="D7" s="50"/>
      <c r="E7" s="50"/>
    </row>
    <row r="8" spans="1:5">
      <c r="A8" s="221" t="s">
        <v>448</v>
      </c>
      <c r="B8" s="497" t="s">
        <v>59</v>
      </c>
      <c r="C8" s="498"/>
      <c r="D8" s="50"/>
      <c r="E8" s="50"/>
    </row>
    <row r="9" spans="1:5">
      <c r="A9" s="221" t="s">
        <v>448</v>
      </c>
      <c r="B9" s="497" t="s">
        <v>112</v>
      </c>
      <c r="C9" s="498"/>
      <c r="D9" s="50"/>
      <c r="E9" s="50"/>
    </row>
    <row r="10" spans="1:5">
      <c r="A10" s="221" t="s">
        <v>448</v>
      </c>
      <c r="B10" s="497" t="s">
        <v>60</v>
      </c>
      <c r="C10" s="498"/>
      <c r="D10" s="50"/>
      <c r="E10" s="50"/>
    </row>
    <row r="11" spans="1:5">
      <c r="A11" s="221" t="s">
        <v>448</v>
      </c>
      <c r="B11" s="497" t="s">
        <v>136</v>
      </c>
      <c r="C11" s="498"/>
      <c r="D11" s="50"/>
      <c r="E11" s="50"/>
    </row>
    <row r="12" spans="1:5">
      <c r="A12" s="221" t="s">
        <v>448</v>
      </c>
      <c r="B12" s="497" t="s">
        <v>61</v>
      </c>
      <c r="C12" s="498"/>
      <c r="D12" s="50"/>
      <c r="E12" s="50"/>
    </row>
    <row r="13" spans="1:5">
      <c r="A13" s="388" t="s">
        <v>448</v>
      </c>
      <c r="B13" s="501"/>
      <c r="C13" s="502"/>
      <c r="D13" s="50"/>
      <c r="E13" s="50"/>
    </row>
    <row r="14" spans="1:5">
      <c r="A14" s="211" t="s">
        <v>290</v>
      </c>
      <c r="B14" s="503" t="s">
        <v>100</v>
      </c>
      <c r="C14" s="504"/>
      <c r="D14" s="237">
        <f>SUM(D15:D23)</f>
        <v>0</v>
      </c>
      <c r="E14" s="237">
        <f>SUM(E15:E23)</f>
        <v>0</v>
      </c>
    </row>
    <row r="15" spans="1:5">
      <c r="A15" s="221" t="s">
        <v>448</v>
      </c>
      <c r="B15" s="497" t="s">
        <v>62</v>
      </c>
      <c r="C15" s="498"/>
      <c r="D15" s="50"/>
      <c r="E15" s="50"/>
    </row>
    <row r="16" spans="1:5">
      <c r="A16" s="221" t="s">
        <v>448</v>
      </c>
      <c r="B16" s="497" t="s">
        <v>63</v>
      </c>
      <c r="C16" s="498"/>
      <c r="D16" s="50"/>
      <c r="E16" s="50"/>
    </row>
    <row r="17" spans="1:5">
      <c r="A17" s="221" t="s">
        <v>448</v>
      </c>
      <c r="B17" s="497" t="s">
        <v>64</v>
      </c>
      <c r="C17" s="498"/>
      <c r="D17" s="50"/>
      <c r="E17" s="50"/>
    </row>
    <row r="18" spans="1:5">
      <c r="A18" s="221" t="s">
        <v>448</v>
      </c>
      <c r="B18" s="497" t="s">
        <v>65</v>
      </c>
      <c r="C18" s="498"/>
      <c r="D18" s="50"/>
      <c r="E18" s="50"/>
    </row>
    <row r="19" spans="1:5">
      <c r="A19" s="221" t="s">
        <v>448</v>
      </c>
      <c r="B19" s="497" t="s">
        <v>66</v>
      </c>
      <c r="C19" s="498"/>
      <c r="D19" s="50"/>
      <c r="E19" s="50"/>
    </row>
    <row r="20" spans="1:5">
      <c r="A20" s="221" t="s">
        <v>448</v>
      </c>
      <c r="B20" s="497" t="s">
        <v>67</v>
      </c>
      <c r="C20" s="498"/>
      <c r="D20" s="50"/>
      <c r="E20" s="50"/>
    </row>
    <row r="21" spans="1:5">
      <c r="A21" s="221" t="s">
        <v>448</v>
      </c>
      <c r="B21" s="497" t="s">
        <v>137</v>
      </c>
      <c r="C21" s="498"/>
      <c r="D21" s="50"/>
      <c r="E21" s="50"/>
    </row>
    <row r="22" spans="1:5">
      <c r="A22" s="221" t="s">
        <v>448</v>
      </c>
      <c r="B22" s="497" t="s">
        <v>641</v>
      </c>
      <c r="C22" s="498"/>
      <c r="D22" s="50"/>
      <c r="E22" s="50"/>
    </row>
    <row r="23" spans="1:5">
      <c r="A23" s="388" t="s">
        <v>448</v>
      </c>
      <c r="B23" s="501"/>
      <c r="C23" s="502"/>
      <c r="D23" s="50"/>
      <c r="E23" s="50"/>
    </row>
    <row r="24" spans="1:5">
      <c r="A24" s="214"/>
      <c r="B24" s="499" t="s">
        <v>113</v>
      </c>
      <c r="C24" s="500"/>
      <c r="D24" s="61">
        <f>D3+D4-D14</f>
        <v>0</v>
      </c>
      <c r="E24" s="61">
        <f>E3+E4-E14</f>
        <v>0</v>
      </c>
    </row>
    <row r="27" spans="1:5" ht="22.5">
      <c r="A27" s="194" t="s">
        <v>639</v>
      </c>
      <c r="B27" s="499" t="s">
        <v>111</v>
      </c>
      <c r="C27" s="500"/>
      <c r="D27" s="47" t="s">
        <v>503</v>
      </c>
      <c r="E27" s="47" t="s">
        <v>504</v>
      </c>
    </row>
    <row r="28" spans="1:5">
      <c r="A28" s="194"/>
      <c r="B28" s="497" t="s">
        <v>506</v>
      </c>
      <c r="C28" s="498"/>
      <c r="D28" s="50">
        <v>10973.6</v>
      </c>
      <c r="E28" s="50">
        <v>20018</v>
      </c>
    </row>
    <row r="29" spans="1:5">
      <c r="A29" s="211" t="s">
        <v>289</v>
      </c>
      <c r="B29" s="503" t="s">
        <v>98</v>
      </c>
      <c r="C29" s="504"/>
      <c r="D29" s="237">
        <f>SUM(D30:D38)</f>
        <v>5928.3</v>
      </c>
      <c r="E29" s="237">
        <f>SUM(E30:E38)</f>
        <v>3996.6</v>
      </c>
    </row>
    <row r="30" spans="1:5">
      <c r="A30" s="221" t="s">
        <v>448</v>
      </c>
      <c r="B30" s="497" t="s">
        <v>457</v>
      </c>
      <c r="C30" s="498"/>
      <c r="D30" s="50">
        <v>5928.3</v>
      </c>
      <c r="E30" s="50">
        <v>3996.6</v>
      </c>
    </row>
    <row r="31" spans="1:5">
      <c r="A31" s="221" t="s">
        <v>448</v>
      </c>
      <c r="B31" s="497" t="s">
        <v>57</v>
      </c>
      <c r="C31" s="498"/>
      <c r="D31" s="50"/>
      <c r="E31" s="50"/>
    </row>
    <row r="32" spans="1:5">
      <c r="A32" s="221" t="s">
        <v>448</v>
      </c>
      <c r="B32" s="497" t="s">
        <v>58</v>
      </c>
      <c r="C32" s="498"/>
      <c r="D32" s="50"/>
      <c r="E32" s="50"/>
    </row>
    <row r="33" spans="1:5">
      <c r="A33" s="221" t="s">
        <v>448</v>
      </c>
      <c r="B33" s="497" t="s">
        <v>59</v>
      </c>
      <c r="C33" s="498"/>
      <c r="D33" s="50"/>
      <c r="E33" s="50"/>
    </row>
    <row r="34" spans="1:5">
      <c r="A34" s="221" t="s">
        <v>448</v>
      </c>
      <c r="B34" s="497" t="s">
        <v>112</v>
      </c>
      <c r="C34" s="498"/>
      <c r="D34" s="50"/>
      <c r="E34" s="50"/>
    </row>
    <row r="35" spans="1:5">
      <c r="A35" s="221" t="s">
        <v>448</v>
      </c>
      <c r="B35" s="497" t="s">
        <v>60</v>
      </c>
      <c r="C35" s="498"/>
      <c r="D35" s="50"/>
      <c r="E35" s="50"/>
    </row>
    <row r="36" spans="1:5" ht="22.5" customHeight="1">
      <c r="A36" s="221" t="s">
        <v>448</v>
      </c>
      <c r="B36" s="497" t="s">
        <v>136</v>
      </c>
      <c r="C36" s="498"/>
      <c r="D36" s="50"/>
      <c r="E36" s="50"/>
    </row>
    <row r="37" spans="1:5">
      <c r="A37" s="221" t="s">
        <v>448</v>
      </c>
      <c r="B37" s="497" t="s">
        <v>61</v>
      </c>
      <c r="C37" s="498"/>
      <c r="D37" s="50"/>
      <c r="E37" s="50"/>
    </row>
    <row r="38" spans="1:5">
      <c r="A38" s="388" t="s">
        <v>448</v>
      </c>
      <c r="B38" s="501"/>
      <c r="C38" s="502"/>
      <c r="D38" s="50"/>
      <c r="E38" s="50"/>
    </row>
    <row r="39" spans="1:5">
      <c r="A39" s="211" t="s">
        <v>290</v>
      </c>
      <c r="B39" s="503" t="s">
        <v>100</v>
      </c>
      <c r="C39" s="504"/>
      <c r="D39" s="237">
        <f>SUM(D40:D48)</f>
        <v>6341</v>
      </c>
      <c r="E39" s="237">
        <f>SUM(E40:E48)</f>
        <v>13041</v>
      </c>
    </row>
    <row r="40" spans="1:5">
      <c r="A40" s="221" t="s">
        <v>448</v>
      </c>
      <c r="B40" s="497" t="s">
        <v>62</v>
      </c>
      <c r="C40" s="498"/>
      <c r="D40" s="50">
        <v>646</v>
      </c>
      <c r="E40" s="50">
        <v>6386</v>
      </c>
    </row>
    <row r="41" spans="1:5">
      <c r="A41" s="221" t="s">
        <v>448</v>
      </c>
      <c r="B41" s="497" t="s">
        <v>63</v>
      </c>
      <c r="C41" s="498"/>
      <c r="D41" s="50"/>
      <c r="E41" s="50"/>
    </row>
    <row r="42" spans="1:5">
      <c r="A42" s="221" t="s">
        <v>448</v>
      </c>
      <c r="B42" s="497" t="s">
        <v>64</v>
      </c>
      <c r="C42" s="498"/>
      <c r="D42" s="50"/>
      <c r="E42" s="50"/>
    </row>
    <row r="43" spans="1:5">
      <c r="A43" s="221" t="s">
        <v>448</v>
      </c>
      <c r="B43" s="497" t="s">
        <v>65</v>
      </c>
      <c r="C43" s="498"/>
      <c r="D43" s="50">
        <v>3588</v>
      </c>
      <c r="E43" s="50"/>
    </row>
    <row r="44" spans="1:5">
      <c r="A44" s="221" t="s">
        <v>448</v>
      </c>
      <c r="B44" s="497" t="s">
        <v>66</v>
      </c>
      <c r="C44" s="498"/>
      <c r="D44" s="50"/>
      <c r="E44" s="50"/>
    </row>
    <row r="45" spans="1:5">
      <c r="A45" s="221" t="s">
        <v>448</v>
      </c>
      <c r="B45" s="497" t="s">
        <v>67</v>
      </c>
      <c r="C45" s="498"/>
      <c r="D45" s="50"/>
      <c r="E45" s="50"/>
    </row>
    <row r="46" spans="1:5">
      <c r="A46" s="221" t="s">
        <v>448</v>
      </c>
      <c r="B46" s="497" t="s">
        <v>137</v>
      </c>
      <c r="C46" s="498"/>
      <c r="D46" s="50"/>
      <c r="E46" s="50"/>
    </row>
    <row r="47" spans="1:5">
      <c r="A47" s="221" t="s">
        <v>448</v>
      </c>
      <c r="B47" s="497" t="s">
        <v>641</v>
      </c>
      <c r="C47" s="498"/>
      <c r="D47" s="50"/>
      <c r="E47" s="50"/>
    </row>
    <row r="48" spans="1:5">
      <c r="A48" s="388" t="s">
        <v>448</v>
      </c>
      <c r="B48" s="501" t="s">
        <v>956</v>
      </c>
      <c r="C48" s="502"/>
      <c r="D48" s="50">
        <v>2107</v>
      </c>
      <c r="E48" s="50">
        <v>6655</v>
      </c>
    </row>
    <row r="49" spans="1:5">
      <c r="A49" s="214"/>
      <c r="B49" s="499" t="s">
        <v>113</v>
      </c>
      <c r="C49" s="500"/>
      <c r="D49" s="61">
        <f>D28+D29-D39</f>
        <v>10560.900000000001</v>
      </c>
      <c r="E49" s="61">
        <f>E28+E29-E39</f>
        <v>10973.599999999999</v>
      </c>
    </row>
    <row r="52" spans="1:5">
      <c r="A52" s="12"/>
      <c r="B52" s="12"/>
    </row>
    <row r="53" spans="1:5">
      <c r="A53" s="12"/>
      <c r="B53" s="12"/>
    </row>
    <row r="54" spans="1:5">
      <c r="A54" s="12"/>
      <c r="B54" s="12"/>
    </row>
    <row r="55" spans="1:5">
      <c r="A55" s="12"/>
      <c r="B55" s="12"/>
    </row>
  </sheetData>
  <mergeCells count="46">
    <mergeCell ref="B22:C22"/>
    <mergeCell ref="B47:C47"/>
    <mergeCell ref="B6:C6"/>
    <mergeCell ref="B7:C7"/>
    <mergeCell ref="B8:C8"/>
    <mergeCell ref="B11:C11"/>
    <mergeCell ref="B12:C12"/>
    <mergeCell ref="B13:C13"/>
    <mergeCell ref="B9:C9"/>
    <mergeCell ref="B10:C10"/>
    <mergeCell ref="B16:C16"/>
    <mergeCell ref="B17:C17"/>
    <mergeCell ref="B18:C18"/>
    <mergeCell ref="B19:C19"/>
    <mergeCell ref="B15:C15"/>
    <mergeCell ref="B20:C20"/>
    <mergeCell ref="B2:C2"/>
    <mergeCell ref="B3:C3"/>
    <mergeCell ref="B4:C4"/>
    <mergeCell ref="B5:C5"/>
    <mergeCell ref="B14:C14"/>
    <mergeCell ref="B21:C21"/>
    <mergeCell ref="B23:C23"/>
    <mergeCell ref="B24:C24"/>
    <mergeCell ref="B43:C43"/>
    <mergeCell ref="B27:C27"/>
    <mergeCell ref="B28:C28"/>
    <mergeCell ref="B29:C29"/>
    <mergeCell ref="B30:C30"/>
    <mergeCell ref="B31:C31"/>
    <mergeCell ref="B32:C32"/>
    <mergeCell ref="B33:C33"/>
    <mergeCell ref="B39:C39"/>
    <mergeCell ref="B40:C40"/>
    <mergeCell ref="B41:C41"/>
    <mergeCell ref="B42:C42"/>
    <mergeCell ref="B36:C36"/>
    <mergeCell ref="B34:C34"/>
    <mergeCell ref="B35:C35"/>
    <mergeCell ref="B49:C49"/>
    <mergeCell ref="B38:C38"/>
    <mergeCell ref="B46:C46"/>
    <mergeCell ref="B48:C48"/>
    <mergeCell ref="B37:C37"/>
    <mergeCell ref="B44:C44"/>
    <mergeCell ref="B45:C45"/>
  </mergeCells>
  <phoneticPr fontId="4" type="noConversion"/>
  <pageMargins left="0.74803149606299213" right="0.74803149606299213" top="0.98425196850393704" bottom="0.98425196850393704" header="0.51181102362204722" footer="0.51181102362204722"/>
  <pageSetup paperSize="9" scale="83" orientation="portrait" r:id="rId1"/>
  <headerFooter alignWithMargins="0"/>
  <rowBreaks count="1" manualBreakCount="1">
    <brk id="49" max="4" man="1"/>
  </rowBreaks>
</worksheet>
</file>

<file path=xl/worksheets/sheet8.xml><?xml version="1.0" encoding="utf-8"?>
<worksheet xmlns="http://schemas.openxmlformats.org/spreadsheetml/2006/main" xmlns:r="http://schemas.openxmlformats.org/officeDocument/2006/relationships">
  <sheetPr codeName="Arkusz9"/>
  <dimension ref="A2:K30"/>
  <sheetViews>
    <sheetView view="pageBreakPreview" topLeftCell="C10" zoomScaleNormal="100" zoomScaleSheetLayoutView="100" workbookViewId="0">
      <selection activeCell="H19" sqref="H19"/>
    </sheetView>
  </sheetViews>
  <sheetFormatPr defaultColWidth="8.85546875" defaultRowHeight="11.25"/>
  <cols>
    <col min="1" max="1" width="8.42578125" style="12" customWidth="1"/>
    <col min="2" max="2" width="41.7109375" style="12" customWidth="1"/>
    <col min="3" max="3" width="14.7109375" style="12" customWidth="1"/>
    <col min="4" max="9" width="12.7109375" style="12" customWidth="1"/>
    <col min="10" max="10" width="12.42578125" style="12" customWidth="1"/>
    <col min="11" max="11" width="13.42578125" style="12" customWidth="1"/>
    <col min="12" max="12" width="16.7109375" style="12" customWidth="1"/>
    <col min="13" max="16384" width="8.85546875" style="12"/>
  </cols>
  <sheetData>
    <row r="2" spans="1:11" ht="28.15" customHeight="1">
      <c r="A2" s="194" t="s">
        <v>187</v>
      </c>
      <c r="B2" s="21" t="s">
        <v>282</v>
      </c>
      <c r="C2" s="47" t="s">
        <v>228</v>
      </c>
      <c r="D2" s="218"/>
    </row>
    <row r="3" spans="1:11" ht="15" customHeight="1">
      <c r="A3" s="208" t="s">
        <v>289</v>
      </c>
      <c r="B3" s="361" t="s">
        <v>506</v>
      </c>
      <c r="C3" s="376">
        <v>14775000</v>
      </c>
      <c r="D3" s="218"/>
    </row>
    <row r="4" spans="1:11" ht="15" customHeight="1">
      <c r="A4" s="363" t="s">
        <v>290</v>
      </c>
      <c r="B4" s="364" t="s">
        <v>223</v>
      </c>
      <c r="C4" s="53">
        <f>SUM(C5:C7)</f>
        <v>500000</v>
      </c>
      <c r="D4" s="218"/>
    </row>
    <row r="5" spans="1:11" ht="15" customHeight="1">
      <c r="A5" s="293" t="s">
        <v>448</v>
      </c>
      <c r="B5" s="294" t="s">
        <v>957</v>
      </c>
      <c r="C5" s="50">
        <v>500000</v>
      </c>
      <c r="D5" s="218"/>
    </row>
    <row r="6" spans="1:11" ht="15" customHeight="1">
      <c r="A6" s="293" t="s">
        <v>448</v>
      </c>
      <c r="B6" s="294"/>
      <c r="C6" s="50"/>
      <c r="D6" s="218"/>
    </row>
    <row r="7" spans="1:11" ht="15" customHeight="1">
      <c r="A7" s="293" t="s">
        <v>448</v>
      </c>
      <c r="B7" s="294"/>
      <c r="C7" s="50"/>
      <c r="D7" s="218"/>
    </row>
    <row r="8" spans="1:11" ht="15" customHeight="1">
      <c r="A8" s="363" t="s">
        <v>292</v>
      </c>
      <c r="B8" s="364" t="s">
        <v>226</v>
      </c>
      <c r="C8" s="53">
        <f>SUM(C9:C11)</f>
        <v>0</v>
      </c>
      <c r="D8" s="218"/>
    </row>
    <row r="9" spans="1:11" ht="15" customHeight="1">
      <c r="A9" s="293" t="s">
        <v>448</v>
      </c>
      <c r="B9" s="294"/>
      <c r="C9" s="50"/>
      <c r="D9" s="218"/>
      <c r="E9" s="218"/>
    </row>
    <row r="10" spans="1:11" ht="15" customHeight="1">
      <c r="A10" s="293" t="s">
        <v>448</v>
      </c>
      <c r="B10" s="294"/>
      <c r="C10" s="50"/>
      <c r="D10" s="218"/>
      <c r="E10" s="218"/>
      <c r="J10" s="57" t="s">
        <v>172</v>
      </c>
      <c r="K10" s="17"/>
    </row>
    <row r="11" spans="1:11" ht="15" customHeight="1">
      <c r="A11" s="293" t="s">
        <v>448</v>
      </c>
      <c r="B11" s="294"/>
      <c r="C11" s="50"/>
      <c r="D11" s="218"/>
      <c r="E11" s="218"/>
      <c r="J11" s="58" t="s">
        <v>217</v>
      </c>
      <c r="K11" s="66" t="s">
        <v>218</v>
      </c>
    </row>
    <row r="12" spans="1:11" ht="15" customHeight="1">
      <c r="A12" s="214" t="s">
        <v>293</v>
      </c>
      <c r="B12" s="21" t="s">
        <v>113</v>
      </c>
      <c r="C12" s="61">
        <f>C3+C4-C8</f>
        <v>15275000</v>
      </c>
      <c r="D12" s="218"/>
      <c r="E12" s="218"/>
      <c r="J12" s="62" t="e">
        <f>#REF!</f>
        <v>#REF!</v>
      </c>
      <c r="K12" s="62" t="e">
        <f>C12-J12</f>
        <v>#REF!</v>
      </c>
    </row>
    <row r="16" spans="1:11" s="17" customFormat="1" ht="19.5" customHeight="1">
      <c r="A16" s="194" t="s">
        <v>642</v>
      </c>
      <c r="B16" s="482" t="s">
        <v>281</v>
      </c>
      <c r="C16" s="482"/>
      <c r="D16" s="482"/>
      <c r="E16" s="482"/>
      <c r="F16" s="482"/>
      <c r="G16" s="482"/>
      <c r="H16" s="482"/>
      <c r="I16" s="482"/>
      <c r="J16" s="377"/>
    </row>
    <row r="17" spans="1:11" s="17" customFormat="1" ht="33" customHeight="1">
      <c r="A17" s="476" t="s">
        <v>439</v>
      </c>
      <c r="B17" s="476" t="s">
        <v>643</v>
      </c>
      <c r="C17" s="483" t="s">
        <v>276</v>
      </c>
      <c r="D17" s="483"/>
      <c r="E17" s="483"/>
      <c r="F17" s="483" t="s">
        <v>285</v>
      </c>
      <c r="G17" s="483" t="s">
        <v>277</v>
      </c>
      <c r="H17" s="483" t="s">
        <v>278</v>
      </c>
      <c r="I17" s="483" t="s">
        <v>279</v>
      </c>
      <c r="J17" s="378"/>
      <c r="K17" s="378"/>
    </row>
    <row r="18" spans="1:11" s="17" customFormat="1" ht="28.5" customHeight="1">
      <c r="A18" s="476"/>
      <c r="B18" s="476"/>
      <c r="C18" s="379" t="s">
        <v>117</v>
      </c>
      <c r="D18" s="379" t="s">
        <v>222</v>
      </c>
      <c r="E18" s="379" t="s">
        <v>291</v>
      </c>
      <c r="F18" s="483"/>
      <c r="G18" s="483"/>
      <c r="H18" s="483"/>
      <c r="I18" s="483"/>
      <c r="J18" s="378"/>
      <c r="K18" s="378"/>
    </row>
    <row r="19" spans="1:11" s="17" customFormat="1" ht="15" customHeight="1">
      <c r="A19" s="87">
        <v>1</v>
      </c>
      <c r="B19" s="380" t="s">
        <v>958</v>
      </c>
      <c r="C19" s="381">
        <v>152750</v>
      </c>
      <c r="D19" s="7"/>
      <c r="E19" s="7"/>
      <c r="F19" s="7">
        <f t="shared" ref="F19:F24" si="0">SUM(C19:E19)</f>
        <v>152750</v>
      </c>
      <c r="G19" s="381">
        <v>100</v>
      </c>
      <c r="H19" s="7">
        <f t="shared" ref="H19:H24" si="1">F19*G19</f>
        <v>15275000</v>
      </c>
      <c r="I19" s="109">
        <f t="shared" ref="I19:I24" si="2">IF($C$12=0,0,H19/$C$12)</f>
        <v>1</v>
      </c>
    </row>
    <row r="20" spans="1:11" s="17" customFormat="1" ht="15" customHeight="1">
      <c r="A20" s="87"/>
      <c r="B20" s="380"/>
      <c r="C20" s="382"/>
      <c r="D20" s="383"/>
      <c r="E20" s="383"/>
      <c r="F20" s="7">
        <f t="shared" si="0"/>
        <v>0</v>
      </c>
      <c r="G20" s="381"/>
      <c r="H20" s="7">
        <f t="shared" si="1"/>
        <v>0</v>
      </c>
      <c r="I20" s="109">
        <f t="shared" si="2"/>
        <v>0</v>
      </c>
    </row>
    <row r="21" spans="1:11" s="17" customFormat="1" ht="15" customHeight="1">
      <c r="A21" s="87"/>
      <c r="B21" s="384"/>
      <c r="C21" s="381"/>
      <c r="D21" s="7"/>
      <c r="E21" s="7"/>
      <c r="F21" s="7">
        <f t="shared" si="0"/>
        <v>0</v>
      </c>
      <c r="G21" s="381"/>
      <c r="H21" s="7">
        <f t="shared" si="1"/>
        <v>0</v>
      </c>
      <c r="I21" s="109">
        <f t="shared" si="2"/>
        <v>0</v>
      </c>
    </row>
    <row r="22" spans="1:11" s="17" customFormat="1" ht="15" customHeight="1">
      <c r="A22" s="87"/>
      <c r="B22" s="384"/>
      <c r="C22" s="381"/>
      <c r="D22" s="7"/>
      <c r="E22" s="7"/>
      <c r="F22" s="7">
        <f t="shared" si="0"/>
        <v>0</v>
      </c>
      <c r="G22" s="381"/>
      <c r="H22" s="7">
        <f t="shared" si="1"/>
        <v>0</v>
      </c>
      <c r="I22" s="109">
        <f t="shared" si="2"/>
        <v>0</v>
      </c>
    </row>
    <row r="23" spans="1:11" s="17" customFormat="1" ht="15" customHeight="1">
      <c r="A23" s="87"/>
      <c r="B23" s="384"/>
      <c r="C23" s="381"/>
      <c r="D23" s="7"/>
      <c r="E23" s="7"/>
      <c r="F23" s="7">
        <f t="shared" si="0"/>
        <v>0</v>
      </c>
      <c r="G23" s="381"/>
      <c r="H23" s="7">
        <f t="shared" si="1"/>
        <v>0</v>
      </c>
      <c r="I23" s="109">
        <f t="shared" si="2"/>
        <v>0</v>
      </c>
      <c r="J23" s="57" t="s">
        <v>172</v>
      </c>
    </row>
    <row r="24" spans="1:11" s="17" customFormat="1" ht="15" customHeight="1">
      <c r="A24" s="87"/>
      <c r="B24" s="384"/>
      <c r="C24" s="381"/>
      <c r="D24" s="7"/>
      <c r="E24" s="7"/>
      <c r="F24" s="7">
        <f t="shared" si="0"/>
        <v>0</v>
      </c>
      <c r="G24" s="381"/>
      <c r="H24" s="7">
        <f t="shared" si="1"/>
        <v>0</v>
      </c>
      <c r="I24" s="109">
        <f t="shared" si="2"/>
        <v>0</v>
      </c>
      <c r="J24" s="58" t="s">
        <v>217</v>
      </c>
      <c r="K24" s="66" t="s">
        <v>218</v>
      </c>
    </row>
    <row r="25" spans="1:11" s="75" customFormat="1" ht="15" customHeight="1">
      <c r="A25" s="90"/>
      <c r="B25" s="385" t="s">
        <v>285</v>
      </c>
      <c r="C25" s="386">
        <f t="shared" ref="C25:I25" si="3">SUM(C19:C24)</f>
        <v>152750</v>
      </c>
      <c r="D25" s="386">
        <f t="shared" si="3"/>
        <v>0</v>
      </c>
      <c r="E25" s="386">
        <f t="shared" si="3"/>
        <v>0</v>
      </c>
      <c r="F25" s="386">
        <f t="shared" si="3"/>
        <v>152750</v>
      </c>
      <c r="G25" s="386">
        <f t="shared" si="3"/>
        <v>100</v>
      </c>
      <c r="H25" s="386">
        <f t="shared" si="3"/>
        <v>15275000</v>
      </c>
      <c r="I25" s="387">
        <f t="shared" si="3"/>
        <v>1</v>
      </c>
      <c r="J25" s="62" t="e">
        <f>#REF!</f>
        <v>#REF!</v>
      </c>
      <c r="K25" s="62" t="e">
        <f>H25-J25</f>
        <v>#REF!</v>
      </c>
    </row>
    <row r="29" spans="1:11" ht="19.5" customHeight="1"/>
    <row r="30" spans="1:11" s="17" customFormat="1" ht="19.5" customHeight="1">
      <c r="C30" s="12"/>
      <c r="D30" s="12"/>
      <c r="E30" s="12"/>
      <c r="F30" s="12"/>
      <c r="G30" s="12"/>
      <c r="H30" s="12"/>
      <c r="I30" s="12"/>
      <c r="J30" s="377"/>
    </row>
  </sheetData>
  <mergeCells count="8">
    <mergeCell ref="B16:I16"/>
    <mergeCell ref="A17:A18"/>
    <mergeCell ref="B17:B18"/>
    <mergeCell ref="C17:E17"/>
    <mergeCell ref="F17:F18"/>
    <mergeCell ref="G17:G18"/>
    <mergeCell ref="H17:H18"/>
    <mergeCell ref="I17:I18"/>
  </mergeCells>
  <phoneticPr fontId="4" type="noConversion"/>
  <printOptions horizontalCentered="1"/>
  <pageMargins left="0.39370078740157483" right="0.39370078740157483" top="0.98425196850393704" bottom="0.98425196850393704" header="0.51181102362204722" footer="0.51181102362204722"/>
  <pageSetup paperSize="9" scale="92"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Arkusz10"/>
  <dimension ref="A1:F56"/>
  <sheetViews>
    <sheetView view="pageBreakPreview" topLeftCell="A16" zoomScaleNormal="100" zoomScaleSheetLayoutView="100" workbookViewId="0"/>
  </sheetViews>
  <sheetFormatPr defaultColWidth="9.140625" defaultRowHeight="11.25"/>
  <cols>
    <col min="1" max="1" width="7.7109375" style="167" customWidth="1"/>
    <col min="2" max="2" width="72.42578125" style="167" customWidth="1"/>
    <col min="3" max="3" width="14.28515625" style="168" customWidth="1"/>
    <col min="4" max="4" width="14.140625" style="168" customWidth="1"/>
    <col min="5" max="6" width="11.85546875" style="12" customWidth="1"/>
    <col min="7" max="16384" width="9.140625" style="12"/>
  </cols>
  <sheetData>
    <row r="1" spans="1:6">
      <c r="A1" s="358"/>
      <c r="B1" s="359"/>
      <c r="C1" s="360"/>
      <c r="D1" s="218"/>
    </row>
    <row r="2" spans="1:6" ht="23.25" customHeight="1">
      <c r="A2" s="194" t="s">
        <v>69</v>
      </c>
      <c r="B2" s="21" t="s">
        <v>647</v>
      </c>
      <c r="C2" s="47" t="s">
        <v>228</v>
      </c>
      <c r="D2" s="218"/>
    </row>
    <row r="3" spans="1:6">
      <c r="A3" s="208" t="s">
        <v>289</v>
      </c>
      <c r="B3" s="361" t="s">
        <v>506</v>
      </c>
      <c r="C3" s="362"/>
      <c r="D3" s="218"/>
    </row>
    <row r="4" spans="1:6">
      <c r="A4" s="363" t="s">
        <v>290</v>
      </c>
      <c r="B4" s="364" t="s">
        <v>644</v>
      </c>
      <c r="C4" s="365">
        <f>SUM(C5:C7)</f>
        <v>0</v>
      </c>
      <c r="D4" s="218"/>
    </row>
    <row r="5" spans="1:6">
      <c r="A5" s="293" t="s">
        <v>448</v>
      </c>
      <c r="B5" s="294" t="s">
        <v>224</v>
      </c>
      <c r="C5" s="366"/>
      <c r="D5" s="218"/>
    </row>
    <row r="6" spans="1:6">
      <c r="A6" s="293" t="s">
        <v>448</v>
      </c>
      <c r="B6" s="294" t="s">
        <v>225</v>
      </c>
      <c r="C6" s="366"/>
      <c r="D6" s="218"/>
    </row>
    <row r="7" spans="1:6">
      <c r="A7" s="293" t="s">
        <v>448</v>
      </c>
      <c r="B7" s="294" t="s">
        <v>291</v>
      </c>
      <c r="C7" s="366"/>
      <c r="D7" s="218"/>
    </row>
    <row r="8" spans="1:6">
      <c r="A8" s="363" t="s">
        <v>292</v>
      </c>
      <c r="B8" s="364" t="s">
        <v>646</v>
      </c>
      <c r="C8" s="365">
        <f>SUM(C9:C11)</f>
        <v>0</v>
      </c>
      <c r="D8" s="218"/>
    </row>
    <row r="9" spans="1:6">
      <c r="A9" s="293" t="s">
        <v>448</v>
      </c>
      <c r="B9" s="294" t="s">
        <v>227</v>
      </c>
      <c r="C9" s="366"/>
      <c r="D9" s="218"/>
    </row>
    <row r="10" spans="1:6">
      <c r="A10" s="293" t="s">
        <v>448</v>
      </c>
      <c r="B10" s="294" t="s">
        <v>229</v>
      </c>
      <c r="C10" s="366"/>
      <c r="D10" s="218"/>
      <c r="E10" s="57" t="s">
        <v>172</v>
      </c>
      <c r="F10" s="17"/>
    </row>
    <row r="11" spans="1:6">
      <c r="A11" s="293" t="s">
        <v>448</v>
      </c>
      <c r="B11" s="294" t="s">
        <v>291</v>
      </c>
      <c r="C11" s="366"/>
      <c r="D11" s="218"/>
      <c r="E11" s="58" t="s">
        <v>217</v>
      </c>
      <c r="F11" s="66" t="s">
        <v>218</v>
      </c>
    </row>
    <row r="12" spans="1:6">
      <c r="A12" s="214"/>
      <c r="B12" s="21" t="s">
        <v>113</v>
      </c>
      <c r="C12" s="243">
        <f>C3+C4-C8</f>
        <v>0</v>
      </c>
      <c r="D12" s="218"/>
      <c r="E12" s="62" t="e">
        <f>#REF!</f>
        <v>#REF!</v>
      </c>
      <c r="F12" s="62" t="e">
        <f>C12-E12</f>
        <v>#REF!</v>
      </c>
    </row>
    <row r="13" spans="1:6" s="27" customFormat="1">
      <c r="A13" s="367"/>
      <c r="B13" s="368"/>
      <c r="C13" s="369"/>
      <c r="D13" s="370"/>
      <c r="E13" s="204"/>
      <c r="F13" s="204"/>
    </row>
    <row r="14" spans="1:6">
      <c r="A14" s="371"/>
      <c r="B14" s="207"/>
      <c r="C14" s="372"/>
      <c r="D14" s="372"/>
    </row>
    <row r="15" spans="1:6" ht="23.25" customHeight="1">
      <c r="A15" s="194" t="s">
        <v>110</v>
      </c>
      <c r="B15" s="21" t="s">
        <v>648</v>
      </c>
      <c r="C15" s="47" t="s">
        <v>228</v>
      </c>
      <c r="D15" s="218"/>
    </row>
    <row r="16" spans="1:6">
      <c r="A16" s="208" t="s">
        <v>289</v>
      </c>
      <c r="B16" s="361" t="s">
        <v>506</v>
      </c>
      <c r="C16" s="362"/>
      <c r="D16" s="218"/>
    </row>
    <row r="17" spans="1:6">
      <c r="A17" s="363" t="s">
        <v>290</v>
      </c>
      <c r="B17" s="364" t="s">
        <v>644</v>
      </c>
      <c r="C17" s="365">
        <f>SUM(C18:C20)</f>
        <v>0</v>
      </c>
      <c r="D17" s="218"/>
    </row>
    <row r="18" spans="1:6">
      <c r="A18" s="293" t="s">
        <v>448</v>
      </c>
      <c r="B18" s="294" t="s">
        <v>649</v>
      </c>
      <c r="C18" s="366"/>
      <c r="D18" s="218"/>
    </row>
    <row r="19" spans="1:6">
      <c r="A19" s="293" t="s">
        <v>448</v>
      </c>
      <c r="B19" s="294" t="s">
        <v>650</v>
      </c>
      <c r="C19" s="366"/>
      <c r="D19" s="218"/>
    </row>
    <row r="20" spans="1:6">
      <c r="A20" s="293" t="s">
        <v>448</v>
      </c>
      <c r="B20" s="294" t="s">
        <v>291</v>
      </c>
      <c r="C20" s="366"/>
      <c r="D20" s="218"/>
    </row>
    <row r="21" spans="1:6">
      <c r="A21" s="363" t="s">
        <v>292</v>
      </c>
      <c r="B21" s="364" t="s">
        <v>646</v>
      </c>
      <c r="C21" s="365">
        <f>SUM(C22:C24)</f>
        <v>0</v>
      </c>
      <c r="D21" s="218"/>
    </row>
    <row r="22" spans="1:6">
      <c r="A22" s="293" t="s">
        <v>448</v>
      </c>
      <c r="B22" s="294" t="s">
        <v>149</v>
      </c>
      <c r="C22" s="366"/>
      <c r="D22" s="218"/>
    </row>
    <row r="23" spans="1:6">
      <c r="A23" s="293" t="s">
        <v>448</v>
      </c>
      <c r="B23" s="294" t="s">
        <v>927</v>
      </c>
      <c r="C23" s="366"/>
      <c r="D23" s="218"/>
      <c r="E23" s="57" t="s">
        <v>172</v>
      </c>
      <c r="F23" s="17"/>
    </row>
    <row r="24" spans="1:6">
      <c r="A24" s="293" t="s">
        <v>448</v>
      </c>
      <c r="B24" s="294" t="s">
        <v>291</v>
      </c>
      <c r="C24" s="366"/>
      <c r="D24" s="218"/>
      <c r="E24" s="58" t="s">
        <v>217</v>
      </c>
      <c r="F24" s="66" t="s">
        <v>218</v>
      </c>
    </row>
    <row r="25" spans="1:6">
      <c r="A25" s="214"/>
      <c r="B25" s="21" t="s">
        <v>113</v>
      </c>
      <c r="C25" s="243">
        <f>C16+C17-C21</f>
        <v>0</v>
      </c>
      <c r="D25" s="218"/>
      <c r="E25" s="62" t="e">
        <f>#REF!</f>
        <v>#REF!</v>
      </c>
      <c r="F25" s="62" t="e">
        <f>C25-E25</f>
        <v>#REF!</v>
      </c>
    </row>
    <row r="26" spans="1:6">
      <c r="A26" s="373"/>
      <c r="B26" s="374"/>
      <c r="C26" s="65"/>
      <c r="D26" s="65"/>
    </row>
    <row r="27" spans="1:6">
      <c r="A27" s="374"/>
      <c r="B27" s="374"/>
      <c r="C27" s="65"/>
      <c r="D27" s="65"/>
    </row>
    <row r="28" spans="1:6" ht="23.25" customHeight="1">
      <c r="A28" s="194" t="s">
        <v>652</v>
      </c>
      <c r="B28" s="21" t="s">
        <v>651</v>
      </c>
      <c r="C28" s="47" t="s">
        <v>228</v>
      </c>
      <c r="D28" s="218"/>
    </row>
    <row r="29" spans="1:6">
      <c r="A29" s="208" t="s">
        <v>289</v>
      </c>
      <c r="B29" s="361" t="s">
        <v>506</v>
      </c>
      <c r="C29" s="362"/>
      <c r="D29" s="218"/>
    </row>
    <row r="30" spans="1:6">
      <c r="A30" s="363" t="s">
        <v>290</v>
      </c>
      <c r="B30" s="364" t="s">
        <v>644</v>
      </c>
      <c r="C30" s="365">
        <f>SUM(C31:C33)</f>
        <v>0</v>
      </c>
      <c r="D30" s="218"/>
    </row>
    <row r="31" spans="1:6">
      <c r="A31" s="293" t="s">
        <v>448</v>
      </c>
      <c r="B31" s="294" t="s">
        <v>225</v>
      </c>
      <c r="C31" s="366"/>
      <c r="D31" s="218"/>
    </row>
    <row r="32" spans="1:6">
      <c r="A32" s="293" t="s">
        <v>448</v>
      </c>
      <c r="B32" s="294" t="s">
        <v>645</v>
      </c>
      <c r="C32" s="366"/>
      <c r="D32" s="218"/>
    </row>
    <row r="33" spans="1:6">
      <c r="A33" s="293" t="s">
        <v>448</v>
      </c>
      <c r="B33" s="294" t="s">
        <v>291</v>
      </c>
      <c r="C33" s="366"/>
      <c r="D33" s="218"/>
    </row>
    <row r="34" spans="1:6">
      <c r="A34" s="363" t="s">
        <v>292</v>
      </c>
      <c r="B34" s="364" t="s">
        <v>646</v>
      </c>
      <c r="C34" s="365">
        <f>SUM(C35:C38)</f>
        <v>0</v>
      </c>
      <c r="D34" s="218"/>
    </row>
    <row r="35" spans="1:6">
      <c r="A35" s="293" t="s">
        <v>448</v>
      </c>
      <c r="B35" s="294" t="s">
        <v>227</v>
      </c>
      <c r="C35" s="366"/>
      <c r="D35" s="218"/>
    </row>
    <row r="36" spans="1:6">
      <c r="A36" s="293" t="s">
        <v>448</v>
      </c>
      <c r="B36" s="294" t="s">
        <v>229</v>
      </c>
      <c r="C36" s="366"/>
      <c r="D36" s="218"/>
      <c r="E36" s="57" t="s">
        <v>172</v>
      </c>
      <c r="F36" s="17"/>
    </row>
    <row r="37" spans="1:6">
      <c r="A37" s="293" t="s">
        <v>448</v>
      </c>
      <c r="B37" s="294"/>
      <c r="C37" s="366"/>
      <c r="D37" s="218"/>
      <c r="E37" s="57"/>
      <c r="F37" s="17"/>
    </row>
    <row r="38" spans="1:6">
      <c r="A38" s="293"/>
      <c r="B38" s="294" t="s">
        <v>291</v>
      </c>
      <c r="C38" s="366"/>
      <c r="D38" s="218"/>
      <c r="E38" s="58" t="s">
        <v>217</v>
      </c>
      <c r="F38" s="66" t="s">
        <v>218</v>
      </c>
    </row>
    <row r="39" spans="1:6">
      <c r="A39" s="214"/>
      <c r="B39" s="21" t="s">
        <v>113</v>
      </c>
      <c r="C39" s="243">
        <f>C29+C30-C34</f>
        <v>0</v>
      </c>
      <c r="D39" s="218"/>
      <c r="E39" s="62" t="e">
        <f>#REF!</f>
        <v>#REF!</v>
      </c>
      <c r="F39" s="62" t="e">
        <f>C39-E39</f>
        <v>#REF!</v>
      </c>
    </row>
    <row r="40" spans="1:6" ht="15" customHeight="1"/>
    <row r="41" spans="1:6" ht="15" customHeight="1"/>
    <row r="43" spans="1:6">
      <c r="D43" s="12"/>
    </row>
    <row r="45" spans="1:6" ht="23.25" customHeight="1">
      <c r="A45" s="12"/>
      <c r="B45" s="12"/>
    </row>
    <row r="46" spans="1:6" ht="23.25" customHeight="1">
      <c r="A46" s="12"/>
      <c r="B46" s="12"/>
    </row>
    <row r="47" spans="1:6" ht="23.25" customHeight="1">
      <c r="A47" s="12"/>
      <c r="B47" s="12"/>
    </row>
    <row r="48" spans="1:6" ht="23.25" customHeight="1">
      <c r="A48" s="12"/>
      <c r="B48" s="12"/>
    </row>
    <row r="49" spans="1:5" ht="23.25" customHeight="1">
      <c r="A49" s="12"/>
      <c r="B49" s="12"/>
    </row>
    <row r="50" spans="1:5" ht="23.25" customHeight="1">
      <c r="A50" s="12"/>
      <c r="B50" s="12"/>
    </row>
    <row r="51" spans="1:5" ht="23.25" customHeight="1">
      <c r="A51" s="12"/>
      <c r="B51" s="12"/>
    </row>
    <row r="52" spans="1:5" ht="23.25" customHeight="1">
      <c r="A52" s="12"/>
      <c r="B52" s="12"/>
    </row>
    <row r="53" spans="1:5" ht="23.25" customHeight="1">
      <c r="A53" s="12"/>
      <c r="B53" s="12"/>
    </row>
    <row r="54" spans="1:5" ht="23.25" customHeight="1">
      <c r="A54" s="12"/>
      <c r="B54" s="12"/>
    </row>
    <row r="55" spans="1:5" s="33" customFormat="1" ht="23.25" customHeight="1">
      <c r="C55" s="168"/>
      <c r="D55" s="168"/>
      <c r="E55" s="375"/>
    </row>
    <row r="56" spans="1:5" ht="23.25" customHeight="1">
      <c r="A56" s="12"/>
      <c r="B56" s="12"/>
      <c r="E56" s="375"/>
    </row>
  </sheetData>
  <phoneticPr fontId="4" type="noConversion"/>
  <printOptions horizontalCentered="1"/>
  <pageMargins left="0.78740157480314965" right="0.78740157480314965" top="0.98425196850393704" bottom="0.98425196850393704" header="0.51181102362204722" footer="0.51181102362204722"/>
  <pageSetup paperSize="9" scale="80" orientation="portrait" r:id="rId1"/>
  <headerFooter alignWithMargins="0"/>
  <rowBreaks count="1" manualBreakCount="1">
    <brk id="2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28</vt:i4>
      </vt:variant>
      <vt:variant>
        <vt:lpstr>Zakresy nazwane</vt:lpstr>
      </vt:variant>
      <vt:variant>
        <vt:i4>19</vt:i4>
      </vt:variant>
    </vt:vector>
  </HeadingPairs>
  <TitlesOfParts>
    <vt:vector size="47" baseType="lpstr">
      <vt:lpstr>Spis</vt:lpstr>
      <vt:lpstr>N 1</vt:lpstr>
      <vt:lpstr>N 1A-1C</vt:lpstr>
      <vt:lpstr>N 2</vt:lpstr>
      <vt:lpstr>N 2A-2F</vt:lpstr>
      <vt:lpstr>N 3-4</vt:lpstr>
      <vt:lpstr>N 5A-5B</vt:lpstr>
      <vt:lpstr>N 6-6A</vt:lpstr>
      <vt:lpstr>N 7A-7C</vt:lpstr>
      <vt:lpstr>N 8A-8B</vt:lpstr>
      <vt:lpstr>N9 - 9A</vt:lpstr>
      <vt:lpstr>N 10</vt:lpstr>
      <vt:lpstr>N 11-12A</vt:lpstr>
      <vt:lpstr>N13-13B</vt:lpstr>
      <vt:lpstr>N 14-14A</vt:lpstr>
      <vt:lpstr>N 15-15A</vt:lpstr>
      <vt:lpstr>Ust.Ia-IF</vt:lpstr>
      <vt:lpstr>N Ia 1</vt:lpstr>
      <vt:lpstr>N 1a 2</vt:lpstr>
      <vt:lpstr>N 1a 3</vt:lpstr>
      <vt:lpstr>U.II-RZiS</vt:lpstr>
      <vt:lpstr>U.II-RZiS cd.</vt:lpstr>
      <vt:lpstr>U.III-IV</vt:lpstr>
      <vt:lpstr>U-V</vt:lpstr>
      <vt:lpstr>U-VI</vt:lpstr>
      <vt:lpstr>U-VII - VIII</vt:lpstr>
      <vt:lpstr>U IX - X</vt:lpstr>
      <vt:lpstr>Arkusz1</vt:lpstr>
      <vt:lpstr>'N 1'!Obszar_wydruku</vt:lpstr>
      <vt:lpstr>'N 10'!Obszar_wydruku</vt:lpstr>
      <vt:lpstr>'N 1A-1C'!Obszar_wydruku</vt:lpstr>
      <vt:lpstr>'N 2'!Obszar_wydruku</vt:lpstr>
      <vt:lpstr>'N 2A-2F'!Obszar_wydruku</vt:lpstr>
      <vt:lpstr>'N 3-4'!Obszar_wydruku</vt:lpstr>
      <vt:lpstr>'N 5A-5B'!Obszar_wydruku</vt:lpstr>
      <vt:lpstr>'N 6-6A'!Obszar_wydruku</vt:lpstr>
      <vt:lpstr>'N 7A-7C'!Obszar_wydruku</vt:lpstr>
      <vt:lpstr>'N13-13B'!Obszar_wydruku</vt:lpstr>
      <vt:lpstr>'N9 - 9A'!Obszar_wydruku</vt:lpstr>
      <vt:lpstr>Spis!Obszar_wydruku</vt:lpstr>
      <vt:lpstr>'U IX - X'!Obszar_wydruku</vt:lpstr>
      <vt:lpstr>'U.II-RZiS'!Obszar_wydruku</vt:lpstr>
      <vt:lpstr>'U.II-RZiS cd.'!Obszar_wydruku</vt:lpstr>
      <vt:lpstr>'Ust.Ia-IF'!Obszar_wydruku</vt:lpstr>
      <vt:lpstr>'U-V'!Obszar_wydruku</vt:lpstr>
      <vt:lpstr>'U-VI'!Obszar_wydruku</vt:lpstr>
      <vt:lpstr>'U-VII - VIII'!Obszar_wydruku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SPR2</dc:title>
  <dc:creator>Ania</dc:creator>
  <dc:description>Sprawozdanie finansowe stanowi jedynie materiał pomocniczy do sporządzenia sprawozdania finansowego. U-fin Spółka z o.o. nie ponosi odpowiedzialności za jego niepoprawne sporządzenie.</dc:description>
  <cp:lastModifiedBy>Użytkownik systemu Windows</cp:lastModifiedBy>
  <cp:lastPrinted>2021-07-20T07:11:58Z</cp:lastPrinted>
  <dcterms:created xsi:type="dcterms:W3CDTF">1999-02-26T16:10:47Z</dcterms:created>
  <dcterms:modified xsi:type="dcterms:W3CDTF">2021-07-20T07:19:28Z</dcterms:modified>
</cp:coreProperties>
</file>