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>
    <definedName name="_xlnm.Print_Area" localSheetId="1">'część (1)'!$A$1:$N$56</definedName>
    <definedName name="_xlnm.Print_Area" localSheetId="3">'część (3)'!$A$1:$N$13</definedName>
    <definedName name="_xlnm.Print_Area" localSheetId="4">'część (4)'!$A$1:$N$15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<sst xmlns="http://schemas.openxmlformats.org/spreadsheetml/2006/main" count="374" uniqueCount="179">
  <si>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</si>
  <si>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</si>
  <si>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</si>
  <si>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</si>
  <si>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</si>
  <si>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</si>
  <si>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</si>
  <si>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</si>
  <si>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</si>
  <si>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</si>
  <si>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</si>
  <si>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</si>
  <si>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</si>
  <si>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</si>
  <si>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</si>
  <si>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</si>
  <si>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</si>
  <si>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</si>
  <si>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</si>
  <si>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</si>
  <si>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</si>
  <si>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</si>
  <si>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</si>
  <si>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</si>
  <si>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</si>
  <si>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</si>
  <si>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</si>
  <si>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</si>
  <si>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</si>
  <si>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</si>
  <si>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</si>
  <si>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</si>
  <si>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</si>
  <si>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</si>
  <si>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</si>
  <si>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</si>
  <si>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</si>
  <si>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</si>
  <si>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</si>
  <si>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</si>
  <si>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</si>
  <si>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</si>
  <si>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</si>
  <si>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</si>
  <si>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</si>
  <si>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</si>
  <si>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</si>
  <si>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</si>
  <si>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</si>
  <si>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</si>
  <si>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</si>
  <si>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</si>
  <si>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</si>
  <si>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</si>
  <si>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</si>
  <si>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</si>
  <si>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</si>
  <si>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</si>
  <si>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</si>
  <si>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</si>
  <si>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</si>
  <si>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</si>
  <si>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</si>
  <si>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</si>
  <si>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</si>
  <si>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</si>
  <si>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</si>
  <si>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</si>
  <si>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</si>
  <si>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</si>
  <si>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</si>
  <si>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</si>
  <si>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</si>
  <si>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13.</t>
  </si>
  <si>
    <t>Oświadczamy, że zapoznaliśmy się ze specyfikacją warunków zamówienia wraz z jej załącznikami i nie wnosimy do niej zastrzeżeń oraz, że zdobyliśmy konieczne informacje do przygotowania oferty.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</si>
  <si>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</si>
  <si>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</si>
  <si>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</si>
  <si>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</si>
  <si>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</si>
  <si>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</si>
  <si>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DFP.271.171.2022.LS</t>
  </si>
  <si>
    <t>Dostawa produktów do żywienia pozajelitowego wraz z dzierżawą urządzenia do Apteki Szpitala Uniwersyteckiego w Krakowie.</t>
  </si>
  <si>
    <t>Oświadczamy, że zamówienie będziemy wykonywać do czasu wyczerpania kwoty wynagrodzenia umownego, nie dłużej jednak niż przez 36 miesięcy od dnia zawarcia umowy.</t>
  </si>
  <si>
    <t>Oświadczamy, że zapoznaliśmy się z treścią załączonego do specyfikacji wzoru umowy i w przypadku wyboru naszej oferty zawrzemy z zamawiającym umowę sporządzoną na podstawie tego wzoru.</t>
  </si>
  <si>
    <t>125mg/ml, 500 ml</t>
  </si>
  <si>
    <t>roztwór do infuzji; butelka</t>
  </si>
  <si>
    <t>6%  roztwór aminokwasów  do żywienia pozajelitowego stosowany przy niewydolności nerek</t>
  </si>
  <si>
    <t>60 mg/ml, 500 ml</t>
  </si>
  <si>
    <t>200mg/ml, 500 ml</t>
  </si>
  <si>
    <t>200mg/ml, 250 ml</t>
  </si>
  <si>
    <t>100 mg/ml, 100 ml</t>
  </si>
  <si>
    <t>100 mg/ml, 250 ml</t>
  </si>
  <si>
    <t>* wymagany jeden podmiot odpowiedzialny w przypadku takiego samego składu</t>
  </si>
  <si>
    <t>Dzierżawa urządzenia</t>
  </si>
  <si>
    <t>Opis dzierżawionego urządzenia</t>
  </si>
  <si>
    <t>Dzierżawa urządzenia do przygotowywania mieszanin odżywczych do żywienia pozajelitowego</t>
  </si>
  <si>
    <t>miesięcy</t>
  </si>
  <si>
    <t>Nazwa urządzenia:
Producent / typ:
Rok produckji: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</si>
  <si>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</si>
  <si>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</si>
  <si>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</si>
  <si>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</si>
  <si>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Cena brutto*** za jeden miesiąc</t>
  </si>
  <si>
    <t>Wartość brutto pozycji***</t>
  </si>
  <si>
    <t>Dzierżawa urządzenia:</t>
  </si>
  <si>
    <t>Koszt zużycia energii elektrycznej:</t>
  </si>
  <si>
    <t>Pkt</t>
  </si>
  <si>
    <t>Opis oferowanych warunków dzierżawy urządzenia</t>
  </si>
  <si>
    <t>Wykonawca zobowiązany będzie do dostarczenia urządzenia, jego zainstalowania i przeszkolenia personelu apteki na własny koszt z funkcjonowania wymaganego urządzenia wraz z oprogramowaniem. Instalacja urządzenia oraz szkolenie personelu nie powinno zakłócać codziennego cyklu produkcyjnego w Pracowni Żywienia Pozajelitowego.
Szkolenie musi obejmować oprogramowanie do zlecania recept oraz funkcjonowanie (działanie) i obsługę mieszalnika.  Szkolenie musi odbyć się w Aptece Szpitala Uniwersyteckiego lub za zgodą Kierownika Apteki w innym wskazanym miejscu. Na potrzeby szkolenia Wykonawca zobowiązany będzie dostarczyć niezbędną ilość preparatów i materiałów jednorazowych. Koszty z tym związane ponosi Wykonawca.</t>
  </si>
  <si>
    <t>Przez cały okres użytkowania urządzenia przez Zamawiającego Wykonawca, którego oferta zostanie wybrana zobowiązany będzie do świadczenia serwisu oraz koniecznych przeglądów technicznych urządzenia i oprogramowania. Koszty z tym związane należy uwzględnić w czynszu dzierżawnym.
Serwis urządzenia i oprogramowania w przypadku awarii: Wykonawca zobowiązany będzie do wsparcia technicznego w godzinach pracy Apteki (dotyczy również dyżurów medycznych). Wykonawca zobowiązany będzie podać numer telefonu, pod którym będzie dostępny serwis techniczny (dotyczy również dyżurów medycznych). W razie wystąpienia awarii urządzenia lub oprogramowania ustala się:
Czas reakcji do 1h po zgłoszeniu problemu;
Czas na obejście problemu do 5h (rozwiązanie tymczasowe);
Czas na rozwiązanie problemu do 24 h.
Jeżeli przewidywany czas naprawy urządzenia przekraczać będzie 48 h Wykonawca zobowiązany będzie dostarczyć zastępcze urządzenie o takich samych parametrach technicznych w ciągu 24 h od zgłoszenia awarii przez Zamawiającego. Wszelkie koszty związane z naprawą, dostarczeniem aparatu zamiennego i jego ubezpieczenia pokrywa Wykonawca. 
Wykonawca zobowiązany będzie do przeprowadzania przeglądu technicznego raz na 12 miesięcy i konserwacji urządzenia.</t>
  </si>
  <si>
    <t>Opis zaoferowanego urządzenia</t>
  </si>
  <si>
    <t>Urządzenie do sporządzania mieszanin do żywienia pozajelitowego ma być w pełni skomputeryzowane wraz z oprogramowaniem w języku polskim lub angielskim.</t>
  </si>
  <si>
    <t>Urządzenie powinno wykonywać mieszaniny metodą wolumetryczno-grawitacyjną tzn. z końcową kontrolą wagi prawidłowo sporządzonej mieszaniny. Waga powinna być podłączona na stałe do urządzenia. Do urządzenia wymagane jest dołączenie odpowiedniego oprogramowania sterującego urządzeniem oraz umożliwiającego prowadzenie bazy danych pacjentów i preparatów oraz realizowanie recept w jednostkach miary stosowanych przez Zamawiającego tj. gram, mililitr, mmol, mmol/kg masy ciała, ampułka danego preparatu. Wersja oprogramowania  powinna umożliwiać zlecanie mieszanin z wielu stacji roboczych. Zamawiajacy wymaga zaoferowania urządzenia posiadającego oprogramowanie umożliwiające elektroniczne tworzenie i weryfikację recept i wysyłanie ich bezpośrednio z oddziału do pracowni żywienia oraz aby to oprogramowanie współpracowało z aktualnie działającym wyposażeniem pracowni żywieniowej Zamawiającego tj. wyposażeniem programem kalkulacyjnym typu Abacus.
Wymagane posiadanie licencji przez Wykonawcę na program kalkulacyjny dedykowany do zlecania i obliczeń składu i stabilności mieszanin do żywienia pozajelitowego kompatybilne z oferowanym urządzeniem.</t>
  </si>
  <si>
    <t>należy w szczególności podać ilość i rodzaj portów przy urządzeniu</t>
  </si>
  <si>
    <t>Urządzenie musi być zainstalowane w sposób umożliwiający oddzielenie pracy administracyjnej (drukowanie recept, etykiet, raportów produkcji) od sporządzania gotowych mieszanin do żywienia pozajelitowego w pomieszczeniu czystym. Komputer wraz z drukarką nie może być zainstalowany w pomieszczeniu czystym. System powinien umożliwiać równoczesne wprowadzanie składu recept w pomieszczeniu biurowym i sporządzanie mieszanin przez urządzenie w pomieszczeniu czystym (praca w tle).</t>
  </si>
  <si>
    <t>należy w szczególności podać wymiary urządzenia</t>
  </si>
  <si>
    <t>W trakcie trwania umowy Wykonawca zobowiązuje się do przebadania stabilności fizyko-chemicznej 15 składów mieszanin wg wskazań Zamawiającego.Zamawiający przedstawi do przebadania unikalne składy mieszanin zawierające roztwory aminokwasów, tłuszczy, glukozy, mikro i makroelementów.</t>
  </si>
  <si>
    <r>
      <t>Urządzenie powinno przygotowywać zindywidualizowane mieszaniny do żywienia pozajelitowego oraz umożliwiać automatyczne pobieranie składników z co najmniej 24 różnych źródeł: makroskładników z butelek szklanych lub plastikowych, worków oraz mikroskładników z fiolek lub strzykawek. Zamawiający wymaga aby wszystkie</t>
    </r>
    <r>
      <rPr>
        <b/>
        <sz val="10"/>
        <color indexed="8"/>
        <rFont val="Times New Roman"/>
        <family val="1"/>
      </rPr>
      <t xml:space="preserve"> 24 porty urządzenia były uniwersalne tzn. pozwalały do każdego</t>
    </r>
    <r>
      <rPr>
        <sz val="10"/>
        <color indexed="8"/>
        <rFont val="Times New Roman"/>
        <family val="1"/>
      </rPr>
      <t xml:space="preserve"> z nich podłączyć makro lub mikroskładnik w zależności od potrzeb w danym dniu produkcyjnym. Zamawiajacy </t>
    </r>
    <r>
      <rPr>
        <b/>
        <sz val="10"/>
        <color indexed="8"/>
        <rFont val="Times New Roman"/>
        <family val="1"/>
      </rPr>
      <t>wymaga, aby przewody mogły być podłączane do portów pojedyńczo, nie modułami.</t>
    </r>
    <r>
      <rPr>
        <sz val="10"/>
        <color indexed="8"/>
        <rFont val="Times New Roman"/>
        <family val="1"/>
      </rPr>
      <t xml:space="preserve"> Tzn. Przewody napełniające nie mogą być na stałe połączone z listwą zaworową w formie zestwu po kilka portów. Zamawiający wymaga podania w ofercie ilości i rodzaju portów przy urządzeniu.</t>
    </r>
  </si>
  <si>
    <t xml:space="preserve">Zamawiający zastrzega sobie w toku badania ofert prawo zwrócenia się do wykonawców o dostarczenie w wyznaczonym terminie i miejscu przez Zamawiającego (na koszt własny Wykonawcy) oferowanego urządzenia z oprogramowaniem w celu przeprowadzenia testu na jego zgodność z zapisami specyfikacji 
</t>
  </si>
  <si>
    <t>Aqua pro iniectione</t>
  </si>
  <si>
    <t>1000 ml</t>
  </si>
  <si>
    <t>rozpuszczalnik do sporządzania leków parenteralnych; 1000 ml butelka plastikowa; stojąca</t>
  </si>
  <si>
    <t>koncentrat fosforanów organicznych do sporządzania roztworu do infuzji</t>
  </si>
  <si>
    <t>216 mg/ml; 20 ml</t>
  </si>
  <si>
    <t>koncentrat do sporządzania roztworu do infuzji; fiol.</t>
  </si>
  <si>
    <t>1 ml roztworu zawiera 250 µg cynku, 20 µg miedzi, 1 µg manganu, 2 µg selenu, 57 µg fluoru, 1 µg jodu</t>
  </si>
  <si>
    <t>konc. do przyg. roztw. do inf. 10 ml</t>
  </si>
  <si>
    <t>Witaminy rozpuszczalne w tłuszczach do żywienia pozajelitowego dzieci</t>
  </si>
  <si>
    <t>konc. emulsji do inf. 10 ml</t>
  </si>
  <si>
    <t xml:space="preserve">Koncentrat pierwiastków śladowych (Cu, F, J, Mn, Se, Zn) ze zwiększoną zawartością cynku przeznaczony do uzupełnienia żywienia pozajelitowego dzieci
</t>
  </si>
  <si>
    <t xml:space="preserve">10 ml zawiera 690 µg witaminy A, 10 µg witaminy D2, 6,4 mg witaminy E, 200 µg witaminy K1
</t>
  </si>
  <si>
    <t>Thiaminum^</t>
  </si>
  <si>
    <t>100mg/ 2ml</t>
  </si>
  <si>
    <t>roztwór do wstrz. dożylnych</t>
  </si>
  <si>
    <t>^ czasowe dopuszczenie lub import docelowy.</t>
  </si>
  <si>
    <t>Natrium Chloratum 10 % ^^</t>
  </si>
  <si>
    <t>10 g/100 ml</t>
  </si>
  <si>
    <t>roztwór do wstrzykiwań, flakon</t>
  </si>
  <si>
    <t>^^ Import docelowy</t>
  </si>
  <si>
    <t>Glucose * ^^</t>
  </si>
  <si>
    <t>roztwór do infuzji, worek</t>
  </si>
  <si>
    <t>* wymagany jeden podmiot odpowiedzialny</t>
  </si>
  <si>
    <t>^^ import docelowy</t>
  </si>
  <si>
    <t>3000 ml</t>
  </si>
  <si>
    <t>125 ml</t>
  </si>
  <si>
    <t>250 ml</t>
  </si>
  <si>
    <t>500 ml</t>
  </si>
  <si>
    <t>14.</t>
  </si>
  <si>
    <t xml:space="preserve">Oświadczamy, że oferowane przez nas produkty lecznicze, stanowiące przedmiot zamówienia w części 1 (poz. 1-7), części 2-4,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</si>
  <si>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 xml:space="preserve">Wykonawca zobowiązany będzie do dostosowania na własny koszt infrastruktury technicznej dla potrzeb oferowanego urządzenia tak, aby zapewnić jego szybką instalację, uruchomienie i prawidłową eksploatację. Zamawiający zaleca w tym celu dokonanie przez Wykonawcę wizji lokalnej
</t>
  </si>
  <si>
    <t>750 mg</t>
  </si>
  <si>
    <t>Numer GTIN ( jeżeli dotyczy)</t>
  </si>
  <si>
    <t>50% 3000 ml; 2775 mOsmol/L</t>
  </si>
  <si>
    <t>50% 500 ml; 2775 mOsmol/L</t>
  </si>
  <si>
    <t xml:space="preserve">Oświadczamy, że oferowane przez nas produkty lecznicze, stanowiące przedmiot zamówienia w części 5-7,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 </t>
  </si>
  <si>
    <t>Liofilizat witamin rozpuszczalnych w wodzie i tłuszczach</t>
  </si>
  <si>
    <t>proszek do sporządzania roztworu do wstrzykiwań i infuzji, fiol</t>
  </si>
  <si>
    <r>
      <t>Ze względu na stabilność mikrobiologiczną mieszaniny, urządzenie powinno mieścić się w całości w świetle loży z nawiewem laminarnym</t>
    </r>
    <r>
      <rPr>
        <b/>
        <sz val="10"/>
        <rFont val="Times New Roman"/>
        <family val="1"/>
      </rPr>
      <t xml:space="preserve"> [Zamawiający posiada lożę Lamil 190] </t>
    </r>
    <r>
      <rPr>
        <sz val="10"/>
        <rFont val="Times New Roman"/>
        <family val="1"/>
      </rPr>
      <t>pozostawiając wystarczającą ilość wolnej przestrzeni roboczej (</t>
    </r>
    <r>
      <rPr>
        <b/>
        <sz val="10"/>
        <rFont val="Times New Roman"/>
        <family val="1"/>
      </rPr>
      <t>minimum 100 cm</t>
    </r>
    <r>
      <rPr>
        <sz val="10"/>
        <rFont val="Times New Roman"/>
        <family val="1"/>
      </rPr>
      <t>), zapewniającą bezpieczne wykonywanie manipulacji niezbędnych do wykonywania mieszanin. Urządzenie nie powinno zakłócać przepływu jałowego powietrza w świetle loży z nawiewem laminarnym. Zamawiający wymaga podania wymiarów urządzenia.</t>
    </r>
  </si>
  <si>
    <t>Oświadczamy, że oferowane przez nas wyroby medyczne, stanowiące przedmiot zamówienia w części 1 (poz. 8-12),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 (dotyczy wykonawców oferujących wyroby medyczne)</t>
  </si>
  <si>
    <t>Parametry wymagane</t>
  </si>
  <si>
    <t>Pojemność</t>
  </si>
  <si>
    <t>Producent</t>
  </si>
  <si>
    <t>Parametry oferowane</t>
  </si>
  <si>
    <t>** wymagany jeden producent</t>
  </si>
  <si>
    <t>Wymagane warunki dzierżawy urządzenia z poz. 13</t>
  </si>
  <si>
    <t>Opis urządzenia, będącego przedmiotem dzierżawy z poz. 13</t>
  </si>
  <si>
    <t>Licencja za oprogramowanie do urządzenia z poz. 13</t>
  </si>
  <si>
    <t># Wyroby medyczne oferowane w cz. 1 (poz. 8-12)  muszą posiadać zgodność z certyfikatem CE.</t>
  </si>
  <si>
    <t xml:space="preserve">Worki  wielowarstwowe do sporządzania mieszanin do żywienia pozajelitowego o poj. 3000 ml dopasowane do urządzenia z częsci 1 poz. 13** #
</t>
  </si>
  <si>
    <t xml:space="preserve">Worki wielowarstwowe do sporządzania mieszanin do żywienia pozajelitowego o poj. 1000 ml dopasowane do urządzenia z częsci 1 poz. 13** #
</t>
  </si>
  <si>
    <t xml:space="preserve">Worki wielowarstwowe do sporządzania mieszanin do żywienia pozajelitowego o poj. 125 ml dopasowane do urządzenia z częsci 1 poz. 13** #
</t>
  </si>
  <si>
    <t xml:space="preserve">Worki wielowarstwowe do sporządzania mieszanin do żywienia pozajelitowego o poj. 250 ml dopasowane do urządzenia z częsci 1 poz. 13** #
</t>
  </si>
  <si>
    <t xml:space="preserve">Worki wielowarstwowe  do sporządzania mieszanin do żywienia pozajelitowego o poj. 500 ml dopasowane do urządzenia z częsci 1 poz. 13** #
</t>
  </si>
  <si>
    <t xml:space="preserve">12,5% podstawowy roztwór aminokwasów i elektrolitów do żywienia pozajelitowego 
</t>
  </si>
  <si>
    <t xml:space="preserve">20% emulsja tłuszczowa do żywienia pozajelitowego zawierająca 80% oliwy z oliwek*
</t>
  </si>
  <si>
    <t xml:space="preserve">10 % roztwór aminokwasów zawierający taurynę 0,06g/ 100 ml przeznaczonych do żywienia pozajelitowego dzieci, niemowląt, noworodków*
</t>
  </si>
  <si>
    <t>Nazwa handlowa:
Pojemność:</t>
  </si>
  <si>
    <t>Urządzenie z pozycji 13 musi posiadać zgodność z certyfikatem CE.
Rok produkcji urządzenia z pozycji 8 minimum 2019 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</si>
</sst>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 applyBorder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70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11" xfId="66" applyNumberFormat="1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3" fontId="55" fillId="0" borderId="10" xfId="66" applyNumberFormat="1" applyFont="1" applyFill="1" applyBorder="1" applyAlignment="1">
      <alignment horizontal="right" vertical="top" wrapText="1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5" fillId="0" borderId="10" xfId="141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5" fillId="0" borderId="0" xfId="141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left" vertical="top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3" fontId="55" fillId="0" borderId="13" xfId="66" applyNumberFormat="1" applyFont="1" applyFill="1" applyBorder="1" applyAlignment="1">
      <alignment horizontal="right" vertical="top" wrapText="1"/>
    </xf>
    <xf numFmtId="4" fontId="5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3" fontId="56" fillId="33" borderId="11" xfId="66" applyNumberFormat="1" applyFont="1" applyFill="1" applyBorder="1" applyAlignment="1" applyProtection="1">
      <alignment horizontal="left" vertical="top" wrapText="1"/>
      <protection locked="0"/>
    </xf>
    <xf numFmtId="0" fontId="55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1" xfId="0" applyFont="1" applyFill="1" applyBorder="1" applyAlignment="1">
      <alignment horizontal="left" vertical="top" wrapText="1"/>
    </xf>
    <xf numFmtId="3" fontId="55" fillId="33" borderId="10" xfId="66" applyNumberFormat="1" applyFont="1" applyFill="1" applyBorder="1" applyAlignment="1">
      <alignment horizontal="right" vertical="top" wrapText="1"/>
    </xf>
    <xf numFmtId="0" fontId="8" fillId="0" borderId="14" xfId="130" applyFont="1" applyFill="1" applyBorder="1" applyAlignment="1">
      <alignment horizontal="left" vertical="top" wrapText="1"/>
      <protection/>
    </xf>
    <xf numFmtId="0" fontId="8" fillId="0" borderId="12" xfId="130" applyFont="1" applyFill="1" applyBorder="1" applyAlignment="1">
      <alignment horizontal="left" vertical="top" wrapText="1"/>
      <protection/>
    </xf>
    <xf numFmtId="0" fontId="8" fillId="0" borderId="0" xfId="130" applyFont="1" applyFill="1" applyAlignment="1" applyProtection="1">
      <alignment horizontal="left" vertical="top" wrapText="1"/>
      <protection locked="0"/>
    </xf>
    <xf numFmtId="0" fontId="8" fillId="0" borderId="0" xfId="130" applyFont="1" applyFill="1" applyAlignment="1" applyProtection="1">
      <alignment horizontal="left" vertical="center" wrapText="1"/>
      <protection locked="0"/>
    </xf>
    <xf numFmtId="1" fontId="8" fillId="0" borderId="0" xfId="130" applyNumberFormat="1" applyFont="1" applyFill="1" applyAlignment="1" applyProtection="1">
      <alignment horizontal="left" vertical="top" wrapText="1"/>
      <protection locked="0"/>
    </xf>
    <xf numFmtId="0" fontId="7" fillId="0" borderId="11" xfId="130" applyFont="1" applyFill="1" applyBorder="1" applyAlignment="1">
      <alignment horizontal="left" vertical="top" wrapText="1"/>
      <protection/>
    </xf>
    <xf numFmtId="1" fontId="6" fillId="33" borderId="10" xfId="13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130" applyFont="1" applyFill="1" applyBorder="1" applyAlignment="1" applyProtection="1">
      <alignment horizontal="center" vertical="center" wrapText="1"/>
      <protection locked="0"/>
    </xf>
    <xf numFmtId="0" fontId="5" fillId="34" borderId="10" xfId="130" applyFont="1" applyFill="1" applyBorder="1" applyAlignment="1" applyProtection="1">
      <alignment horizontal="center" vertical="center" wrapText="1"/>
      <protection locked="0"/>
    </xf>
    <xf numFmtId="0" fontId="55" fillId="34" borderId="10" xfId="13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6" fillId="33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33" borderId="11" xfId="0" applyFont="1" applyFill="1" applyBorder="1" applyAlignment="1" applyProtection="1">
      <alignment horizontal="justify" vertical="top" wrapText="1"/>
      <protection/>
    </xf>
    <xf numFmtId="0" fontId="55" fillId="33" borderId="12" xfId="0" applyFont="1" applyFill="1" applyBorder="1" applyAlignment="1" applyProtection="1">
      <alignment horizontal="justify" vertical="top" wrapText="1"/>
      <protection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0" borderId="13" xfId="0" applyFont="1" applyFill="1" applyBorder="1" applyAlignment="1" applyProtection="1">
      <alignment horizontal="justify" vertical="top" wrapText="1"/>
      <protection locked="0"/>
    </xf>
    <xf numFmtId="0" fontId="55" fillId="0" borderId="15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0" fontId="55" fillId="33" borderId="11" xfId="0" applyFont="1" applyFill="1" applyBorder="1" applyAlignment="1" applyProtection="1">
      <alignment horizontal="right" vertical="top" wrapText="1"/>
      <protection/>
    </xf>
    <xf numFmtId="0" fontId="55" fillId="33" borderId="12" xfId="0" applyFont="1" applyFill="1" applyBorder="1" applyAlignment="1" applyProtection="1">
      <alignment horizontal="right" vertical="top" wrapText="1"/>
      <protection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12" xfId="0" applyFont="1" applyFill="1" applyBorder="1" applyAlignment="1" applyProtection="1">
      <alignment horizontal="center" vertical="top" wrapText="1"/>
      <protection locked="0"/>
    </xf>
    <xf numFmtId="0" fontId="55" fillId="0" borderId="15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8" fillId="0" borderId="13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44" fontId="5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34" borderId="10" xfId="13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33" borderId="11" xfId="130" applyFont="1" applyFill="1" applyBorder="1" applyAlignment="1" applyProtection="1">
      <alignment horizontal="center" vertical="center" wrapText="1"/>
      <protection locked="0"/>
    </xf>
    <xf numFmtId="0" fontId="6" fillId="33" borderId="12" xfId="13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horizontal="left" vertical="top" wrapText="1"/>
      <protection locked="0"/>
    </xf>
    <xf numFmtId="4" fontId="55" fillId="34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5" fillId="34" borderId="14" xfId="0" applyNumberFormat="1" applyFont="1" applyFill="1" applyBorder="1" applyAlignment="1" applyProtection="1">
      <alignment horizontal="left" vertical="top" wrapText="1" shrinkToFit="1"/>
      <protection locked="0"/>
    </xf>
    <xf numFmtId="4" fontId="55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130" applyFont="1" applyFill="1" applyBorder="1" applyAlignment="1" applyProtection="1">
      <alignment horizontal="center" vertical="center" wrapText="1"/>
      <protection locked="0"/>
    </xf>
    <xf numFmtId="0" fontId="59" fillId="33" borderId="10" xfId="130" applyFont="1" applyFill="1" applyBorder="1" applyAlignment="1">
      <alignment horizontal="left" vertical="top" wrapText="1"/>
      <protection/>
    </xf>
    <xf numFmtId="0" fontId="60" fillId="33" borderId="10" xfId="130" applyFont="1" applyFill="1" applyBorder="1" applyAlignment="1">
      <alignment horizontal="left" vertical="top" wrapText="1"/>
      <protection/>
    </xf>
    <xf numFmtId="0" fontId="7" fillId="33" borderId="11" xfId="130" applyFont="1" applyFill="1" applyBorder="1" applyAlignment="1">
      <alignment horizontal="left" vertical="top" wrapText="1"/>
      <protection/>
    </xf>
    <xf numFmtId="0" fontId="8" fillId="33" borderId="14" xfId="130" applyFont="1" applyFill="1" applyBorder="1" applyAlignment="1">
      <alignment horizontal="left" vertical="top" wrapText="1"/>
      <protection/>
    </xf>
    <xf numFmtId="0" fontId="8" fillId="33" borderId="12" xfId="130" applyFont="1" applyFill="1" applyBorder="1" applyAlignment="1">
      <alignment horizontal="left" vertical="top" wrapText="1"/>
      <protection/>
    </xf>
    <xf numFmtId="0" fontId="9" fillId="0" borderId="11" xfId="130" applyFont="1" applyFill="1" applyBorder="1" applyAlignment="1">
      <alignment horizontal="left" vertical="top" wrapText="1"/>
      <protection/>
    </xf>
    <xf numFmtId="0" fontId="8" fillId="0" borderId="14" xfId="130" applyFont="1" applyFill="1" applyBorder="1" applyAlignment="1">
      <alignment horizontal="left" vertical="top" wrapText="1"/>
      <protection/>
    </xf>
    <xf numFmtId="0" fontId="8" fillId="0" borderId="12" xfId="130" applyFont="1" applyFill="1" applyBorder="1" applyAlignment="1">
      <alignment horizontal="left" vertical="top" wrapText="1"/>
      <protection/>
    </xf>
    <xf numFmtId="0" fontId="8" fillId="33" borderId="10" xfId="130" applyFont="1" applyFill="1" applyBorder="1" applyAlignment="1">
      <alignment horizontal="left" vertical="top" wrapText="1"/>
      <protection/>
    </xf>
    <xf numFmtId="0" fontId="10" fillId="0" borderId="11" xfId="130" applyFont="1" applyFill="1" applyBorder="1" applyAlignment="1">
      <alignment horizontal="left" vertical="top" wrapText="1"/>
      <protection/>
    </xf>
    <xf numFmtId="0" fontId="11" fillId="0" borderId="14" xfId="130" applyFont="1" applyFill="1" applyBorder="1" applyAlignment="1">
      <alignment horizontal="left" vertical="top" wrapText="1"/>
      <protection/>
    </xf>
    <xf numFmtId="0" fontId="11" fillId="0" borderId="12" xfId="130" applyFont="1" applyFill="1" applyBorder="1" applyAlignment="1">
      <alignment horizontal="left" vertical="top" wrapText="1"/>
      <protection/>
    </xf>
    <xf numFmtId="0" fontId="61" fillId="0" borderId="11" xfId="130" applyFont="1" applyFill="1" applyBorder="1" applyAlignment="1">
      <alignment horizontal="left" vertical="top" wrapText="1"/>
      <protection/>
    </xf>
    <xf numFmtId="0" fontId="56" fillId="33" borderId="11" xfId="0" applyFont="1" applyFill="1" applyBorder="1" applyAlignment="1" applyProtection="1">
      <alignment horizontal="left" vertical="top" wrapText="1"/>
      <protection locked="0"/>
    </xf>
    <xf numFmtId="0" fontId="56" fillId="33" borderId="14" xfId="0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20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Obliczenia" xfId="133"/>
    <cellStyle name="Followed Hyperlink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10" xfId="143"/>
    <cellStyle name="Walutowy 10 2" xfId="144"/>
    <cellStyle name="Walutowy 11" xfId="145"/>
    <cellStyle name="Walutowy 11 2" xfId="146"/>
    <cellStyle name="Walutowy 12" xfId="147"/>
    <cellStyle name="Walutowy 2" xfId="148"/>
    <cellStyle name="Walutowy 2 2" xfId="149"/>
    <cellStyle name="Walutowy 2 2 2" xfId="150"/>
    <cellStyle name="Walutowy 2 2 2 2" xfId="151"/>
    <cellStyle name="Walutowy 2 2 3" xfId="152"/>
    <cellStyle name="Walutowy 2 2 3 2" xfId="153"/>
    <cellStyle name="Walutowy 2 2 4" xfId="154"/>
    <cellStyle name="Walutowy 2 3" xfId="155"/>
    <cellStyle name="Walutowy 2 3 2" xfId="156"/>
    <cellStyle name="Walutowy 2 3 2 2" xfId="157"/>
    <cellStyle name="Walutowy 2 3 3" xfId="158"/>
    <cellStyle name="Walutowy 2 4" xfId="159"/>
    <cellStyle name="Walutowy 2 4 2" xfId="160"/>
    <cellStyle name="Walutowy 2 5" xfId="161"/>
    <cellStyle name="Walutowy 2 5 2" xfId="162"/>
    <cellStyle name="Walutowy 2 6" xfId="163"/>
    <cellStyle name="Walutowy 2 6 2" xfId="164"/>
    <cellStyle name="Walutowy 2 7" xfId="165"/>
    <cellStyle name="Walutowy 2 7 2" xfId="166"/>
    <cellStyle name="Walutowy 2 8" xfId="167"/>
    <cellStyle name="Walutowy 2 8 2" xfId="168"/>
    <cellStyle name="Walutowy 2 9" xfId="169"/>
    <cellStyle name="Walutowy 3" xfId="170"/>
    <cellStyle name="Walutowy 3 2" xfId="171"/>
    <cellStyle name="Walutowy 3 2 2" xfId="172"/>
    <cellStyle name="Walutowy 3 2 2 2" xfId="173"/>
    <cellStyle name="Walutowy 3 2 3" xfId="174"/>
    <cellStyle name="Walutowy 3 2 3 2" xfId="175"/>
    <cellStyle name="Walutowy 3 2 4" xfId="176"/>
    <cellStyle name="Walutowy 3 3" xfId="177"/>
    <cellStyle name="Walutowy 3 3 2" xfId="178"/>
    <cellStyle name="Walutowy 3 4" xfId="179"/>
    <cellStyle name="Walutowy 3 4 2" xfId="180"/>
    <cellStyle name="Walutowy 3 5" xfId="181"/>
    <cellStyle name="Walutowy 3 5 2" xfId="182"/>
    <cellStyle name="Walutowy 3 6" xfId="183"/>
    <cellStyle name="Walutowy 3 6 2" xfId="184"/>
    <cellStyle name="Walutowy 3 7" xfId="185"/>
    <cellStyle name="Walutowy 3 7 2" xfId="186"/>
    <cellStyle name="Walutowy 3 8" xfId="187"/>
    <cellStyle name="Walutowy 3 8 2" xfId="188"/>
    <cellStyle name="Walutowy 3 9" xfId="189"/>
    <cellStyle name="Walutowy 4" xfId="190"/>
    <cellStyle name="Walutowy 4 2" xfId="191"/>
    <cellStyle name="Walutowy 4 2 2" xfId="192"/>
    <cellStyle name="Walutowy 4 2 2 2" xfId="193"/>
    <cellStyle name="Walutowy 4 2 3" xfId="194"/>
    <cellStyle name="Walutowy 4 2 3 2" xfId="195"/>
    <cellStyle name="Walutowy 4 2 4" xfId="196"/>
    <cellStyle name="Walutowy 4 3" xfId="197"/>
    <cellStyle name="Walutowy 4 3 2" xfId="198"/>
    <cellStyle name="Walutowy 4 4" xfId="199"/>
    <cellStyle name="Walutowy 4 4 2" xfId="200"/>
    <cellStyle name="Walutowy 4 5" xfId="201"/>
    <cellStyle name="Walutowy 4 5 2" xfId="202"/>
    <cellStyle name="Walutowy 4 6" xfId="203"/>
    <cellStyle name="Walutowy 5" xfId="204"/>
    <cellStyle name="Walutowy 5 2" xfId="205"/>
    <cellStyle name="Walutowy 5 2 2" xfId="206"/>
    <cellStyle name="Walutowy 5 3" xfId="207"/>
    <cellStyle name="Walutowy 5 3 2" xfId="208"/>
    <cellStyle name="Walutowy 5 4" xfId="209"/>
    <cellStyle name="Walutowy 6" xfId="210"/>
    <cellStyle name="Walutowy 6 2" xfId="211"/>
    <cellStyle name="Walutowy 7" xfId="212"/>
    <cellStyle name="Walutowy 7 2" xfId="213"/>
    <cellStyle name="Walutowy 8" xfId="214"/>
    <cellStyle name="Walutowy 8 2" xfId="215"/>
    <cellStyle name="Walutowy 9" xfId="216"/>
    <cellStyle name="Walutowy 9 2" xfId="217"/>
    <cellStyle name="Zły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4"/>
  <sheetViews>
    <sheetView showGridLines="0" view="pageBreakPreview" zoomScaleNormal="80" zoomScaleSheetLayoutView="100" zoomScalePageLayoutView="115" workbookViewId="0" topLeftCell="A8">
      <selection activeCell="C29" sqref="C29:E29"/>
    </sheetView>
  </sheetViews>
  <sheetFormatPr defaultColWidth="9.00390625" defaultRowHeight="12.75"/>
  <cols>
    <col min="1" max="1" width="2.375" style="10" customWidth="1"/>
    <col min="2" max="2" width="6.125" style="10" customWidth="1"/>
    <col min="3" max="4" width="30.00390625" style="10" customWidth="1"/>
    <col min="5" max="5" width="67.37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49</v>
      </c>
    </row>
    <row r="2" spans="3:5" ht="15">
      <c r="C2" s="25"/>
      <c r="D2" s="25" t="s">
        <v>47</v>
      </c>
      <c r="E2" s="25"/>
    </row>
    <row r="4" spans="3:4" ht="15">
      <c r="C4" s="10" t="s">
        <v>39</v>
      </c>
      <c r="D4" s="10" t="s">
        <v>81</v>
      </c>
    </row>
    <row r="6" spans="3:5" ht="29.25" customHeight="1">
      <c r="C6" s="10" t="s">
        <v>38</v>
      </c>
      <c r="D6" s="109" t="s">
        <v>82</v>
      </c>
      <c r="E6" s="109"/>
    </row>
    <row r="8" spans="3:5" ht="15">
      <c r="C8" s="20" t="s">
        <v>34</v>
      </c>
      <c r="D8" s="126"/>
      <c r="E8" s="127"/>
    </row>
    <row r="9" spans="3:5" ht="15">
      <c r="C9" s="20" t="s">
        <v>40</v>
      </c>
      <c r="D9" s="122"/>
      <c r="E9" s="123"/>
    </row>
    <row r="10" spans="3:5" ht="15">
      <c r="C10" s="20" t="s">
        <v>33</v>
      </c>
      <c r="D10" s="120"/>
      <c r="E10" s="121"/>
    </row>
    <row r="11" spans="3:5" ht="15">
      <c r="C11" s="20" t="s">
        <v>41</v>
      </c>
      <c r="D11" s="120"/>
      <c r="E11" s="121"/>
    </row>
    <row r="12" spans="3:5" ht="15">
      <c r="C12" s="20" t="s">
        <v>42</v>
      </c>
      <c r="D12" s="120"/>
      <c r="E12" s="121"/>
    </row>
    <row r="13" spans="3:5" ht="15">
      <c r="C13" s="20" t="s">
        <v>43</v>
      </c>
      <c r="D13" s="120"/>
      <c r="E13" s="121"/>
    </row>
    <row r="14" spans="3:5" ht="15">
      <c r="C14" s="20" t="s">
        <v>44</v>
      </c>
      <c r="D14" s="120"/>
      <c r="E14" s="121"/>
    </row>
    <row r="15" spans="3:5" ht="15">
      <c r="C15" s="20" t="s">
        <v>45</v>
      </c>
      <c r="D15" s="120"/>
      <c r="E15" s="121"/>
    </row>
    <row r="16" spans="3:5" ht="15">
      <c r="C16" s="20" t="s">
        <v>46</v>
      </c>
      <c r="D16" s="120"/>
      <c r="E16" s="121"/>
    </row>
    <row r="17" spans="4:5" ht="15">
      <c r="D17" s="8"/>
      <c r="E17" s="26"/>
    </row>
    <row r="18" spans="2:5" ht="15" customHeight="1">
      <c r="B18" s="10" t="s">
        <v>2</v>
      </c>
      <c r="C18" s="115" t="s">
        <v>57</v>
      </c>
      <c r="D18" s="116"/>
      <c r="E18" s="117"/>
    </row>
    <row r="19" spans="4:5" ht="15">
      <c r="D19" s="1"/>
      <c r="E19" s="3"/>
    </row>
    <row r="20" spans="3:5" ht="21" customHeight="1">
      <c r="C20" s="7" t="s">
        <v>17</v>
      </c>
      <c r="D20" s="27" t="s">
        <v>75</v>
      </c>
      <c r="E20" s="8"/>
    </row>
    <row r="21" spans="3:5" ht="15">
      <c r="C21" s="20" t="s">
        <v>23</v>
      </c>
      <c r="D21" s="28">
        <f>'część (1)'!H$6</f>
        <v>0</v>
      </c>
      <c r="E21" s="29"/>
    </row>
    <row r="22" spans="3:5" ht="15">
      <c r="C22" s="42" t="s">
        <v>24</v>
      </c>
      <c r="D22" s="28">
        <f>'część (2)'!H$6</f>
        <v>0</v>
      </c>
      <c r="E22" s="29"/>
    </row>
    <row r="23" spans="3:5" ht="15">
      <c r="C23" s="42" t="s">
        <v>25</v>
      </c>
      <c r="D23" s="28">
        <f>'część (3)'!H$6</f>
        <v>0</v>
      </c>
      <c r="E23" s="29"/>
    </row>
    <row r="24" spans="3:5" ht="15">
      <c r="C24" s="42" t="s">
        <v>26</v>
      </c>
      <c r="D24" s="28">
        <f>'część (4)'!H$6</f>
        <v>0</v>
      </c>
      <c r="E24" s="29"/>
    </row>
    <row r="25" spans="3:5" ht="15">
      <c r="C25" s="42" t="s">
        <v>27</v>
      </c>
      <c r="D25" s="28">
        <f>'część (5)'!H$6</f>
        <v>0</v>
      </c>
      <c r="E25" s="29"/>
    </row>
    <row r="26" spans="3:5" ht="15">
      <c r="C26" s="42" t="s">
        <v>28</v>
      </c>
      <c r="D26" s="28">
        <f>'część (6)'!H$6</f>
        <v>0</v>
      </c>
      <c r="E26" s="29"/>
    </row>
    <row r="27" spans="3:5" ht="15">
      <c r="C27" s="42" t="s">
        <v>29</v>
      </c>
      <c r="D27" s="28">
        <f>'część (7)'!H$6</f>
        <v>0</v>
      </c>
      <c r="E27" s="29"/>
    </row>
    <row r="28" spans="4:5" s="39" customFormat="1" ht="16.5" customHeight="1">
      <c r="D28" s="30"/>
      <c r="E28" s="29"/>
    </row>
    <row r="29" spans="3:5" s="48" customFormat="1" ht="48.75" customHeight="1">
      <c r="C29" s="125" t="s">
        <v>76</v>
      </c>
      <c r="D29" s="125"/>
      <c r="E29" s="125"/>
    </row>
    <row r="30" spans="2:5" s="39" customFormat="1" ht="34.5" customHeight="1">
      <c r="B30" s="39" t="s">
        <v>3</v>
      </c>
      <c r="C30" s="124" t="s">
        <v>58</v>
      </c>
      <c r="D30" s="124"/>
      <c r="E30" s="124"/>
    </row>
    <row r="31" spans="3:5" s="39" customFormat="1" ht="56.25" customHeight="1">
      <c r="C31" s="110" t="s">
        <v>59</v>
      </c>
      <c r="D31" s="111"/>
      <c r="E31" s="31" t="s">
        <v>71</v>
      </c>
    </row>
    <row r="32" spans="3:5" s="39" customFormat="1" ht="57" customHeight="1">
      <c r="C32" s="129" t="s">
        <v>60</v>
      </c>
      <c r="D32" s="129"/>
      <c r="E32" s="129"/>
    </row>
    <row r="33" spans="2:5" s="39" customFormat="1" ht="31.5" customHeight="1">
      <c r="B33" s="39" t="s">
        <v>4</v>
      </c>
      <c r="C33" s="114" t="s">
        <v>61</v>
      </c>
      <c r="D33" s="114"/>
      <c r="E33" s="114"/>
    </row>
    <row r="34" spans="3:5" s="39" customFormat="1" ht="33" customHeight="1">
      <c r="C34" s="110" t="s">
        <v>62</v>
      </c>
      <c r="D34" s="111"/>
      <c r="E34" s="31" t="s">
        <v>63</v>
      </c>
    </row>
    <row r="35" spans="3:5" s="39" customFormat="1" ht="97.5" customHeight="1">
      <c r="C35" s="113" t="s">
        <v>79</v>
      </c>
      <c r="D35" s="113"/>
      <c r="E35" s="113"/>
    </row>
    <row r="36" spans="2:5" s="39" customFormat="1" ht="18.75" customHeight="1">
      <c r="B36" s="39" t="s">
        <v>5</v>
      </c>
      <c r="C36" s="114" t="s">
        <v>64</v>
      </c>
      <c r="D36" s="114"/>
      <c r="E36" s="114"/>
    </row>
    <row r="37" spans="3:5" s="39" customFormat="1" ht="94.5" customHeight="1">
      <c r="C37" s="118" t="s">
        <v>65</v>
      </c>
      <c r="D37" s="119"/>
      <c r="E37" s="31" t="s">
        <v>66</v>
      </c>
    </row>
    <row r="38" spans="3:5" s="39" customFormat="1" ht="25.5" customHeight="1">
      <c r="C38" s="113" t="s">
        <v>72</v>
      </c>
      <c r="D38" s="113"/>
      <c r="E38" s="113"/>
    </row>
    <row r="39" spans="2:5" s="39" customFormat="1" ht="32.25" customHeight="1">
      <c r="B39" s="39" t="s">
        <v>32</v>
      </c>
      <c r="C39" s="128" t="s">
        <v>67</v>
      </c>
      <c r="D39" s="128"/>
      <c r="E39" s="128"/>
    </row>
    <row r="40" spans="2:5" s="39" customFormat="1" ht="27.75" customHeight="1">
      <c r="B40" s="39" t="s">
        <v>37</v>
      </c>
      <c r="C40" s="107" t="s">
        <v>68</v>
      </c>
      <c r="D40" s="107"/>
      <c r="E40" s="107"/>
    </row>
    <row r="41" spans="2:5" s="39" customFormat="1" ht="39.75" customHeight="1">
      <c r="B41" s="39" t="s">
        <v>6</v>
      </c>
      <c r="C41" s="112" t="s">
        <v>83</v>
      </c>
      <c r="D41" s="112"/>
      <c r="E41" s="112"/>
    </row>
    <row r="42" spans="2:5" s="39" customFormat="1" ht="74.25" customHeight="1">
      <c r="B42" s="39" t="s">
        <v>7</v>
      </c>
      <c r="C42" s="109" t="s">
        <v>149</v>
      </c>
      <c r="D42" s="109"/>
      <c r="E42" s="109"/>
    </row>
    <row r="43" spans="2:5" s="73" customFormat="1" ht="63" customHeight="1">
      <c r="B43" s="73" t="s">
        <v>19</v>
      </c>
      <c r="C43" s="109" t="s">
        <v>155</v>
      </c>
      <c r="D43" s="109"/>
      <c r="E43" s="109"/>
    </row>
    <row r="44" spans="2:5" s="44" customFormat="1" ht="72" customHeight="1">
      <c r="B44" s="73" t="s">
        <v>36</v>
      </c>
      <c r="C44" s="109" t="s">
        <v>159</v>
      </c>
      <c r="D44" s="109"/>
      <c r="E44" s="109"/>
    </row>
    <row r="45" spans="2:5" s="39" customFormat="1" ht="43.5" customHeight="1">
      <c r="B45" s="73" t="s">
        <v>1</v>
      </c>
      <c r="C45" s="109" t="s">
        <v>74</v>
      </c>
      <c r="D45" s="109"/>
      <c r="E45" s="109"/>
    </row>
    <row r="46" spans="2:5" s="32" customFormat="1" ht="29.25" customHeight="1">
      <c r="B46" s="73" t="s">
        <v>0</v>
      </c>
      <c r="C46" s="109" t="s">
        <v>69</v>
      </c>
      <c r="D46" s="109"/>
      <c r="E46" s="109"/>
    </row>
    <row r="47" spans="2:5" s="32" customFormat="1" ht="42.75" customHeight="1">
      <c r="B47" s="73" t="s">
        <v>73</v>
      </c>
      <c r="C47" s="109" t="s">
        <v>84</v>
      </c>
      <c r="D47" s="109"/>
      <c r="E47" s="109"/>
    </row>
    <row r="48" spans="2:5" s="39" customFormat="1" ht="18" customHeight="1">
      <c r="B48" s="73" t="s">
        <v>148</v>
      </c>
      <c r="C48" s="38" t="s">
        <v>8</v>
      </c>
      <c r="D48" s="38"/>
      <c r="E48" s="37"/>
    </row>
    <row r="49" spans="3:5" s="39" customFormat="1" ht="18" customHeight="1">
      <c r="C49" s="40"/>
      <c r="D49" s="40"/>
      <c r="E49" s="13"/>
    </row>
    <row r="50" spans="3:5" s="39" customFormat="1" ht="18" customHeight="1">
      <c r="C50" s="103" t="s">
        <v>20</v>
      </c>
      <c r="D50" s="108"/>
      <c r="E50" s="104"/>
    </row>
    <row r="51" spans="3:5" s="39" customFormat="1" ht="18" customHeight="1">
      <c r="C51" s="103" t="s">
        <v>9</v>
      </c>
      <c r="D51" s="104"/>
      <c r="E51" s="42" t="s">
        <v>10</v>
      </c>
    </row>
    <row r="52" spans="3:5" s="39" customFormat="1" ht="18" customHeight="1">
      <c r="C52" s="105"/>
      <c r="D52" s="106"/>
      <c r="E52" s="42"/>
    </row>
    <row r="53" spans="3:5" s="39" customFormat="1" ht="18" customHeight="1">
      <c r="C53" s="105"/>
      <c r="D53" s="106"/>
      <c r="E53" s="42"/>
    </row>
    <row r="54" spans="3:5" s="39" customFormat="1" ht="18" customHeight="1">
      <c r="C54" s="33" t="s">
        <v>11</v>
      </c>
      <c r="D54" s="33"/>
      <c r="E54" s="13"/>
    </row>
    <row r="55" spans="3:5" s="39" customFormat="1" ht="18" customHeight="1">
      <c r="C55" s="103" t="s">
        <v>21</v>
      </c>
      <c r="D55" s="108"/>
      <c r="E55" s="104"/>
    </row>
    <row r="56" spans="3:5" s="39" customFormat="1" ht="18" customHeight="1">
      <c r="C56" s="43" t="s">
        <v>9</v>
      </c>
      <c r="D56" s="41" t="s">
        <v>10</v>
      </c>
      <c r="E56" s="34" t="s">
        <v>12</v>
      </c>
    </row>
    <row r="57" spans="3:5" s="39" customFormat="1" ht="18" customHeight="1">
      <c r="C57" s="35"/>
      <c r="D57" s="41"/>
      <c r="E57" s="36"/>
    </row>
    <row r="58" spans="3:5" s="39" customFormat="1" ht="18" customHeight="1">
      <c r="C58" s="35"/>
      <c r="D58" s="41"/>
      <c r="E58" s="36"/>
    </row>
    <row r="59" spans="3:5" s="39" customFormat="1" ht="18" customHeight="1">
      <c r="C59" s="33"/>
      <c r="D59" s="33"/>
      <c r="E59" s="13"/>
    </row>
    <row r="60" spans="3:5" s="39" customFormat="1" ht="18" customHeight="1">
      <c r="C60" s="103" t="s">
        <v>22</v>
      </c>
      <c r="D60" s="108"/>
      <c r="E60" s="104"/>
    </row>
    <row r="61" spans="3:5" s="39" customFormat="1" ht="18" customHeight="1">
      <c r="C61" s="103" t="s">
        <v>13</v>
      </c>
      <c r="D61" s="104"/>
      <c r="E61" s="42" t="s">
        <v>70</v>
      </c>
    </row>
    <row r="62" spans="2:5" s="39" customFormat="1" ht="18" customHeight="1">
      <c r="B62" s="10"/>
      <c r="C62" s="101"/>
      <c r="D62" s="102"/>
      <c r="E62" s="42"/>
    </row>
    <row r="63" spans="2:5" s="39" customFormat="1" ht="34.5" customHeight="1">
      <c r="B63" s="10"/>
      <c r="E63" s="9"/>
    </row>
    <row r="64" spans="2:5" s="39" customFormat="1" ht="21" customHeight="1">
      <c r="B64" s="10"/>
      <c r="C64" s="100"/>
      <c r="D64" s="100"/>
      <c r="E64" s="100"/>
    </row>
  </sheetData>
  <sheetProtection/>
  <mergeCells count="39">
    <mergeCell ref="D6:E6"/>
    <mergeCell ref="D13:E13"/>
    <mergeCell ref="D11:E11"/>
    <mergeCell ref="D14:E14"/>
    <mergeCell ref="D8:E8"/>
    <mergeCell ref="C39:E39"/>
    <mergeCell ref="C32:E32"/>
    <mergeCell ref="C34:D34"/>
    <mergeCell ref="C36:E36"/>
    <mergeCell ref="D12:E12"/>
    <mergeCell ref="C18:E18"/>
    <mergeCell ref="C37:D37"/>
    <mergeCell ref="C38:E38"/>
    <mergeCell ref="D15:E15"/>
    <mergeCell ref="D9:E9"/>
    <mergeCell ref="D10:E10"/>
    <mergeCell ref="C30:E30"/>
    <mergeCell ref="D16:E16"/>
    <mergeCell ref="C29:E29"/>
    <mergeCell ref="C42:E42"/>
    <mergeCell ref="C44:E44"/>
    <mergeCell ref="C47:E47"/>
    <mergeCell ref="C46:E46"/>
    <mergeCell ref="C31:D31"/>
    <mergeCell ref="C45:E45"/>
    <mergeCell ref="C41:E41"/>
    <mergeCell ref="C35:E35"/>
    <mergeCell ref="C33:E33"/>
    <mergeCell ref="C43:E43"/>
    <mergeCell ref="C64:E64"/>
    <mergeCell ref="C62:D62"/>
    <mergeCell ref="C61:D61"/>
    <mergeCell ref="C53:D53"/>
    <mergeCell ref="C52:D52"/>
    <mergeCell ref="C40:E40"/>
    <mergeCell ref="C55:E55"/>
    <mergeCell ref="C50:E50"/>
    <mergeCell ref="C60:E60"/>
    <mergeCell ref="C51:D5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55"/>
  <sheetViews>
    <sheetView showGridLines="0" tabSelected="1" view="pageBreakPreview" zoomScaleNormal="77" zoomScaleSheetLayoutView="100" zoomScalePageLayoutView="85" workbookViewId="0" topLeftCell="A51">
      <selection activeCell="B49" sqref="B49:D49"/>
    </sheetView>
  </sheetViews>
  <sheetFormatPr defaultColWidth="9.00390625" defaultRowHeight="12.75"/>
  <cols>
    <col min="1" max="1" width="5.375" style="74" customWidth="1"/>
    <col min="2" max="2" width="31.125" style="74" customWidth="1"/>
    <col min="3" max="3" width="19.375" style="74" customWidth="1"/>
    <col min="4" max="4" width="25.25390625" style="74" customWidth="1"/>
    <col min="5" max="5" width="9.00390625" style="3" customWidth="1"/>
    <col min="6" max="6" width="10.75390625" style="74" customWidth="1"/>
    <col min="7" max="7" width="33.75390625" style="74" customWidth="1"/>
    <col min="8" max="8" width="19.125" style="74" customWidth="1"/>
    <col min="9" max="9" width="23.25390625" style="74" customWidth="1"/>
    <col min="10" max="10" width="22.875" style="74" customWidth="1"/>
    <col min="11" max="11" width="16.125" style="74" customWidth="1"/>
    <col min="12" max="12" width="15.75390625" style="74" customWidth="1"/>
    <col min="13" max="14" width="16.00390625" style="74" customWidth="1"/>
    <col min="15" max="15" width="8.00390625" style="74" customWidth="1"/>
    <col min="16" max="16" width="15.875" style="74" customWidth="1"/>
    <col min="17" max="17" width="15.875" style="5" customWidth="1"/>
    <col min="18" max="18" width="15.875" style="74" customWidth="1"/>
    <col min="19" max="20" width="14.25390625" style="74" customWidth="1"/>
    <col min="21" max="21" width="15.25390625" style="74" customWidth="1"/>
    <col min="22" max="16384" width="9.125" style="74" customWidth="1"/>
  </cols>
  <sheetData>
    <row r="1" spans="2:20" ht="15">
      <c r="B1" s="2" t="str">
        <f>'formularz oferty'!D4</f>
        <v>DFP.271.171.2022.LS</v>
      </c>
      <c r="M1" s="131" t="s">
        <v>50</v>
      </c>
      <c r="N1" s="131"/>
      <c r="S1" s="2"/>
      <c r="T1" s="2"/>
    </row>
    <row r="2" spans="7:14" ht="15">
      <c r="G2" s="116"/>
      <c r="H2" s="116"/>
      <c r="I2" s="116"/>
      <c r="M2" s="130" t="s">
        <v>53</v>
      </c>
      <c r="N2" s="130"/>
    </row>
    <row r="3" ht="15">
      <c r="N3" s="4"/>
    </row>
    <row r="4" spans="2:17" ht="15">
      <c r="B4" s="75" t="s">
        <v>14</v>
      </c>
      <c r="C4" s="72">
        <v>1</v>
      </c>
      <c r="D4" s="8"/>
      <c r="E4" s="9"/>
      <c r="F4" s="73"/>
      <c r="G4" s="11" t="s">
        <v>18</v>
      </c>
      <c r="H4" s="73"/>
      <c r="I4" s="8"/>
      <c r="J4" s="73"/>
      <c r="K4" s="73"/>
      <c r="L4" s="73"/>
      <c r="M4" s="73"/>
      <c r="N4" s="73"/>
      <c r="Q4" s="74"/>
    </row>
    <row r="5" spans="2:17" ht="15">
      <c r="B5" s="75"/>
      <c r="C5" s="8"/>
      <c r="D5" s="8"/>
      <c r="E5" s="9"/>
      <c r="F5" s="73"/>
      <c r="G5" s="11"/>
      <c r="H5" s="73"/>
      <c r="I5" s="8"/>
      <c r="J5" s="73"/>
      <c r="K5" s="73"/>
      <c r="L5" s="73"/>
      <c r="M5" s="73"/>
      <c r="N5" s="73"/>
      <c r="Q5" s="74"/>
    </row>
    <row r="6" spans="1:17" ht="15">
      <c r="A6" s="75"/>
      <c r="B6" s="75"/>
      <c r="C6" s="12"/>
      <c r="D6" s="12"/>
      <c r="E6" s="13"/>
      <c r="F6" s="73"/>
      <c r="G6" s="71" t="s">
        <v>75</v>
      </c>
      <c r="H6" s="132">
        <f>SUM(N11:N23)+SUM(J31:J32)</f>
        <v>0</v>
      </c>
      <c r="I6" s="133"/>
      <c r="Q6" s="74"/>
    </row>
    <row r="7" spans="1:17" ht="15">
      <c r="A7" s="75"/>
      <c r="C7" s="73"/>
      <c r="D7" s="73"/>
      <c r="E7" s="13"/>
      <c r="F7" s="73"/>
      <c r="G7" s="73"/>
      <c r="H7" s="73"/>
      <c r="I7" s="73"/>
      <c r="J7" s="73"/>
      <c r="K7" s="73"/>
      <c r="L7" s="73"/>
      <c r="Q7" s="74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4"/>
    </row>
    <row r="9" spans="2:17" ht="15">
      <c r="B9" s="75"/>
      <c r="E9" s="17"/>
      <c r="Q9" s="74"/>
    </row>
    <row r="10" spans="1:14" s="75" customFormat="1" ht="74.25" customHeight="1">
      <c r="A10" s="72" t="s">
        <v>35</v>
      </c>
      <c r="B10" s="72" t="s">
        <v>15</v>
      </c>
      <c r="C10" s="72" t="s">
        <v>16</v>
      </c>
      <c r="D10" s="72" t="s">
        <v>48</v>
      </c>
      <c r="E10" s="18" t="s">
        <v>52</v>
      </c>
      <c r="F10" s="76"/>
      <c r="G10" s="72" t="str">
        <f>"Nazwa handlowa /
"&amp;C10&amp;" / 
"&amp;D10</f>
        <v>Nazwa handlowa /
Dawka / 
Postać /Opakowanie</v>
      </c>
      <c r="H10" s="72" t="s">
        <v>51</v>
      </c>
      <c r="I10" s="72" t="str">
        <f>B10</f>
        <v>Skład</v>
      </c>
      <c r="J10" s="72" t="s">
        <v>80</v>
      </c>
      <c r="K10" s="72" t="s">
        <v>30</v>
      </c>
      <c r="L10" s="72" t="s">
        <v>31</v>
      </c>
      <c r="M10" s="72" t="s">
        <v>77</v>
      </c>
      <c r="N10" s="72" t="s">
        <v>78</v>
      </c>
    </row>
    <row r="11" spans="1:14" ht="60">
      <c r="A11" s="46" t="s">
        <v>2</v>
      </c>
      <c r="B11" s="45" t="s">
        <v>174</v>
      </c>
      <c r="C11" s="45" t="s">
        <v>85</v>
      </c>
      <c r="D11" s="45" t="s">
        <v>86</v>
      </c>
      <c r="E11" s="21">
        <v>22000</v>
      </c>
      <c r="F11" s="76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ht="60">
      <c r="A12" s="46" t="s">
        <v>3</v>
      </c>
      <c r="B12" s="45" t="s">
        <v>87</v>
      </c>
      <c r="C12" s="45" t="s">
        <v>88</v>
      </c>
      <c r="D12" s="45" t="s">
        <v>86</v>
      </c>
      <c r="E12" s="21">
        <v>17000</v>
      </c>
      <c r="F12" s="76" t="s">
        <v>56</v>
      </c>
      <c r="G12" s="22" t="s">
        <v>55</v>
      </c>
      <c r="H12" s="22"/>
      <c r="I12" s="22"/>
      <c r="J12" s="23"/>
      <c r="K12" s="22"/>
      <c r="L12" s="22" t="str">
        <f aca="true" t="shared" si="0" ref="L12:L17">IF(K12=0,"0,00",IF(K12&gt;0,ROUND(E12/K12,2)))</f>
        <v>0,00</v>
      </c>
      <c r="M12" s="22"/>
      <c r="N12" s="24">
        <f aca="true" t="shared" si="1" ref="N12:N17">ROUND(L12*ROUND(M12,2),2)</f>
        <v>0</v>
      </c>
    </row>
    <row r="13" spans="1:14" ht="60">
      <c r="A13" s="46" t="s">
        <v>4</v>
      </c>
      <c r="B13" s="45" t="s">
        <v>175</v>
      </c>
      <c r="C13" s="45" t="s">
        <v>89</v>
      </c>
      <c r="D13" s="45" t="s">
        <v>86</v>
      </c>
      <c r="E13" s="21">
        <v>18000</v>
      </c>
      <c r="F13" s="76" t="s">
        <v>56</v>
      </c>
      <c r="G13" s="22" t="s">
        <v>55</v>
      </c>
      <c r="H13" s="22"/>
      <c r="I13" s="22"/>
      <c r="J13" s="23"/>
      <c r="K13" s="22"/>
      <c r="L13" s="22" t="str">
        <f t="shared" si="0"/>
        <v>0,00</v>
      </c>
      <c r="M13" s="22"/>
      <c r="N13" s="24">
        <f t="shared" si="1"/>
        <v>0</v>
      </c>
    </row>
    <row r="14" spans="1:14" ht="60">
      <c r="A14" s="46" t="s">
        <v>5</v>
      </c>
      <c r="B14" s="45" t="s">
        <v>175</v>
      </c>
      <c r="C14" s="45" t="s">
        <v>90</v>
      </c>
      <c r="D14" s="45" t="s">
        <v>86</v>
      </c>
      <c r="E14" s="21">
        <v>1000</v>
      </c>
      <c r="F14" s="76" t="s">
        <v>56</v>
      </c>
      <c r="G14" s="22" t="s">
        <v>55</v>
      </c>
      <c r="H14" s="22"/>
      <c r="I14" s="22"/>
      <c r="J14" s="23"/>
      <c r="K14" s="22"/>
      <c r="L14" s="22" t="str">
        <f t="shared" si="0"/>
        <v>0,00</v>
      </c>
      <c r="M14" s="22"/>
      <c r="N14" s="24">
        <f t="shared" si="1"/>
        <v>0</v>
      </c>
    </row>
    <row r="15" spans="1:14" ht="45">
      <c r="A15" s="46" t="s">
        <v>32</v>
      </c>
      <c r="B15" s="45" t="s">
        <v>156</v>
      </c>
      <c r="C15" s="45" t="s">
        <v>151</v>
      </c>
      <c r="D15" s="45" t="s">
        <v>157</v>
      </c>
      <c r="E15" s="21">
        <v>65000</v>
      </c>
      <c r="F15" s="76" t="s">
        <v>56</v>
      </c>
      <c r="G15" s="22" t="s">
        <v>55</v>
      </c>
      <c r="H15" s="22"/>
      <c r="I15" s="22"/>
      <c r="J15" s="23"/>
      <c r="K15" s="22"/>
      <c r="L15" s="22" t="str">
        <f t="shared" si="0"/>
        <v>0,00</v>
      </c>
      <c r="M15" s="22"/>
      <c r="N15" s="24">
        <f t="shared" si="1"/>
        <v>0</v>
      </c>
    </row>
    <row r="16" spans="1:14" ht="90">
      <c r="A16" s="46" t="s">
        <v>37</v>
      </c>
      <c r="B16" s="45" t="s">
        <v>176</v>
      </c>
      <c r="C16" s="45" t="s">
        <v>91</v>
      </c>
      <c r="D16" s="45" t="s">
        <v>86</v>
      </c>
      <c r="E16" s="21">
        <v>2000</v>
      </c>
      <c r="F16" s="76" t="s">
        <v>56</v>
      </c>
      <c r="G16" s="22" t="s">
        <v>55</v>
      </c>
      <c r="H16" s="22"/>
      <c r="I16" s="22"/>
      <c r="J16" s="23"/>
      <c r="K16" s="22"/>
      <c r="L16" s="22" t="str">
        <f t="shared" si="0"/>
        <v>0,00</v>
      </c>
      <c r="M16" s="22"/>
      <c r="N16" s="24">
        <f t="shared" si="1"/>
        <v>0</v>
      </c>
    </row>
    <row r="17" spans="1:14" ht="90">
      <c r="A17" s="46" t="s">
        <v>6</v>
      </c>
      <c r="B17" s="45" t="s">
        <v>176</v>
      </c>
      <c r="C17" s="45" t="s">
        <v>92</v>
      </c>
      <c r="D17" s="45" t="s">
        <v>86</v>
      </c>
      <c r="E17" s="21">
        <v>4500</v>
      </c>
      <c r="F17" s="76" t="s">
        <v>56</v>
      </c>
      <c r="G17" s="22" t="s">
        <v>55</v>
      </c>
      <c r="H17" s="22"/>
      <c r="I17" s="22"/>
      <c r="J17" s="23"/>
      <c r="K17" s="22"/>
      <c r="L17" s="22" t="str">
        <f t="shared" si="0"/>
        <v>0,00</v>
      </c>
      <c r="M17" s="22"/>
      <c r="N17" s="24">
        <f t="shared" si="1"/>
        <v>0</v>
      </c>
    </row>
    <row r="18" spans="1:17" s="97" customFormat="1" ht="70.5" customHeight="1">
      <c r="A18" s="95" t="s">
        <v>35</v>
      </c>
      <c r="B18" s="120" t="s">
        <v>160</v>
      </c>
      <c r="C18" s="121"/>
      <c r="D18" s="95" t="s">
        <v>161</v>
      </c>
      <c r="E18" s="18" t="s">
        <v>52</v>
      </c>
      <c r="F18" s="98"/>
      <c r="G18" s="95" t="str">
        <f>"Nazwa handlowa / 
"&amp;D18</f>
        <v>Nazwa handlowa / 
Pojemność</v>
      </c>
      <c r="H18" s="95" t="s">
        <v>162</v>
      </c>
      <c r="I18" s="95" t="s">
        <v>163</v>
      </c>
      <c r="J18" s="94" t="s">
        <v>152</v>
      </c>
      <c r="K18" s="95" t="s">
        <v>30</v>
      </c>
      <c r="L18" s="95" t="s">
        <v>31</v>
      </c>
      <c r="M18" s="95" t="s">
        <v>77</v>
      </c>
      <c r="N18" s="95" t="s">
        <v>78</v>
      </c>
      <c r="Q18" s="5"/>
    </row>
    <row r="19" spans="1:17" s="97" customFormat="1" ht="57" customHeight="1">
      <c r="A19" s="46" t="s">
        <v>7</v>
      </c>
      <c r="B19" s="136" t="s">
        <v>169</v>
      </c>
      <c r="C19" s="137"/>
      <c r="D19" s="45" t="s">
        <v>144</v>
      </c>
      <c r="E19" s="21">
        <v>25000</v>
      </c>
      <c r="F19" s="98" t="s">
        <v>56</v>
      </c>
      <c r="G19" s="22" t="s">
        <v>177</v>
      </c>
      <c r="H19" s="22"/>
      <c r="I19" s="22"/>
      <c r="J19" s="23"/>
      <c r="K19" s="22"/>
      <c r="L19" s="22" t="str">
        <f>IF(K19=0,"0,00",IF(K19&gt;0,ROUND(E19/K19,2)))</f>
        <v>0,00</v>
      </c>
      <c r="M19" s="22"/>
      <c r="N19" s="24">
        <f>ROUND(L19*ROUND(M19,2),2)</f>
        <v>0</v>
      </c>
      <c r="Q19" s="5"/>
    </row>
    <row r="20" spans="1:17" s="97" customFormat="1" ht="59.25" customHeight="1">
      <c r="A20" s="46" t="s">
        <v>19</v>
      </c>
      <c r="B20" s="136" t="s">
        <v>170</v>
      </c>
      <c r="C20" s="137"/>
      <c r="D20" s="45" t="s">
        <v>121</v>
      </c>
      <c r="E20" s="21">
        <v>7000</v>
      </c>
      <c r="F20" s="98" t="s">
        <v>56</v>
      </c>
      <c r="G20" s="22" t="s">
        <v>177</v>
      </c>
      <c r="H20" s="22"/>
      <c r="I20" s="22"/>
      <c r="J20" s="23"/>
      <c r="K20" s="22"/>
      <c r="L20" s="22" t="str">
        <f>IF(K20=0,"0,00",IF(K20&gt;0,ROUND(E20/K20,2)))</f>
        <v>0,00</v>
      </c>
      <c r="M20" s="22"/>
      <c r="N20" s="24">
        <f>ROUND(L20*ROUND(M20,2),2)</f>
        <v>0</v>
      </c>
      <c r="Q20" s="5"/>
    </row>
    <row r="21" spans="1:17" s="97" customFormat="1" ht="60.75" customHeight="1">
      <c r="A21" s="46" t="s">
        <v>36</v>
      </c>
      <c r="B21" s="136" t="s">
        <v>171</v>
      </c>
      <c r="C21" s="137"/>
      <c r="D21" s="45" t="s">
        <v>145</v>
      </c>
      <c r="E21" s="21">
        <v>4000</v>
      </c>
      <c r="F21" s="98" t="s">
        <v>56</v>
      </c>
      <c r="G21" s="22" t="s">
        <v>177</v>
      </c>
      <c r="H21" s="22"/>
      <c r="I21" s="22"/>
      <c r="J21" s="23"/>
      <c r="K21" s="22"/>
      <c r="L21" s="22" t="str">
        <f>IF(K21=0,"0,00",IF(K21&gt;0,ROUND(E21/K21,2)))</f>
        <v>0,00</v>
      </c>
      <c r="M21" s="22"/>
      <c r="N21" s="24">
        <f>ROUND(L21*ROUND(M21,2),2)</f>
        <v>0</v>
      </c>
      <c r="Q21" s="5"/>
    </row>
    <row r="22" spans="1:17" s="97" customFormat="1" ht="60" customHeight="1">
      <c r="A22" s="46" t="s">
        <v>1</v>
      </c>
      <c r="B22" s="136" t="s">
        <v>172</v>
      </c>
      <c r="C22" s="137"/>
      <c r="D22" s="45" t="s">
        <v>146</v>
      </c>
      <c r="E22" s="21">
        <v>4000</v>
      </c>
      <c r="F22" s="98" t="s">
        <v>56</v>
      </c>
      <c r="G22" s="22" t="s">
        <v>177</v>
      </c>
      <c r="H22" s="22"/>
      <c r="I22" s="22"/>
      <c r="J22" s="23"/>
      <c r="K22" s="22"/>
      <c r="L22" s="22" t="str">
        <f>IF(K22=0,"0,00",IF(K22&gt;0,ROUND(E22/K22,2)))</f>
        <v>0,00</v>
      </c>
      <c r="M22" s="22"/>
      <c r="N22" s="24">
        <f>ROUND(L22*ROUND(M22,2),2)</f>
        <v>0</v>
      </c>
      <c r="Q22" s="5"/>
    </row>
    <row r="23" spans="1:17" s="97" customFormat="1" ht="62.25" customHeight="1">
      <c r="A23" s="46" t="s">
        <v>0</v>
      </c>
      <c r="B23" s="136" t="s">
        <v>173</v>
      </c>
      <c r="C23" s="137"/>
      <c r="D23" s="45" t="s">
        <v>147</v>
      </c>
      <c r="E23" s="21">
        <v>1000</v>
      </c>
      <c r="F23" s="98" t="s">
        <v>56</v>
      </c>
      <c r="G23" s="22" t="s">
        <v>177</v>
      </c>
      <c r="H23" s="22"/>
      <c r="I23" s="22"/>
      <c r="J23" s="23"/>
      <c r="K23" s="22"/>
      <c r="L23" s="22" t="str">
        <f>IF(K23=0,"0,00",IF(K23&gt;0,ROUND(E23/K23,2)))</f>
        <v>0,00</v>
      </c>
      <c r="M23" s="22"/>
      <c r="N23" s="24">
        <f>ROUND(L23*ROUND(M23,2),2)</f>
        <v>0</v>
      </c>
      <c r="Q23" s="5"/>
    </row>
    <row r="24" spans="1:21" s="97" customFormat="1" ht="15">
      <c r="A24" s="58"/>
      <c r="B24" s="59"/>
      <c r="C24" s="59"/>
      <c r="D24" s="60"/>
      <c r="E24" s="61"/>
      <c r="F24" s="96"/>
      <c r="G24" s="62"/>
      <c r="H24" s="62"/>
      <c r="I24" s="62"/>
      <c r="J24" s="63"/>
      <c r="K24" s="62"/>
      <c r="L24" s="62"/>
      <c r="M24" s="62"/>
      <c r="N24" s="64"/>
      <c r="Q24" s="5"/>
      <c r="R24" s="74"/>
      <c r="S24" s="74"/>
      <c r="T24" s="74"/>
      <c r="U24" s="74"/>
    </row>
    <row r="25" spans="2:21" s="97" customFormat="1" ht="30" customHeight="1">
      <c r="B25" s="134" t="s">
        <v>93</v>
      </c>
      <c r="C25" s="134"/>
      <c r="D25" s="134"/>
      <c r="E25" s="134"/>
      <c r="F25" s="134"/>
      <c r="L25" s="5"/>
      <c r="R25" s="74"/>
      <c r="S25" s="74"/>
      <c r="T25" s="74"/>
      <c r="U25" s="74"/>
    </row>
    <row r="26" spans="2:12" s="97" customFormat="1" ht="30" customHeight="1">
      <c r="B26" s="134" t="s">
        <v>164</v>
      </c>
      <c r="C26" s="134"/>
      <c r="D26" s="134"/>
      <c r="E26" s="134"/>
      <c r="F26" s="134"/>
      <c r="L26" s="5"/>
    </row>
    <row r="27" spans="2:12" s="97" customFormat="1" ht="30" customHeight="1">
      <c r="B27" s="134" t="s">
        <v>168</v>
      </c>
      <c r="C27" s="134"/>
      <c r="D27" s="134"/>
      <c r="E27" s="134"/>
      <c r="F27" s="134"/>
      <c r="L27" s="5"/>
    </row>
    <row r="28" spans="2:21" s="97" customFormat="1" ht="15" customHeight="1">
      <c r="B28" s="51"/>
      <c r="C28" s="51"/>
      <c r="D28" s="51"/>
      <c r="E28" s="51"/>
      <c r="F28" s="51"/>
      <c r="L28" s="5"/>
      <c r="R28" s="74"/>
      <c r="S28" s="74"/>
      <c r="T28" s="74"/>
      <c r="U28" s="74"/>
    </row>
    <row r="29" spans="1:21" s="97" customFormat="1" ht="27.75" customHeight="1">
      <c r="A29" s="140" t="s">
        <v>105</v>
      </c>
      <c r="B29" s="140"/>
      <c r="E29" s="3"/>
      <c r="Q29" s="5"/>
      <c r="R29" s="74"/>
      <c r="S29" s="74"/>
      <c r="T29" s="74"/>
      <c r="U29" s="74"/>
    </row>
    <row r="30" spans="1:21" s="97" customFormat="1" ht="42.75" customHeight="1">
      <c r="A30" s="77" t="s">
        <v>35</v>
      </c>
      <c r="B30" s="99" t="s">
        <v>94</v>
      </c>
      <c r="C30" s="78" t="s">
        <v>54</v>
      </c>
      <c r="D30" s="79"/>
      <c r="E30" s="159" t="s">
        <v>95</v>
      </c>
      <c r="F30" s="160"/>
      <c r="G30" s="160"/>
      <c r="H30" s="161"/>
      <c r="I30" s="80" t="s">
        <v>103</v>
      </c>
      <c r="J30" s="77" t="s">
        <v>104</v>
      </c>
      <c r="M30" s="5"/>
      <c r="R30" s="74"/>
      <c r="S30" s="74"/>
      <c r="T30" s="74"/>
      <c r="U30" s="74"/>
    </row>
    <row r="31" spans="1:17" ht="60">
      <c r="A31" s="81" t="s">
        <v>73</v>
      </c>
      <c r="B31" s="82" t="s">
        <v>96</v>
      </c>
      <c r="C31" s="83">
        <v>36</v>
      </c>
      <c r="D31" s="79" t="s">
        <v>97</v>
      </c>
      <c r="E31" s="141" t="s">
        <v>98</v>
      </c>
      <c r="F31" s="142"/>
      <c r="G31" s="142"/>
      <c r="H31" s="142"/>
      <c r="I31" s="22"/>
      <c r="J31" s="24">
        <f>ROUND(C31*ROUND(I31,2),2)</f>
        <v>0</v>
      </c>
      <c r="M31" s="5"/>
      <c r="Q31" s="74"/>
    </row>
    <row r="32" spans="1:17" ht="30">
      <c r="A32" s="81" t="s">
        <v>148</v>
      </c>
      <c r="B32" s="82" t="s">
        <v>167</v>
      </c>
      <c r="C32" s="83">
        <v>36</v>
      </c>
      <c r="D32" s="79" t="s">
        <v>97</v>
      </c>
      <c r="E32" s="143"/>
      <c r="F32" s="144"/>
      <c r="G32" s="144"/>
      <c r="H32" s="144"/>
      <c r="I32" s="22"/>
      <c r="J32" s="24">
        <f>ROUND(C32*ROUND(I32,2),2)</f>
        <v>0</v>
      </c>
      <c r="M32" s="5"/>
      <c r="Q32" s="74"/>
    </row>
    <row r="33" spans="3:17" ht="15">
      <c r="C33" s="3"/>
      <c r="E33" s="74"/>
      <c r="O33" s="5"/>
      <c r="Q33" s="74"/>
    </row>
    <row r="34" spans="3:17" ht="15">
      <c r="C34" s="3"/>
      <c r="E34" s="74"/>
      <c r="O34" s="5"/>
      <c r="Q34" s="74"/>
    </row>
    <row r="35" spans="1:17" ht="27.75" customHeight="1">
      <c r="A35" s="140" t="s">
        <v>106</v>
      </c>
      <c r="B35" s="140"/>
      <c r="C35" s="140"/>
      <c r="E35" s="74"/>
      <c r="O35" s="5"/>
      <c r="Q35" s="74"/>
    </row>
    <row r="36" spans="1:17" ht="63.75" customHeight="1">
      <c r="A36" s="138" t="s">
        <v>99</v>
      </c>
      <c r="B36" s="139"/>
      <c r="C36" s="90" t="s">
        <v>100</v>
      </c>
      <c r="D36" s="91" t="s">
        <v>101</v>
      </c>
      <c r="E36" s="145" t="s">
        <v>102</v>
      </c>
      <c r="F36" s="145"/>
      <c r="K36" s="5"/>
      <c r="Q36" s="74"/>
    </row>
    <row r="37" spans="1:17" ht="15">
      <c r="A37" s="101"/>
      <c r="B37" s="102"/>
      <c r="C37" s="92">
        <v>7665</v>
      </c>
      <c r="D37" s="93">
        <v>0.69</v>
      </c>
      <c r="E37" s="135">
        <f>(A37*C37*D37)/1000</f>
        <v>0</v>
      </c>
      <c r="F37" s="135"/>
      <c r="K37" s="5"/>
      <c r="Q37" s="74"/>
    </row>
    <row r="38" spans="3:17" ht="15">
      <c r="C38" s="3"/>
      <c r="E38" s="74"/>
      <c r="O38" s="5"/>
      <c r="Q38" s="74"/>
    </row>
    <row r="40" spans="2:6" ht="46.5" customHeight="1">
      <c r="B40" s="116" t="s">
        <v>76</v>
      </c>
      <c r="C40" s="116"/>
      <c r="D40" s="116"/>
      <c r="E40" s="116"/>
      <c r="F40" s="116"/>
    </row>
    <row r="41" ht="24" customHeight="1">
      <c r="E41" s="74"/>
    </row>
    <row r="42" spans="1:17" ht="15">
      <c r="A42" s="77" t="s">
        <v>107</v>
      </c>
      <c r="B42" s="146" t="s">
        <v>165</v>
      </c>
      <c r="C42" s="147"/>
      <c r="D42" s="147"/>
      <c r="E42" s="148" t="s">
        <v>108</v>
      </c>
      <c r="F42" s="149"/>
      <c r="G42" s="149"/>
      <c r="H42" s="149"/>
      <c r="I42" s="149"/>
      <c r="J42" s="149"/>
      <c r="K42" s="149"/>
      <c r="L42" s="150"/>
      <c r="O42" s="5"/>
      <c r="Q42" s="74"/>
    </row>
    <row r="43" spans="1:17" ht="126.75" customHeight="1">
      <c r="A43" s="81" t="s">
        <v>2</v>
      </c>
      <c r="B43" s="147" t="s">
        <v>109</v>
      </c>
      <c r="C43" s="147"/>
      <c r="D43" s="147"/>
      <c r="E43" s="151"/>
      <c r="F43" s="152"/>
      <c r="G43" s="152"/>
      <c r="H43" s="152"/>
      <c r="I43" s="152"/>
      <c r="J43" s="152"/>
      <c r="K43" s="152"/>
      <c r="L43" s="153"/>
      <c r="O43" s="5"/>
      <c r="Q43" s="74"/>
    </row>
    <row r="44" spans="1:17" ht="69.75" customHeight="1">
      <c r="A44" s="81" t="s">
        <v>3</v>
      </c>
      <c r="B44" s="147" t="s">
        <v>150</v>
      </c>
      <c r="C44" s="147"/>
      <c r="D44" s="147"/>
      <c r="E44" s="151"/>
      <c r="F44" s="152"/>
      <c r="G44" s="152"/>
      <c r="H44" s="152"/>
      <c r="I44" s="152"/>
      <c r="J44" s="152"/>
      <c r="K44" s="152"/>
      <c r="L44" s="153"/>
      <c r="O44" s="5"/>
      <c r="Q44" s="74"/>
    </row>
    <row r="45" spans="1:17" ht="229.5" customHeight="1">
      <c r="A45" s="81" t="s">
        <v>4</v>
      </c>
      <c r="B45" s="147" t="s">
        <v>110</v>
      </c>
      <c r="C45" s="147"/>
      <c r="D45" s="147"/>
      <c r="E45" s="151"/>
      <c r="F45" s="152"/>
      <c r="G45" s="152"/>
      <c r="H45" s="152"/>
      <c r="I45" s="152"/>
      <c r="J45" s="152"/>
      <c r="K45" s="152"/>
      <c r="L45" s="153"/>
      <c r="O45" s="5"/>
      <c r="Q45" s="74"/>
    </row>
    <row r="46" spans="2:17" ht="15">
      <c r="B46" s="86"/>
      <c r="C46" s="86"/>
      <c r="D46" s="87"/>
      <c r="E46" s="88"/>
      <c r="F46" s="86"/>
      <c r="G46" s="86"/>
      <c r="H46" s="86"/>
      <c r="I46" s="86"/>
      <c r="J46" s="86"/>
      <c r="K46" s="86"/>
      <c r="L46" s="86"/>
      <c r="O46" s="5"/>
      <c r="Q46" s="74"/>
    </row>
    <row r="47" spans="1:17" ht="15">
      <c r="A47" s="77" t="s">
        <v>107</v>
      </c>
      <c r="B47" s="146" t="s">
        <v>166</v>
      </c>
      <c r="C47" s="147"/>
      <c r="D47" s="147"/>
      <c r="E47" s="148" t="s">
        <v>111</v>
      </c>
      <c r="F47" s="149"/>
      <c r="G47" s="149"/>
      <c r="H47" s="149"/>
      <c r="I47" s="149"/>
      <c r="J47" s="149"/>
      <c r="K47" s="149"/>
      <c r="L47" s="150"/>
      <c r="O47" s="5"/>
      <c r="Q47" s="74"/>
    </row>
    <row r="48" spans="1:17" ht="33.75" customHeight="1">
      <c r="A48" s="81" t="s">
        <v>5</v>
      </c>
      <c r="B48" s="147" t="s">
        <v>178</v>
      </c>
      <c r="C48" s="147"/>
      <c r="D48" s="147"/>
      <c r="E48" s="89"/>
      <c r="F48" s="84"/>
      <c r="G48" s="84"/>
      <c r="H48" s="84"/>
      <c r="I48" s="84"/>
      <c r="J48" s="84"/>
      <c r="K48" s="84"/>
      <c r="L48" s="85"/>
      <c r="O48" s="5"/>
      <c r="Q48" s="74"/>
    </row>
    <row r="49" spans="1:17" ht="36.75" customHeight="1">
      <c r="A49" s="81" t="s">
        <v>32</v>
      </c>
      <c r="B49" s="154" t="s">
        <v>112</v>
      </c>
      <c r="C49" s="154"/>
      <c r="D49" s="154"/>
      <c r="E49" s="151"/>
      <c r="F49" s="152"/>
      <c r="G49" s="152"/>
      <c r="H49" s="152"/>
      <c r="I49" s="152"/>
      <c r="J49" s="152"/>
      <c r="K49" s="152"/>
      <c r="L49" s="153"/>
      <c r="O49" s="5"/>
      <c r="Q49" s="74"/>
    </row>
    <row r="50" spans="1:17" ht="186.75" customHeight="1">
      <c r="A50" s="81" t="s">
        <v>37</v>
      </c>
      <c r="B50" s="147" t="s">
        <v>113</v>
      </c>
      <c r="C50" s="147"/>
      <c r="D50" s="147"/>
      <c r="E50" s="151"/>
      <c r="F50" s="152"/>
      <c r="G50" s="152"/>
      <c r="H50" s="152"/>
      <c r="I50" s="152"/>
      <c r="J50" s="152"/>
      <c r="K50" s="152"/>
      <c r="L50" s="153"/>
      <c r="O50" s="5"/>
      <c r="Q50" s="74"/>
    </row>
    <row r="51" spans="1:17" ht="125.25" customHeight="1">
      <c r="A51" s="81" t="s">
        <v>6</v>
      </c>
      <c r="B51" s="147" t="s">
        <v>118</v>
      </c>
      <c r="C51" s="147"/>
      <c r="D51" s="147"/>
      <c r="E51" s="155" t="s">
        <v>114</v>
      </c>
      <c r="F51" s="156"/>
      <c r="G51" s="156"/>
      <c r="H51" s="156"/>
      <c r="I51" s="156"/>
      <c r="J51" s="156"/>
      <c r="K51" s="156"/>
      <c r="L51" s="157"/>
      <c r="O51" s="5"/>
      <c r="Q51" s="74"/>
    </row>
    <row r="52" spans="1:17" ht="87.75" customHeight="1">
      <c r="A52" s="81" t="s">
        <v>7</v>
      </c>
      <c r="B52" s="154" t="s">
        <v>115</v>
      </c>
      <c r="C52" s="154"/>
      <c r="D52" s="154"/>
      <c r="E52" s="151"/>
      <c r="F52" s="152"/>
      <c r="G52" s="152"/>
      <c r="H52" s="152"/>
      <c r="I52" s="152"/>
      <c r="J52" s="152"/>
      <c r="K52" s="152"/>
      <c r="L52" s="153"/>
      <c r="O52" s="5"/>
      <c r="Q52" s="74"/>
    </row>
    <row r="53" spans="1:17" ht="89.25" customHeight="1">
      <c r="A53" s="81" t="s">
        <v>19</v>
      </c>
      <c r="B53" s="154" t="s">
        <v>158</v>
      </c>
      <c r="C53" s="154"/>
      <c r="D53" s="154"/>
      <c r="E53" s="155" t="s">
        <v>116</v>
      </c>
      <c r="F53" s="156"/>
      <c r="G53" s="156"/>
      <c r="H53" s="156"/>
      <c r="I53" s="156"/>
      <c r="J53" s="156"/>
      <c r="K53" s="156"/>
      <c r="L53" s="157"/>
      <c r="O53" s="5"/>
      <c r="Q53" s="74"/>
    </row>
    <row r="54" spans="1:17" ht="61.5" customHeight="1">
      <c r="A54" s="81" t="s">
        <v>36</v>
      </c>
      <c r="B54" s="147" t="s">
        <v>119</v>
      </c>
      <c r="C54" s="147"/>
      <c r="D54" s="147"/>
      <c r="E54" s="155"/>
      <c r="F54" s="156"/>
      <c r="G54" s="156"/>
      <c r="H54" s="156"/>
      <c r="I54" s="156"/>
      <c r="J54" s="156"/>
      <c r="K54" s="156"/>
      <c r="L54" s="157"/>
      <c r="O54" s="5"/>
      <c r="Q54" s="74"/>
    </row>
    <row r="55" spans="1:17" ht="63.75" customHeight="1">
      <c r="A55" s="81" t="s">
        <v>1</v>
      </c>
      <c r="B55" s="147" t="s">
        <v>117</v>
      </c>
      <c r="C55" s="147"/>
      <c r="D55" s="147"/>
      <c r="E55" s="158"/>
      <c r="F55" s="156"/>
      <c r="G55" s="156"/>
      <c r="H55" s="156"/>
      <c r="I55" s="156"/>
      <c r="J55" s="156"/>
      <c r="K55" s="156"/>
      <c r="L55" s="157"/>
      <c r="O55" s="5"/>
      <c r="Q55" s="74"/>
    </row>
  </sheetData>
  <sheetProtection/>
  <mergeCells count="48">
    <mergeCell ref="B21:C21"/>
    <mergeCell ref="E30:H30"/>
    <mergeCell ref="A29:B29"/>
    <mergeCell ref="B23:C23"/>
    <mergeCell ref="B26:F26"/>
    <mergeCell ref="B27:F27"/>
    <mergeCell ref="B53:D53"/>
    <mergeCell ref="E53:L53"/>
    <mergeCell ref="B54:D54"/>
    <mergeCell ref="E54:L54"/>
    <mergeCell ref="B55:D55"/>
    <mergeCell ref="E55:L55"/>
    <mergeCell ref="B50:D50"/>
    <mergeCell ref="E50:L50"/>
    <mergeCell ref="B51:D51"/>
    <mergeCell ref="E51:L51"/>
    <mergeCell ref="B52:D52"/>
    <mergeCell ref="E52:L52"/>
    <mergeCell ref="B45:D45"/>
    <mergeCell ref="E45:L45"/>
    <mergeCell ref="B47:D47"/>
    <mergeCell ref="E47:L47"/>
    <mergeCell ref="B48:D48"/>
    <mergeCell ref="B49:D49"/>
    <mergeCell ref="E49:L49"/>
    <mergeCell ref="B42:D42"/>
    <mergeCell ref="E42:L42"/>
    <mergeCell ref="B43:D43"/>
    <mergeCell ref="E43:L43"/>
    <mergeCell ref="B44:D44"/>
    <mergeCell ref="E44:L44"/>
    <mergeCell ref="B40:F40"/>
    <mergeCell ref="A36:B36"/>
    <mergeCell ref="A37:B37"/>
    <mergeCell ref="A35:C35"/>
    <mergeCell ref="E31:H31"/>
    <mergeCell ref="E32:H32"/>
    <mergeCell ref="E36:F36"/>
    <mergeCell ref="M2:N2"/>
    <mergeCell ref="M1:N1"/>
    <mergeCell ref="G2:I2"/>
    <mergeCell ref="H6:I6"/>
    <mergeCell ref="B25:F25"/>
    <mergeCell ref="E37:F37"/>
    <mergeCell ref="B18:C18"/>
    <mergeCell ref="B19:C19"/>
    <mergeCell ref="B20:C20"/>
    <mergeCell ref="B22:C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8" customWidth="1"/>
    <col min="2" max="2" width="25.125" style="68" customWidth="1"/>
    <col min="3" max="3" width="19.375" style="68" customWidth="1"/>
    <col min="4" max="4" width="25.25390625" style="68" customWidth="1"/>
    <col min="5" max="5" width="9.00390625" style="3" customWidth="1"/>
    <col min="6" max="6" width="10.75390625" style="68" customWidth="1"/>
    <col min="7" max="7" width="36.125" style="68" customWidth="1"/>
    <col min="8" max="8" width="30.25390625" style="68" customWidth="1"/>
    <col min="9" max="9" width="17.625" style="68" customWidth="1"/>
    <col min="10" max="10" width="22.875" style="68" customWidth="1"/>
    <col min="11" max="11" width="16.125" style="68" customWidth="1"/>
    <col min="12" max="12" width="15.75390625" style="68" customWidth="1"/>
    <col min="13" max="14" width="16.00390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6"/>
      <c r="H2" s="116"/>
      <c r="I2" s="116"/>
      <c r="N2" s="4" t="s">
        <v>53</v>
      </c>
    </row>
    <row r="3" ht="15">
      <c r="N3" s="4"/>
    </row>
    <row r="4" spans="2:17" ht="15">
      <c r="B4" s="69" t="s">
        <v>14</v>
      </c>
      <c r="C4" s="66">
        <v>2</v>
      </c>
      <c r="D4" s="8"/>
      <c r="E4" s="9"/>
      <c r="F4" s="67"/>
      <c r="G4" s="11" t="s">
        <v>18</v>
      </c>
      <c r="H4" s="67"/>
      <c r="I4" s="8"/>
      <c r="J4" s="67"/>
      <c r="K4" s="67"/>
      <c r="L4" s="67"/>
      <c r="M4" s="67"/>
      <c r="N4" s="67"/>
      <c r="Q4" s="68"/>
    </row>
    <row r="5" spans="2:17" ht="15">
      <c r="B5" s="69"/>
      <c r="C5" s="8"/>
      <c r="D5" s="8"/>
      <c r="E5" s="9"/>
      <c r="F5" s="67"/>
      <c r="G5" s="11"/>
      <c r="H5" s="67"/>
      <c r="I5" s="8"/>
      <c r="J5" s="67"/>
      <c r="K5" s="67"/>
      <c r="L5" s="67"/>
      <c r="M5" s="67"/>
      <c r="N5" s="67"/>
      <c r="Q5" s="68"/>
    </row>
    <row r="6" spans="1:17" ht="15">
      <c r="A6" s="69"/>
      <c r="B6" s="69"/>
      <c r="C6" s="12"/>
      <c r="D6" s="12"/>
      <c r="E6" s="13"/>
      <c r="F6" s="67"/>
      <c r="G6" s="65" t="s">
        <v>75</v>
      </c>
      <c r="H6" s="132">
        <f>SUM(N11:N11)</f>
        <v>0</v>
      </c>
      <c r="I6" s="133"/>
      <c r="Q6" s="68"/>
    </row>
    <row r="7" spans="1:17" ht="15">
      <c r="A7" s="69"/>
      <c r="C7" s="67"/>
      <c r="D7" s="67"/>
      <c r="E7" s="13"/>
      <c r="F7" s="67"/>
      <c r="G7" s="67"/>
      <c r="H7" s="67"/>
      <c r="I7" s="67"/>
      <c r="J7" s="67"/>
      <c r="K7" s="67"/>
      <c r="L7" s="67"/>
      <c r="Q7" s="68"/>
    </row>
    <row r="8" spans="1:17" ht="15">
      <c r="A8" s="69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8"/>
    </row>
    <row r="9" spans="2:17" ht="15">
      <c r="B9" s="69"/>
      <c r="E9" s="17"/>
      <c r="Q9" s="68"/>
    </row>
    <row r="10" spans="1:14" s="69" customFormat="1" ht="74.25" customHeight="1">
      <c r="A10" s="66" t="s">
        <v>35</v>
      </c>
      <c r="B10" s="66" t="s">
        <v>15</v>
      </c>
      <c r="C10" s="66" t="s">
        <v>16</v>
      </c>
      <c r="D10" s="66" t="s">
        <v>48</v>
      </c>
      <c r="E10" s="18" t="s">
        <v>52</v>
      </c>
      <c r="F10" s="70"/>
      <c r="G10" s="66" t="str">
        <f>"Nazwa handlowa /
"&amp;C10&amp;" / 
"&amp;D10</f>
        <v>Nazwa handlowa /
Dawka / 
Postać /Opakowanie</v>
      </c>
      <c r="H10" s="66" t="s">
        <v>51</v>
      </c>
      <c r="I10" s="66" t="str">
        <f>B10</f>
        <v>Skład</v>
      </c>
      <c r="J10" s="66" t="s">
        <v>80</v>
      </c>
      <c r="K10" s="66" t="s">
        <v>30</v>
      </c>
      <c r="L10" s="66" t="s">
        <v>31</v>
      </c>
      <c r="M10" s="66" t="s">
        <v>77</v>
      </c>
      <c r="N10" s="66" t="s">
        <v>78</v>
      </c>
    </row>
    <row r="11" spans="1:14" ht="78.75" customHeight="1">
      <c r="A11" s="46" t="s">
        <v>2</v>
      </c>
      <c r="B11" s="45" t="s">
        <v>120</v>
      </c>
      <c r="C11" s="45" t="s">
        <v>121</v>
      </c>
      <c r="D11" s="45" t="s">
        <v>122</v>
      </c>
      <c r="E11" s="21">
        <v>23000</v>
      </c>
      <c r="F11" s="70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6" ht="46.5" customHeight="1">
      <c r="B13" s="116" t="s">
        <v>76</v>
      </c>
      <c r="C13" s="116"/>
      <c r="D13" s="116"/>
      <c r="E13" s="116"/>
      <c r="F13" s="11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J10" sqref="J10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16.25390625" style="1" customWidth="1"/>
    <col min="4" max="4" width="24.375" style="1" customWidth="1"/>
    <col min="5" max="5" width="12.25390625" style="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6"/>
      <c r="H2" s="116"/>
      <c r="I2" s="116"/>
      <c r="N2" s="4" t="s">
        <v>53</v>
      </c>
    </row>
    <row r="3" ht="15">
      <c r="N3" s="4"/>
    </row>
    <row r="4" spans="2:17" ht="15">
      <c r="B4" s="6" t="s">
        <v>14</v>
      </c>
      <c r="C4" s="7">
        <v>3</v>
      </c>
      <c r="D4" s="8"/>
      <c r="E4" s="9"/>
      <c r="F4" s="10"/>
      <c r="G4" s="11" t="s">
        <v>18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5">
      <c r="A6" s="6"/>
      <c r="B6" s="6"/>
      <c r="C6" s="12"/>
      <c r="D6" s="12"/>
      <c r="E6" s="13"/>
      <c r="F6" s="10"/>
      <c r="G6" s="47" t="s">
        <v>75</v>
      </c>
      <c r="H6" s="132">
        <f>SUM(N11:N11)</f>
        <v>0</v>
      </c>
      <c r="I6" s="133"/>
      <c r="Q6" s="1"/>
    </row>
    <row r="7" spans="1:17" ht="15">
      <c r="A7" s="6"/>
      <c r="C7" s="10"/>
      <c r="D7" s="10"/>
      <c r="E7" s="13"/>
      <c r="F7" s="10"/>
      <c r="G7" s="10"/>
      <c r="H7" s="10"/>
      <c r="I7" s="10"/>
      <c r="J7" s="10"/>
      <c r="K7" s="10"/>
      <c r="L7" s="10"/>
      <c r="Q7" s="1"/>
    </row>
    <row r="8" spans="1:17" ht="1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5">
      <c r="B9" s="6"/>
      <c r="E9" s="17"/>
      <c r="Q9" s="1"/>
    </row>
    <row r="10" spans="1:14" s="6" customFormat="1" ht="74.25" customHeight="1">
      <c r="A10" s="7" t="s">
        <v>35</v>
      </c>
      <c r="B10" s="7" t="s">
        <v>15</v>
      </c>
      <c r="C10" s="7" t="s">
        <v>16</v>
      </c>
      <c r="D10" s="7" t="s">
        <v>48</v>
      </c>
      <c r="E10" s="18" t="s">
        <v>54</v>
      </c>
      <c r="F10" s="19"/>
      <c r="G10" s="7" t="str">
        <f>"Nazwa handlowa /
"&amp;C10&amp;" / 
"&amp;D10</f>
        <v>Nazwa handlowa /
Dawka / 
Postać /Opakowanie</v>
      </c>
      <c r="H10" s="7" t="s">
        <v>51</v>
      </c>
      <c r="I10" s="7" t="str">
        <f>B10</f>
        <v>Skład</v>
      </c>
      <c r="J10" s="7" t="s">
        <v>80</v>
      </c>
      <c r="K10" s="7" t="s">
        <v>30</v>
      </c>
      <c r="L10" s="7" t="s">
        <v>31</v>
      </c>
      <c r="M10" s="50" t="s">
        <v>77</v>
      </c>
      <c r="N10" s="50" t="s">
        <v>78</v>
      </c>
    </row>
    <row r="11" spans="1:14" ht="60">
      <c r="A11" s="20" t="s">
        <v>2</v>
      </c>
      <c r="B11" s="45" t="s">
        <v>123</v>
      </c>
      <c r="C11" s="45" t="s">
        <v>124</v>
      </c>
      <c r="D11" s="45" t="s">
        <v>125</v>
      </c>
      <c r="E11" s="21">
        <v>50000</v>
      </c>
      <c r="F11" s="19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17" s="49" customFormat="1" ht="46.5" customHeight="1">
      <c r="B13" s="116" t="s">
        <v>76</v>
      </c>
      <c r="C13" s="116"/>
      <c r="D13" s="116"/>
      <c r="E13" s="116"/>
      <c r="F13" s="116"/>
      <c r="Q13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74" customWidth="1"/>
    <col min="2" max="2" width="25.125" style="74" customWidth="1"/>
    <col min="3" max="3" width="19.375" style="74" customWidth="1"/>
    <col min="4" max="4" width="25.25390625" style="74" customWidth="1"/>
    <col min="5" max="5" width="9.00390625" style="3" customWidth="1"/>
    <col min="6" max="6" width="10.75390625" style="74" customWidth="1"/>
    <col min="7" max="7" width="36.125" style="74" customWidth="1"/>
    <col min="8" max="8" width="30.25390625" style="74" customWidth="1"/>
    <col min="9" max="9" width="17.625" style="74" customWidth="1"/>
    <col min="10" max="10" width="22.875" style="74" customWidth="1"/>
    <col min="11" max="11" width="16.125" style="74" customWidth="1"/>
    <col min="12" max="12" width="15.75390625" style="74" customWidth="1"/>
    <col min="13" max="14" width="16.00390625" style="74" customWidth="1"/>
    <col min="15" max="15" width="8.00390625" style="74" customWidth="1"/>
    <col min="16" max="16" width="15.875" style="74" customWidth="1"/>
    <col min="17" max="17" width="15.875" style="5" customWidth="1"/>
    <col min="18" max="18" width="15.875" style="74" customWidth="1"/>
    <col min="19" max="20" width="14.25390625" style="74" customWidth="1"/>
    <col min="21" max="21" width="15.25390625" style="74" customWidth="1"/>
    <col min="22" max="16384" width="9.125" style="74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6"/>
      <c r="H2" s="116"/>
      <c r="I2" s="116"/>
      <c r="N2" s="4" t="s">
        <v>53</v>
      </c>
    </row>
    <row r="3" ht="15">
      <c r="N3" s="4"/>
    </row>
    <row r="4" spans="2:17" ht="15">
      <c r="B4" s="75" t="s">
        <v>14</v>
      </c>
      <c r="C4" s="72">
        <v>4</v>
      </c>
      <c r="D4" s="8"/>
      <c r="E4" s="9"/>
      <c r="F4" s="73"/>
      <c r="G4" s="11" t="s">
        <v>18</v>
      </c>
      <c r="H4" s="73"/>
      <c r="I4" s="8"/>
      <c r="J4" s="73"/>
      <c r="K4" s="73"/>
      <c r="L4" s="73"/>
      <c r="M4" s="73"/>
      <c r="N4" s="73"/>
      <c r="Q4" s="74"/>
    </row>
    <row r="5" spans="2:17" ht="15">
      <c r="B5" s="75"/>
      <c r="C5" s="8"/>
      <c r="D5" s="8"/>
      <c r="E5" s="9"/>
      <c r="F5" s="73"/>
      <c r="G5" s="11"/>
      <c r="H5" s="73"/>
      <c r="I5" s="8"/>
      <c r="J5" s="73"/>
      <c r="K5" s="73"/>
      <c r="L5" s="73"/>
      <c r="M5" s="73"/>
      <c r="N5" s="73"/>
      <c r="Q5" s="74"/>
    </row>
    <row r="6" spans="1:17" ht="15">
      <c r="A6" s="75"/>
      <c r="B6" s="75"/>
      <c r="C6" s="12"/>
      <c r="D6" s="12"/>
      <c r="E6" s="13"/>
      <c r="F6" s="73"/>
      <c r="G6" s="71" t="s">
        <v>75</v>
      </c>
      <c r="H6" s="132">
        <f>SUM(N11:N12)</f>
        <v>0</v>
      </c>
      <c r="I6" s="133"/>
      <c r="Q6" s="74"/>
    </row>
    <row r="7" spans="1:17" ht="15">
      <c r="A7" s="75"/>
      <c r="C7" s="73"/>
      <c r="D7" s="73"/>
      <c r="E7" s="13"/>
      <c r="F7" s="73"/>
      <c r="G7" s="73"/>
      <c r="H7" s="73"/>
      <c r="I7" s="73"/>
      <c r="J7" s="73"/>
      <c r="K7" s="73"/>
      <c r="L7" s="73"/>
      <c r="Q7" s="74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4"/>
    </row>
    <row r="9" spans="2:17" ht="15">
      <c r="B9" s="75"/>
      <c r="E9" s="17"/>
      <c r="Q9" s="74"/>
    </row>
    <row r="10" spans="1:14" s="75" customFormat="1" ht="74.25" customHeight="1">
      <c r="A10" s="72" t="s">
        <v>35</v>
      </c>
      <c r="B10" s="72" t="s">
        <v>15</v>
      </c>
      <c r="C10" s="72" t="s">
        <v>16</v>
      </c>
      <c r="D10" s="72" t="s">
        <v>48</v>
      </c>
      <c r="E10" s="18" t="s">
        <v>52</v>
      </c>
      <c r="F10" s="76"/>
      <c r="G10" s="72" t="str">
        <f>"Nazwa handlowa /
"&amp;C10&amp;" / 
"&amp;D10</f>
        <v>Nazwa handlowa /
Dawka / 
Postać /Opakowanie</v>
      </c>
      <c r="H10" s="72" t="s">
        <v>51</v>
      </c>
      <c r="I10" s="72" t="str">
        <f>B10</f>
        <v>Skład</v>
      </c>
      <c r="J10" s="72" t="s">
        <v>80</v>
      </c>
      <c r="K10" s="72" t="s">
        <v>30</v>
      </c>
      <c r="L10" s="72" t="s">
        <v>31</v>
      </c>
      <c r="M10" s="72" t="s">
        <v>77</v>
      </c>
      <c r="N10" s="72" t="s">
        <v>78</v>
      </c>
    </row>
    <row r="11" spans="1:14" ht="120">
      <c r="A11" s="46" t="s">
        <v>2</v>
      </c>
      <c r="B11" s="45" t="s">
        <v>130</v>
      </c>
      <c r="C11" s="45" t="s">
        <v>126</v>
      </c>
      <c r="D11" s="45" t="s">
        <v>127</v>
      </c>
      <c r="E11" s="21">
        <v>1800</v>
      </c>
      <c r="F11" s="76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ht="90">
      <c r="A12" s="46" t="s">
        <v>3</v>
      </c>
      <c r="B12" s="45" t="s">
        <v>128</v>
      </c>
      <c r="C12" s="45" t="s">
        <v>131</v>
      </c>
      <c r="D12" s="45" t="s">
        <v>129</v>
      </c>
      <c r="E12" s="21">
        <v>8000</v>
      </c>
      <c r="F12" s="76" t="s">
        <v>56</v>
      </c>
      <c r="G12" s="22" t="s">
        <v>55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24">
        <f>ROUND(L12*ROUND(M12,2),2)</f>
        <v>0</v>
      </c>
    </row>
    <row r="13" spans="1:14" ht="15">
      <c r="A13" s="58"/>
      <c r="B13" s="59"/>
      <c r="C13" s="59"/>
      <c r="D13" s="60"/>
      <c r="E13" s="61"/>
      <c r="F13" s="73"/>
      <c r="G13" s="62"/>
      <c r="H13" s="62"/>
      <c r="I13" s="62"/>
      <c r="J13" s="63"/>
      <c r="K13" s="62"/>
      <c r="L13" s="62"/>
      <c r="M13" s="62"/>
      <c r="N13" s="64"/>
    </row>
    <row r="14" spans="2:6" ht="46.5" customHeight="1">
      <c r="B14" s="116" t="s">
        <v>76</v>
      </c>
      <c r="C14" s="116"/>
      <c r="D14" s="116"/>
      <c r="E14" s="116"/>
      <c r="F14" s="116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55" customWidth="1"/>
    <col min="2" max="2" width="25.125" style="55" customWidth="1"/>
    <col min="3" max="3" width="19.375" style="55" customWidth="1"/>
    <col min="4" max="4" width="25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30.25390625" style="55" customWidth="1"/>
    <col min="9" max="9" width="17.625" style="55" customWidth="1"/>
    <col min="10" max="10" width="22.87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6"/>
      <c r="H2" s="116"/>
      <c r="I2" s="116"/>
      <c r="N2" s="4" t="s">
        <v>53</v>
      </c>
    </row>
    <row r="3" ht="15">
      <c r="N3" s="4"/>
    </row>
    <row r="4" spans="2:17" ht="15">
      <c r="B4" s="52" t="s">
        <v>14</v>
      </c>
      <c r="C4" s="57">
        <v>5</v>
      </c>
      <c r="D4" s="8"/>
      <c r="E4" s="9"/>
      <c r="F4" s="54"/>
      <c r="G4" s="11" t="s">
        <v>18</v>
      </c>
      <c r="H4" s="54"/>
      <c r="I4" s="8"/>
      <c r="J4" s="54"/>
      <c r="K4" s="54"/>
      <c r="L4" s="54"/>
      <c r="M4" s="54"/>
      <c r="N4" s="54"/>
      <c r="Q4" s="55"/>
    </row>
    <row r="5" spans="2:17" ht="15">
      <c r="B5" s="52"/>
      <c r="C5" s="8"/>
      <c r="D5" s="8"/>
      <c r="E5" s="9"/>
      <c r="F5" s="54"/>
      <c r="G5" s="11"/>
      <c r="H5" s="54"/>
      <c r="I5" s="8"/>
      <c r="J5" s="54"/>
      <c r="K5" s="54"/>
      <c r="L5" s="54"/>
      <c r="M5" s="54"/>
      <c r="N5" s="54"/>
      <c r="Q5" s="55"/>
    </row>
    <row r="6" spans="1:17" ht="15">
      <c r="A6" s="52"/>
      <c r="B6" s="52"/>
      <c r="C6" s="12"/>
      <c r="D6" s="12"/>
      <c r="E6" s="13"/>
      <c r="F6" s="54"/>
      <c r="G6" s="56" t="s">
        <v>75</v>
      </c>
      <c r="H6" s="132">
        <f>SUM(N11:N11)</f>
        <v>0</v>
      </c>
      <c r="I6" s="133"/>
      <c r="Q6" s="55"/>
    </row>
    <row r="7" spans="1:17" ht="15">
      <c r="A7" s="52"/>
      <c r="C7" s="54"/>
      <c r="D7" s="54"/>
      <c r="E7" s="13"/>
      <c r="F7" s="54"/>
      <c r="G7" s="54"/>
      <c r="H7" s="54"/>
      <c r="I7" s="54"/>
      <c r="J7" s="54"/>
      <c r="K7" s="54"/>
      <c r="L7" s="54"/>
      <c r="Q7" s="55"/>
    </row>
    <row r="8" spans="1:17" ht="15">
      <c r="A8" s="5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5"/>
    </row>
    <row r="9" spans="2:17" ht="15">
      <c r="B9" s="52"/>
      <c r="E9" s="17"/>
      <c r="Q9" s="55"/>
    </row>
    <row r="10" spans="1:14" s="52" customFormat="1" ht="74.25" customHeight="1">
      <c r="A10" s="57" t="s">
        <v>35</v>
      </c>
      <c r="B10" s="57" t="s">
        <v>15</v>
      </c>
      <c r="C10" s="57" t="s">
        <v>16</v>
      </c>
      <c r="D10" s="57" t="s">
        <v>48</v>
      </c>
      <c r="E10" s="18" t="s">
        <v>52</v>
      </c>
      <c r="F10" s="53"/>
      <c r="G10" s="57" t="str">
        <f>"Nazwa handlowa /
"&amp;C10&amp;" / 
"&amp;D10</f>
        <v>Nazwa handlowa /
Dawka / 
Postać /Opakowanie</v>
      </c>
      <c r="H10" s="57" t="s">
        <v>51</v>
      </c>
      <c r="I10" s="57" t="str">
        <f>B10</f>
        <v>Skład</v>
      </c>
      <c r="J10" s="57" t="s">
        <v>80</v>
      </c>
      <c r="K10" s="57" t="s">
        <v>30</v>
      </c>
      <c r="L10" s="57" t="s">
        <v>31</v>
      </c>
      <c r="M10" s="57" t="s">
        <v>77</v>
      </c>
      <c r="N10" s="57" t="s">
        <v>78</v>
      </c>
    </row>
    <row r="11" spans="1:14" ht="45">
      <c r="A11" s="46" t="s">
        <v>2</v>
      </c>
      <c r="B11" s="45" t="s">
        <v>132</v>
      </c>
      <c r="C11" s="45" t="s">
        <v>133</v>
      </c>
      <c r="D11" s="45" t="s">
        <v>134</v>
      </c>
      <c r="E11" s="21">
        <v>10000</v>
      </c>
      <c r="F11" s="53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17" ht="28.5" customHeight="1">
      <c r="B13" s="134" t="s">
        <v>135</v>
      </c>
      <c r="C13" s="134"/>
      <c r="D13" s="134"/>
      <c r="E13" s="134"/>
      <c r="F13" s="134"/>
      <c r="L13" s="5"/>
      <c r="Q13" s="55"/>
    </row>
    <row r="14" spans="2:6" ht="46.5" customHeight="1">
      <c r="B14" s="116" t="s">
        <v>76</v>
      </c>
      <c r="C14" s="116"/>
      <c r="D14" s="116"/>
      <c r="E14" s="116"/>
      <c r="F14" s="11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8" sqref="B18:F18"/>
    </sheetView>
  </sheetViews>
  <sheetFormatPr defaultColWidth="9.00390625" defaultRowHeight="12.75"/>
  <cols>
    <col min="1" max="1" width="5.375" style="55" customWidth="1"/>
    <col min="2" max="2" width="25.125" style="55" customWidth="1"/>
    <col min="3" max="3" width="19.375" style="55" customWidth="1"/>
    <col min="4" max="4" width="25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30.25390625" style="55" customWidth="1"/>
    <col min="9" max="9" width="17.625" style="55" customWidth="1"/>
    <col min="10" max="10" width="22.87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6"/>
      <c r="H2" s="116"/>
      <c r="I2" s="116"/>
      <c r="N2" s="4" t="s">
        <v>53</v>
      </c>
    </row>
    <row r="3" ht="15">
      <c r="N3" s="4"/>
    </row>
    <row r="4" spans="2:17" ht="15">
      <c r="B4" s="52" t="s">
        <v>14</v>
      </c>
      <c r="C4" s="57">
        <v>6</v>
      </c>
      <c r="D4" s="8"/>
      <c r="E4" s="9"/>
      <c r="F4" s="54"/>
      <c r="G4" s="11" t="s">
        <v>18</v>
      </c>
      <c r="H4" s="54"/>
      <c r="I4" s="8"/>
      <c r="J4" s="54"/>
      <c r="K4" s="54"/>
      <c r="L4" s="54"/>
      <c r="M4" s="54"/>
      <c r="N4" s="54"/>
      <c r="Q4" s="55"/>
    </row>
    <row r="5" spans="2:17" ht="15">
      <c r="B5" s="52"/>
      <c r="C5" s="8"/>
      <c r="D5" s="8"/>
      <c r="E5" s="9"/>
      <c r="F5" s="54"/>
      <c r="G5" s="11"/>
      <c r="H5" s="54"/>
      <c r="I5" s="8"/>
      <c r="J5" s="54"/>
      <c r="K5" s="54"/>
      <c r="L5" s="54"/>
      <c r="M5" s="54"/>
      <c r="N5" s="54"/>
      <c r="Q5" s="55"/>
    </row>
    <row r="6" spans="1:17" ht="15">
      <c r="A6" s="52"/>
      <c r="B6" s="52"/>
      <c r="C6" s="12"/>
      <c r="D6" s="12"/>
      <c r="E6" s="13"/>
      <c r="F6" s="54"/>
      <c r="G6" s="56" t="s">
        <v>75</v>
      </c>
      <c r="H6" s="132">
        <f>SUM(N11:N11)</f>
        <v>0</v>
      </c>
      <c r="I6" s="133"/>
      <c r="Q6" s="55"/>
    </row>
    <row r="7" spans="1:17" ht="15">
      <c r="A7" s="52"/>
      <c r="C7" s="54"/>
      <c r="D7" s="54"/>
      <c r="E7" s="13"/>
      <c r="F7" s="54"/>
      <c r="G7" s="54"/>
      <c r="H7" s="54"/>
      <c r="I7" s="54"/>
      <c r="J7" s="54"/>
      <c r="K7" s="54"/>
      <c r="L7" s="54"/>
      <c r="Q7" s="55"/>
    </row>
    <row r="8" spans="1:17" ht="15">
      <c r="A8" s="5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5"/>
    </row>
    <row r="9" spans="2:17" ht="15">
      <c r="B9" s="52"/>
      <c r="E9" s="17"/>
      <c r="Q9" s="55"/>
    </row>
    <row r="10" spans="1:14" s="52" customFormat="1" ht="74.25" customHeight="1">
      <c r="A10" s="57" t="s">
        <v>35</v>
      </c>
      <c r="B10" s="57" t="s">
        <v>15</v>
      </c>
      <c r="C10" s="57" t="s">
        <v>16</v>
      </c>
      <c r="D10" s="57" t="s">
        <v>48</v>
      </c>
      <c r="E10" s="18" t="s">
        <v>52</v>
      </c>
      <c r="F10" s="53"/>
      <c r="G10" s="57" t="str">
        <f>"Nazwa handlowa /
"&amp;C10&amp;" / 
"&amp;D10</f>
        <v>Nazwa handlowa /
Dawka / 
Postać /Opakowanie</v>
      </c>
      <c r="H10" s="57" t="s">
        <v>51</v>
      </c>
      <c r="I10" s="57" t="str">
        <f>B10</f>
        <v>Skład</v>
      </c>
      <c r="J10" s="94" t="s">
        <v>152</v>
      </c>
      <c r="K10" s="57" t="s">
        <v>30</v>
      </c>
      <c r="L10" s="57" t="s">
        <v>31</v>
      </c>
      <c r="M10" s="57" t="s">
        <v>77</v>
      </c>
      <c r="N10" s="57" t="s">
        <v>78</v>
      </c>
    </row>
    <row r="11" spans="1:14" ht="45">
      <c r="A11" s="46" t="s">
        <v>2</v>
      </c>
      <c r="B11" s="45" t="s">
        <v>136</v>
      </c>
      <c r="C11" s="45" t="s">
        <v>137</v>
      </c>
      <c r="D11" s="45" t="s">
        <v>138</v>
      </c>
      <c r="E11" s="21">
        <v>3000</v>
      </c>
      <c r="F11" s="53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12" s="68" customFormat="1" ht="33" customHeight="1">
      <c r="B13" s="134" t="s">
        <v>139</v>
      </c>
      <c r="C13" s="134"/>
      <c r="D13" s="134"/>
      <c r="E13" s="134"/>
      <c r="F13" s="134"/>
      <c r="L13" s="5"/>
    </row>
    <row r="14" spans="2:6" ht="46.5" customHeight="1">
      <c r="B14" s="116" t="s">
        <v>76</v>
      </c>
      <c r="C14" s="116"/>
      <c r="D14" s="116"/>
      <c r="E14" s="116"/>
      <c r="F14" s="11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B18" sqref="B18:F18"/>
    </sheetView>
  </sheetViews>
  <sheetFormatPr defaultColWidth="9.00390625" defaultRowHeight="12.75"/>
  <cols>
    <col min="1" max="1" width="5.375" style="74" customWidth="1"/>
    <col min="2" max="2" width="25.125" style="74" customWidth="1"/>
    <col min="3" max="3" width="19.375" style="74" customWidth="1"/>
    <col min="4" max="4" width="25.25390625" style="74" customWidth="1"/>
    <col min="5" max="5" width="9.00390625" style="3" customWidth="1"/>
    <col min="6" max="6" width="10.75390625" style="74" customWidth="1"/>
    <col min="7" max="7" width="36.125" style="74" customWidth="1"/>
    <col min="8" max="8" width="30.25390625" style="74" customWidth="1"/>
    <col min="9" max="9" width="17.625" style="74" customWidth="1"/>
    <col min="10" max="10" width="22.875" style="74" customWidth="1"/>
    <col min="11" max="11" width="16.125" style="74" customWidth="1"/>
    <col min="12" max="12" width="15.75390625" style="74" customWidth="1"/>
    <col min="13" max="14" width="16.00390625" style="74" customWidth="1"/>
    <col min="15" max="15" width="8.00390625" style="74" customWidth="1"/>
    <col min="16" max="16" width="15.875" style="74" customWidth="1"/>
    <col min="17" max="17" width="15.875" style="5" customWidth="1"/>
    <col min="18" max="18" width="15.875" style="74" customWidth="1"/>
    <col min="19" max="20" width="14.25390625" style="74" customWidth="1"/>
    <col min="21" max="21" width="15.25390625" style="74" customWidth="1"/>
    <col min="22" max="16384" width="9.125" style="74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6"/>
      <c r="H2" s="116"/>
      <c r="I2" s="116"/>
      <c r="N2" s="4" t="s">
        <v>53</v>
      </c>
    </row>
    <row r="3" ht="15">
      <c r="N3" s="4"/>
    </row>
    <row r="4" spans="2:17" ht="15">
      <c r="B4" s="75" t="s">
        <v>14</v>
      </c>
      <c r="C4" s="72">
        <v>7</v>
      </c>
      <c r="D4" s="8"/>
      <c r="E4" s="9"/>
      <c r="F4" s="73"/>
      <c r="G4" s="11" t="s">
        <v>18</v>
      </c>
      <c r="H4" s="73"/>
      <c r="I4" s="8"/>
      <c r="J4" s="73"/>
      <c r="K4" s="73"/>
      <c r="L4" s="73"/>
      <c r="M4" s="73"/>
      <c r="N4" s="73"/>
      <c r="Q4" s="74"/>
    </row>
    <row r="5" spans="2:17" ht="15">
      <c r="B5" s="75"/>
      <c r="C5" s="8"/>
      <c r="D5" s="8"/>
      <c r="E5" s="9"/>
      <c r="F5" s="73"/>
      <c r="G5" s="11"/>
      <c r="H5" s="73"/>
      <c r="I5" s="8"/>
      <c r="J5" s="73"/>
      <c r="K5" s="73"/>
      <c r="L5" s="73"/>
      <c r="M5" s="73"/>
      <c r="N5" s="73"/>
      <c r="Q5" s="74"/>
    </row>
    <row r="6" spans="1:17" ht="15">
      <c r="A6" s="75"/>
      <c r="B6" s="75"/>
      <c r="C6" s="12"/>
      <c r="D6" s="12"/>
      <c r="E6" s="13"/>
      <c r="F6" s="73"/>
      <c r="G6" s="71" t="s">
        <v>75</v>
      </c>
      <c r="H6" s="132">
        <f>SUM(N11:N12)</f>
        <v>0</v>
      </c>
      <c r="I6" s="133"/>
      <c r="Q6" s="74"/>
    </row>
    <row r="7" spans="1:17" ht="15">
      <c r="A7" s="75"/>
      <c r="C7" s="73"/>
      <c r="D7" s="73"/>
      <c r="E7" s="13"/>
      <c r="F7" s="73"/>
      <c r="G7" s="73"/>
      <c r="H7" s="73"/>
      <c r="I7" s="73"/>
      <c r="J7" s="73"/>
      <c r="K7" s="73"/>
      <c r="L7" s="73"/>
      <c r="Q7" s="74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4"/>
    </row>
    <row r="9" spans="2:17" ht="15">
      <c r="B9" s="75"/>
      <c r="E9" s="17"/>
      <c r="Q9" s="74"/>
    </row>
    <row r="10" spans="1:14" s="75" customFormat="1" ht="74.25" customHeight="1">
      <c r="A10" s="72" t="s">
        <v>35</v>
      </c>
      <c r="B10" s="72" t="s">
        <v>15</v>
      </c>
      <c r="C10" s="72" t="s">
        <v>16</v>
      </c>
      <c r="D10" s="72" t="s">
        <v>48</v>
      </c>
      <c r="E10" s="18" t="s">
        <v>52</v>
      </c>
      <c r="F10" s="76"/>
      <c r="G10" s="72" t="str">
        <f>"Nazwa handlowa /
"&amp;C10&amp;" / 
"&amp;D10</f>
        <v>Nazwa handlowa /
Dawka / 
Postać /Opakowanie</v>
      </c>
      <c r="H10" s="72" t="s">
        <v>51</v>
      </c>
      <c r="I10" s="72" t="str">
        <f>B10</f>
        <v>Skład</v>
      </c>
      <c r="J10" s="94" t="s">
        <v>152</v>
      </c>
      <c r="K10" s="72" t="s">
        <v>30</v>
      </c>
      <c r="L10" s="72" t="s">
        <v>31</v>
      </c>
      <c r="M10" s="72" t="s">
        <v>77</v>
      </c>
      <c r="N10" s="72" t="s">
        <v>78</v>
      </c>
    </row>
    <row r="11" spans="1:14" ht="45">
      <c r="A11" s="46" t="s">
        <v>2</v>
      </c>
      <c r="B11" s="45" t="s">
        <v>140</v>
      </c>
      <c r="C11" s="45" t="s">
        <v>153</v>
      </c>
      <c r="D11" s="45" t="s">
        <v>141</v>
      </c>
      <c r="E11" s="21">
        <v>6000</v>
      </c>
      <c r="F11" s="76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ht="45">
      <c r="A12" s="46" t="s">
        <v>3</v>
      </c>
      <c r="B12" s="45" t="s">
        <v>140</v>
      </c>
      <c r="C12" s="45" t="s">
        <v>154</v>
      </c>
      <c r="D12" s="45" t="s">
        <v>141</v>
      </c>
      <c r="E12" s="21">
        <v>2000</v>
      </c>
      <c r="F12" s="76" t="s">
        <v>56</v>
      </c>
      <c r="G12" s="22" t="s">
        <v>55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24">
        <f>ROUND(L12*ROUND(M12,2),2)</f>
        <v>0</v>
      </c>
    </row>
    <row r="13" spans="1:14" ht="15">
      <c r="A13" s="58"/>
      <c r="B13" s="59"/>
      <c r="C13" s="59"/>
      <c r="D13" s="60"/>
      <c r="E13" s="61"/>
      <c r="F13" s="73"/>
      <c r="G13" s="62"/>
      <c r="H13" s="62"/>
      <c r="I13" s="62"/>
      <c r="J13" s="63"/>
      <c r="K13" s="62"/>
      <c r="L13" s="62"/>
      <c r="M13" s="62"/>
      <c r="N13" s="64"/>
    </row>
    <row r="14" spans="2:17" ht="27" customHeight="1">
      <c r="B14" s="134" t="s">
        <v>142</v>
      </c>
      <c r="C14" s="134"/>
      <c r="D14" s="134"/>
      <c r="E14" s="134"/>
      <c r="F14" s="134"/>
      <c r="L14" s="5"/>
      <c r="Q14" s="74"/>
    </row>
    <row r="15" spans="2:6" ht="33.75" customHeight="1">
      <c r="B15" s="162" t="s">
        <v>143</v>
      </c>
      <c r="C15" s="162"/>
      <c r="D15" s="162"/>
      <c r="E15" s="162"/>
      <c r="F15" s="162"/>
    </row>
    <row r="16" spans="2:6" ht="46.5" customHeight="1">
      <c r="B16" s="116" t="s">
        <v>76</v>
      </c>
      <c r="C16" s="116"/>
      <c r="D16" s="116"/>
      <c r="E16" s="116"/>
      <c r="F16" s="116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2022-12-01T07:58:19Z</cp:lastPrinted>
  <dcterms:created xsi:type="dcterms:W3CDTF">2003-05-16T10:10:29Z</dcterms:created>
  <dcterms:modified xsi:type="dcterms:W3CDTF">2022-12-06T12:49:49Z</dcterms:modified>
  <cp:category/>
  <cp:version/>
  <cp:contentType/>
  <cp:contentStatus/>
</cp:coreProperties>
</file>