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"/>
    </mc:Choice>
  </mc:AlternateContent>
  <xr:revisionPtr revIDLastSave="0" documentId="13_ncr:1_{A4F4ADCC-4569-4457-A4E5-1AF8A45D9DC5}" xr6:coauthVersionLast="47" xr6:coauthVersionMax="47" xr10:uidLastSave="{00000000-0000-0000-0000-000000000000}"/>
  <bookViews>
    <workbookView xWindow="-120" yWindow="-16320" windowWidth="29040" windowHeight="15840" activeTab="4" xr2:uid="{FFD97022-20A6-4614-8713-8C938B68574D}"/>
  </bookViews>
  <sheets>
    <sheet name="Razem" sheetId="5" r:id="rId1"/>
    <sheet name="Część 1" sheetId="1" r:id="rId2"/>
    <sheet name="Część 2" sheetId="2" r:id="rId3"/>
    <sheet name="Część 3" sheetId="3" r:id="rId4"/>
    <sheet name="Część 4" sheetId="4" r:id="rId5"/>
  </sheets>
  <definedNames>
    <definedName name="_xlnm.Print_Area" localSheetId="1">'Część 1'!$A$1:$K$116</definedName>
    <definedName name="_xlnm.Print_Area" localSheetId="2">'Część 2'!$A$1:$K$24</definedName>
    <definedName name="_xlnm.Print_Area" localSheetId="4">'Część 4'!$A$1:$K$90</definedName>
    <definedName name="_xlnm.Print_Area" localSheetId="0">Razem!$A$1:$F$72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3" i="4" l="1"/>
  <c r="I81" i="4"/>
  <c r="G81" i="4"/>
  <c r="F81" i="4"/>
  <c r="E81" i="4"/>
  <c r="I80" i="4"/>
  <c r="I83" i="4" s="1"/>
  <c r="G80" i="4"/>
  <c r="F80" i="4"/>
  <c r="E80" i="4"/>
  <c r="C69" i="4"/>
  <c r="E65" i="4"/>
  <c r="F65" i="4"/>
  <c r="G65" i="4"/>
  <c r="I65" i="4"/>
  <c r="E66" i="4"/>
  <c r="F66" i="4"/>
  <c r="G66" i="4"/>
  <c r="I66" i="4"/>
  <c r="E50" i="4"/>
  <c r="C54" i="4"/>
  <c r="E46" i="4"/>
  <c r="F46" i="4"/>
  <c r="G46" i="4"/>
  <c r="I46" i="4"/>
  <c r="E47" i="4"/>
  <c r="F47" i="4"/>
  <c r="G47" i="4"/>
  <c r="I47" i="4"/>
  <c r="I52" i="4"/>
  <c r="I26" i="4"/>
  <c r="I51" i="4"/>
  <c r="G51" i="4"/>
  <c r="F51" i="4"/>
  <c r="I50" i="4"/>
  <c r="G50" i="4"/>
  <c r="F50" i="4"/>
  <c r="E40" i="4"/>
  <c r="F40" i="4"/>
  <c r="G40" i="4"/>
  <c r="I40" i="4"/>
  <c r="E41" i="4"/>
  <c r="F41" i="4"/>
  <c r="G41" i="4"/>
  <c r="I41" i="4"/>
  <c r="E42" i="4"/>
  <c r="F42" i="4"/>
  <c r="G42" i="4"/>
  <c r="I42" i="4"/>
  <c r="E43" i="4"/>
  <c r="F43" i="4"/>
  <c r="G43" i="4"/>
  <c r="I43" i="4"/>
  <c r="E44" i="4"/>
  <c r="F44" i="4"/>
  <c r="G44" i="4"/>
  <c r="I44" i="4"/>
  <c r="E45" i="4"/>
  <c r="F45" i="4"/>
  <c r="G45" i="4"/>
  <c r="I45" i="4"/>
  <c r="E48" i="4"/>
  <c r="F48" i="4"/>
  <c r="G48" i="4"/>
  <c r="I48" i="4"/>
  <c r="E24" i="4"/>
  <c r="I67" i="4"/>
  <c r="G67" i="4"/>
  <c r="F67" i="4"/>
  <c r="E67" i="4"/>
  <c r="I39" i="4"/>
  <c r="G39" i="4"/>
  <c r="F39" i="4"/>
  <c r="E39" i="4"/>
  <c r="C28" i="4"/>
  <c r="I25" i="4"/>
  <c r="G25" i="4"/>
  <c r="F25" i="4"/>
  <c r="I24" i="4"/>
  <c r="G24" i="4"/>
  <c r="F24" i="4"/>
  <c r="I22" i="4"/>
  <c r="G22" i="4"/>
  <c r="F22" i="4"/>
  <c r="E22" i="4"/>
  <c r="I21" i="4"/>
  <c r="G21" i="4"/>
  <c r="F21" i="4"/>
  <c r="E21" i="4"/>
  <c r="I20" i="4"/>
  <c r="G20" i="4"/>
  <c r="F20" i="4"/>
  <c r="E20" i="4"/>
  <c r="I19" i="4"/>
  <c r="G19" i="4"/>
  <c r="F19" i="4"/>
  <c r="E19" i="4"/>
  <c r="I18" i="4"/>
  <c r="G18" i="4"/>
  <c r="F18" i="4"/>
  <c r="E18" i="4"/>
  <c r="I17" i="4"/>
  <c r="G17" i="4"/>
  <c r="F17" i="4"/>
  <c r="E17" i="4"/>
  <c r="I16" i="4"/>
  <c r="G16" i="4"/>
  <c r="F16" i="4"/>
  <c r="E16" i="4"/>
  <c r="I15" i="4"/>
  <c r="G15" i="4"/>
  <c r="F15" i="4"/>
  <c r="E15" i="4"/>
  <c r="C17" i="3"/>
  <c r="I15" i="3"/>
  <c r="I17" i="3" s="1"/>
  <c r="I22" i="3" s="1"/>
  <c r="D47" i="5" s="1"/>
  <c r="G15" i="3"/>
  <c r="G17" i="3" s="1"/>
  <c r="G22" i="3" s="1"/>
  <c r="F15" i="3"/>
  <c r="F17" i="3" s="1"/>
  <c r="F22" i="3" s="1"/>
  <c r="E15" i="3"/>
  <c r="C17" i="2"/>
  <c r="I15" i="2"/>
  <c r="G15" i="2"/>
  <c r="G17" i="2" s="1"/>
  <c r="G22" i="2" s="1"/>
  <c r="F15" i="2"/>
  <c r="E15" i="2"/>
  <c r="C109" i="1"/>
  <c r="I107" i="1"/>
  <c r="I109" i="1" s="1"/>
  <c r="G107" i="1"/>
  <c r="G109" i="1" s="1"/>
  <c r="F107" i="1"/>
  <c r="F109" i="1" s="1"/>
  <c r="E107" i="1"/>
  <c r="E109" i="1" s="1"/>
  <c r="C96" i="1"/>
  <c r="I94" i="1"/>
  <c r="G94" i="1"/>
  <c r="F94" i="1"/>
  <c r="E94" i="1"/>
  <c r="I93" i="1"/>
  <c r="G93" i="1"/>
  <c r="F93" i="1"/>
  <c r="E93" i="1"/>
  <c r="I80" i="1"/>
  <c r="G80" i="1"/>
  <c r="F80" i="1"/>
  <c r="E80" i="1"/>
  <c r="I79" i="1"/>
  <c r="G79" i="1"/>
  <c r="F79" i="1"/>
  <c r="E79" i="1"/>
  <c r="I78" i="1"/>
  <c r="G78" i="1"/>
  <c r="F78" i="1"/>
  <c r="E78" i="1"/>
  <c r="I77" i="1"/>
  <c r="G77" i="1"/>
  <c r="F77" i="1"/>
  <c r="E77" i="1"/>
  <c r="I76" i="1"/>
  <c r="G76" i="1"/>
  <c r="F76" i="1"/>
  <c r="E76" i="1"/>
  <c r="I75" i="1"/>
  <c r="G75" i="1"/>
  <c r="F75" i="1"/>
  <c r="E75" i="1"/>
  <c r="I74" i="1"/>
  <c r="G74" i="1"/>
  <c r="F74" i="1"/>
  <c r="E74" i="1"/>
  <c r="I73" i="1"/>
  <c r="G73" i="1"/>
  <c r="F73" i="1"/>
  <c r="E73" i="1"/>
  <c r="I72" i="1"/>
  <c r="G72" i="1"/>
  <c r="F72" i="1"/>
  <c r="E72" i="1"/>
  <c r="I71" i="1"/>
  <c r="G71" i="1"/>
  <c r="F71" i="1"/>
  <c r="E71" i="1"/>
  <c r="I68" i="1"/>
  <c r="G68" i="1"/>
  <c r="F68" i="1"/>
  <c r="E68" i="1"/>
  <c r="E53" i="1"/>
  <c r="E52" i="1"/>
  <c r="E51" i="1"/>
  <c r="E50" i="1"/>
  <c r="E23" i="1"/>
  <c r="F23" i="1"/>
  <c r="G23" i="1"/>
  <c r="I23" i="1"/>
  <c r="E24" i="1"/>
  <c r="F24" i="1"/>
  <c r="G24" i="1"/>
  <c r="I24" i="1"/>
  <c r="E25" i="1"/>
  <c r="F25" i="1"/>
  <c r="G25" i="1"/>
  <c r="I25" i="1"/>
  <c r="E26" i="1"/>
  <c r="F26" i="1"/>
  <c r="G26" i="1"/>
  <c r="I26" i="1"/>
  <c r="E27" i="1"/>
  <c r="F27" i="1"/>
  <c r="G27" i="1"/>
  <c r="I27" i="1"/>
  <c r="E28" i="1"/>
  <c r="F28" i="1"/>
  <c r="G28" i="1"/>
  <c r="I28" i="1"/>
  <c r="E29" i="1"/>
  <c r="F29" i="1"/>
  <c r="G29" i="1"/>
  <c r="I29" i="1"/>
  <c r="E30" i="1"/>
  <c r="F30" i="1"/>
  <c r="G30" i="1"/>
  <c r="I30" i="1"/>
  <c r="E31" i="1"/>
  <c r="F31" i="1"/>
  <c r="G31" i="1"/>
  <c r="I31" i="1"/>
  <c r="E32" i="1"/>
  <c r="F32" i="1"/>
  <c r="G32" i="1"/>
  <c r="I32" i="1"/>
  <c r="E33" i="1"/>
  <c r="F33" i="1"/>
  <c r="G33" i="1"/>
  <c r="I33" i="1"/>
  <c r="E34" i="1"/>
  <c r="F34" i="1"/>
  <c r="G34" i="1"/>
  <c r="I34" i="1"/>
  <c r="E35" i="1"/>
  <c r="F35" i="1"/>
  <c r="G35" i="1"/>
  <c r="I35" i="1"/>
  <c r="E36" i="1"/>
  <c r="F36" i="1"/>
  <c r="G36" i="1"/>
  <c r="I36" i="1"/>
  <c r="E37" i="1"/>
  <c r="F37" i="1"/>
  <c r="G37" i="1"/>
  <c r="I37" i="1"/>
  <c r="E38" i="1"/>
  <c r="F38" i="1"/>
  <c r="G38" i="1"/>
  <c r="I38" i="1"/>
  <c r="E39" i="1"/>
  <c r="F39" i="1"/>
  <c r="G39" i="1"/>
  <c r="I39" i="1"/>
  <c r="E40" i="1"/>
  <c r="F40" i="1"/>
  <c r="G40" i="1"/>
  <c r="I40" i="1"/>
  <c r="E41" i="1"/>
  <c r="F41" i="1"/>
  <c r="G41" i="1"/>
  <c r="I41" i="1"/>
  <c r="E42" i="1"/>
  <c r="F42" i="1"/>
  <c r="G42" i="1"/>
  <c r="I42" i="1"/>
  <c r="E43" i="1"/>
  <c r="F43" i="1"/>
  <c r="G43" i="1"/>
  <c r="I43" i="1"/>
  <c r="E44" i="1"/>
  <c r="F44" i="1"/>
  <c r="G44" i="1"/>
  <c r="I44" i="1"/>
  <c r="E45" i="1"/>
  <c r="F45" i="1"/>
  <c r="G45" i="1"/>
  <c r="I45" i="1"/>
  <c r="E46" i="1"/>
  <c r="F46" i="1"/>
  <c r="G46" i="1"/>
  <c r="I46" i="1"/>
  <c r="E47" i="1"/>
  <c r="F47" i="1"/>
  <c r="G47" i="1"/>
  <c r="I47" i="1"/>
  <c r="E49" i="1"/>
  <c r="F49" i="1"/>
  <c r="G49" i="1"/>
  <c r="I49" i="1"/>
  <c r="F50" i="1"/>
  <c r="G50" i="1"/>
  <c r="I50" i="1"/>
  <c r="F51" i="1"/>
  <c r="G51" i="1"/>
  <c r="I51" i="1"/>
  <c r="F52" i="1"/>
  <c r="G52" i="1"/>
  <c r="I52" i="1"/>
  <c r="F53" i="1"/>
  <c r="G53" i="1"/>
  <c r="I53" i="1"/>
  <c r="F54" i="1"/>
  <c r="G54" i="1"/>
  <c r="I54" i="1"/>
  <c r="F55" i="1"/>
  <c r="G55" i="1"/>
  <c r="I55" i="1"/>
  <c r="G56" i="1"/>
  <c r="I56" i="1"/>
  <c r="G57" i="1"/>
  <c r="I57" i="1"/>
  <c r="I58" i="1"/>
  <c r="I59" i="1"/>
  <c r="I60" i="1"/>
  <c r="C62" i="1"/>
  <c r="E18" i="1"/>
  <c r="F18" i="1"/>
  <c r="G18" i="1"/>
  <c r="I18" i="1"/>
  <c r="E19" i="1"/>
  <c r="F19" i="1"/>
  <c r="G19" i="1"/>
  <c r="I19" i="1"/>
  <c r="E20" i="1"/>
  <c r="F20" i="1"/>
  <c r="G20" i="1"/>
  <c r="I20" i="1"/>
  <c r="E21" i="1"/>
  <c r="F21" i="1"/>
  <c r="G21" i="1"/>
  <c r="I21" i="1"/>
  <c r="E22" i="1"/>
  <c r="F22" i="1"/>
  <c r="G22" i="1"/>
  <c r="I22" i="1"/>
  <c r="I17" i="1"/>
  <c r="G17" i="1"/>
  <c r="F17" i="1"/>
  <c r="E17" i="1"/>
  <c r="E83" i="4" l="1"/>
  <c r="F83" i="4"/>
  <c r="G83" i="4"/>
  <c r="H81" i="4"/>
  <c r="J81" i="4" s="1"/>
  <c r="H80" i="4"/>
  <c r="H66" i="4"/>
  <c r="J66" i="4" s="1"/>
  <c r="I69" i="4"/>
  <c r="G69" i="4"/>
  <c r="F69" i="4"/>
  <c r="H65" i="4"/>
  <c r="E69" i="4"/>
  <c r="H47" i="4"/>
  <c r="J47" i="4" s="1"/>
  <c r="E54" i="4"/>
  <c r="H46" i="4"/>
  <c r="J46" i="4" s="1"/>
  <c r="H43" i="4"/>
  <c r="J43" i="4" s="1"/>
  <c r="J52" i="4"/>
  <c r="H51" i="4"/>
  <c r="J51" i="4" s="1"/>
  <c r="H44" i="4"/>
  <c r="J44" i="4" s="1"/>
  <c r="H50" i="4"/>
  <c r="J50" i="4" s="1"/>
  <c r="H48" i="4"/>
  <c r="J48" i="4" s="1"/>
  <c r="H45" i="4"/>
  <c r="J45" i="4" s="1"/>
  <c r="H42" i="4"/>
  <c r="J42" i="4" s="1"/>
  <c r="H41" i="4"/>
  <c r="J41" i="4" s="1"/>
  <c r="H40" i="4"/>
  <c r="J40" i="4" s="1"/>
  <c r="J26" i="4"/>
  <c r="H25" i="4"/>
  <c r="J25" i="4" s="1"/>
  <c r="G54" i="4"/>
  <c r="H15" i="4"/>
  <c r="J15" i="4" s="1"/>
  <c r="H17" i="4"/>
  <c r="J17" i="4" s="1"/>
  <c r="H19" i="4"/>
  <c r="J19" i="4" s="1"/>
  <c r="H21" i="4"/>
  <c r="J21" i="4" s="1"/>
  <c r="H16" i="4"/>
  <c r="J16" i="4" s="1"/>
  <c r="H20" i="4"/>
  <c r="J20" i="4" s="1"/>
  <c r="F28" i="4"/>
  <c r="G28" i="4"/>
  <c r="H67" i="4"/>
  <c r="I28" i="4"/>
  <c r="I88" i="4" s="1"/>
  <c r="D64" i="5" s="1"/>
  <c r="I54" i="4"/>
  <c r="H18" i="4"/>
  <c r="J18" i="4" s="1"/>
  <c r="H22" i="4"/>
  <c r="J22" i="4" s="1"/>
  <c r="H24" i="4"/>
  <c r="J24" i="4" s="1"/>
  <c r="F54" i="4"/>
  <c r="E28" i="4"/>
  <c r="H39" i="4"/>
  <c r="H15" i="3"/>
  <c r="H17" i="3" s="1"/>
  <c r="H22" i="3" s="1"/>
  <c r="D44" i="5" s="1"/>
  <c r="D50" i="5" s="1"/>
  <c r="E17" i="3"/>
  <c r="E22" i="3" s="1"/>
  <c r="E23" i="3" s="1"/>
  <c r="H15" i="2"/>
  <c r="J15" i="2" s="1"/>
  <c r="J17" i="2" s="1"/>
  <c r="J22" i="2" s="1"/>
  <c r="E17" i="2"/>
  <c r="E22" i="2" s="1"/>
  <c r="I17" i="2"/>
  <c r="I22" i="2" s="1"/>
  <c r="D30" i="5" s="1"/>
  <c r="F17" i="2"/>
  <c r="F22" i="2" s="1"/>
  <c r="F96" i="1"/>
  <c r="H107" i="1"/>
  <c r="I96" i="1"/>
  <c r="G96" i="1"/>
  <c r="H55" i="1"/>
  <c r="J55" i="1" s="1"/>
  <c r="H93" i="1"/>
  <c r="J93" i="1" s="1"/>
  <c r="H40" i="1"/>
  <c r="J40" i="1" s="1"/>
  <c r="H26" i="1"/>
  <c r="J26" i="1" s="1"/>
  <c r="H94" i="1"/>
  <c r="J94" i="1" s="1"/>
  <c r="H42" i="1"/>
  <c r="J42" i="1" s="1"/>
  <c r="E96" i="1"/>
  <c r="E62" i="1"/>
  <c r="H73" i="1"/>
  <c r="H75" i="1"/>
  <c r="J75" i="1" s="1"/>
  <c r="E82" i="1"/>
  <c r="H39" i="1"/>
  <c r="J39" i="1" s="1"/>
  <c r="H27" i="1"/>
  <c r="J27" i="1" s="1"/>
  <c r="H25" i="1"/>
  <c r="J25" i="1" s="1"/>
  <c r="H68" i="1"/>
  <c r="J68" i="1" s="1"/>
  <c r="G62" i="1"/>
  <c r="H78" i="1"/>
  <c r="J78" i="1" s="1"/>
  <c r="H50" i="1"/>
  <c r="J50" i="1" s="1"/>
  <c r="H52" i="1"/>
  <c r="J52" i="1" s="1"/>
  <c r="J73" i="1"/>
  <c r="H77" i="1"/>
  <c r="J77" i="1" s="1"/>
  <c r="H79" i="1"/>
  <c r="J79" i="1" s="1"/>
  <c r="H71" i="1"/>
  <c r="J71" i="1" s="1"/>
  <c r="F82" i="1"/>
  <c r="H72" i="1"/>
  <c r="J72" i="1" s="1"/>
  <c r="G82" i="1"/>
  <c r="H74" i="1"/>
  <c r="J74" i="1" s="1"/>
  <c r="H76" i="1"/>
  <c r="J76" i="1" s="1"/>
  <c r="H80" i="1"/>
  <c r="J80" i="1" s="1"/>
  <c r="I82" i="1"/>
  <c r="H30" i="1"/>
  <c r="J30" i="1" s="1"/>
  <c r="H28" i="1"/>
  <c r="J28" i="1" s="1"/>
  <c r="J58" i="1"/>
  <c r="H38" i="1"/>
  <c r="J38" i="1" s="1"/>
  <c r="H36" i="1"/>
  <c r="J36" i="1" s="1"/>
  <c r="H34" i="1"/>
  <c r="J34" i="1" s="1"/>
  <c r="H32" i="1"/>
  <c r="J32" i="1" s="1"/>
  <c r="H47" i="1"/>
  <c r="J47" i="1" s="1"/>
  <c r="H43" i="1"/>
  <c r="J43" i="1" s="1"/>
  <c r="H41" i="1"/>
  <c r="J41" i="1" s="1"/>
  <c r="H54" i="1"/>
  <c r="J54" i="1" s="1"/>
  <c r="H22" i="1"/>
  <c r="J22" i="1" s="1"/>
  <c r="H20" i="1"/>
  <c r="J20" i="1" s="1"/>
  <c r="H18" i="1"/>
  <c r="J18" i="1" s="1"/>
  <c r="H37" i="1"/>
  <c r="J37" i="1" s="1"/>
  <c r="H56" i="1"/>
  <c r="J56" i="1" s="1"/>
  <c r="J60" i="1"/>
  <c r="H46" i="1"/>
  <c r="J46" i="1" s="1"/>
  <c r="H44" i="1"/>
  <c r="J44" i="1" s="1"/>
  <c r="H17" i="1"/>
  <c r="J17" i="1" s="1"/>
  <c r="H35" i="1"/>
  <c r="J35" i="1" s="1"/>
  <c r="H33" i="1"/>
  <c r="J33" i="1" s="1"/>
  <c r="J59" i="1"/>
  <c r="H57" i="1"/>
  <c r="J57" i="1" s="1"/>
  <c r="I62" i="1"/>
  <c r="H24" i="1"/>
  <c r="J24" i="1" s="1"/>
  <c r="H45" i="1"/>
  <c r="J45" i="1" s="1"/>
  <c r="H31" i="1"/>
  <c r="J31" i="1" s="1"/>
  <c r="H29" i="1"/>
  <c r="J29" i="1" s="1"/>
  <c r="H53" i="1"/>
  <c r="J53" i="1" s="1"/>
  <c r="F62" i="1"/>
  <c r="H51" i="1"/>
  <c r="J51" i="1" s="1"/>
  <c r="H49" i="1"/>
  <c r="J49" i="1" s="1"/>
  <c r="H23" i="1"/>
  <c r="J23" i="1" s="1"/>
  <c r="H21" i="1"/>
  <c r="J21" i="1" s="1"/>
  <c r="H19" i="1"/>
  <c r="J19" i="1" s="1"/>
  <c r="G88" i="4" l="1"/>
  <c r="F88" i="4"/>
  <c r="E88" i="4"/>
  <c r="H83" i="4"/>
  <c r="J80" i="4"/>
  <c r="J83" i="4" s="1"/>
  <c r="J65" i="4"/>
  <c r="H69" i="4"/>
  <c r="F114" i="1"/>
  <c r="J67" i="4"/>
  <c r="J28" i="4"/>
  <c r="H28" i="4"/>
  <c r="J39" i="4"/>
  <c r="J54" i="4" s="1"/>
  <c r="H54" i="4"/>
  <c r="J15" i="3"/>
  <c r="J17" i="3" s="1"/>
  <c r="J22" i="3" s="1"/>
  <c r="E23" i="2"/>
  <c r="H17" i="2"/>
  <c r="H22" i="2" s="1"/>
  <c r="D27" i="5" s="1"/>
  <c r="D33" i="5" s="1"/>
  <c r="G114" i="1"/>
  <c r="E114" i="1"/>
  <c r="I114" i="1"/>
  <c r="D13" i="5" s="1"/>
  <c r="H109" i="1"/>
  <c r="J107" i="1"/>
  <c r="J109" i="1" s="1"/>
  <c r="J96" i="1"/>
  <c r="H96" i="1"/>
  <c r="H82" i="1"/>
  <c r="J82" i="1"/>
  <c r="H62" i="1"/>
  <c r="J62" i="1"/>
  <c r="J88" i="4" l="1"/>
  <c r="H88" i="4"/>
  <c r="D61" i="5" s="1"/>
  <c r="D67" i="5" s="1"/>
  <c r="J69" i="4"/>
  <c r="E89" i="4"/>
  <c r="H114" i="1"/>
  <c r="D10" i="5" s="1"/>
  <c r="E115" i="1"/>
  <c r="J114" i="1"/>
  <c r="D16" i="5" l="1"/>
</calcChain>
</file>

<file path=xl/sharedStrings.xml><?xml version="1.0" encoding="utf-8"?>
<sst xmlns="http://schemas.openxmlformats.org/spreadsheetml/2006/main" count="276" uniqueCount="145">
  <si>
    <t>Część nr 1</t>
  </si>
  <si>
    <t>Ubezpieczenie Miejskiego Zakładu Komunikacji sp. z o.o. w Grudziądzu</t>
  </si>
  <si>
    <t>Szczegółowe wyliczenie składki:</t>
  </si>
  <si>
    <t>1. Ubezpieczenie mienia od wszystkich ryzyk (AR), w tym ubezpieczenie sprzętu elektronicznego</t>
  </si>
  <si>
    <t xml:space="preserve">Stawka i składka za każdy 12 miesięczny okres rozliczeniowy oraz składka za 5-letni okres ubezpieczenia (w tym opcja) dla ubezpieczenia mienia od wszystkich ryzyk (AR) wynosi: </t>
  </si>
  <si>
    <t>a) Zakres podstawowy:</t>
  </si>
  <si>
    <t>Przedmiot ubezpieczenia</t>
  </si>
  <si>
    <r>
      <t xml:space="preserve">(należy wypełnić poniższe tabele </t>
    </r>
    <r>
      <rPr>
        <b/>
        <sz val="8"/>
        <color theme="1"/>
        <rFont val="Bookman Old Style"/>
        <family val="1"/>
        <charset val="238"/>
      </rPr>
      <t>bez pozostawiania pustych miejsc</t>
    </r>
    <r>
      <rPr>
        <sz val="8"/>
        <color theme="1"/>
        <rFont val="Bookman Old Style"/>
        <family val="2"/>
        <charset val="238"/>
      </rPr>
      <t>)</t>
    </r>
  </si>
  <si>
    <t>Suma ubezpieczenia 
(zł)</t>
  </si>
  <si>
    <t>Stawka roczna 
(%)</t>
  </si>
  <si>
    <t>Składka 2023 
(zł)</t>
  </si>
  <si>
    <t>Składka 2024 
(zł)</t>
  </si>
  <si>
    <t>Składka 2025 
(zł)</t>
  </si>
  <si>
    <t>Składka łącznie 
(zł)</t>
  </si>
  <si>
    <t>Składka opcja 
2026-2027</t>
  </si>
  <si>
    <t>Składka razem 
2023-2027</t>
  </si>
  <si>
    <t>Budynki wraz z budowlami</t>
  </si>
  <si>
    <t>Kotły i maszyny energetyczne</t>
  </si>
  <si>
    <t>Urządzenia techniczne</t>
  </si>
  <si>
    <r>
      <t xml:space="preserve">Budynki wraz z budowlami 
</t>
    </r>
    <r>
      <rPr>
        <sz val="8"/>
        <color theme="1"/>
        <rFont val="Bookman Old Style"/>
        <family val="1"/>
        <charset val="238"/>
      </rPr>
      <t>(Centrum Opieki nad Zwierzętami)</t>
    </r>
  </si>
  <si>
    <r>
      <t xml:space="preserve">Budynki wraz z budowlami 
</t>
    </r>
    <r>
      <rPr>
        <sz val="8"/>
        <color theme="1"/>
        <rFont val="Bookman Old Style"/>
        <family val="1"/>
        <charset val="238"/>
      </rPr>
      <t>(Centrala Nadzoru Ruchu, własność Gmina-Miasto Grudziądz, użyczenie)</t>
    </r>
  </si>
  <si>
    <t>Obiekty inżynierii lądowej i wodnej</t>
  </si>
  <si>
    <r>
      <t xml:space="preserve">Sieci trakcyjne i torowiska 
</t>
    </r>
    <r>
      <rPr>
        <sz val="8"/>
        <color theme="1"/>
        <rFont val="Bookman Old Style"/>
        <family val="1"/>
        <charset val="238"/>
      </rPr>
      <t>(własność Gmina-Miasto Grudziądz, użyczenie)</t>
    </r>
  </si>
  <si>
    <r>
      <t xml:space="preserve">Stacje ładowania autobusów hybrydowych 
</t>
    </r>
    <r>
      <rPr>
        <sz val="8"/>
        <color theme="1"/>
        <rFont val="Bookman Old Style"/>
        <family val="1"/>
        <charset val="238"/>
      </rPr>
      <t>(własność Gmina-Miasto Grudziądz, dzierżawa)</t>
    </r>
  </si>
  <si>
    <t>Maszyny, urządzenia i aparaty ogólnego zastosowania</t>
  </si>
  <si>
    <t>Maszyny, urządzenia i aparaty specjalistyczne</t>
  </si>
  <si>
    <t>Razem:</t>
  </si>
  <si>
    <t>Pozostałe inwestycje 2023-2025:</t>
  </si>
  <si>
    <t>Narzędzia, przyrządy, ruchomości i wyposażenie</t>
  </si>
  <si>
    <r>
      <t xml:space="preserve">Narzędzia, przyrządy, ruchomości i wyposażenie 
</t>
    </r>
    <r>
      <rPr>
        <sz val="8"/>
        <color theme="1"/>
        <rFont val="Bookman Old Style"/>
        <family val="1"/>
        <charset val="238"/>
      </rPr>
      <t>(Centrum Opieki nad Zwierzętami)</t>
    </r>
  </si>
  <si>
    <t>Pozostałe</t>
  </si>
  <si>
    <t>Tramwaje własne</t>
  </si>
  <si>
    <r>
      <t xml:space="preserve">Tramwaje dzierżawione 
</t>
    </r>
    <r>
      <rPr>
        <sz val="8"/>
        <color theme="1"/>
        <rFont val="Bookman Old Style"/>
        <family val="1"/>
        <charset val="238"/>
      </rPr>
      <t>(własność Gmina-Miasto Grudziądz, użyczenie)</t>
    </r>
  </si>
  <si>
    <r>
      <t xml:space="preserve">Sprzęt elektroniczny stacjonarny 
</t>
    </r>
    <r>
      <rPr>
        <sz val="8"/>
        <color theme="1"/>
        <rFont val="Bookman Old Style"/>
        <family val="1"/>
        <charset val="238"/>
      </rPr>
      <t>(powyżej 7 lat)</t>
    </r>
  </si>
  <si>
    <r>
      <t xml:space="preserve">Sprzęt elektroniczny przenośny 
</t>
    </r>
    <r>
      <rPr>
        <sz val="8"/>
        <color theme="1"/>
        <rFont val="Bookman Old Style"/>
        <family val="1"/>
        <charset val="238"/>
      </rPr>
      <t>(powyżej 7 lat)</t>
    </r>
  </si>
  <si>
    <r>
      <t xml:space="preserve">Środki obrotowe 
</t>
    </r>
    <r>
      <rPr>
        <sz val="8"/>
        <color theme="1"/>
        <rFont val="Bookman Old Style"/>
        <family val="1"/>
        <charset val="238"/>
      </rPr>
      <t>(materiały, wyroby gotowe)</t>
    </r>
  </si>
  <si>
    <t>Środki niskocenne oraz jednorazowo księgowane w koszty</t>
  </si>
  <si>
    <r>
      <t>Nakłady adaptacyjne</t>
    </r>
    <r>
      <rPr>
        <sz val="8"/>
        <color theme="1"/>
        <rFont val="Bookman Old Style"/>
        <family val="1"/>
        <charset val="238"/>
      </rPr>
      <t xml:space="preserve">
(inwestycyjne)</t>
    </r>
  </si>
  <si>
    <r>
      <t xml:space="preserve">Środki obrotowe 
</t>
    </r>
    <r>
      <rPr>
        <sz val="8"/>
        <color theme="1"/>
        <rFont val="Bookman Old Style"/>
        <family val="1"/>
        <charset val="238"/>
      </rPr>
      <t>(paliwo)</t>
    </r>
  </si>
  <si>
    <r>
      <t>Wartości pieniężne</t>
    </r>
    <r>
      <rPr>
        <sz val="8"/>
        <color theme="1"/>
        <rFont val="Bookman Old Style"/>
        <family val="1"/>
        <charset val="238"/>
      </rPr>
      <t xml:space="preserve"> 
(gotówka, bilety)</t>
    </r>
  </si>
  <si>
    <r>
      <t xml:space="preserve">Mienie osób trzecich 
</t>
    </r>
    <r>
      <rPr>
        <sz val="8"/>
        <color theme="1"/>
        <rFont val="Bookman Old Style"/>
        <family val="1"/>
        <charset val="238"/>
      </rPr>
      <t>(depozyty kontrahentów, pracowników, gości)</t>
    </r>
  </si>
  <si>
    <r>
      <t xml:space="preserve">Mienie osób trzecich </t>
    </r>
    <r>
      <rPr>
        <sz val="8"/>
        <color theme="1"/>
        <rFont val="Bookman Old Style"/>
        <family val="1"/>
        <charset val="238"/>
      </rPr>
      <t>(maszyny, urządzenia, wyposażenie 
- umowa przechowania Gmina-Miasto Grudziądz)</t>
    </r>
  </si>
  <si>
    <t>Sprzęt do letniego utrzymania dróg</t>
  </si>
  <si>
    <t>Sprzęt do zimowego utrzymania dróg</t>
  </si>
  <si>
    <t>Oprogramowanie, dane, nośniki danych</t>
  </si>
  <si>
    <r>
      <t xml:space="preserve">Sprzęt elektroniczny stacjonarny 
</t>
    </r>
    <r>
      <rPr>
        <sz val="8"/>
        <color theme="1"/>
        <rFont val="Bookman Old Style"/>
        <family val="1"/>
        <charset val="238"/>
      </rPr>
      <t>(do 7 lat)</t>
    </r>
  </si>
  <si>
    <r>
      <t xml:space="preserve">Sprzęt elektroniczny przenośny 
</t>
    </r>
    <r>
      <rPr>
        <sz val="8"/>
        <color theme="1"/>
        <rFont val="Bookman Old Style"/>
        <family val="1"/>
        <charset val="238"/>
      </rPr>
      <t>(do 7 lat)</t>
    </r>
  </si>
  <si>
    <r>
      <t xml:space="preserve">Pomosty do obsługi aparatury wagonów tramwajowych 
</t>
    </r>
    <r>
      <rPr>
        <sz val="8"/>
        <color theme="1"/>
        <rFont val="Bookman Old Style"/>
        <family val="1"/>
        <charset val="238"/>
      </rPr>
      <t>(termin realizacji - grudzień 2022)</t>
    </r>
  </si>
  <si>
    <r>
      <t>Stacje ładowania</t>
    </r>
    <r>
      <rPr>
        <sz val="8"/>
        <color theme="1"/>
        <rFont val="Bookman Old Style"/>
        <family val="1"/>
        <charset val="238"/>
      </rPr>
      <t xml:space="preserve"> 
(termin realizacji - marzec 2023)</t>
    </r>
  </si>
  <si>
    <r>
      <t xml:space="preserve">Stacje wolnego ładowania - ul. Składowa 
</t>
    </r>
    <r>
      <rPr>
        <sz val="8"/>
        <color theme="1"/>
        <rFont val="Bookman Old Style"/>
        <family val="1"/>
        <charset val="238"/>
      </rPr>
      <t>(termin realizacji - marzec 2023)</t>
    </r>
  </si>
  <si>
    <r>
      <t xml:space="preserve">Infrastruktura na zajezdni </t>
    </r>
    <r>
      <rPr>
        <sz val="8"/>
        <color theme="1"/>
        <rFont val="Bookman Old Style"/>
        <family val="1"/>
        <charset val="238"/>
      </rPr>
      <t>(plac, urządzenia, oprzyrządowanie, 
modernizacja hali) (termin realizacji - marzec 2023)</t>
    </r>
  </si>
  <si>
    <r>
      <t xml:space="preserve">Projekt infrastruktura ładowania 
</t>
    </r>
    <r>
      <rPr>
        <sz val="8"/>
        <color theme="1"/>
        <rFont val="Bookman Old Style"/>
        <family val="1"/>
        <charset val="238"/>
      </rPr>
      <t>(termin realizacji - marzec 2023)</t>
    </r>
  </si>
  <si>
    <r>
      <t xml:space="preserve">Podesty do napraw autobusów elektrycznych 
</t>
    </r>
    <r>
      <rPr>
        <sz val="8"/>
        <color theme="1"/>
        <rFont val="Bookman Old Style"/>
        <family val="1"/>
        <charset val="238"/>
      </rPr>
      <t>(termin realizacji - grudzień 2023)</t>
    </r>
  </si>
  <si>
    <r>
      <t xml:space="preserve">Wymiana serwera 
</t>
    </r>
    <r>
      <rPr>
        <sz val="8"/>
        <color theme="1"/>
        <rFont val="Bookman Old Style"/>
        <family val="1"/>
        <charset val="238"/>
      </rPr>
      <t>(termin realizacji - grudzień 2023)</t>
    </r>
  </si>
  <si>
    <r>
      <t xml:space="preserve">Wymiana myjni 
</t>
    </r>
    <r>
      <rPr>
        <sz val="8"/>
        <color theme="1"/>
        <rFont val="Bookman Old Style"/>
        <family val="1"/>
        <charset val="238"/>
      </rPr>
      <t>(termin realizacji - grudzień 2024)</t>
    </r>
  </si>
  <si>
    <r>
      <t>Rozbudowa PSZOK</t>
    </r>
    <r>
      <rPr>
        <sz val="8"/>
        <color theme="1"/>
        <rFont val="Bookman Old Style"/>
        <family val="1"/>
        <charset val="238"/>
      </rPr>
      <t xml:space="preserve"> 
(termin realizacji - grudzień 2024)</t>
    </r>
  </si>
  <si>
    <r>
      <t xml:space="preserve">Posadzka warsztatu napraw Zajezdni Autobusowej 
</t>
    </r>
    <r>
      <rPr>
        <sz val="8"/>
        <color theme="1"/>
        <rFont val="Bookman Old Style"/>
        <family val="1"/>
        <charset val="238"/>
      </rPr>
      <t>(termin realizacji - grudzień 2025)</t>
    </r>
  </si>
  <si>
    <r>
      <t xml:space="preserve">Termomodernizacja energetyczna budynku warsztatu tramwajowego 
</t>
    </r>
    <r>
      <rPr>
        <sz val="8"/>
        <color theme="1"/>
        <rFont val="Bookman Old Style"/>
        <family val="1"/>
        <charset val="238"/>
      </rPr>
      <t>(termin realizacji - grudzień 2025)</t>
    </r>
  </si>
  <si>
    <r>
      <t xml:space="preserve">Termomodernizacja energetyczna budynku warsztatu autobusowego 
</t>
    </r>
    <r>
      <rPr>
        <sz val="8"/>
        <color theme="1"/>
        <rFont val="Bookman Old Style"/>
        <family val="1"/>
        <charset val="238"/>
      </rPr>
      <t>(termin realizacji - grudzień 2025)</t>
    </r>
  </si>
  <si>
    <t>b) Limity odpowiedzialności:</t>
  </si>
  <si>
    <r>
      <t xml:space="preserve">Środki trwałe, wyposażenie, niskocenne składniki majątku, 
tramwaje i ich części składowe, stacje ładowania autobusów 
</t>
    </r>
    <r>
      <rPr>
        <sz val="8"/>
        <color theme="1"/>
        <rFont val="Bookman Old Style"/>
        <family val="1"/>
        <charset val="238"/>
      </rPr>
      <t>(od kradzieży z włamaniem i rabunku)</t>
    </r>
  </si>
  <si>
    <r>
      <t xml:space="preserve">Środki obrotowe 
</t>
    </r>
    <r>
      <rPr>
        <sz val="8"/>
        <color theme="1"/>
        <rFont val="Bookman Old Style"/>
        <family val="1"/>
        <charset val="238"/>
      </rPr>
      <t>(od kradzieży z włamaniem i rabunku)</t>
    </r>
  </si>
  <si>
    <r>
      <t xml:space="preserve">Dewastacja - dotyczy wszystkich składników mienia 
</t>
    </r>
    <r>
      <rPr>
        <sz val="8"/>
        <color theme="1"/>
        <rFont val="Bookman Old Style"/>
        <family val="1"/>
        <charset val="238"/>
      </rPr>
      <t>(w tym budynków, budowli, tramwajów)</t>
    </r>
  </si>
  <si>
    <t>Graffiti</t>
  </si>
  <si>
    <r>
      <t xml:space="preserve">Wartości pieniężne 
</t>
    </r>
    <r>
      <rPr>
        <sz val="8"/>
        <color theme="1"/>
        <rFont val="Bookman Old Style"/>
        <family val="1"/>
        <charset val="238"/>
      </rPr>
      <t>(kradzież w lokalu)</t>
    </r>
  </si>
  <si>
    <r>
      <t xml:space="preserve">Wartości pieniężne 
</t>
    </r>
    <r>
      <rPr>
        <sz val="8"/>
        <color theme="1"/>
        <rFont val="Bookman Old Style"/>
        <family val="1"/>
        <charset val="238"/>
      </rPr>
      <t>(rabunek w lokalu)</t>
    </r>
  </si>
  <si>
    <r>
      <t xml:space="preserve">Wartości pieniężne 
</t>
    </r>
    <r>
      <rPr>
        <sz val="8"/>
        <color theme="1"/>
        <rFont val="Bookman Old Style"/>
        <family val="1"/>
        <charset val="238"/>
      </rPr>
      <t>(rabunek w transporcie)</t>
    </r>
  </si>
  <si>
    <t>Szyby i inne elementy szklane od stłuczenia</t>
  </si>
  <si>
    <t>Kradzież zwykła</t>
  </si>
  <si>
    <t>Koszty naprawy zabezpieczeń</t>
  </si>
  <si>
    <r>
      <t xml:space="preserve">Odtworzenie dokumentacji 
</t>
    </r>
    <r>
      <rPr>
        <sz val="8"/>
        <color theme="1"/>
        <rFont val="Bookman Old Style"/>
        <family val="1"/>
        <charset val="238"/>
      </rPr>
      <t>(5 000 zł na jeden/30 000 zł wszystkie dokumenty w okresie ubezpieczenia)</t>
    </r>
  </si>
  <si>
    <t>Katastrofa budowlana</t>
  </si>
  <si>
    <t>Prewencyjna suma ubezpieczenia</t>
  </si>
  <si>
    <t>2. Ubezpieczenie casco pojazdów szynowych (tramwajów)</t>
  </si>
  <si>
    <t xml:space="preserve">Stawka i składka za każdy 12 miesięczny okres rozliczeniowy oraz składka za 5-letni okres ubezpieczenia (w tym opcja) dla ubezpieczenia casco pojazdów szynowych (tramwajów) wynosi: </t>
  </si>
  <si>
    <r>
      <t xml:space="preserve">(należy wypełnić poniższą tabelę </t>
    </r>
    <r>
      <rPr>
        <b/>
        <sz val="8"/>
        <color theme="1"/>
        <rFont val="Bookman Old Style"/>
        <family val="1"/>
        <charset val="238"/>
      </rPr>
      <t>bez pozostawiania pustych miejsc</t>
    </r>
    <r>
      <rPr>
        <sz val="8"/>
        <color theme="1"/>
        <rFont val="Bookman Old Style"/>
        <family val="1"/>
        <charset val="238"/>
      </rPr>
      <t>)</t>
    </r>
  </si>
  <si>
    <r>
      <t xml:space="preserve">Tramwaje dzierżawione </t>
    </r>
    <r>
      <rPr>
        <sz val="8"/>
        <color theme="1"/>
        <rFont val="Bookman Old Style"/>
        <family val="1"/>
        <charset val="238"/>
      </rPr>
      <t>(4 szt.) 
(własność Gmina-Miasto Grudziądz, użyczenie)</t>
    </r>
  </si>
  <si>
    <r>
      <t xml:space="preserve">Tramwaje własne </t>
    </r>
    <r>
      <rPr>
        <sz val="8"/>
        <color theme="1"/>
        <rFont val="Bookman Old Style"/>
        <family val="1"/>
        <charset val="238"/>
      </rPr>
      <t>(7 szt.)</t>
    </r>
  </si>
  <si>
    <t>3. Ubezpieczenie mienia w transporcie krajowym (cargo)</t>
  </si>
  <si>
    <t xml:space="preserve">Stawka i składka za każdy 12 miesięczny okres rozliczeniowy oraz składka za 5-letni okres ubezpieczenia (w tym opcja) dla ubezpieczenia mienia w transporcie krajowym (cargo) wynosi: </t>
  </si>
  <si>
    <t>Mienie w transporcie krajowym</t>
  </si>
  <si>
    <t>Razem składka pkt 1-3:</t>
  </si>
  <si>
    <t>Razem składka łączna za pięć lat:</t>
  </si>
  <si>
    <t>Część nr 2</t>
  </si>
  <si>
    <t>1. Ubezpieczenie odpowiedzialności cywilnej (OC) związanej z prowadzoną działalnością gospodarczą i posiadanym mieniem</t>
  </si>
  <si>
    <t xml:space="preserve">Stawka i składka za każdy 12 miesięczny okres rozliczeniowy oraz składka za 5-letni okres ubezpieczenia (w tym opcja) dla ubezpieczenia odpowiedzialności cywilnej (OC) związanej z prowadzoną działalnością gospodarczą i posiadanym mieniem wynosi: </t>
  </si>
  <si>
    <r>
      <t xml:space="preserve">(należy wypełnić poniższą tabelę </t>
    </r>
    <r>
      <rPr>
        <b/>
        <sz val="8"/>
        <color theme="1"/>
        <rFont val="Bookman Old Style"/>
        <family val="1"/>
        <charset val="238"/>
      </rPr>
      <t>bez pozostawiania pustych miejsc</t>
    </r>
    <r>
      <rPr>
        <sz val="8"/>
        <color theme="1"/>
        <rFont val="Bookman Old Style"/>
        <family val="2"/>
        <charset val="238"/>
      </rPr>
      <t>)</t>
    </r>
  </si>
  <si>
    <t>Razem składka pkt 1:</t>
  </si>
  <si>
    <t>Odpowiedzialność cywilna</t>
  </si>
  <si>
    <t>Część nr 3</t>
  </si>
  <si>
    <t>1. Ubezpieczenie odpowiedzialności za szkody w środowisku naturalnym (OC ekologiczna)</t>
  </si>
  <si>
    <t xml:space="preserve">Stawka i składka za każdy 12 miesięczny okres rozliczeniowy oraz składka za 5-letni okres ubezpieczenia (w tym opcja) dla ubezpieczenia odpowiedzialności za szkody w środowisku naturalnym (OC ekologiczna) związanej z prowadzoną działalnością gospodarczą i posiadanym mieniem wynosi: </t>
  </si>
  <si>
    <t>Odpowiedzialność cywilna "ekologiczna"</t>
  </si>
  <si>
    <t>Część nr 4</t>
  </si>
  <si>
    <t>1. Obowiązkowe ubezpieczenie odpowiedzialności cywilnej posiadaczy pojazdów mechanicznych (OC komunikacyjne)</t>
  </si>
  <si>
    <t xml:space="preserve">Stawka i składka za każdy 12 miesięczny okres rozliczeniowy oraz składka za 5-letni okres ubezpieczenia (w tym opcja) dla obowiązkowego ubezpieczenia odpowiedzialności cywilnej posiadaczy pojazdów mechanicznych (OC komunikacyjne) wynosi: </t>
  </si>
  <si>
    <t>osobowe</t>
  </si>
  <si>
    <t>autobusy</t>
  </si>
  <si>
    <t>specjalne</t>
  </si>
  <si>
    <t>ciągniki rolnicze</t>
  </si>
  <si>
    <t>przyczepy</t>
  </si>
  <si>
    <t>wolnobieżne</t>
  </si>
  <si>
    <t>Ilość pojazdów 
(szt.)</t>
  </si>
  <si>
    <t>Składka roczna 
(zł za pojazd)</t>
  </si>
  <si>
    <r>
      <t xml:space="preserve">ciężarowe 
</t>
    </r>
    <r>
      <rPr>
        <sz val="8"/>
        <color theme="1"/>
        <rFont val="Bookman Old Style"/>
        <family val="1"/>
        <charset val="238"/>
      </rPr>
      <t>(o ładowności do 2 ton)</t>
    </r>
  </si>
  <si>
    <r>
      <t xml:space="preserve">ciężarowe 
</t>
    </r>
    <r>
      <rPr>
        <sz val="8"/>
        <color theme="1"/>
        <rFont val="Bookman Old Style"/>
        <family val="1"/>
        <charset val="238"/>
      </rPr>
      <t>(o ładowności powyżej 2 ton)</t>
    </r>
  </si>
  <si>
    <r>
      <t xml:space="preserve">Autobusy elektryczne 
</t>
    </r>
    <r>
      <rPr>
        <sz val="8"/>
        <color theme="1"/>
        <rFont val="Bookman Old Style"/>
        <family val="1"/>
        <charset val="238"/>
      </rPr>
      <t>(inwestycja - marzec 2023)</t>
    </r>
  </si>
  <si>
    <r>
      <t xml:space="preserve">Pojazd specjalny 
</t>
    </r>
    <r>
      <rPr>
        <sz val="8"/>
        <color theme="1"/>
        <rFont val="Bookman Old Style"/>
        <family val="1"/>
        <charset val="238"/>
      </rPr>
      <t>(inwestycja - grudzień 2023)</t>
    </r>
  </si>
  <si>
    <r>
      <t xml:space="preserve">Pojazd specjalny 
</t>
    </r>
    <r>
      <rPr>
        <sz val="8"/>
        <color theme="1"/>
        <rFont val="Bookman Old Style"/>
        <family val="1"/>
        <charset val="238"/>
      </rPr>
      <t>(inwestycja - grudzień 2026)</t>
    </r>
  </si>
  <si>
    <t>2. Ubezpieczenie autocasco pojazdów mechanicznych (AC)</t>
  </si>
  <si>
    <t xml:space="preserve">Stawka i składka za każdy 12 miesięczny okres rozliczeniowy oraz składka za 5-letni okres ubezpieczenia (w tym opcja) dla ubezpieczenia autocasco pojazdów mechanicznych (AC) wynosi: </t>
  </si>
  <si>
    <r>
      <t xml:space="preserve">(należy wypełnić poniższe tabele </t>
    </r>
    <r>
      <rPr>
        <b/>
        <sz val="8"/>
        <color theme="1"/>
        <rFont val="Bookman Old Style"/>
        <family val="1"/>
        <charset val="238"/>
      </rPr>
      <t>bez pozostawiania pustych miejsc</t>
    </r>
    <r>
      <rPr>
        <sz val="8"/>
        <color theme="1"/>
        <rFont val="Bookman Old Style"/>
        <family val="1"/>
        <charset val="238"/>
      </rPr>
      <t>)</t>
    </r>
  </si>
  <si>
    <t>osobowe (2 szt.)</t>
  </si>
  <si>
    <r>
      <t xml:space="preserve">ciężarowe (4 szt.)
</t>
    </r>
    <r>
      <rPr>
        <sz val="8"/>
        <color theme="1"/>
        <rFont val="Bookman Old Style"/>
        <family val="1"/>
        <charset val="238"/>
      </rPr>
      <t>(o ładowności do 2 ton)</t>
    </r>
  </si>
  <si>
    <r>
      <t xml:space="preserve">ciężarowe (3 szt.)
</t>
    </r>
    <r>
      <rPr>
        <sz val="8"/>
        <color theme="1"/>
        <rFont val="Bookman Old Style"/>
        <family val="1"/>
        <charset val="238"/>
      </rPr>
      <t>(o ładowności powyżej 2 ton)</t>
    </r>
  </si>
  <si>
    <t>autobusy (67 szt.)</t>
  </si>
  <si>
    <t>specjalne (16 szt.)</t>
  </si>
  <si>
    <t>Stawka roczna 
(% za pojazd)</t>
  </si>
  <si>
    <t>ciągniki rolnicze (3 szt.)</t>
  </si>
  <si>
    <t>przyczepy (5 szt.)</t>
  </si>
  <si>
    <t>wolnobieżne (4 szt.)</t>
  </si>
  <si>
    <r>
      <t>Autobusy elektrycz</t>
    </r>
    <r>
      <rPr>
        <sz val="10"/>
        <color theme="1"/>
        <rFont val="Bookman Old Style"/>
        <family val="1"/>
        <charset val="238"/>
      </rPr>
      <t>ne (17 szt.)</t>
    </r>
    <r>
      <rPr>
        <sz val="8"/>
        <color theme="1"/>
        <rFont val="Bookman Old Style"/>
        <family val="1"/>
        <charset val="238"/>
      </rPr>
      <t xml:space="preserve">
(inwestycja - marzec 2023)</t>
    </r>
  </si>
  <si>
    <r>
      <t>Pojazd specjalny (1 szt.)</t>
    </r>
    <r>
      <rPr>
        <sz val="8"/>
        <color theme="1"/>
        <rFont val="Bookman Old Style"/>
        <family val="1"/>
        <charset val="238"/>
      </rPr>
      <t xml:space="preserve"> 
(inwestycja - grudzień 2023)</t>
    </r>
  </si>
  <si>
    <r>
      <t>Pojazd specjalny (1 szt.)</t>
    </r>
    <r>
      <rPr>
        <sz val="8"/>
        <color theme="1"/>
        <rFont val="Bookman Old Style"/>
        <family val="1"/>
        <charset val="238"/>
      </rPr>
      <t xml:space="preserve"> 
(inwestycja - grudzień 2026)</t>
    </r>
  </si>
  <si>
    <t>posypywarko-solarka (9 szt.)</t>
  </si>
  <si>
    <t>pług odśnieżny (10 szt.)</t>
  </si>
  <si>
    <t>3. Ubezpieczenie NNW kierowcy i pasażerów (NNW komunikacyjne)</t>
  </si>
  <si>
    <t xml:space="preserve">Stawka i składka za każdy 12 miesięczny okres rozliczeniowy oraz składka za 5-letni okres ubezpieczenia (w tym opcja) dla ubezpieczenia NNW kierowcy i pasażerów (NNW komunikacyjne) wynosi: </t>
  </si>
  <si>
    <r>
      <t xml:space="preserve">ciężarowe </t>
    </r>
    <r>
      <rPr>
        <sz val="8"/>
        <color theme="1"/>
        <rFont val="Bookman Old Style"/>
        <family val="1"/>
        <charset val="238"/>
      </rPr>
      <t>(o ładowności do 2 ton)</t>
    </r>
  </si>
  <si>
    <t>Razem składka pkt 1-4:</t>
  </si>
  <si>
    <t>4. Ubezpieczenie assistance (ASS)</t>
  </si>
  <si>
    <t xml:space="preserve">Stawka i składka za każdy 12 miesięczny okres rozliczeniowy oraz składka za 5-letni okres ubezpieczenia (w tym opcja) dla ubezpieczenia assistance (ASS) wynosi: </t>
  </si>
  <si>
    <r>
      <rPr>
        <b/>
        <sz val="10"/>
        <color theme="1"/>
        <rFont val="Bookman Old Style"/>
        <family val="1"/>
        <charset val="238"/>
      </rPr>
      <t>Oferujemy</t>
    </r>
    <r>
      <rPr>
        <sz val="10"/>
        <color theme="1"/>
        <rFont val="Bookman Old Style"/>
        <family val="2"/>
        <charset val="238"/>
      </rPr>
      <t xml:space="preserve"> wykonanie przedmiotu zamówienia na poniższych warunkach:</t>
    </r>
  </si>
  <si>
    <r>
      <rPr>
        <b/>
        <sz val="8"/>
        <color theme="1"/>
        <rFont val="Bookman Old Style"/>
        <family val="1"/>
        <charset val="238"/>
      </rPr>
      <t xml:space="preserve">Uwaga: </t>
    </r>
    <r>
      <rPr>
        <sz val="8"/>
        <color theme="1"/>
        <rFont val="Bookman Old Style"/>
        <family val="2"/>
        <charset val="238"/>
      </rPr>
      <t xml:space="preserve">Należy wypełnić jedynie w odniesieniu do części zamówienia, o której udzielenie ubiega się Wykonawca. </t>
    </r>
  </si>
  <si>
    <t>Część nr 1:</t>
  </si>
  <si>
    <t>Cena:</t>
  </si>
  <si>
    <t>okres ubezpieczenia</t>
  </si>
  <si>
    <r>
      <t xml:space="preserve">cena za </t>
    </r>
    <r>
      <rPr>
        <b/>
        <sz val="10"/>
        <color theme="1"/>
        <rFont val="Bookman Old Style"/>
        <family val="1"/>
        <charset val="238"/>
      </rPr>
      <t>36 miesięczny</t>
    </r>
  </si>
  <si>
    <t>okres obowiązywania opcji</t>
  </si>
  <si>
    <r>
      <t xml:space="preserve">cena za </t>
    </r>
    <r>
      <rPr>
        <b/>
        <sz val="10"/>
        <color theme="1"/>
        <rFont val="Bookman Old Style"/>
        <family val="1"/>
        <charset val="238"/>
      </rPr>
      <t>24 miesięczny</t>
    </r>
  </si>
  <si>
    <t>cena łączna:</t>
  </si>
  <si>
    <t>Stawka VAT: zwolniony</t>
  </si>
  <si>
    <t>Część nr 2:</t>
  </si>
  <si>
    <t>Część nr 3:</t>
  </si>
  <si>
    <t>Część nr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</si>
</sst>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%"/>
    <numFmt numFmtId="165" formatCode="#,##0.00\ &quot;zł&quot;"/>
  </numFmts>
  <fonts count="18" x14ac:knownFonts="1">
    <font>
      <sz val="10"/>
      <color theme="1"/>
      <name val="Bookman Old Style"/>
      <family val="2"/>
      <charset val="238"/>
    </font>
    <font>
      <b/>
      <sz val="11"/>
      <color theme="1"/>
      <name val="Bookman Old Style"/>
      <family val="1"/>
      <charset val="238"/>
    </font>
    <font>
      <b/>
      <sz val="10"/>
      <color theme="1"/>
      <name val="Bookman Old Style"/>
      <family val="1"/>
      <charset val="238"/>
    </font>
    <font>
      <sz val="8"/>
      <color theme="1"/>
      <name val="Bookman Old Style"/>
      <family val="2"/>
      <charset val="238"/>
    </font>
    <font>
      <b/>
      <sz val="8"/>
      <color theme="1"/>
      <name val="Bookman Old Style"/>
      <family val="1"/>
      <charset val="238"/>
    </font>
    <font>
      <b/>
      <sz val="10"/>
      <color theme="0"/>
      <name val="Bookman Old Style"/>
      <family val="1"/>
      <charset val="238"/>
    </font>
    <font>
      <sz val="8"/>
      <color theme="1"/>
      <name val="Bookman Old Style"/>
      <family val="1"/>
      <charset val="238"/>
    </font>
    <font>
      <b/>
      <sz val="10"/>
      <name val="Bookman Old Style"/>
      <family val="1"/>
      <charset val="238"/>
    </font>
    <font>
      <sz val="10"/>
      <name val="Bookman Old Style"/>
      <family val="1"/>
      <charset val="238"/>
    </font>
    <font>
      <b/>
      <sz val="11"/>
      <color theme="3"/>
      <name val="Bookman Old Style"/>
      <family val="1"/>
      <charset val="238"/>
    </font>
    <font>
      <b/>
      <sz val="12"/>
      <color theme="3"/>
      <name val="Bookman Old Style"/>
      <family val="1"/>
      <charset val="238"/>
    </font>
    <font>
      <sz val="11"/>
      <color theme="3"/>
      <name val="Bookman Old Style"/>
      <family val="1"/>
      <charset val="238"/>
    </font>
    <font>
      <b/>
      <sz val="16"/>
      <name val="Bookman Old Style"/>
      <family val="1"/>
      <charset val="238"/>
    </font>
    <font>
      <sz val="16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color theme="1"/>
      <name val="Bookman Old Style"/>
      <family val="1"/>
      <charset val="238"/>
    </font>
    <font>
      <b/>
      <sz val="10"/>
      <color theme="3"/>
      <name val="Bookman Old Style"/>
      <family val="1"/>
      <charset val="238"/>
    </font>
    <font>
      <b/>
      <sz val="12"/>
      <color theme="1"/>
      <name val="Bookman Old Styl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0" fillId="0" borderId="0" xfId="0" applyNumberFormat="1" applyAlignment="1">
      <alignment vertical="center"/>
    </xf>
    <xf numFmtId="44" fontId="1" fillId="0" borderId="0" xfId="0" applyNumberFormat="1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5" fillId="2" borderId="0" xfId="0" applyNumberFormat="1" applyFont="1" applyFill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4" fontId="2" fillId="3" borderId="1" xfId="0" applyNumberFormat="1" applyFont="1" applyFill="1" applyBorder="1" applyAlignment="1">
      <alignment vertical="center"/>
    </xf>
    <xf numFmtId="44" fontId="1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vertical="center"/>
    </xf>
    <xf numFmtId="44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right" vertical="center"/>
    </xf>
    <xf numFmtId="44" fontId="1" fillId="4" borderId="3" xfId="0" applyNumberFormat="1" applyFont="1" applyFill="1" applyBorder="1" applyAlignment="1">
      <alignment vertical="center"/>
    </xf>
    <xf numFmtId="44" fontId="1" fillId="4" borderId="1" xfId="0" applyNumberFormat="1" applyFont="1" applyFill="1" applyBorder="1" applyAlignment="1">
      <alignment vertical="center"/>
    </xf>
    <xf numFmtId="44" fontId="0" fillId="0" borderId="7" xfId="0" applyNumberFormat="1" applyBorder="1" applyAlignment="1">
      <alignment vertical="center"/>
    </xf>
    <xf numFmtId="44" fontId="2" fillId="3" borderId="7" xfId="0" applyNumberFormat="1" applyFont="1" applyFill="1" applyBorder="1" applyAlignment="1">
      <alignment vertical="center"/>
    </xf>
    <xf numFmtId="44" fontId="0" fillId="5" borderId="1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44" fontId="9" fillId="4" borderId="3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0" fillId="4" borderId="2" xfId="0" applyFont="1" applyFill="1" applyBorder="1" applyAlignment="1">
      <alignment horizontal="left" vertical="center"/>
    </xf>
    <xf numFmtId="44" fontId="14" fillId="4" borderId="1" xfId="0" applyNumberFormat="1" applyFont="1" applyFill="1" applyBorder="1" applyAlignment="1">
      <alignment vertical="center"/>
    </xf>
    <xf numFmtId="44" fontId="14" fillId="3" borderId="1" xfId="0" applyNumberFormat="1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" fontId="1" fillId="4" borderId="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44" fontId="0" fillId="0" borderId="6" xfId="0" applyNumberFormat="1" applyBorder="1" applyAlignment="1">
      <alignment vertical="center"/>
    </xf>
    <xf numFmtId="44" fontId="0" fillId="0" borderId="5" xfId="0" applyNumberFormat="1" applyBorder="1" applyAlignment="1">
      <alignment vertical="center"/>
    </xf>
    <xf numFmtId="165" fontId="12" fillId="5" borderId="2" xfId="0" applyNumberFormat="1" applyFont="1" applyFill="1" applyBorder="1" applyAlignment="1">
      <alignment horizontal="center" vertical="center"/>
    </xf>
    <xf numFmtId="165" fontId="13" fillId="5" borderId="3" xfId="0" applyNumberFormat="1" applyFont="1" applyFill="1" applyBorder="1" applyAlignment="1">
      <alignment horizontal="center" vertical="center"/>
    </xf>
    <xf numFmtId="165" fontId="13" fillId="5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16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2" fillId="3" borderId="6" xfId="0" applyNumberFormat="1" applyFont="1" applyFill="1" applyBorder="1" applyAlignment="1">
      <alignment vertical="center"/>
    </xf>
    <xf numFmtId="44" fontId="1" fillId="3" borderId="6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EC293-FA9B-41D9-B62D-F326BD789011}">
  <sheetPr>
    <pageSetUpPr fitToPage="1"/>
  </sheetPr>
  <dimension ref="B1:E72"/>
  <sheetViews>
    <sheetView showGridLines="0" zoomScale="75" zoomScaleNormal="75" workbookViewId="0">
      <pane ySplit="3" topLeftCell="A4" activePane="bottomLeft" state="frozen"/>
      <selection pane="bottomLeft"/>
    </sheetView>
  </sheetViews>
  <sheetFormatPr defaultRowHeight="15" customHeight="1" x14ac:dyDescent="0.25"/>
  <cols>
    <col min="1" max="2" width="2.6328125" style="1" customWidth="1"/>
    <col min="3" max="3" width="20.6328125" style="1" customWidth="1"/>
    <col min="4" max="4" width="48" style="1" customWidth="1"/>
    <col min="5" max="6" width="2.6328125" style="1" customWidth="1"/>
    <col min="7" max="16384" width="8.7265625" style="1"/>
  </cols>
  <sheetData>
    <row r="1" spans="2:5" ht="6" customHeight="1" x14ac:dyDescent="0.25"/>
    <row r="2" spans="2:5" ht="19.95" customHeight="1" x14ac:dyDescent="0.25">
      <c r="C2" s="50" t="s">
        <v>132</v>
      </c>
    </row>
    <row r="3" spans="2:5" s="4" customFormat="1" ht="19.95" customHeight="1" x14ac:dyDescent="0.25">
      <c r="C3" s="39" t="s">
        <v>133</v>
      </c>
    </row>
    <row r="4" spans="2:5" ht="6" customHeight="1" thickBot="1" x14ac:dyDescent="0.3">
      <c r="B4" s="53"/>
      <c r="C4" s="53"/>
      <c r="D4" s="53"/>
      <c r="E4" s="53"/>
    </row>
    <row r="5" spans="2:5" ht="6" customHeight="1" x14ac:dyDescent="0.25"/>
    <row r="6" spans="2:5" s="52" customFormat="1" ht="19.95" customHeight="1" x14ac:dyDescent="0.25">
      <c r="C6" s="52" t="s">
        <v>134</v>
      </c>
    </row>
    <row r="7" spans="2:5" ht="6" customHeight="1" x14ac:dyDescent="0.25"/>
    <row r="8" spans="2:5" ht="19.95" customHeight="1" x14ac:dyDescent="0.25">
      <c r="C8" s="51" t="s">
        <v>135</v>
      </c>
    </row>
    <row r="9" spans="2:5" ht="6" customHeight="1" x14ac:dyDescent="0.25"/>
    <row r="10" spans="2:5" ht="19.95" customHeight="1" x14ac:dyDescent="0.25">
      <c r="C10" s="1" t="s">
        <v>137</v>
      </c>
      <c r="D10" s="54">
        <f>'Część 1'!H114</f>
        <v>0</v>
      </c>
    </row>
    <row r="11" spans="2:5" s="4" customFormat="1" ht="19.95" customHeight="1" x14ac:dyDescent="0.25">
      <c r="C11" s="4" t="s">
        <v>136</v>
      </c>
      <c r="D11" s="55"/>
    </row>
    <row r="12" spans="2:5" ht="6" customHeight="1" x14ac:dyDescent="0.25"/>
    <row r="13" spans="2:5" ht="19.95" customHeight="1" x14ac:dyDescent="0.25">
      <c r="C13" s="1" t="s">
        <v>139</v>
      </c>
      <c r="D13" s="54">
        <f>'Część 1'!I114</f>
        <v>0</v>
      </c>
    </row>
    <row r="14" spans="2:5" s="4" customFormat="1" ht="19.95" customHeight="1" x14ac:dyDescent="0.25">
      <c r="C14" s="4" t="s">
        <v>138</v>
      </c>
      <c r="D14" s="55"/>
    </row>
    <row r="15" spans="2:5" ht="6" customHeight="1" x14ac:dyDescent="0.25"/>
    <row r="16" spans="2:5" ht="40.049999999999997" customHeight="1" x14ac:dyDescent="0.25">
      <c r="C16" s="3" t="s">
        <v>140</v>
      </c>
      <c r="D16" s="35">
        <f>SUM(D10,D13)</f>
        <v>0</v>
      </c>
    </row>
    <row r="17" spans="2:5" ht="6" customHeight="1" x14ac:dyDescent="0.25"/>
    <row r="18" spans="2:5" ht="15" customHeight="1" x14ac:dyDescent="0.25">
      <c r="C18" s="1" t="s">
        <v>141</v>
      </c>
    </row>
    <row r="19" spans="2:5" ht="6" customHeight="1" x14ac:dyDescent="0.25"/>
    <row r="20" spans="2:5" ht="19.95" customHeight="1" thickBot="1" x14ac:dyDescent="0.3">
      <c r="B20" s="53"/>
      <c r="C20" s="53"/>
      <c r="D20" s="53"/>
      <c r="E20" s="53"/>
    </row>
    <row r="21" spans="2:5" ht="19.95" customHeight="1" x14ac:dyDescent="0.25"/>
    <row r="22" spans="2:5" ht="6" customHeight="1" x14ac:dyDescent="0.25"/>
    <row r="23" spans="2:5" s="52" customFormat="1" ht="19.95" customHeight="1" x14ac:dyDescent="0.25">
      <c r="C23" s="52" t="s">
        <v>142</v>
      </c>
    </row>
    <row r="24" spans="2:5" ht="6" customHeight="1" x14ac:dyDescent="0.25"/>
    <row r="25" spans="2:5" ht="19.95" customHeight="1" x14ac:dyDescent="0.25">
      <c r="C25" s="51" t="s">
        <v>135</v>
      </c>
    </row>
    <row r="26" spans="2:5" ht="6" customHeight="1" x14ac:dyDescent="0.25"/>
    <row r="27" spans="2:5" ht="19.95" customHeight="1" x14ac:dyDescent="0.25">
      <c r="C27" s="1" t="s">
        <v>137</v>
      </c>
      <c r="D27" s="54">
        <f>'Część 2'!H22</f>
        <v>0</v>
      </c>
    </row>
    <row r="28" spans="2:5" s="4" customFormat="1" ht="19.95" customHeight="1" x14ac:dyDescent="0.25">
      <c r="C28" s="4" t="s">
        <v>136</v>
      </c>
      <c r="D28" s="55"/>
    </row>
    <row r="29" spans="2:5" ht="6" customHeight="1" x14ac:dyDescent="0.25"/>
    <row r="30" spans="2:5" ht="19.95" customHeight="1" x14ac:dyDescent="0.25">
      <c r="C30" s="1" t="s">
        <v>139</v>
      </c>
      <c r="D30" s="54">
        <f>'Część 2'!I22</f>
        <v>0</v>
      </c>
    </row>
    <row r="31" spans="2:5" s="4" customFormat="1" ht="19.95" customHeight="1" x14ac:dyDescent="0.25">
      <c r="C31" s="4" t="s">
        <v>138</v>
      </c>
      <c r="D31" s="55"/>
    </row>
    <row r="32" spans="2:5" ht="6" customHeight="1" x14ac:dyDescent="0.25"/>
    <row r="33" spans="2:5" ht="40.049999999999997" customHeight="1" x14ac:dyDescent="0.25">
      <c r="C33" s="3" t="s">
        <v>140</v>
      </c>
      <c r="D33" s="35">
        <f>SUM(D27,D30)</f>
        <v>0</v>
      </c>
    </row>
    <row r="34" spans="2:5" ht="6" customHeight="1" x14ac:dyDescent="0.25"/>
    <row r="35" spans="2:5" ht="15" customHeight="1" x14ac:dyDescent="0.25">
      <c r="C35" s="1" t="s">
        <v>141</v>
      </c>
    </row>
    <row r="36" spans="2:5" ht="6" customHeight="1" x14ac:dyDescent="0.25"/>
    <row r="37" spans="2:5" ht="19.95" customHeight="1" thickBot="1" x14ac:dyDescent="0.3">
      <c r="B37" s="53"/>
      <c r="C37" s="53"/>
      <c r="D37" s="53"/>
      <c r="E37" s="53"/>
    </row>
    <row r="38" spans="2:5" ht="19.95" customHeight="1" x14ac:dyDescent="0.25"/>
    <row r="39" spans="2:5" ht="6" customHeight="1" x14ac:dyDescent="0.25"/>
    <row r="40" spans="2:5" s="52" customFormat="1" ht="19.95" customHeight="1" x14ac:dyDescent="0.25">
      <c r="C40" s="52" t="s">
        <v>143</v>
      </c>
    </row>
    <row r="41" spans="2:5" ht="6" customHeight="1" x14ac:dyDescent="0.25"/>
    <row r="42" spans="2:5" ht="19.95" customHeight="1" x14ac:dyDescent="0.25">
      <c r="C42" s="51" t="s">
        <v>135</v>
      </c>
    </row>
    <row r="43" spans="2:5" ht="6" customHeight="1" x14ac:dyDescent="0.25"/>
    <row r="44" spans="2:5" ht="19.95" customHeight="1" x14ac:dyDescent="0.25">
      <c r="C44" s="1" t="s">
        <v>137</v>
      </c>
      <c r="D44" s="54">
        <f>'Część 3'!H22</f>
        <v>0</v>
      </c>
    </row>
    <row r="45" spans="2:5" s="4" customFormat="1" ht="19.95" customHeight="1" x14ac:dyDescent="0.25">
      <c r="C45" s="4" t="s">
        <v>136</v>
      </c>
      <c r="D45" s="55"/>
    </row>
    <row r="46" spans="2:5" ht="6" customHeight="1" x14ac:dyDescent="0.25"/>
    <row r="47" spans="2:5" ht="19.95" customHeight="1" x14ac:dyDescent="0.25">
      <c r="C47" s="1" t="s">
        <v>139</v>
      </c>
      <c r="D47" s="54">
        <f>'Część 3'!I22</f>
        <v>0</v>
      </c>
    </row>
    <row r="48" spans="2:5" s="4" customFormat="1" ht="19.95" customHeight="1" x14ac:dyDescent="0.25">
      <c r="C48" s="4" t="s">
        <v>138</v>
      </c>
      <c r="D48" s="55"/>
    </row>
    <row r="49" spans="2:5" ht="6" customHeight="1" x14ac:dyDescent="0.25"/>
    <row r="50" spans="2:5" ht="40.049999999999997" customHeight="1" x14ac:dyDescent="0.25">
      <c r="C50" s="3" t="s">
        <v>140</v>
      </c>
      <c r="D50" s="35">
        <f>SUM(D44,D47)</f>
        <v>0</v>
      </c>
    </row>
    <row r="51" spans="2:5" ht="6" customHeight="1" x14ac:dyDescent="0.25"/>
    <row r="52" spans="2:5" ht="15" customHeight="1" x14ac:dyDescent="0.25">
      <c r="C52" s="1" t="s">
        <v>141</v>
      </c>
    </row>
    <row r="53" spans="2:5" ht="6" customHeight="1" x14ac:dyDescent="0.25"/>
    <row r="54" spans="2:5" ht="19.95" customHeight="1" thickBot="1" x14ac:dyDescent="0.3">
      <c r="B54" s="53"/>
      <c r="C54" s="53"/>
      <c r="D54" s="53"/>
      <c r="E54" s="53"/>
    </row>
    <row r="55" spans="2:5" ht="19.95" customHeight="1" x14ac:dyDescent="0.25"/>
    <row r="56" spans="2:5" ht="6" customHeight="1" x14ac:dyDescent="0.25"/>
    <row r="57" spans="2:5" s="52" customFormat="1" ht="19.95" customHeight="1" x14ac:dyDescent="0.25">
      <c r="C57" s="52" t="s">
        <v>144</v>
      </c>
    </row>
    <row r="58" spans="2:5" ht="6" customHeight="1" x14ac:dyDescent="0.25"/>
    <row r="59" spans="2:5" ht="19.95" customHeight="1" x14ac:dyDescent="0.25">
      <c r="C59" s="51" t="s">
        <v>135</v>
      </c>
    </row>
    <row r="60" spans="2:5" ht="6" customHeight="1" x14ac:dyDescent="0.25"/>
    <row r="61" spans="2:5" ht="19.95" customHeight="1" x14ac:dyDescent="0.25">
      <c r="C61" s="1" t="s">
        <v>137</v>
      </c>
      <c r="D61" s="54">
        <f>'Część 4'!H88</f>
        <v>0</v>
      </c>
    </row>
    <row r="62" spans="2:5" s="4" customFormat="1" ht="19.95" customHeight="1" x14ac:dyDescent="0.25">
      <c r="C62" s="4" t="s">
        <v>136</v>
      </c>
      <c r="D62" s="55"/>
    </row>
    <row r="63" spans="2:5" ht="6" customHeight="1" x14ac:dyDescent="0.25"/>
    <row r="64" spans="2:5" ht="19.95" customHeight="1" x14ac:dyDescent="0.25">
      <c r="C64" s="1" t="s">
        <v>139</v>
      </c>
      <c r="D64" s="54">
        <f>'Część 4'!I88</f>
        <v>0</v>
      </c>
    </row>
    <row r="65" spans="2:5" s="4" customFormat="1" ht="19.95" customHeight="1" x14ac:dyDescent="0.25">
      <c r="C65" s="4" t="s">
        <v>138</v>
      </c>
      <c r="D65" s="55"/>
    </row>
    <row r="66" spans="2:5" ht="6" customHeight="1" x14ac:dyDescent="0.25"/>
    <row r="67" spans="2:5" ht="40.049999999999997" customHeight="1" x14ac:dyDescent="0.25">
      <c r="C67" s="3" t="s">
        <v>140</v>
      </c>
      <c r="D67" s="35">
        <f>SUM(D61,D64)</f>
        <v>0</v>
      </c>
    </row>
    <row r="68" spans="2:5" ht="6" customHeight="1" x14ac:dyDescent="0.25"/>
    <row r="69" spans="2:5" ht="15" customHeight="1" x14ac:dyDescent="0.25">
      <c r="C69" s="1" t="s">
        <v>141</v>
      </c>
    </row>
    <row r="70" spans="2:5" ht="6" customHeight="1" x14ac:dyDescent="0.25"/>
    <row r="71" spans="2:5" ht="19.95" customHeight="1" thickBot="1" x14ac:dyDescent="0.3">
      <c r="B71" s="53"/>
      <c r="C71" s="53"/>
      <c r="D71" s="53"/>
      <c r="E71" s="53"/>
    </row>
    <row r="72" spans="2:5" ht="6" customHeight="1" x14ac:dyDescent="0.25"/>
  </sheetData>
  <mergeCells count="8">
    <mergeCell ref="D61:D62"/>
    <mergeCell ref="D64:D65"/>
    <mergeCell ref="D10:D11"/>
    <mergeCell ref="D13:D14"/>
    <mergeCell ref="D27:D28"/>
    <mergeCell ref="D30:D31"/>
    <mergeCell ref="D44:D45"/>
    <mergeCell ref="D47:D4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7F583-12B6-40B8-A8CE-C4EE7FB0ECA7}">
  <dimension ref="B1:J116"/>
  <sheetViews>
    <sheetView showGridLines="0" zoomScale="75" zoomScaleNormal="75" workbookViewId="0">
      <pane ySplit="15" topLeftCell="A98" activePane="bottomLeft" state="frozen"/>
      <selection pane="bottomLeft" activeCell="C96" sqref="C96"/>
    </sheetView>
  </sheetViews>
  <sheetFormatPr defaultRowHeight="15" customHeight="1" x14ac:dyDescent="0.25"/>
  <cols>
    <col min="1" max="1" width="2.6328125" style="1" customWidth="1"/>
    <col min="2" max="2" width="54.36328125" style="1" bestFit="1" customWidth="1"/>
    <col min="3" max="3" width="20.6328125" style="5" customWidth="1"/>
    <col min="4" max="4" width="20.6328125" style="13" customWidth="1"/>
    <col min="5" max="7" width="20.6328125" style="5" customWidth="1"/>
    <col min="8" max="8" width="20.6328125" style="7" customWidth="1"/>
    <col min="9" max="9" width="20.6328125" style="5" customWidth="1"/>
    <col min="10" max="10" width="20.6328125" style="6" customWidth="1"/>
    <col min="11" max="12" width="2.6328125" style="1" customWidth="1"/>
    <col min="13" max="16384" width="8.7265625" style="1"/>
  </cols>
  <sheetData>
    <row r="1" spans="2:10" ht="6" customHeight="1" x14ac:dyDescent="0.25"/>
    <row r="2" spans="2:10" s="3" customFormat="1" ht="19.95" customHeight="1" x14ac:dyDescent="0.25">
      <c r="B2" s="59" t="s">
        <v>0</v>
      </c>
      <c r="C2" s="60"/>
      <c r="D2" s="60"/>
      <c r="E2" s="60"/>
      <c r="F2" s="60"/>
      <c r="G2" s="60"/>
      <c r="H2" s="60"/>
      <c r="I2" s="60"/>
      <c r="J2" s="60"/>
    </row>
    <row r="3" spans="2:10" s="3" customFormat="1" ht="6" customHeight="1" x14ac:dyDescent="0.25">
      <c r="C3" s="6"/>
      <c r="D3" s="14"/>
      <c r="E3" s="6"/>
      <c r="F3" s="6"/>
      <c r="G3" s="6"/>
      <c r="H3" s="6"/>
      <c r="I3" s="6"/>
      <c r="J3" s="6"/>
    </row>
    <row r="4" spans="2:10" s="3" customFormat="1" ht="19.95" customHeight="1" x14ac:dyDescent="0.25">
      <c r="B4" s="59" t="s">
        <v>1</v>
      </c>
      <c r="C4" s="60"/>
      <c r="D4" s="60"/>
      <c r="E4" s="60"/>
      <c r="F4" s="60"/>
      <c r="G4" s="60"/>
      <c r="H4" s="60"/>
      <c r="I4" s="60"/>
      <c r="J4" s="60"/>
    </row>
    <row r="5" spans="2:10" ht="6" customHeight="1" x14ac:dyDescent="0.25"/>
    <row r="6" spans="2:10" ht="19.95" customHeight="1" x14ac:dyDescent="0.25">
      <c r="B6" s="1" t="s">
        <v>2</v>
      </c>
    </row>
    <row r="7" spans="2:10" ht="6" customHeight="1" x14ac:dyDescent="0.25"/>
    <row r="8" spans="2:10" s="2" customFormat="1" ht="19.95" customHeight="1" x14ac:dyDescent="0.25">
      <c r="B8" s="2" t="s">
        <v>3</v>
      </c>
      <c r="C8" s="7"/>
      <c r="D8" s="15"/>
      <c r="E8" s="7"/>
      <c r="F8" s="7"/>
      <c r="G8" s="7"/>
      <c r="H8" s="7"/>
      <c r="I8" s="7"/>
      <c r="J8" s="6"/>
    </row>
    <row r="9" spans="2:10" ht="6" customHeight="1" x14ac:dyDescent="0.25"/>
    <row r="10" spans="2:10" s="4" customFormat="1" ht="15" customHeight="1" x14ac:dyDescent="0.25">
      <c r="B10" s="4" t="s">
        <v>4</v>
      </c>
      <c r="C10" s="8"/>
      <c r="D10" s="16"/>
      <c r="E10" s="8"/>
      <c r="F10" s="8"/>
      <c r="G10" s="8"/>
      <c r="H10" s="17"/>
      <c r="I10" s="8"/>
      <c r="J10" s="6"/>
    </row>
    <row r="11" spans="2:10" s="4" customFormat="1" ht="15" customHeight="1" x14ac:dyDescent="0.25">
      <c r="B11" s="4" t="s">
        <v>7</v>
      </c>
      <c r="C11" s="8"/>
      <c r="D11" s="16"/>
      <c r="E11" s="8"/>
      <c r="F11" s="8"/>
      <c r="G11" s="8"/>
      <c r="H11" s="17"/>
      <c r="I11" s="8"/>
      <c r="J11" s="6"/>
    </row>
    <row r="12" spans="2:10" ht="6" customHeight="1" x14ac:dyDescent="0.25"/>
    <row r="13" spans="2:10" ht="19.95" customHeight="1" x14ac:dyDescent="0.25">
      <c r="B13" s="1" t="s">
        <v>5</v>
      </c>
    </row>
    <row r="14" spans="2:10" ht="6" customHeight="1" x14ac:dyDescent="0.25"/>
    <row r="15" spans="2:10" s="11" customFormat="1" ht="34.950000000000003" customHeight="1" x14ac:dyDescent="0.25">
      <c r="B15" s="9" t="s">
        <v>6</v>
      </c>
      <c r="C15" s="10" t="s">
        <v>8</v>
      </c>
      <c r="D15" s="12" t="s">
        <v>9</v>
      </c>
      <c r="E15" s="10" t="s">
        <v>10</v>
      </c>
      <c r="F15" s="10" t="s">
        <v>11</v>
      </c>
      <c r="G15" s="10" t="s">
        <v>12</v>
      </c>
      <c r="H15" s="10" t="s">
        <v>13</v>
      </c>
      <c r="I15" s="10" t="s">
        <v>14</v>
      </c>
      <c r="J15" s="10" t="s">
        <v>15</v>
      </c>
    </row>
    <row r="16" spans="2:10" s="27" customFormat="1" ht="6" customHeight="1" x14ac:dyDescent="0.25">
      <c r="B16" s="24"/>
      <c r="C16" s="32"/>
      <c r="D16" s="26"/>
      <c r="E16" s="25"/>
      <c r="F16" s="25"/>
      <c r="G16" s="25"/>
      <c r="H16" s="25"/>
      <c r="I16" s="25"/>
      <c r="J16" s="25"/>
    </row>
    <row r="17" spans="2:10" ht="30" customHeight="1" x14ac:dyDescent="0.25">
      <c r="B17" s="18" t="s">
        <v>16</v>
      </c>
      <c r="C17" s="19">
        <v>14337343.810000001</v>
      </c>
      <c r="D17" s="20">
        <v>0</v>
      </c>
      <c r="E17" s="19">
        <f>C17*D17</f>
        <v>0</v>
      </c>
      <c r="F17" s="19">
        <f>C17*D17</f>
        <v>0</v>
      </c>
      <c r="G17" s="19">
        <f>C17*D17</f>
        <v>0</v>
      </c>
      <c r="H17" s="21">
        <f>SUM(E17:G17)</f>
        <v>0</v>
      </c>
      <c r="I17" s="19">
        <f>C17*D17*2</f>
        <v>0</v>
      </c>
      <c r="J17" s="22">
        <f>SUM(H17:I17)</f>
        <v>0</v>
      </c>
    </row>
    <row r="18" spans="2:10" ht="30" customHeight="1" x14ac:dyDescent="0.25">
      <c r="B18" s="23" t="s">
        <v>19</v>
      </c>
      <c r="C18" s="19">
        <v>8574379.6600000001</v>
      </c>
      <c r="D18" s="20">
        <v>0</v>
      </c>
      <c r="E18" s="19">
        <f t="shared" ref="E18:E22" si="0">C18*D18</f>
        <v>0</v>
      </c>
      <c r="F18" s="19">
        <f t="shared" ref="F18:F22" si="1">C18*D18</f>
        <v>0</v>
      </c>
      <c r="G18" s="19">
        <f t="shared" ref="G18:G22" si="2">C18*D18</f>
        <v>0</v>
      </c>
      <c r="H18" s="21">
        <f t="shared" ref="H18:H22" si="3">SUM(E18:G18)</f>
        <v>0</v>
      </c>
      <c r="I18" s="19">
        <f t="shared" ref="I18:I22" si="4">C18*D18*2</f>
        <v>0</v>
      </c>
      <c r="J18" s="22">
        <f t="shared" ref="J18:J22" si="5">SUM(H18:I18)</f>
        <v>0</v>
      </c>
    </row>
    <row r="19" spans="2:10" ht="30" customHeight="1" x14ac:dyDescent="0.25">
      <c r="B19" s="23" t="s">
        <v>20</v>
      </c>
      <c r="C19" s="19">
        <v>1000000</v>
      </c>
      <c r="D19" s="20">
        <v>0</v>
      </c>
      <c r="E19" s="19">
        <f t="shared" si="0"/>
        <v>0</v>
      </c>
      <c r="F19" s="19">
        <f t="shared" si="1"/>
        <v>0</v>
      </c>
      <c r="G19" s="19">
        <f t="shared" si="2"/>
        <v>0</v>
      </c>
      <c r="H19" s="21">
        <f t="shared" si="3"/>
        <v>0</v>
      </c>
      <c r="I19" s="19">
        <f t="shared" si="4"/>
        <v>0</v>
      </c>
      <c r="J19" s="22">
        <f t="shared" si="5"/>
        <v>0</v>
      </c>
    </row>
    <row r="20" spans="2:10" ht="30" customHeight="1" x14ac:dyDescent="0.25">
      <c r="B20" s="18" t="s">
        <v>21</v>
      </c>
      <c r="C20" s="19">
        <v>735701.07</v>
      </c>
      <c r="D20" s="20">
        <v>0</v>
      </c>
      <c r="E20" s="19">
        <f t="shared" si="0"/>
        <v>0</v>
      </c>
      <c r="F20" s="19">
        <f t="shared" si="1"/>
        <v>0</v>
      </c>
      <c r="G20" s="19">
        <f t="shared" si="2"/>
        <v>0</v>
      </c>
      <c r="H20" s="21">
        <f t="shared" si="3"/>
        <v>0</v>
      </c>
      <c r="I20" s="19">
        <f t="shared" si="4"/>
        <v>0</v>
      </c>
      <c r="J20" s="22">
        <f t="shared" si="5"/>
        <v>0</v>
      </c>
    </row>
    <row r="21" spans="2:10" ht="30" customHeight="1" x14ac:dyDescent="0.25">
      <c r="B21" s="23" t="s">
        <v>22</v>
      </c>
      <c r="C21" s="19">
        <v>500000</v>
      </c>
      <c r="D21" s="20">
        <v>0</v>
      </c>
      <c r="E21" s="19">
        <f t="shared" si="0"/>
        <v>0</v>
      </c>
      <c r="F21" s="19">
        <f t="shared" si="1"/>
        <v>0</v>
      </c>
      <c r="G21" s="19">
        <f t="shared" si="2"/>
        <v>0</v>
      </c>
      <c r="H21" s="21">
        <f t="shared" si="3"/>
        <v>0</v>
      </c>
      <c r="I21" s="19">
        <f t="shared" si="4"/>
        <v>0</v>
      </c>
      <c r="J21" s="22">
        <f t="shared" si="5"/>
        <v>0</v>
      </c>
    </row>
    <row r="22" spans="2:10" ht="30" customHeight="1" x14ac:dyDescent="0.25">
      <c r="B22" s="23" t="s">
        <v>23</v>
      </c>
      <c r="C22" s="19">
        <v>2537000</v>
      </c>
      <c r="D22" s="20">
        <v>0</v>
      </c>
      <c r="E22" s="19">
        <f t="shared" si="0"/>
        <v>0</v>
      </c>
      <c r="F22" s="19">
        <f t="shared" si="1"/>
        <v>0</v>
      </c>
      <c r="G22" s="19">
        <f t="shared" si="2"/>
        <v>0</v>
      </c>
      <c r="H22" s="21">
        <f t="shared" si="3"/>
        <v>0</v>
      </c>
      <c r="I22" s="19">
        <f t="shared" si="4"/>
        <v>0</v>
      </c>
      <c r="J22" s="22">
        <f t="shared" si="5"/>
        <v>0</v>
      </c>
    </row>
    <row r="23" spans="2:10" ht="30" customHeight="1" x14ac:dyDescent="0.25">
      <c r="B23" s="18" t="s">
        <v>17</v>
      </c>
      <c r="C23" s="19">
        <v>26842.33</v>
      </c>
      <c r="D23" s="20">
        <v>0</v>
      </c>
      <c r="E23" s="19">
        <f t="shared" ref="E23:E49" si="6">C23*D23</f>
        <v>0</v>
      </c>
      <c r="F23" s="19">
        <f t="shared" ref="F23:F55" si="7">C23*D23</f>
        <v>0</v>
      </c>
      <c r="G23" s="19">
        <f t="shared" ref="G23:G57" si="8">C23*D23</f>
        <v>0</v>
      </c>
      <c r="H23" s="21">
        <f t="shared" ref="H23:H57" si="9">SUM(E23:G23)</f>
        <v>0</v>
      </c>
      <c r="I23" s="19">
        <f t="shared" ref="I23:I60" si="10">C23*D23*2</f>
        <v>0</v>
      </c>
      <c r="J23" s="22">
        <f t="shared" ref="J23:J60" si="11">SUM(H23:I23)</f>
        <v>0</v>
      </c>
    </row>
    <row r="24" spans="2:10" ht="30" customHeight="1" x14ac:dyDescent="0.25">
      <c r="B24" s="18" t="s">
        <v>24</v>
      </c>
      <c r="C24" s="19">
        <v>402736.83</v>
      </c>
      <c r="D24" s="20">
        <v>0</v>
      </c>
      <c r="E24" s="19">
        <f t="shared" si="6"/>
        <v>0</v>
      </c>
      <c r="F24" s="19">
        <f t="shared" si="7"/>
        <v>0</v>
      </c>
      <c r="G24" s="19">
        <f t="shared" si="8"/>
        <v>0</v>
      </c>
      <c r="H24" s="21">
        <f t="shared" si="9"/>
        <v>0</v>
      </c>
      <c r="I24" s="19">
        <f t="shared" si="10"/>
        <v>0</v>
      </c>
      <c r="J24" s="22">
        <f t="shared" si="11"/>
        <v>0</v>
      </c>
    </row>
    <row r="25" spans="2:10" ht="30" customHeight="1" x14ac:dyDescent="0.25">
      <c r="B25" s="18" t="s">
        <v>25</v>
      </c>
      <c r="C25" s="19">
        <v>35213.14</v>
      </c>
      <c r="D25" s="20">
        <v>0</v>
      </c>
      <c r="E25" s="19">
        <f t="shared" si="6"/>
        <v>0</v>
      </c>
      <c r="F25" s="19">
        <f t="shared" si="7"/>
        <v>0</v>
      </c>
      <c r="G25" s="19">
        <f t="shared" si="8"/>
        <v>0</v>
      </c>
      <c r="H25" s="21">
        <f t="shared" si="9"/>
        <v>0</v>
      </c>
      <c r="I25" s="19">
        <f t="shared" si="10"/>
        <v>0</v>
      </c>
      <c r="J25" s="22">
        <f t="shared" si="11"/>
        <v>0</v>
      </c>
    </row>
    <row r="26" spans="2:10" ht="30" customHeight="1" x14ac:dyDescent="0.25">
      <c r="B26" s="18" t="s">
        <v>18</v>
      </c>
      <c r="C26" s="19">
        <v>1357216.67</v>
      </c>
      <c r="D26" s="20">
        <v>0</v>
      </c>
      <c r="E26" s="19">
        <f t="shared" si="6"/>
        <v>0</v>
      </c>
      <c r="F26" s="19">
        <f t="shared" si="7"/>
        <v>0</v>
      </c>
      <c r="G26" s="19">
        <f t="shared" si="8"/>
        <v>0</v>
      </c>
      <c r="H26" s="21">
        <f t="shared" si="9"/>
        <v>0</v>
      </c>
      <c r="I26" s="19">
        <f t="shared" si="10"/>
        <v>0</v>
      </c>
      <c r="J26" s="22">
        <f t="shared" si="11"/>
        <v>0</v>
      </c>
    </row>
    <row r="27" spans="2:10" ht="30" customHeight="1" x14ac:dyDescent="0.25">
      <c r="B27" s="18" t="s">
        <v>28</v>
      </c>
      <c r="C27" s="19">
        <v>126390.82</v>
      </c>
      <c r="D27" s="20">
        <v>0</v>
      </c>
      <c r="E27" s="19">
        <f t="shared" si="6"/>
        <v>0</v>
      </c>
      <c r="F27" s="19">
        <f t="shared" si="7"/>
        <v>0</v>
      </c>
      <c r="G27" s="19">
        <f t="shared" si="8"/>
        <v>0</v>
      </c>
      <c r="H27" s="21">
        <f t="shared" si="9"/>
        <v>0</v>
      </c>
      <c r="I27" s="19">
        <f t="shared" si="10"/>
        <v>0</v>
      </c>
      <c r="J27" s="22">
        <f t="shared" si="11"/>
        <v>0</v>
      </c>
    </row>
    <row r="28" spans="2:10" ht="30" customHeight="1" x14ac:dyDescent="0.25">
      <c r="B28" s="23" t="s">
        <v>29</v>
      </c>
      <c r="C28" s="19">
        <v>164742.07</v>
      </c>
      <c r="D28" s="20">
        <v>0</v>
      </c>
      <c r="E28" s="19">
        <f t="shared" si="6"/>
        <v>0</v>
      </c>
      <c r="F28" s="19">
        <f t="shared" si="7"/>
        <v>0</v>
      </c>
      <c r="G28" s="19">
        <f t="shared" si="8"/>
        <v>0</v>
      </c>
      <c r="H28" s="21">
        <f t="shared" si="9"/>
        <v>0</v>
      </c>
      <c r="I28" s="19">
        <f t="shared" si="10"/>
        <v>0</v>
      </c>
      <c r="J28" s="22">
        <f t="shared" si="11"/>
        <v>0</v>
      </c>
    </row>
    <row r="29" spans="2:10" ht="30" customHeight="1" x14ac:dyDescent="0.25">
      <c r="B29" s="18" t="s">
        <v>30</v>
      </c>
      <c r="C29" s="19">
        <v>25000</v>
      </c>
      <c r="D29" s="20">
        <v>0</v>
      </c>
      <c r="E29" s="19">
        <f t="shared" si="6"/>
        <v>0</v>
      </c>
      <c r="F29" s="19">
        <f t="shared" si="7"/>
        <v>0</v>
      </c>
      <c r="G29" s="19">
        <f t="shared" si="8"/>
        <v>0</v>
      </c>
      <c r="H29" s="21">
        <f t="shared" si="9"/>
        <v>0</v>
      </c>
      <c r="I29" s="19">
        <f t="shared" si="10"/>
        <v>0</v>
      </c>
      <c r="J29" s="22">
        <f t="shared" si="11"/>
        <v>0</v>
      </c>
    </row>
    <row r="30" spans="2:10" ht="30" customHeight="1" x14ac:dyDescent="0.25">
      <c r="B30" s="23" t="s">
        <v>33</v>
      </c>
      <c r="C30" s="19">
        <v>65984.75</v>
      </c>
      <c r="D30" s="20">
        <v>0</v>
      </c>
      <c r="E30" s="19">
        <f t="shared" si="6"/>
        <v>0</v>
      </c>
      <c r="F30" s="19">
        <f t="shared" si="7"/>
        <v>0</v>
      </c>
      <c r="G30" s="19">
        <f t="shared" si="8"/>
        <v>0</v>
      </c>
      <c r="H30" s="21">
        <f t="shared" si="9"/>
        <v>0</v>
      </c>
      <c r="I30" s="19">
        <f t="shared" si="10"/>
        <v>0</v>
      </c>
      <c r="J30" s="22">
        <f t="shared" si="11"/>
        <v>0</v>
      </c>
    </row>
    <row r="31" spans="2:10" ht="30" customHeight="1" x14ac:dyDescent="0.25">
      <c r="B31" s="23" t="s">
        <v>33</v>
      </c>
      <c r="C31" s="19">
        <v>86748.4</v>
      </c>
      <c r="D31" s="20">
        <v>0</v>
      </c>
      <c r="E31" s="19">
        <f t="shared" si="6"/>
        <v>0</v>
      </c>
      <c r="F31" s="19">
        <f t="shared" si="7"/>
        <v>0</v>
      </c>
      <c r="G31" s="19">
        <f t="shared" si="8"/>
        <v>0</v>
      </c>
      <c r="H31" s="21">
        <f t="shared" si="9"/>
        <v>0</v>
      </c>
      <c r="I31" s="19">
        <f t="shared" si="10"/>
        <v>0</v>
      </c>
      <c r="J31" s="22">
        <f t="shared" si="11"/>
        <v>0</v>
      </c>
    </row>
    <row r="32" spans="2:10" ht="30" customHeight="1" x14ac:dyDescent="0.25">
      <c r="B32" s="23" t="s">
        <v>34</v>
      </c>
      <c r="C32" s="19">
        <v>6981.38</v>
      </c>
      <c r="D32" s="20">
        <v>0</v>
      </c>
      <c r="E32" s="19">
        <f t="shared" si="6"/>
        <v>0</v>
      </c>
      <c r="F32" s="19">
        <f t="shared" si="7"/>
        <v>0</v>
      </c>
      <c r="G32" s="19">
        <f t="shared" si="8"/>
        <v>0</v>
      </c>
      <c r="H32" s="21">
        <f t="shared" si="9"/>
        <v>0</v>
      </c>
      <c r="I32" s="19">
        <f t="shared" si="10"/>
        <v>0</v>
      </c>
      <c r="J32" s="22">
        <f t="shared" si="11"/>
        <v>0</v>
      </c>
    </row>
    <row r="33" spans="2:10" ht="30" customHeight="1" x14ac:dyDescent="0.25">
      <c r="B33" s="18" t="s">
        <v>31</v>
      </c>
      <c r="C33" s="19">
        <v>651922</v>
      </c>
      <c r="D33" s="20">
        <v>0</v>
      </c>
      <c r="E33" s="19">
        <f t="shared" si="6"/>
        <v>0</v>
      </c>
      <c r="F33" s="19">
        <f t="shared" si="7"/>
        <v>0</v>
      </c>
      <c r="G33" s="19">
        <f t="shared" si="8"/>
        <v>0</v>
      </c>
      <c r="H33" s="21">
        <f t="shared" si="9"/>
        <v>0</v>
      </c>
      <c r="I33" s="19">
        <f t="shared" si="10"/>
        <v>0</v>
      </c>
      <c r="J33" s="22">
        <f t="shared" si="11"/>
        <v>0</v>
      </c>
    </row>
    <row r="34" spans="2:10" ht="30" customHeight="1" x14ac:dyDescent="0.25">
      <c r="B34" s="23" t="s">
        <v>32</v>
      </c>
      <c r="C34" s="19">
        <v>5493436</v>
      </c>
      <c r="D34" s="20">
        <v>0</v>
      </c>
      <c r="E34" s="19">
        <f t="shared" si="6"/>
        <v>0</v>
      </c>
      <c r="F34" s="19">
        <f t="shared" si="7"/>
        <v>0</v>
      </c>
      <c r="G34" s="19">
        <f t="shared" si="8"/>
        <v>0</v>
      </c>
      <c r="H34" s="21">
        <f t="shared" si="9"/>
        <v>0</v>
      </c>
      <c r="I34" s="19">
        <f t="shared" si="10"/>
        <v>0</v>
      </c>
      <c r="J34" s="22">
        <f t="shared" si="11"/>
        <v>0</v>
      </c>
    </row>
    <row r="35" spans="2:10" ht="30" customHeight="1" x14ac:dyDescent="0.25">
      <c r="B35" s="23" t="s">
        <v>35</v>
      </c>
      <c r="C35" s="19">
        <v>780000</v>
      </c>
      <c r="D35" s="20">
        <v>0</v>
      </c>
      <c r="E35" s="19">
        <f t="shared" si="6"/>
        <v>0</v>
      </c>
      <c r="F35" s="19">
        <f t="shared" si="7"/>
        <v>0</v>
      </c>
      <c r="G35" s="19">
        <f t="shared" si="8"/>
        <v>0</v>
      </c>
      <c r="H35" s="21">
        <f t="shared" si="9"/>
        <v>0</v>
      </c>
      <c r="I35" s="19">
        <f t="shared" si="10"/>
        <v>0</v>
      </c>
      <c r="J35" s="22">
        <f t="shared" si="11"/>
        <v>0</v>
      </c>
    </row>
    <row r="36" spans="2:10" ht="30" customHeight="1" x14ac:dyDescent="0.25">
      <c r="B36" s="18" t="s">
        <v>36</v>
      </c>
      <c r="C36" s="19">
        <v>221536</v>
      </c>
      <c r="D36" s="20">
        <v>0</v>
      </c>
      <c r="E36" s="19">
        <f t="shared" si="6"/>
        <v>0</v>
      </c>
      <c r="F36" s="19">
        <f t="shared" si="7"/>
        <v>0</v>
      </c>
      <c r="G36" s="19">
        <f t="shared" si="8"/>
        <v>0</v>
      </c>
      <c r="H36" s="21">
        <f t="shared" si="9"/>
        <v>0</v>
      </c>
      <c r="I36" s="19">
        <f t="shared" si="10"/>
        <v>0</v>
      </c>
      <c r="J36" s="22">
        <f t="shared" si="11"/>
        <v>0</v>
      </c>
    </row>
    <row r="37" spans="2:10" ht="30" customHeight="1" x14ac:dyDescent="0.25">
      <c r="B37" s="23" t="s">
        <v>37</v>
      </c>
      <c r="C37" s="19">
        <v>100000</v>
      </c>
      <c r="D37" s="20">
        <v>0</v>
      </c>
      <c r="E37" s="19">
        <f t="shared" si="6"/>
        <v>0</v>
      </c>
      <c r="F37" s="19">
        <f t="shared" si="7"/>
        <v>0</v>
      </c>
      <c r="G37" s="19">
        <f t="shared" si="8"/>
        <v>0</v>
      </c>
      <c r="H37" s="21">
        <f t="shared" si="9"/>
        <v>0</v>
      </c>
      <c r="I37" s="19">
        <f t="shared" si="10"/>
        <v>0</v>
      </c>
      <c r="J37" s="22">
        <f t="shared" si="11"/>
        <v>0</v>
      </c>
    </row>
    <row r="38" spans="2:10" ht="30" customHeight="1" x14ac:dyDescent="0.25">
      <c r="B38" s="23" t="s">
        <v>38</v>
      </c>
      <c r="C38" s="19">
        <v>200000</v>
      </c>
      <c r="D38" s="20">
        <v>0</v>
      </c>
      <c r="E38" s="19">
        <f t="shared" si="6"/>
        <v>0</v>
      </c>
      <c r="F38" s="19">
        <f t="shared" si="7"/>
        <v>0</v>
      </c>
      <c r="G38" s="19">
        <f t="shared" si="8"/>
        <v>0</v>
      </c>
      <c r="H38" s="21">
        <f t="shared" si="9"/>
        <v>0</v>
      </c>
      <c r="I38" s="19">
        <f t="shared" si="10"/>
        <v>0</v>
      </c>
      <c r="J38" s="22">
        <f t="shared" si="11"/>
        <v>0</v>
      </c>
    </row>
    <row r="39" spans="2:10" ht="30" customHeight="1" x14ac:dyDescent="0.25">
      <c r="B39" s="23" t="s">
        <v>39</v>
      </c>
      <c r="C39" s="19">
        <v>114000</v>
      </c>
      <c r="D39" s="20">
        <v>0</v>
      </c>
      <c r="E39" s="19">
        <f t="shared" si="6"/>
        <v>0</v>
      </c>
      <c r="F39" s="19">
        <f t="shared" si="7"/>
        <v>0</v>
      </c>
      <c r="G39" s="19">
        <f t="shared" si="8"/>
        <v>0</v>
      </c>
      <c r="H39" s="21">
        <f t="shared" si="9"/>
        <v>0</v>
      </c>
      <c r="I39" s="19">
        <f t="shared" si="10"/>
        <v>0</v>
      </c>
      <c r="J39" s="22">
        <f t="shared" si="11"/>
        <v>0</v>
      </c>
    </row>
    <row r="40" spans="2:10" ht="30" customHeight="1" x14ac:dyDescent="0.25">
      <c r="B40" s="23" t="s">
        <v>40</v>
      </c>
      <c r="C40" s="19">
        <v>50000</v>
      </c>
      <c r="D40" s="20">
        <v>0</v>
      </c>
      <c r="E40" s="19">
        <f t="shared" si="6"/>
        <v>0</v>
      </c>
      <c r="F40" s="19">
        <f t="shared" si="7"/>
        <v>0</v>
      </c>
      <c r="G40" s="19">
        <f t="shared" si="8"/>
        <v>0</v>
      </c>
      <c r="H40" s="21">
        <f t="shared" si="9"/>
        <v>0</v>
      </c>
      <c r="I40" s="19">
        <f t="shared" si="10"/>
        <v>0</v>
      </c>
      <c r="J40" s="22">
        <f t="shared" si="11"/>
        <v>0</v>
      </c>
    </row>
    <row r="41" spans="2:10" ht="30" customHeight="1" x14ac:dyDescent="0.25">
      <c r="B41" s="23" t="s">
        <v>41</v>
      </c>
      <c r="C41" s="19">
        <v>588526.55000000005</v>
      </c>
      <c r="D41" s="20">
        <v>0</v>
      </c>
      <c r="E41" s="19">
        <f t="shared" si="6"/>
        <v>0</v>
      </c>
      <c r="F41" s="19">
        <f t="shared" si="7"/>
        <v>0</v>
      </c>
      <c r="G41" s="19">
        <f t="shared" si="8"/>
        <v>0</v>
      </c>
      <c r="H41" s="21">
        <f t="shared" si="9"/>
        <v>0</v>
      </c>
      <c r="I41" s="19">
        <f t="shared" si="10"/>
        <v>0</v>
      </c>
      <c r="J41" s="22">
        <f t="shared" si="11"/>
        <v>0</v>
      </c>
    </row>
    <row r="42" spans="2:10" ht="30" customHeight="1" x14ac:dyDescent="0.25">
      <c r="B42" s="18" t="s">
        <v>42</v>
      </c>
      <c r="C42" s="19">
        <v>170000</v>
      </c>
      <c r="D42" s="20">
        <v>0</v>
      </c>
      <c r="E42" s="19">
        <f t="shared" si="6"/>
        <v>0</v>
      </c>
      <c r="F42" s="19">
        <f t="shared" si="7"/>
        <v>0</v>
      </c>
      <c r="G42" s="19">
        <f t="shared" si="8"/>
        <v>0</v>
      </c>
      <c r="H42" s="21">
        <f t="shared" si="9"/>
        <v>0</v>
      </c>
      <c r="I42" s="19">
        <f t="shared" si="10"/>
        <v>0</v>
      </c>
      <c r="J42" s="22">
        <f t="shared" si="11"/>
        <v>0</v>
      </c>
    </row>
    <row r="43" spans="2:10" ht="30" customHeight="1" x14ac:dyDescent="0.25">
      <c r="B43" s="18" t="s">
        <v>43</v>
      </c>
      <c r="C43" s="19">
        <v>504400</v>
      </c>
      <c r="D43" s="20">
        <v>0</v>
      </c>
      <c r="E43" s="19">
        <f t="shared" si="6"/>
        <v>0</v>
      </c>
      <c r="F43" s="19">
        <f t="shared" si="7"/>
        <v>0</v>
      </c>
      <c r="G43" s="19">
        <f t="shared" si="8"/>
        <v>0</v>
      </c>
      <c r="H43" s="21">
        <f t="shared" si="9"/>
        <v>0</v>
      </c>
      <c r="I43" s="19">
        <f t="shared" si="10"/>
        <v>0</v>
      </c>
      <c r="J43" s="22">
        <f t="shared" si="11"/>
        <v>0</v>
      </c>
    </row>
    <row r="44" spans="2:10" ht="30" customHeight="1" x14ac:dyDescent="0.25">
      <c r="B44" s="23" t="s">
        <v>45</v>
      </c>
      <c r="C44" s="19">
        <v>75997.119999999995</v>
      </c>
      <c r="D44" s="20">
        <v>0</v>
      </c>
      <c r="E44" s="19">
        <f t="shared" si="6"/>
        <v>0</v>
      </c>
      <c r="F44" s="19">
        <f t="shared" si="7"/>
        <v>0</v>
      </c>
      <c r="G44" s="19">
        <f t="shared" si="8"/>
        <v>0</v>
      </c>
      <c r="H44" s="21">
        <f t="shared" si="9"/>
        <v>0</v>
      </c>
      <c r="I44" s="19">
        <f t="shared" si="10"/>
        <v>0</v>
      </c>
      <c r="J44" s="22">
        <f t="shared" si="11"/>
        <v>0</v>
      </c>
    </row>
    <row r="45" spans="2:10" ht="30" customHeight="1" x14ac:dyDescent="0.25">
      <c r="B45" s="23" t="s">
        <v>45</v>
      </c>
      <c r="C45" s="19">
        <v>53326</v>
      </c>
      <c r="D45" s="20">
        <v>0</v>
      </c>
      <c r="E45" s="19">
        <f t="shared" si="6"/>
        <v>0</v>
      </c>
      <c r="F45" s="19">
        <f t="shared" si="7"/>
        <v>0</v>
      </c>
      <c r="G45" s="19">
        <f t="shared" si="8"/>
        <v>0</v>
      </c>
      <c r="H45" s="21">
        <f t="shared" si="9"/>
        <v>0</v>
      </c>
      <c r="I45" s="19">
        <f t="shared" si="10"/>
        <v>0</v>
      </c>
      <c r="J45" s="22">
        <f t="shared" si="11"/>
        <v>0</v>
      </c>
    </row>
    <row r="46" spans="2:10" ht="30" customHeight="1" x14ac:dyDescent="0.25">
      <c r="B46" s="23" t="s">
        <v>46</v>
      </c>
      <c r="C46" s="19">
        <v>12579.25</v>
      </c>
      <c r="D46" s="20">
        <v>0</v>
      </c>
      <c r="E46" s="19">
        <f t="shared" si="6"/>
        <v>0</v>
      </c>
      <c r="F46" s="19">
        <f t="shared" si="7"/>
        <v>0</v>
      </c>
      <c r="G46" s="19">
        <f t="shared" si="8"/>
        <v>0</v>
      </c>
      <c r="H46" s="21">
        <f t="shared" si="9"/>
        <v>0</v>
      </c>
      <c r="I46" s="19">
        <f t="shared" si="10"/>
        <v>0</v>
      </c>
      <c r="J46" s="22">
        <f t="shared" si="11"/>
        <v>0</v>
      </c>
    </row>
    <row r="47" spans="2:10" ht="30" customHeight="1" x14ac:dyDescent="0.25">
      <c r="B47" s="18" t="s">
        <v>44</v>
      </c>
      <c r="C47" s="19">
        <v>100000</v>
      </c>
      <c r="D47" s="20">
        <v>0</v>
      </c>
      <c r="E47" s="19">
        <f t="shared" si="6"/>
        <v>0</v>
      </c>
      <c r="F47" s="19">
        <f t="shared" si="7"/>
        <v>0</v>
      </c>
      <c r="G47" s="19">
        <f t="shared" si="8"/>
        <v>0</v>
      </c>
      <c r="H47" s="21">
        <f t="shared" si="9"/>
        <v>0</v>
      </c>
      <c r="I47" s="19">
        <f t="shared" si="10"/>
        <v>0</v>
      </c>
      <c r="J47" s="22">
        <f t="shared" si="11"/>
        <v>0</v>
      </c>
    </row>
    <row r="48" spans="2:10" s="30" customFormat="1" ht="19.95" customHeight="1" x14ac:dyDescent="0.25">
      <c r="B48" s="30" t="s">
        <v>27</v>
      </c>
      <c r="C48" s="28"/>
      <c r="D48" s="31"/>
      <c r="E48" s="28"/>
      <c r="F48" s="28"/>
      <c r="G48" s="28"/>
      <c r="H48" s="28"/>
      <c r="I48" s="28"/>
      <c r="J48" s="29"/>
    </row>
    <row r="49" spans="2:10" ht="30" customHeight="1" x14ac:dyDescent="0.25">
      <c r="B49" s="23" t="s">
        <v>47</v>
      </c>
      <c r="C49" s="19">
        <v>200000</v>
      </c>
      <c r="D49" s="20">
        <v>0</v>
      </c>
      <c r="E49" s="19">
        <f t="shared" si="6"/>
        <v>0</v>
      </c>
      <c r="F49" s="19">
        <f t="shared" si="7"/>
        <v>0</v>
      </c>
      <c r="G49" s="19">
        <f t="shared" si="8"/>
        <v>0</v>
      </c>
      <c r="H49" s="21">
        <f t="shared" si="9"/>
        <v>0</v>
      </c>
      <c r="I49" s="19">
        <f t="shared" si="10"/>
        <v>0</v>
      </c>
      <c r="J49" s="22">
        <f t="shared" si="11"/>
        <v>0</v>
      </c>
    </row>
    <row r="50" spans="2:10" ht="30" customHeight="1" x14ac:dyDescent="0.25">
      <c r="B50" s="23" t="s">
        <v>48</v>
      </c>
      <c r="C50" s="19">
        <v>5525255</v>
      </c>
      <c r="D50" s="20">
        <v>0</v>
      </c>
      <c r="E50" s="38">
        <f>((C50*D50)/12)*9</f>
        <v>0</v>
      </c>
      <c r="F50" s="19">
        <f t="shared" si="7"/>
        <v>0</v>
      </c>
      <c r="G50" s="19">
        <f t="shared" si="8"/>
        <v>0</v>
      </c>
      <c r="H50" s="21">
        <f t="shared" si="9"/>
        <v>0</v>
      </c>
      <c r="I50" s="19">
        <f t="shared" si="10"/>
        <v>0</v>
      </c>
      <c r="J50" s="22">
        <f t="shared" si="11"/>
        <v>0</v>
      </c>
    </row>
    <row r="51" spans="2:10" ht="30" customHeight="1" x14ac:dyDescent="0.25">
      <c r="B51" s="23" t="s">
        <v>49</v>
      </c>
      <c r="C51" s="19">
        <v>2600745</v>
      </c>
      <c r="D51" s="20">
        <v>0</v>
      </c>
      <c r="E51" s="38">
        <f>((C51*D51)/12)*9</f>
        <v>0</v>
      </c>
      <c r="F51" s="19">
        <f t="shared" si="7"/>
        <v>0</v>
      </c>
      <c r="G51" s="19">
        <f t="shared" si="8"/>
        <v>0</v>
      </c>
      <c r="H51" s="21">
        <f t="shared" si="9"/>
        <v>0</v>
      </c>
      <c r="I51" s="19">
        <f t="shared" si="10"/>
        <v>0</v>
      </c>
      <c r="J51" s="22">
        <f t="shared" si="11"/>
        <v>0</v>
      </c>
    </row>
    <row r="52" spans="2:10" ht="30" customHeight="1" x14ac:dyDescent="0.25">
      <c r="B52" s="23" t="s">
        <v>50</v>
      </c>
      <c r="C52" s="19">
        <v>766255</v>
      </c>
      <c r="D52" s="20">
        <v>0</v>
      </c>
      <c r="E52" s="38">
        <f>((C52*D52)/12)*9</f>
        <v>0</v>
      </c>
      <c r="F52" s="19">
        <f t="shared" si="7"/>
        <v>0</v>
      </c>
      <c r="G52" s="19">
        <f t="shared" si="8"/>
        <v>0</v>
      </c>
      <c r="H52" s="21">
        <f t="shared" si="9"/>
        <v>0</v>
      </c>
      <c r="I52" s="19">
        <f t="shared" si="10"/>
        <v>0</v>
      </c>
      <c r="J52" s="22">
        <f t="shared" si="11"/>
        <v>0</v>
      </c>
    </row>
    <row r="53" spans="2:10" ht="30" customHeight="1" x14ac:dyDescent="0.25">
      <c r="B53" s="23" t="s">
        <v>51</v>
      </c>
      <c r="C53" s="19">
        <v>300000</v>
      </c>
      <c r="D53" s="20">
        <v>0</v>
      </c>
      <c r="E53" s="38">
        <f>((C53*D53)/12)*9</f>
        <v>0</v>
      </c>
      <c r="F53" s="19">
        <f t="shared" si="7"/>
        <v>0</v>
      </c>
      <c r="G53" s="19">
        <f t="shared" si="8"/>
        <v>0</v>
      </c>
      <c r="H53" s="21">
        <f t="shared" si="9"/>
        <v>0</v>
      </c>
      <c r="I53" s="19">
        <f t="shared" si="10"/>
        <v>0</v>
      </c>
      <c r="J53" s="22">
        <f t="shared" si="11"/>
        <v>0</v>
      </c>
    </row>
    <row r="54" spans="2:10" ht="30" customHeight="1" x14ac:dyDescent="0.25">
      <c r="B54" s="23" t="s">
        <v>52</v>
      </c>
      <c r="C54" s="19">
        <v>200000</v>
      </c>
      <c r="D54" s="20">
        <v>0</v>
      </c>
      <c r="E54" s="36"/>
      <c r="F54" s="19">
        <f t="shared" si="7"/>
        <v>0</v>
      </c>
      <c r="G54" s="19">
        <f t="shared" si="8"/>
        <v>0</v>
      </c>
      <c r="H54" s="21">
        <f t="shared" si="9"/>
        <v>0</v>
      </c>
      <c r="I54" s="19">
        <f t="shared" si="10"/>
        <v>0</v>
      </c>
      <c r="J54" s="22">
        <f t="shared" si="11"/>
        <v>0</v>
      </c>
    </row>
    <row r="55" spans="2:10" ht="30" customHeight="1" x14ac:dyDescent="0.25">
      <c r="B55" s="23" t="s">
        <v>53</v>
      </c>
      <c r="C55" s="19">
        <v>30000</v>
      </c>
      <c r="D55" s="20">
        <v>0</v>
      </c>
      <c r="E55" s="36"/>
      <c r="F55" s="19">
        <f t="shared" si="7"/>
        <v>0</v>
      </c>
      <c r="G55" s="19">
        <f t="shared" si="8"/>
        <v>0</v>
      </c>
      <c r="H55" s="21">
        <f>SUM(E55:G55)</f>
        <v>0</v>
      </c>
      <c r="I55" s="19">
        <f t="shared" si="10"/>
        <v>0</v>
      </c>
      <c r="J55" s="22">
        <f t="shared" si="11"/>
        <v>0</v>
      </c>
    </row>
    <row r="56" spans="2:10" ht="30" customHeight="1" x14ac:dyDescent="0.25">
      <c r="B56" s="23" t="s">
        <v>54</v>
      </c>
      <c r="C56" s="19">
        <v>300000</v>
      </c>
      <c r="D56" s="20">
        <v>0</v>
      </c>
      <c r="E56" s="36"/>
      <c r="F56" s="36"/>
      <c r="G56" s="19">
        <f t="shared" si="8"/>
        <v>0</v>
      </c>
      <c r="H56" s="21">
        <f t="shared" si="9"/>
        <v>0</v>
      </c>
      <c r="I56" s="19">
        <f t="shared" si="10"/>
        <v>0</v>
      </c>
      <c r="J56" s="22">
        <f t="shared" si="11"/>
        <v>0</v>
      </c>
    </row>
    <row r="57" spans="2:10" ht="30" customHeight="1" x14ac:dyDescent="0.25">
      <c r="B57" s="23" t="s">
        <v>55</v>
      </c>
      <c r="C57" s="19">
        <v>400000</v>
      </c>
      <c r="D57" s="20">
        <v>0</v>
      </c>
      <c r="E57" s="36"/>
      <c r="F57" s="36"/>
      <c r="G57" s="19">
        <f t="shared" si="8"/>
        <v>0</v>
      </c>
      <c r="H57" s="21">
        <f t="shared" si="9"/>
        <v>0</v>
      </c>
      <c r="I57" s="19">
        <f t="shared" si="10"/>
        <v>0</v>
      </c>
      <c r="J57" s="22">
        <f t="shared" si="11"/>
        <v>0</v>
      </c>
    </row>
    <row r="58" spans="2:10" ht="30" customHeight="1" x14ac:dyDescent="0.25">
      <c r="B58" s="23" t="s">
        <v>56</v>
      </c>
      <c r="C58" s="19">
        <v>500000</v>
      </c>
      <c r="D58" s="20">
        <v>0</v>
      </c>
      <c r="E58" s="36"/>
      <c r="F58" s="36"/>
      <c r="G58" s="36"/>
      <c r="H58" s="37"/>
      <c r="I58" s="19">
        <f t="shared" si="10"/>
        <v>0</v>
      </c>
      <c r="J58" s="22">
        <f t="shared" si="11"/>
        <v>0</v>
      </c>
    </row>
    <row r="59" spans="2:10" ht="30" customHeight="1" x14ac:dyDescent="0.25">
      <c r="B59" s="23" t="s">
        <v>57</v>
      </c>
      <c r="C59" s="19">
        <v>2000000</v>
      </c>
      <c r="D59" s="20">
        <v>0</v>
      </c>
      <c r="E59" s="36"/>
      <c r="F59" s="36"/>
      <c r="G59" s="36"/>
      <c r="H59" s="37"/>
      <c r="I59" s="19">
        <f t="shared" si="10"/>
        <v>0</v>
      </c>
      <c r="J59" s="22">
        <f t="shared" si="11"/>
        <v>0</v>
      </c>
    </row>
    <row r="60" spans="2:10" ht="30" customHeight="1" x14ac:dyDescent="0.25">
      <c r="B60" s="23" t="s">
        <v>58</v>
      </c>
      <c r="C60" s="19">
        <v>3000000</v>
      </c>
      <c r="D60" s="20">
        <v>0</v>
      </c>
      <c r="E60" s="36"/>
      <c r="F60" s="36"/>
      <c r="G60" s="36"/>
      <c r="H60" s="37"/>
      <c r="I60" s="19">
        <f t="shared" si="10"/>
        <v>0</v>
      </c>
      <c r="J60" s="22">
        <f t="shared" si="11"/>
        <v>0</v>
      </c>
    </row>
    <row r="61" spans="2:10" ht="6" customHeight="1" x14ac:dyDescent="0.25"/>
    <row r="62" spans="2:10" s="3" customFormat="1" ht="30" customHeight="1" x14ac:dyDescent="0.25">
      <c r="B62" s="33" t="s">
        <v>26</v>
      </c>
      <c r="C62" s="34">
        <f>SUM(C17:C60)</f>
        <v>54920258.849999987</v>
      </c>
      <c r="D62" s="34"/>
      <c r="E62" s="35">
        <f>SUM(E17:E60)</f>
        <v>0</v>
      </c>
      <c r="F62" s="35">
        <f t="shared" ref="F62:J62" si="12">SUM(F17:F60)</f>
        <v>0</v>
      </c>
      <c r="G62" s="35">
        <f t="shared" si="12"/>
        <v>0</v>
      </c>
      <c r="H62" s="22">
        <f t="shared" si="12"/>
        <v>0</v>
      </c>
      <c r="I62" s="35">
        <f t="shared" si="12"/>
        <v>0</v>
      </c>
      <c r="J62" s="22">
        <f t="shared" si="12"/>
        <v>0</v>
      </c>
    </row>
    <row r="63" spans="2:10" ht="6" customHeight="1" x14ac:dyDescent="0.25"/>
    <row r="64" spans="2:10" ht="15" customHeight="1" x14ac:dyDescent="0.25">
      <c r="B64" s="5" t="s">
        <v>59</v>
      </c>
    </row>
    <row r="65" spans="2:10" ht="6" customHeight="1" x14ac:dyDescent="0.25"/>
    <row r="66" spans="2:10" ht="34.950000000000003" customHeight="1" x14ac:dyDescent="0.25">
      <c r="B66" s="9" t="s">
        <v>6</v>
      </c>
      <c r="C66" s="10" t="s">
        <v>8</v>
      </c>
      <c r="D66" s="12" t="s">
        <v>9</v>
      </c>
      <c r="E66" s="10" t="s">
        <v>10</v>
      </c>
      <c r="F66" s="10" t="s">
        <v>11</v>
      </c>
      <c r="G66" s="10" t="s">
        <v>12</v>
      </c>
      <c r="H66" s="10" t="s">
        <v>13</v>
      </c>
      <c r="I66" s="10" t="s">
        <v>14</v>
      </c>
      <c r="J66" s="10" t="s">
        <v>15</v>
      </c>
    </row>
    <row r="67" spans="2:10" ht="6" customHeight="1" x14ac:dyDescent="0.25">
      <c r="B67" s="24"/>
      <c r="C67" s="32"/>
      <c r="D67" s="26"/>
      <c r="E67" s="25"/>
      <c r="F67" s="25"/>
      <c r="G67" s="25"/>
      <c r="H67" s="25"/>
      <c r="I67" s="25"/>
      <c r="J67" s="25"/>
    </row>
    <row r="68" spans="2:10" ht="40.049999999999997" customHeight="1" x14ac:dyDescent="0.25">
      <c r="B68" s="23" t="s">
        <v>60</v>
      </c>
      <c r="C68" s="54">
        <v>2700000</v>
      </c>
      <c r="D68" s="63">
        <v>0</v>
      </c>
      <c r="E68" s="54">
        <f>C68*D68</f>
        <v>0</v>
      </c>
      <c r="F68" s="54">
        <f>C68*D68</f>
        <v>0</v>
      </c>
      <c r="G68" s="54">
        <f>C68*D68</f>
        <v>0</v>
      </c>
      <c r="H68" s="66">
        <f>SUM(E68:G68)</f>
        <v>0</v>
      </c>
      <c r="I68" s="54">
        <f>C68*D68*2</f>
        <v>0</v>
      </c>
      <c r="J68" s="67">
        <f>SUM(H68:I68)</f>
        <v>0</v>
      </c>
    </row>
    <row r="69" spans="2:10" ht="30" customHeight="1" x14ac:dyDescent="0.25">
      <c r="B69" s="23" t="s">
        <v>61</v>
      </c>
      <c r="C69" s="61"/>
      <c r="D69" s="64"/>
      <c r="E69" s="61"/>
      <c r="F69" s="61"/>
      <c r="G69" s="61"/>
      <c r="H69" s="61"/>
      <c r="I69" s="61"/>
      <c r="J69" s="61"/>
    </row>
    <row r="70" spans="2:10" ht="30" customHeight="1" x14ac:dyDescent="0.25">
      <c r="B70" s="23" t="s">
        <v>62</v>
      </c>
      <c r="C70" s="62"/>
      <c r="D70" s="65"/>
      <c r="E70" s="62"/>
      <c r="F70" s="62"/>
      <c r="G70" s="62"/>
      <c r="H70" s="62"/>
      <c r="I70" s="62"/>
      <c r="J70" s="62"/>
    </row>
    <row r="71" spans="2:10" ht="30" customHeight="1" x14ac:dyDescent="0.25">
      <c r="B71" s="18" t="s">
        <v>63</v>
      </c>
      <c r="C71" s="19">
        <v>50000</v>
      </c>
      <c r="D71" s="20">
        <v>0</v>
      </c>
      <c r="E71" s="19">
        <f t="shared" ref="E71:E80" si="13">C71*D71</f>
        <v>0</v>
      </c>
      <c r="F71" s="19">
        <f t="shared" ref="F71:F80" si="14">C71*D71</f>
        <v>0</v>
      </c>
      <c r="G71" s="19">
        <f t="shared" ref="G71:G80" si="15">C71*D71</f>
        <v>0</v>
      </c>
      <c r="H71" s="21">
        <f t="shared" ref="H71:H80" si="16">SUM(E71:G71)</f>
        <v>0</v>
      </c>
      <c r="I71" s="19">
        <f t="shared" ref="I71:I80" si="17">C71*D71*2</f>
        <v>0</v>
      </c>
      <c r="J71" s="22">
        <f t="shared" ref="J71:J80" si="18">SUM(H71:I71)</f>
        <v>0</v>
      </c>
    </row>
    <row r="72" spans="2:10" ht="30" customHeight="1" x14ac:dyDescent="0.25">
      <c r="B72" s="23" t="s">
        <v>64</v>
      </c>
      <c r="C72" s="19">
        <v>114000</v>
      </c>
      <c r="D72" s="20">
        <v>0</v>
      </c>
      <c r="E72" s="19">
        <f t="shared" si="13"/>
        <v>0</v>
      </c>
      <c r="F72" s="19">
        <f t="shared" si="14"/>
        <v>0</v>
      </c>
      <c r="G72" s="19">
        <f t="shared" si="15"/>
        <v>0</v>
      </c>
      <c r="H72" s="21">
        <f t="shared" si="16"/>
        <v>0</v>
      </c>
      <c r="I72" s="19">
        <f t="shared" si="17"/>
        <v>0</v>
      </c>
      <c r="J72" s="22">
        <f t="shared" si="18"/>
        <v>0</v>
      </c>
    </row>
    <row r="73" spans="2:10" ht="30" customHeight="1" x14ac:dyDescent="0.25">
      <c r="B73" s="23" t="s">
        <v>65</v>
      </c>
      <c r="C73" s="19">
        <v>114000</v>
      </c>
      <c r="D73" s="20">
        <v>0</v>
      </c>
      <c r="E73" s="19">
        <f t="shared" si="13"/>
        <v>0</v>
      </c>
      <c r="F73" s="19">
        <f t="shared" si="14"/>
        <v>0</v>
      </c>
      <c r="G73" s="19">
        <f t="shared" si="15"/>
        <v>0</v>
      </c>
      <c r="H73" s="21">
        <f t="shared" si="16"/>
        <v>0</v>
      </c>
      <c r="I73" s="19">
        <f t="shared" si="17"/>
        <v>0</v>
      </c>
      <c r="J73" s="22">
        <f t="shared" si="18"/>
        <v>0</v>
      </c>
    </row>
    <row r="74" spans="2:10" ht="30" customHeight="1" x14ac:dyDescent="0.25">
      <c r="B74" s="23" t="s">
        <v>66</v>
      </c>
      <c r="C74" s="19">
        <v>114000</v>
      </c>
      <c r="D74" s="20">
        <v>0</v>
      </c>
      <c r="E74" s="19">
        <f t="shared" si="13"/>
        <v>0</v>
      </c>
      <c r="F74" s="19">
        <f t="shared" si="14"/>
        <v>0</v>
      </c>
      <c r="G74" s="19">
        <f t="shared" si="15"/>
        <v>0</v>
      </c>
      <c r="H74" s="21">
        <f t="shared" si="16"/>
        <v>0</v>
      </c>
      <c r="I74" s="19">
        <f t="shared" si="17"/>
        <v>0</v>
      </c>
      <c r="J74" s="22">
        <f t="shared" si="18"/>
        <v>0</v>
      </c>
    </row>
    <row r="75" spans="2:10" ht="30" customHeight="1" x14ac:dyDescent="0.25">
      <c r="B75" s="18" t="s">
        <v>67</v>
      </c>
      <c r="C75" s="19">
        <v>40000</v>
      </c>
      <c r="D75" s="20">
        <v>0</v>
      </c>
      <c r="E75" s="19">
        <f t="shared" si="13"/>
        <v>0</v>
      </c>
      <c r="F75" s="19">
        <f t="shared" si="14"/>
        <v>0</v>
      </c>
      <c r="G75" s="19">
        <f t="shared" si="15"/>
        <v>0</v>
      </c>
      <c r="H75" s="21">
        <f t="shared" si="16"/>
        <v>0</v>
      </c>
      <c r="I75" s="19">
        <f t="shared" si="17"/>
        <v>0</v>
      </c>
      <c r="J75" s="22">
        <f t="shared" si="18"/>
        <v>0</v>
      </c>
    </row>
    <row r="76" spans="2:10" ht="30" customHeight="1" x14ac:dyDescent="0.25">
      <c r="B76" s="18" t="s">
        <v>68</v>
      </c>
      <c r="C76" s="19">
        <v>10000</v>
      </c>
      <c r="D76" s="20">
        <v>0</v>
      </c>
      <c r="E76" s="19">
        <f t="shared" si="13"/>
        <v>0</v>
      </c>
      <c r="F76" s="19">
        <f t="shared" si="14"/>
        <v>0</v>
      </c>
      <c r="G76" s="19">
        <f t="shared" si="15"/>
        <v>0</v>
      </c>
      <c r="H76" s="21">
        <f t="shared" si="16"/>
        <v>0</v>
      </c>
      <c r="I76" s="19">
        <f t="shared" si="17"/>
        <v>0</v>
      </c>
      <c r="J76" s="22">
        <f t="shared" si="18"/>
        <v>0</v>
      </c>
    </row>
    <row r="77" spans="2:10" ht="30" customHeight="1" x14ac:dyDescent="0.25">
      <c r="B77" s="18" t="s">
        <v>69</v>
      </c>
      <c r="C77" s="19">
        <v>10000</v>
      </c>
      <c r="D77" s="20">
        <v>0</v>
      </c>
      <c r="E77" s="19">
        <f t="shared" si="13"/>
        <v>0</v>
      </c>
      <c r="F77" s="19">
        <f t="shared" si="14"/>
        <v>0</v>
      </c>
      <c r="G77" s="19">
        <f t="shared" si="15"/>
        <v>0</v>
      </c>
      <c r="H77" s="21">
        <f t="shared" si="16"/>
        <v>0</v>
      </c>
      <c r="I77" s="19">
        <f t="shared" si="17"/>
        <v>0</v>
      </c>
      <c r="J77" s="22">
        <f t="shared" si="18"/>
        <v>0</v>
      </c>
    </row>
    <row r="78" spans="2:10" ht="30" customHeight="1" x14ac:dyDescent="0.25">
      <c r="B78" s="23" t="s">
        <v>70</v>
      </c>
      <c r="C78" s="19">
        <v>30000</v>
      </c>
      <c r="D78" s="20">
        <v>0</v>
      </c>
      <c r="E78" s="19">
        <f t="shared" si="13"/>
        <v>0</v>
      </c>
      <c r="F78" s="19">
        <f t="shared" si="14"/>
        <v>0</v>
      </c>
      <c r="G78" s="19">
        <f t="shared" si="15"/>
        <v>0</v>
      </c>
      <c r="H78" s="21">
        <f t="shared" si="16"/>
        <v>0</v>
      </c>
      <c r="I78" s="19">
        <f t="shared" si="17"/>
        <v>0</v>
      </c>
      <c r="J78" s="22">
        <f t="shared" si="18"/>
        <v>0</v>
      </c>
    </row>
    <row r="79" spans="2:10" ht="30" customHeight="1" x14ac:dyDescent="0.25">
      <c r="B79" s="23" t="s">
        <v>71</v>
      </c>
      <c r="C79" s="19">
        <v>5000000</v>
      </c>
      <c r="D79" s="20">
        <v>0</v>
      </c>
      <c r="E79" s="19">
        <f t="shared" si="13"/>
        <v>0</v>
      </c>
      <c r="F79" s="19">
        <f t="shared" si="14"/>
        <v>0</v>
      </c>
      <c r="G79" s="19">
        <f t="shared" si="15"/>
        <v>0</v>
      </c>
      <c r="H79" s="21">
        <f t="shared" si="16"/>
        <v>0</v>
      </c>
      <c r="I79" s="19">
        <f t="shared" si="17"/>
        <v>0</v>
      </c>
      <c r="J79" s="22">
        <f t="shared" si="18"/>
        <v>0</v>
      </c>
    </row>
    <row r="80" spans="2:10" ht="30" customHeight="1" x14ac:dyDescent="0.25">
      <c r="B80" s="18" t="s">
        <v>72</v>
      </c>
      <c r="C80" s="19">
        <v>1000000</v>
      </c>
      <c r="D80" s="20">
        <v>0</v>
      </c>
      <c r="E80" s="19">
        <f t="shared" si="13"/>
        <v>0</v>
      </c>
      <c r="F80" s="19">
        <f t="shared" si="14"/>
        <v>0</v>
      </c>
      <c r="G80" s="19">
        <f t="shared" si="15"/>
        <v>0</v>
      </c>
      <c r="H80" s="21">
        <f t="shared" si="16"/>
        <v>0</v>
      </c>
      <c r="I80" s="19">
        <f t="shared" si="17"/>
        <v>0</v>
      </c>
      <c r="J80" s="22">
        <f t="shared" si="18"/>
        <v>0</v>
      </c>
    </row>
    <row r="81" spans="2:10" ht="6" customHeight="1" x14ac:dyDescent="0.25"/>
    <row r="82" spans="2:10" ht="30" customHeight="1" x14ac:dyDescent="0.25">
      <c r="B82" s="33" t="s">
        <v>26</v>
      </c>
      <c r="C82" s="34"/>
      <c r="D82" s="34"/>
      <c r="E82" s="35">
        <f t="shared" ref="E82:J82" si="19">SUM(E68:E80)</f>
        <v>0</v>
      </c>
      <c r="F82" s="35">
        <f t="shared" si="19"/>
        <v>0</v>
      </c>
      <c r="G82" s="35">
        <f t="shared" si="19"/>
        <v>0</v>
      </c>
      <c r="H82" s="22">
        <f t="shared" si="19"/>
        <v>0</v>
      </c>
      <c r="I82" s="35">
        <f t="shared" si="19"/>
        <v>0</v>
      </c>
      <c r="J82" s="22">
        <f t="shared" si="19"/>
        <v>0</v>
      </c>
    </row>
    <row r="83" spans="2:10" ht="6" customHeight="1" x14ac:dyDescent="0.25"/>
    <row r="84" spans="2:10" ht="19.95" customHeight="1" x14ac:dyDescent="0.25"/>
    <row r="85" spans="2:10" ht="19.95" customHeight="1" x14ac:dyDescent="0.25"/>
    <row r="86" spans="2:10" s="2" customFormat="1" ht="19.95" customHeight="1" x14ac:dyDescent="0.25">
      <c r="B86" s="7" t="s">
        <v>73</v>
      </c>
      <c r="C86" s="7"/>
      <c r="D86" s="15"/>
      <c r="E86" s="7"/>
      <c r="F86" s="7"/>
      <c r="G86" s="7"/>
      <c r="H86" s="7"/>
      <c r="I86" s="7"/>
      <c r="J86" s="6"/>
    </row>
    <row r="87" spans="2:10" ht="6" customHeight="1" x14ac:dyDescent="0.25"/>
    <row r="88" spans="2:10" s="39" customFormat="1" ht="15" customHeight="1" x14ac:dyDescent="0.25">
      <c r="B88" s="39" t="s">
        <v>74</v>
      </c>
      <c r="C88" s="40"/>
      <c r="D88" s="41"/>
      <c r="E88" s="40"/>
      <c r="F88" s="40"/>
      <c r="G88" s="40"/>
      <c r="H88" s="17"/>
      <c r="I88" s="40"/>
      <c r="J88" s="17"/>
    </row>
    <row r="89" spans="2:10" s="39" customFormat="1" ht="15" customHeight="1" x14ac:dyDescent="0.25">
      <c r="B89" s="39" t="s">
        <v>75</v>
      </c>
      <c r="C89" s="40"/>
      <c r="D89" s="41"/>
      <c r="E89" s="40"/>
      <c r="F89" s="40"/>
      <c r="G89" s="40"/>
      <c r="H89" s="17"/>
      <c r="I89" s="40"/>
      <c r="J89" s="17"/>
    </row>
    <row r="90" spans="2:10" ht="6" customHeight="1" x14ac:dyDescent="0.25"/>
    <row r="91" spans="2:10" ht="34.950000000000003" customHeight="1" x14ac:dyDescent="0.25">
      <c r="B91" s="9" t="s">
        <v>6</v>
      </c>
      <c r="C91" s="10" t="s">
        <v>8</v>
      </c>
      <c r="D91" s="12" t="s">
        <v>9</v>
      </c>
      <c r="E91" s="10" t="s">
        <v>10</v>
      </c>
      <c r="F91" s="10" t="s">
        <v>11</v>
      </c>
      <c r="G91" s="10" t="s">
        <v>12</v>
      </c>
      <c r="H91" s="10" t="s">
        <v>13</v>
      </c>
      <c r="I91" s="10" t="s">
        <v>14</v>
      </c>
      <c r="J91" s="10" t="s">
        <v>15</v>
      </c>
    </row>
    <row r="92" spans="2:10" ht="6" customHeight="1" x14ac:dyDescent="0.25">
      <c r="B92" s="24"/>
      <c r="C92" s="32"/>
      <c r="D92" s="26"/>
      <c r="E92" s="25"/>
      <c r="F92" s="25"/>
      <c r="G92" s="25"/>
      <c r="H92" s="25"/>
      <c r="I92" s="25"/>
      <c r="J92" s="25"/>
    </row>
    <row r="93" spans="2:10" ht="30" customHeight="1" x14ac:dyDescent="0.25">
      <c r="B93" s="18" t="s">
        <v>77</v>
      </c>
      <c r="C93" s="19">
        <v>325926.77</v>
      </c>
      <c r="D93" s="20">
        <v>0</v>
      </c>
      <c r="E93" s="19">
        <f t="shared" ref="E93:E94" si="20">C93*D93</f>
        <v>0</v>
      </c>
      <c r="F93" s="19">
        <f t="shared" ref="F93:F94" si="21">C93*D93</f>
        <v>0</v>
      </c>
      <c r="G93" s="19">
        <f t="shared" ref="G93:G94" si="22">C93*D93</f>
        <v>0</v>
      </c>
      <c r="H93" s="21">
        <f t="shared" ref="H93:H94" si="23">SUM(E93:G93)</f>
        <v>0</v>
      </c>
      <c r="I93" s="19">
        <f t="shared" ref="I93:I94" si="24">C93*D93*2</f>
        <v>0</v>
      </c>
      <c r="J93" s="22">
        <f t="shared" ref="J93:J94" si="25">SUM(H93:I93)</f>
        <v>0</v>
      </c>
    </row>
    <row r="94" spans="2:10" ht="30" customHeight="1" x14ac:dyDescent="0.25">
      <c r="B94" s="23" t="s">
        <v>76</v>
      </c>
      <c r="C94" s="19">
        <v>15800000</v>
      </c>
      <c r="D94" s="20">
        <v>0</v>
      </c>
      <c r="E94" s="19">
        <f t="shared" si="20"/>
        <v>0</v>
      </c>
      <c r="F94" s="19">
        <f t="shared" si="21"/>
        <v>0</v>
      </c>
      <c r="G94" s="19">
        <f t="shared" si="22"/>
        <v>0</v>
      </c>
      <c r="H94" s="21">
        <f t="shared" si="23"/>
        <v>0</v>
      </c>
      <c r="I94" s="19">
        <f t="shared" si="24"/>
        <v>0</v>
      </c>
      <c r="J94" s="22">
        <f t="shared" si="25"/>
        <v>0</v>
      </c>
    </row>
    <row r="95" spans="2:10" ht="6" customHeight="1" x14ac:dyDescent="0.25"/>
    <row r="96" spans="2:10" ht="30" customHeight="1" x14ac:dyDescent="0.25">
      <c r="B96" s="33" t="s">
        <v>26</v>
      </c>
      <c r="C96" s="34">
        <f>SUM(C93:C94)</f>
        <v>16125926.77</v>
      </c>
      <c r="D96" s="34"/>
      <c r="E96" s="35">
        <f t="shared" ref="E96:J96" si="26">SUM(E93:E94)</f>
        <v>0</v>
      </c>
      <c r="F96" s="35">
        <f t="shared" si="26"/>
        <v>0</v>
      </c>
      <c r="G96" s="35">
        <f t="shared" si="26"/>
        <v>0</v>
      </c>
      <c r="H96" s="22">
        <f t="shared" si="26"/>
        <v>0</v>
      </c>
      <c r="I96" s="35">
        <f t="shared" si="26"/>
        <v>0</v>
      </c>
      <c r="J96" s="22">
        <f t="shared" si="26"/>
        <v>0</v>
      </c>
    </row>
    <row r="97" spans="2:10" ht="6" customHeight="1" x14ac:dyDescent="0.25"/>
    <row r="98" spans="2:10" ht="19.95" customHeight="1" x14ac:dyDescent="0.25"/>
    <row r="99" spans="2:10" ht="19.95" customHeight="1" x14ac:dyDescent="0.25"/>
    <row r="100" spans="2:10" s="2" customFormat="1" ht="19.95" customHeight="1" x14ac:dyDescent="0.25">
      <c r="B100" s="7" t="s">
        <v>78</v>
      </c>
      <c r="C100" s="7"/>
      <c r="D100" s="15"/>
      <c r="E100" s="7"/>
      <c r="F100" s="7"/>
      <c r="G100" s="7"/>
      <c r="H100" s="7"/>
      <c r="I100" s="7"/>
      <c r="J100" s="6"/>
    </row>
    <row r="101" spans="2:10" ht="6" customHeight="1" x14ac:dyDescent="0.25"/>
    <row r="102" spans="2:10" s="39" customFormat="1" ht="15" customHeight="1" x14ac:dyDescent="0.25">
      <c r="B102" s="39" t="s">
        <v>79</v>
      </c>
      <c r="C102" s="40"/>
      <c r="D102" s="41"/>
      <c r="E102" s="40"/>
      <c r="F102" s="40"/>
      <c r="G102" s="40"/>
      <c r="H102" s="17"/>
      <c r="I102" s="40"/>
      <c r="J102" s="17"/>
    </row>
    <row r="103" spans="2:10" s="39" customFormat="1" ht="15" customHeight="1" x14ac:dyDescent="0.25">
      <c r="B103" s="39" t="s">
        <v>75</v>
      </c>
      <c r="C103" s="40"/>
      <c r="D103" s="41"/>
      <c r="E103" s="40"/>
      <c r="F103" s="40"/>
      <c r="G103" s="40"/>
      <c r="H103" s="17"/>
      <c r="I103" s="40"/>
      <c r="J103" s="17"/>
    </row>
    <row r="104" spans="2:10" ht="6" customHeight="1" x14ac:dyDescent="0.25"/>
    <row r="105" spans="2:10" ht="34.950000000000003" customHeight="1" x14ac:dyDescent="0.25">
      <c r="B105" s="9" t="s">
        <v>6</v>
      </c>
      <c r="C105" s="10" t="s">
        <v>8</v>
      </c>
      <c r="D105" s="12" t="s">
        <v>9</v>
      </c>
      <c r="E105" s="10" t="s">
        <v>10</v>
      </c>
      <c r="F105" s="10" t="s">
        <v>11</v>
      </c>
      <c r="G105" s="10" t="s">
        <v>12</v>
      </c>
      <c r="H105" s="10" t="s">
        <v>13</v>
      </c>
      <c r="I105" s="10" t="s">
        <v>14</v>
      </c>
      <c r="J105" s="10" t="s">
        <v>15</v>
      </c>
    </row>
    <row r="106" spans="2:10" ht="6" customHeight="1" x14ac:dyDescent="0.25">
      <c r="B106" s="24"/>
      <c r="C106" s="32"/>
      <c r="D106" s="26"/>
      <c r="E106" s="25"/>
      <c r="F106" s="25"/>
      <c r="G106" s="25"/>
      <c r="H106" s="25"/>
      <c r="I106" s="25"/>
      <c r="J106" s="25"/>
    </row>
    <row r="107" spans="2:10" ht="30" customHeight="1" x14ac:dyDescent="0.25">
      <c r="B107" s="18" t="s">
        <v>80</v>
      </c>
      <c r="C107" s="19">
        <v>100000</v>
      </c>
      <c r="D107" s="20">
        <v>0</v>
      </c>
      <c r="E107" s="19">
        <f t="shared" ref="E107" si="27">C107*D107</f>
        <v>0</v>
      </c>
      <c r="F107" s="19">
        <f t="shared" ref="F107" si="28">C107*D107</f>
        <v>0</v>
      </c>
      <c r="G107" s="19">
        <f t="shared" ref="G107" si="29">C107*D107</f>
        <v>0</v>
      </c>
      <c r="H107" s="21">
        <f t="shared" ref="H107" si="30">SUM(E107:G107)</f>
        <v>0</v>
      </c>
      <c r="I107" s="19">
        <f t="shared" ref="I107" si="31">C107*D107*2</f>
        <v>0</v>
      </c>
      <c r="J107" s="22">
        <f t="shared" ref="J107" si="32">SUM(H107:I107)</f>
        <v>0</v>
      </c>
    </row>
    <row r="108" spans="2:10" ht="6" customHeight="1" x14ac:dyDescent="0.25"/>
    <row r="109" spans="2:10" ht="30" customHeight="1" x14ac:dyDescent="0.25">
      <c r="B109" s="33" t="s">
        <v>26</v>
      </c>
      <c r="C109" s="34">
        <f>SUM(C107:C107)</f>
        <v>100000</v>
      </c>
      <c r="D109" s="34"/>
      <c r="E109" s="35">
        <f t="shared" ref="E109:J109" si="33">SUM(E107:E107)</f>
        <v>0</v>
      </c>
      <c r="F109" s="35">
        <f t="shared" si="33"/>
        <v>0</v>
      </c>
      <c r="G109" s="35">
        <f t="shared" si="33"/>
        <v>0</v>
      </c>
      <c r="H109" s="22">
        <f t="shared" si="33"/>
        <v>0</v>
      </c>
      <c r="I109" s="35">
        <f t="shared" si="33"/>
        <v>0</v>
      </c>
      <c r="J109" s="22">
        <f t="shared" si="33"/>
        <v>0</v>
      </c>
    </row>
    <row r="110" spans="2:10" ht="6" customHeight="1" x14ac:dyDescent="0.25"/>
    <row r="111" spans="2:10" ht="19.95" customHeight="1" x14ac:dyDescent="0.25"/>
    <row r="112" spans="2:10" ht="19.95" customHeight="1" x14ac:dyDescent="0.25"/>
    <row r="113" spans="2:10" ht="6" customHeight="1" x14ac:dyDescent="0.25"/>
    <row r="114" spans="2:10" s="43" customFormat="1" ht="30" customHeight="1" x14ac:dyDescent="0.25">
      <c r="B114" s="44" t="s">
        <v>81</v>
      </c>
      <c r="C114" s="42"/>
      <c r="D114" s="42"/>
      <c r="E114" s="45">
        <f>SUM(E62,E82,E96,E109)</f>
        <v>0</v>
      </c>
      <c r="F114" s="45">
        <f t="shared" ref="F114:J114" si="34">SUM(F62,F82,F96,F109)</f>
        <v>0</v>
      </c>
      <c r="G114" s="45">
        <f t="shared" si="34"/>
        <v>0</v>
      </c>
      <c r="H114" s="46">
        <f t="shared" si="34"/>
        <v>0</v>
      </c>
      <c r="I114" s="45">
        <f t="shared" si="34"/>
        <v>0</v>
      </c>
      <c r="J114" s="46">
        <f t="shared" si="34"/>
        <v>0</v>
      </c>
    </row>
    <row r="115" spans="2:10" s="43" customFormat="1" ht="30" customHeight="1" x14ac:dyDescent="0.25">
      <c r="B115" s="44" t="s">
        <v>82</v>
      </c>
      <c r="C115" s="42"/>
      <c r="D115" s="42"/>
      <c r="E115" s="56">
        <f>SUM(E114:G114,I114)</f>
        <v>0</v>
      </c>
      <c r="F115" s="57"/>
      <c r="G115" s="57"/>
      <c r="H115" s="57"/>
      <c r="I115" s="57"/>
      <c r="J115" s="58"/>
    </row>
    <row r="116" spans="2:10" ht="6" customHeight="1" x14ac:dyDescent="0.25"/>
  </sheetData>
  <mergeCells count="11">
    <mergeCell ref="E115:J115"/>
    <mergeCell ref="B2:J2"/>
    <mergeCell ref="B4:J4"/>
    <mergeCell ref="C68:C70"/>
    <mergeCell ref="D68:D70"/>
    <mergeCell ref="E68:E70"/>
    <mergeCell ref="F68:F70"/>
    <mergeCell ref="G68:G70"/>
    <mergeCell ref="H68:H70"/>
    <mergeCell ref="I68:I70"/>
    <mergeCell ref="J68:J70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8" orientation="portrait" r:id="rId1"/>
  <rowBreaks count="1" manualBreakCount="1">
    <brk id="6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4683-009E-40AF-82FC-DE392C8519C7}">
  <sheetPr>
    <pageSetUpPr fitToPage="1"/>
  </sheetPr>
  <dimension ref="B1:J24"/>
  <sheetViews>
    <sheetView showGridLines="0" zoomScale="75" zoomScaleNormal="75" workbookViewId="0">
      <pane ySplit="13" topLeftCell="A14" activePane="bottomLeft" state="frozen"/>
      <selection pane="bottomLeft"/>
    </sheetView>
  </sheetViews>
  <sheetFormatPr defaultRowHeight="13.8" x14ac:dyDescent="0.25"/>
  <cols>
    <col min="1" max="1" width="2.6328125" style="1" customWidth="1"/>
    <col min="2" max="2" width="54.36328125" style="1" bestFit="1" customWidth="1"/>
    <col min="3" max="3" width="20.6328125" style="5" customWidth="1"/>
    <col min="4" max="4" width="20.6328125" style="13" customWidth="1"/>
    <col min="5" max="7" width="20.6328125" style="5" customWidth="1"/>
    <col min="8" max="8" width="20.6328125" style="7" customWidth="1"/>
    <col min="9" max="9" width="20.6328125" style="5" customWidth="1"/>
    <col min="10" max="10" width="20.6328125" style="6" customWidth="1"/>
    <col min="11" max="12" width="2.6328125" style="1" customWidth="1"/>
    <col min="13" max="16384" width="8.7265625" style="1"/>
  </cols>
  <sheetData>
    <row r="1" spans="2:10" ht="6" customHeight="1" x14ac:dyDescent="0.25"/>
    <row r="2" spans="2:10" s="3" customFormat="1" ht="19.95" customHeight="1" x14ac:dyDescent="0.25">
      <c r="B2" s="59" t="s">
        <v>83</v>
      </c>
      <c r="C2" s="60"/>
      <c r="D2" s="60"/>
      <c r="E2" s="60"/>
      <c r="F2" s="60"/>
      <c r="G2" s="60"/>
      <c r="H2" s="60"/>
      <c r="I2" s="60"/>
      <c r="J2" s="60"/>
    </row>
    <row r="3" spans="2:10" s="3" customFormat="1" ht="6" customHeight="1" x14ac:dyDescent="0.25">
      <c r="C3" s="6"/>
      <c r="D3" s="14"/>
      <c r="E3" s="6"/>
      <c r="F3" s="6"/>
      <c r="G3" s="6"/>
      <c r="H3" s="6"/>
      <c r="I3" s="6"/>
      <c r="J3" s="6"/>
    </row>
    <row r="4" spans="2:10" s="3" customFormat="1" ht="19.95" customHeight="1" x14ac:dyDescent="0.25">
      <c r="B4" s="59" t="s">
        <v>1</v>
      </c>
      <c r="C4" s="60"/>
      <c r="D4" s="60"/>
      <c r="E4" s="60"/>
      <c r="F4" s="60"/>
      <c r="G4" s="60"/>
      <c r="H4" s="60"/>
      <c r="I4" s="60"/>
      <c r="J4" s="60"/>
    </row>
    <row r="5" spans="2:10" ht="6" customHeight="1" x14ac:dyDescent="0.25"/>
    <row r="6" spans="2:10" ht="19.95" customHeight="1" x14ac:dyDescent="0.25">
      <c r="B6" s="1" t="s">
        <v>2</v>
      </c>
    </row>
    <row r="7" spans="2:10" ht="6" customHeight="1" x14ac:dyDescent="0.25"/>
    <row r="8" spans="2:10" s="2" customFormat="1" ht="19.95" customHeight="1" x14ac:dyDescent="0.25">
      <c r="B8" s="7" t="s">
        <v>84</v>
      </c>
      <c r="C8" s="7"/>
      <c r="D8" s="15"/>
      <c r="E8" s="7"/>
      <c r="F8" s="7"/>
      <c r="G8" s="7"/>
      <c r="H8" s="7"/>
      <c r="I8" s="7"/>
      <c r="J8" s="6"/>
    </row>
    <row r="9" spans="2:10" ht="6" customHeight="1" x14ac:dyDescent="0.25"/>
    <row r="10" spans="2:10" s="4" customFormat="1" ht="15" customHeight="1" x14ac:dyDescent="0.25">
      <c r="B10" s="4" t="s">
        <v>85</v>
      </c>
      <c r="C10" s="8"/>
      <c r="D10" s="16"/>
      <c r="E10" s="8"/>
      <c r="F10" s="8"/>
      <c r="G10" s="8"/>
      <c r="H10" s="17"/>
      <c r="I10" s="8"/>
      <c r="J10" s="6"/>
    </row>
    <row r="11" spans="2:10" s="4" customFormat="1" ht="15" customHeight="1" x14ac:dyDescent="0.25">
      <c r="B11" s="4" t="s">
        <v>86</v>
      </c>
      <c r="C11" s="8"/>
      <c r="D11" s="16"/>
      <c r="E11" s="8"/>
      <c r="F11" s="8"/>
      <c r="G11" s="8"/>
      <c r="H11" s="17"/>
      <c r="I11" s="8"/>
      <c r="J11" s="6"/>
    </row>
    <row r="12" spans="2:10" ht="6" customHeight="1" x14ac:dyDescent="0.25"/>
    <row r="13" spans="2:10" s="11" customFormat="1" ht="34.950000000000003" customHeight="1" x14ac:dyDescent="0.25">
      <c r="B13" s="9" t="s">
        <v>6</v>
      </c>
      <c r="C13" s="10" t="s">
        <v>8</v>
      </c>
      <c r="D13" s="12" t="s">
        <v>9</v>
      </c>
      <c r="E13" s="10" t="s">
        <v>10</v>
      </c>
      <c r="F13" s="10" t="s">
        <v>11</v>
      </c>
      <c r="G13" s="10" t="s">
        <v>12</v>
      </c>
      <c r="H13" s="10" t="s">
        <v>13</v>
      </c>
      <c r="I13" s="10" t="s">
        <v>14</v>
      </c>
      <c r="J13" s="10" t="s">
        <v>15</v>
      </c>
    </row>
    <row r="14" spans="2:10" s="27" customFormat="1" ht="6" customHeight="1" x14ac:dyDescent="0.25">
      <c r="B14" s="24"/>
      <c r="C14" s="32"/>
      <c r="D14" s="26"/>
      <c r="E14" s="25"/>
      <c r="F14" s="25"/>
      <c r="G14" s="25"/>
      <c r="H14" s="25"/>
      <c r="I14" s="25"/>
      <c r="J14" s="25"/>
    </row>
    <row r="15" spans="2:10" ht="30" customHeight="1" x14ac:dyDescent="0.25">
      <c r="B15" s="18" t="s">
        <v>88</v>
      </c>
      <c r="C15" s="19">
        <v>12000000</v>
      </c>
      <c r="D15" s="20">
        <v>0</v>
      </c>
      <c r="E15" s="19">
        <f>C15*D15</f>
        <v>0</v>
      </c>
      <c r="F15" s="19">
        <f>C15*D15</f>
        <v>0</v>
      </c>
      <c r="G15" s="19">
        <f>C15*D15</f>
        <v>0</v>
      </c>
      <c r="H15" s="21">
        <f>SUM(E15:G15)</f>
        <v>0</v>
      </c>
      <c r="I15" s="19">
        <f>C15*D15*2</f>
        <v>0</v>
      </c>
      <c r="J15" s="22">
        <f>SUM(H15:I15)</f>
        <v>0</v>
      </c>
    </row>
    <row r="16" spans="2:10" ht="6" customHeight="1" x14ac:dyDescent="0.25"/>
    <row r="17" spans="2:10" s="3" customFormat="1" ht="30" customHeight="1" x14ac:dyDescent="0.25">
      <c r="B17" s="33" t="s">
        <v>26</v>
      </c>
      <c r="C17" s="34">
        <f>SUM(C15:C15)</f>
        <v>12000000</v>
      </c>
      <c r="D17" s="34"/>
      <c r="E17" s="35">
        <f t="shared" ref="E17:J17" si="0">SUM(E15:E15)</f>
        <v>0</v>
      </c>
      <c r="F17" s="35">
        <f t="shared" si="0"/>
        <v>0</v>
      </c>
      <c r="G17" s="35">
        <f t="shared" si="0"/>
        <v>0</v>
      </c>
      <c r="H17" s="22">
        <f t="shared" si="0"/>
        <v>0</v>
      </c>
      <c r="I17" s="35">
        <f t="shared" si="0"/>
        <v>0</v>
      </c>
      <c r="J17" s="22">
        <f t="shared" si="0"/>
        <v>0</v>
      </c>
    </row>
    <row r="18" spans="2:10" ht="6" customHeight="1" x14ac:dyDescent="0.25"/>
    <row r="19" spans="2:10" ht="19.95" customHeight="1" x14ac:dyDescent="0.25"/>
    <row r="20" spans="2:10" ht="19.95" customHeight="1" x14ac:dyDescent="0.25"/>
    <row r="21" spans="2:10" ht="6" customHeight="1" x14ac:dyDescent="0.25"/>
    <row r="22" spans="2:10" s="43" customFormat="1" ht="30" customHeight="1" x14ac:dyDescent="0.25">
      <c r="B22" s="44" t="s">
        <v>87</v>
      </c>
      <c r="C22" s="42"/>
      <c r="D22" s="42"/>
      <c r="E22" s="45">
        <f t="shared" ref="E22:J22" si="1">E17</f>
        <v>0</v>
      </c>
      <c r="F22" s="45">
        <f t="shared" si="1"/>
        <v>0</v>
      </c>
      <c r="G22" s="45">
        <f t="shared" si="1"/>
        <v>0</v>
      </c>
      <c r="H22" s="46">
        <f t="shared" si="1"/>
        <v>0</v>
      </c>
      <c r="I22" s="45">
        <f t="shared" si="1"/>
        <v>0</v>
      </c>
      <c r="J22" s="46">
        <f t="shared" si="1"/>
        <v>0</v>
      </c>
    </row>
    <row r="23" spans="2:10" s="43" customFormat="1" ht="30" customHeight="1" x14ac:dyDescent="0.25">
      <c r="B23" s="44" t="s">
        <v>82</v>
      </c>
      <c r="C23" s="42"/>
      <c r="D23" s="42"/>
      <c r="E23" s="56">
        <f>SUM(E22:G22,I22)</f>
        <v>0</v>
      </c>
      <c r="F23" s="57"/>
      <c r="G23" s="57"/>
      <c r="H23" s="57"/>
      <c r="I23" s="57"/>
      <c r="J23" s="58"/>
    </row>
    <row r="24" spans="2:10" ht="6" customHeight="1" x14ac:dyDescent="0.25"/>
  </sheetData>
  <mergeCells count="3">
    <mergeCell ref="E23:J23"/>
    <mergeCell ref="B2:J2"/>
    <mergeCell ref="B4:J4"/>
  </mergeCells>
  <printOptions horizontalCentered="1"/>
  <pageMargins left="0.25" right="0.25" top="0.75" bottom="0.75" header="0.3" footer="0.3"/>
  <pageSetup paperSize="8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F0C6-11A2-45F2-81D4-12572EC9931C}">
  <sheetPr>
    <pageSetUpPr fitToPage="1"/>
  </sheetPr>
  <dimension ref="B1:J24"/>
  <sheetViews>
    <sheetView showGridLines="0" zoomScale="75" zoomScaleNormal="75" workbookViewId="0">
      <pane ySplit="13" topLeftCell="A14" activePane="bottomLeft" state="frozen"/>
      <selection pane="bottomLeft"/>
    </sheetView>
  </sheetViews>
  <sheetFormatPr defaultRowHeight="13.8" x14ac:dyDescent="0.25"/>
  <cols>
    <col min="1" max="1" width="2.6328125" style="1" customWidth="1"/>
    <col min="2" max="2" width="54.36328125" style="1" bestFit="1" customWidth="1"/>
    <col min="3" max="3" width="20.6328125" style="5" customWidth="1"/>
    <col min="4" max="4" width="20.6328125" style="13" customWidth="1"/>
    <col min="5" max="7" width="20.6328125" style="5" customWidth="1"/>
    <col min="8" max="8" width="20.6328125" style="7" customWidth="1"/>
    <col min="9" max="9" width="20.6328125" style="5" customWidth="1"/>
    <col min="10" max="10" width="20.6328125" style="6" customWidth="1"/>
    <col min="11" max="12" width="2.6328125" style="1" customWidth="1"/>
    <col min="13" max="16384" width="8.7265625" style="1"/>
  </cols>
  <sheetData>
    <row r="1" spans="2:10" ht="6" customHeight="1" x14ac:dyDescent="0.25"/>
    <row r="2" spans="2:10" s="3" customFormat="1" ht="19.95" customHeight="1" x14ac:dyDescent="0.25">
      <c r="B2" s="59" t="s">
        <v>89</v>
      </c>
      <c r="C2" s="60"/>
      <c r="D2" s="60"/>
      <c r="E2" s="60"/>
      <c r="F2" s="60"/>
      <c r="G2" s="60"/>
      <c r="H2" s="60"/>
      <c r="I2" s="60"/>
      <c r="J2" s="60"/>
    </row>
    <row r="3" spans="2:10" s="3" customFormat="1" ht="6" customHeight="1" x14ac:dyDescent="0.25">
      <c r="C3" s="6"/>
      <c r="D3" s="14"/>
      <c r="E3" s="6"/>
      <c r="F3" s="6"/>
      <c r="G3" s="6"/>
      <c r="H3" s="6"/>
      <c r="I3" s="6"/>
      <c r="J3" s="6"/>
    </row>
    <row r="4" spans="2:10" s="3" customFormat="1" ht="19.95" customHeight="1" x14ac:dyDescent="0.25">
      <c r="B4" s="59" t="s">
        <v>1</v>
      </c>
      <c r="C4" s="60"/>
      <c r="D4" s="60"/>
      <c r="E4" s="60"/>
      <c r="F4" s="60"/>
      <c r="G4" s="60"/>
      <c r="H4" s="60"/>
      <c r="I4" s="60"/>
      <c r="J4" s="60"/>
    </row>
    <row r="5" spans="2:10" ht="6" customHeight="1" x14ac:dyDescent="0.25"/>
    <row r="6" spans="2:10" ht="19.95" customHeight="1" x14ac:dyDescent="0.25">
      <c r="B6" s="1" t="s">
        <v>2</v>
      </c>
    </row>
    <row r="7" spans="2:10" ht="6" customHeight="1" x14ac:dyDescent="0.25"/>
    <row r="8" spans="2:10" s="2" customFormat="1" ht="19.95" customHeight="1" x14ac:dyDescent="0.25">
      <c r="B8" s="7" t="s">
        <v>90</v>
      </c>
      <c r="C8" s="7"/>
      <c r="D8" s="15"/>
      <c r="E8" s="7"/>
      <c r="F8" s="7"/>
      <c r="G8" s="7"/>
      <c r="H8" s="7"/>
      <c r="I8" s="7"/>
      <c r="J8" s="6"/>
    </row>
    <row r="9" spans="2:10" ht="6" customHeight="1" x14ac:dyDescent="0.25"/>
    <row r="10" spans="2:10" s="4" customFormat="1" ht="15" customHeight="1" x14ac:dyDescent="0.25">
      <c r="B10" s="4" t="s">
        <v>91</v>
      </c>
      <c r="C10" s="8"/>
      <c r="D10" s="16"/>
      <c r="E10" s="8"/>
      <c r="F10" s="8"/>
      <c r="G10" s="8"/>
      <c r="H10" s="17"/>
      <c r="I10" s="8"/>
      <c r="J10" s="6"/>
    </row>
    <row r="11" spans="2:10" s="4" customFormat="1" ht="15" customHeight="1" x14ac:dyDescent="0.25">
      <c r="B11" s="4" t="s">
        <v>86</v>
      </c>
      <c r="C11" s="8"/>
      <c r="D11" s="16"/>
      <c r="E11" s="8"/>
      <c r="F11" s="8"/>
      <c r="G11" s="8"/>
      <c r="H11" s="17"/>
      <c r="I11" s="8"/>
      <c r="J11" s="6"/>
    </row>
    <row r="12" spans="2:10" ht="6" customHeight="1" x14ac:dyDescent="0.25"/>
    <row r="13" spans="2:10" s="11" customFormat="1" ht="34.950000000000003" customHeight="1" x14ac:dyDescent="0.25">
      <c r="B13" s="9" t="s">
        <v>6</v>
      </c>
      <c r="C13" s="10" t="s">
        <v>8</v>
      </c>
      <c r="D13" s="12" t="s">
        <v>9</v>
      </c>
      <c r="E13" s="10" t="s">
        <v>10</v>
      </c>
      <c r="F13" s="10" t="s">
        <v>11</v>
      </c>
      <c r="G13" s="10" t="s">
        <v>12</v>
      </c>
      <c r="H13" s="10" t="s">
        <v>13</v>
      </c>
      <c r="I13" s="10" t="s">
        <v>14</v>
      </c>
      <c r="J13" s="10" t="s">
        <v>15</v>
      </c>
    </row>
    <row r="14" spans="2:10" s="27" customFormat="1" ht="6" customHeight="1" x14ac:dyDescent="0.25">
      <c r="B14" s="24"/>
      <c r="C14" s="32"/>
      <c r="D14" s="26"/>
      <c r="E14" s="25"/>
      <c r="F14" s="25"/>
      <c r="G14" s="25"/>
      <c r="H14" s="25"/>
      <c r="I14" s="25"/>
      <c r="J14" s="25"/>
    </row>
    <row r="15" spans="2:10" ht="30" customHeight="1" x14ac:dyDescent="0.25">
      <c r="B15" s="18" t="s">
        <v>92</v>
      </c>
      <c r="C15" s="19">
        <v>1000000</v>
      </c>
      <c r="D15" s="20">
        <v>0</v>
      </c>
      <c r="E15" s="19">
        <f>C15*D15</f>
        <v>0</v>
      </c>
      <c r="F15" s="19">
        <f>C15*D15</f>
        <v>0</v>
      </c>
      <c r="G15" s="19">
        <f>C15*D15</f>
        <v>0</v>
      </c>
      <c r="H15" s="21">
        <f>SUM(E15:G15)</f>
        <v>0</v>
      </c>
      <c r="I15" s="19">
        <f>C15*D15*2</f>
        <v>0</v>
      </c>
      <c r="J15" s="22">
        <f>SUM(H15:I15)</f>
        <v>0</v>
      </c>
    </row>
    <row r="16" spans="2:10" ht="6" customHeight="1" x14ac:dyDescent="0.25"/>
    <row r="17" spans="2:10" s="3" customFormat="1" ht="30" customHeight="1" x14ac:dyDescent="0.25">
      <c r="B17" s="33" t="s">
        <v>26</v>
      </c>
      <c r="C17" s="34">
        <f>SUM(C15:C15)</f>
        <v>1000000</v>
      </c>
      <c r="D17" s="34"/>
      <c r="E17" s="35">
        <f t="shared" ref="E17:J17" si="0">SUM(E15:E15)</f>
        <v>0</v>
      </c>
      <c r="F17" s="35">
        <f t="shared" si="0"/>
        <v>0</v>
      </c>
      <c r="G17" s="35">
        <f t="shared" si="0"/>
        <v>0</v>
      </c>
      <c r="H17" s="22">
        <f t="shared" si="0"/>
        <v>0</v>
      </c>
      <c r="I17" s="35">
        <f t="shared" si="0"/>
        <v>0</v>
      </c>
      <c r="J17" s="22">
        <f t="shared" si="0"/>
        <v>0</v>
      </c>
    </row>
    <row r="18" spans="2:10" ht="6" customHeight="1" x14ac:dyDescent="0.25"/>
    <row r="19" spans="2:10" ht="19.95" customHeight="1" x14ac:dyDescent="0.25"/>
    <row r="20" spans="2:10" ht="19.95" customHeight="1" x14ac:dyDescent="0.25"/>
    <row r="21" spans="2:10" ht="6" customHeight="1" x14ac:dyDescent="0.25"/>
    <row r="22" spans="2:10" s="43" customFormat="1" ht="30" customHeight="1" x14ac:dyDescent="0.25">
      <c r="B22" s="44" t="s">
        <v>87</v>
      </c>
      <c r="C22" s="42"/>
      <c r="D22" s="42"/>
      <c r="E22" s="45">
        <f t="shared" ref="E22:J22" si="1">E17</f>
        <v>0</v>
      </c>
      <c r="F22" s="45">
        <f t="shared" si="1"/>
        <v>0</v>
      </c>
      <c r="G22" s="45">
        <f t="shared" si="1"/>
        <v>0</v>
      </c>
      <c r="H22" s="46">
        <f t="shared" si="1"/>
        <v>0</v>
      </c>
      <c r="I22" s="45">
        <f t="shared" si="1"/>
        <v>0</v>
      </c>
      <c r="J22" s="46">
        <f t="shared" si="1"/>
        <v>0</v>
      </c>
    </row>
    <row r="23" spans="2:10" s="43" customFormat="1" ht="30" customHeight="1" x14ac:dyDescent="0.25">
      <c r="B23" s="44" t="s">
        <v>82</v>
      </c>
      <c r="C23" s="42"/>
      <c r="D23" s="42"/>
      <c r="E23" s="56">
        <f>SUM(E22:G22,I22)</f>
        <v>0</v>
      </c>
      <c r="F23" s="57"/>
      <c r="G23" s="57"/>
      <c r="H23" s="57"/>
      <c r="I23" s="57"/>
      <c r="J23" s="58"/>
    </row>
    <row r="24" spans="2:10" ht="6" customHeight="1" x14ac:dyDescent="0.25"/>
  </sheetData>
  <mergeCells count="3">
    <mergeCell ref="B2:J2"/>
    <mergeCell ref="B4:J4"/>
    <mergeCell ref="E23:J23"/>
  </mergeCells>
  <printOptions horizontalCentered="1"/>
  <pageMargins left="0.25" right="0.25" top="0.75" bottom="0.75" header="0.3" footer="0.3"/>
  <pageSetup paperSize="8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868AC-9A0A-4ECA-8A8C-5FB00A6C7CB1}">
  <dimension ref="B1:J90"/>
  <sheetViews>
    <sheetView showGridLines="0" tabSelected="1" zoomScale="75" zoomScaleNormal="75" workbookViewId="0">
      <pane ySplit="13" topLeftCell="A40" activePane="bottomLeft" state="frozen"/>
      <selection pane="bottomLeft" activeCell="C22" sqref="C22"/>
    </sheetView>
  </sheetViews>
  <sheetFormatPr defaultRowHeight="13.8" x14ac:dyDescent="0.25"/>
  <cols>
    <col min="1" max="1" width="2.6328125" style="1" customWidth="1"/>
    <col min="2" max="2" width="54.36328125" style="1" bestFit="1" customWidth="1"/>
    <col min="3" max="3" width="20.6328125" style="5" customWidth="1"/>
    <col min="4" max="4" width="20.6328125" style="13" customWidth="1"/>
    <col min="5" max="7" width="20.6328125" style="5" customWidth="1"/>
    <col min="8" max="8" width="20.6328125" style="7" customWidth="1"/>
    <col min="9" max="9" width="20.6328125" style="5" customWidth="1"/>
    <col min="10" max="10" width="20.6328125" style="6" customWidth="1"/>
    <col min="11" max="12" width="2.6328125" style="1" customWidth="1"/>
    <col min="13" max="16384" width="8.7265625" style="1"/>
  </cols>
  <sheetData>
    <row r="1" spans="2:10" ht="6" customHeight="1" x14ac:dyDescent="0.25"/>
    <row r="2" spans="2:10" s="3" customFormat="1" ht="19.95" customHeight="1" x14ac:dyDescent="0.25">
      <c r="B2" s="59" t="s">
        <v>93</v>
      </c>
      <c r="C2" s="60"/>
      <c r="D2" s="60"/>
      <c r="E2" s="60"/>
      <c r="F2" s="60"/>
      <c r="G2" s="60"/>
      <c r="H2" s="60"/>
      <c r="I2" s="60"/>
      <c r="J2" s="60"/>
    </row>
    <row r="3" spans="2:10" s="3" customFormat="1" ht="6" customHeight="1" x14ac:dyDescent="0.25">
      <c r="C3" s="6"/>
      <c r="D3" s="14"/>
      <c r="E3" s="6"/>
      <c r="F3" s="6"/>
      <c r="G3" s="6"/>
      <c r="H3" s="6"/>
      <c r="I3" s="6"/>
      <c r="J3" s="6"/>
    </row>
    <row r="4" spans="2:10" s="3" customFormat="1" ht="19.95" customHeight="1" x14ac:dyDescent="0.25">
      <c r="B4" s="59" t="s">
        <v>1</v>
      </c>
      <c r="C4" s="60"/>
      <c r="D4" s="60"/>
      <c r="E4" s="60"/>
      <c r="F4" s="60"/>
      <c r="G4" s="60"/>
      <c r="H4" s="60"/>
      <c r="I4" s="60"/>
      <c r="J4" s="60"/>
    </row>
    <row r="5" spans="2:10" ht="6" customHeight="1" x14ac:dyDescent="0.25"/>
    <row r="6" spans="2:10" ht="19.95" customHeight="1" x14ac:dyDescent="0.25">
      <c r="B6" s="1" t="s">
        <v>2</v>
      </c>
    </row>
    <row r="7" spans="2:10" ht="6" customHeight="1" x14ac:dyDescent="0.25"/>
    <row r="8" spans="2:10" s="2" customFormat="1" ht="19.95" customHeight="1" x14ac:dyDescent="0.25">
      <c r="B8" s="7" t="s">
        <v>94</v>
      </c>
      <c r="C8" s="7"/>
      <c r="D8" s="15"/>
      <c r="E8" s="7"/>
      <c r="F8" s="7"/>
      <c r="G8" s="7"/>
      <c r="H8" s="7"/>
      <c r="I8" s="7"/>
      <c r="J8" s="6"/>
    </row>
    <row r="9" spans="2:10" ht="6" customHeight="1" x14ac:dyDescent="0.25"/>
    <row r="10" spans="2:10" s="4" customFormat="1" ht="15" customHeight="1" x14ac:dyDescent="0.25">
      <c r="B10" s="4" t="s">
        <v>95</v>
      </c>
      <c r="C10" s="8"/>
      <c r="D10" s="16"/>
      <c r="E10" s="8"/>
      <c r="F10" s="8"/>
      <c r="G10" s="8"/>
      <c r="H10" s="17"/>
      <c r="I10" s="8"/>
      <c r="J10" s="6"/>
    </row>
    <row r="11" spans="2:10" s="4" customFormat="1" ht="15" customHeight="1" x14ac:dyDescent="0.25">
      <c r="B11" s="4" t="s">
        <v>7</v>
      </c>
      <c r="C11" s="8"/>
      <c r="D11" s="16"/>
      <c r="E11" s="8"/>
      <c r="F11" s="8"/>
      <c r="G11" s="8"/>
      <c r="H11" s="17"/>
      <c r="I11" s="8"/>
      <c r="J11" s="6"/>
    </row>
    <row r="12" spans="2:10" ht="6" customHeight="1" x14ac:dyDescent="0.25"/>
    <row r="13" spans="2:10" s="11" customFormat="1" ht="34.950000000000003" customHeight="1" x14ac:dyDescent="0.25">
      <c r="B13" s="9" t="s">
        <v>6</v>
      </c>
      <c r="C13" s="10" t="s">
        <v>102</v>
      </c>
      <c r="D13" s="12" t="s">
        <v>103</v>
      </c>
      <c r="E13" s="10" t="s">
        <v>10</v>
      </c>
      <c r="F13" s="10" t="s">
        <v>11</v>
      </c>
      <c r="G13" s="10" t="s">
        <v>12</v>
      </c>
      <c r="H13" s="10" t="s">
        <v>13</v>
      </c>
      <c r="I13" s="10" t="s">
        <v>14</v>
      </c>
      <c r="J13" s="10" t="s">
        <v>15</v>
      </c>
    </row>
    <row r="14" spans="2:10" s="27" customFormat="1" ht="6" customHeight="1" x14ac:dyDescent="0.25">
      <c r="B14" s="24"/>
      <c r="C14" s="32"/>
      <c r="D14" s="26"/>
      <c r="E14" s="25"/>
      <c r="F14" s="25"/>
      <c r="G14" s="25"/>
      <c r="H14" s="25"/>
      <c r="I14" s="25"/>
      <c r="J14" s="25"/>
    </row>
    <row r="15" spans="2:10" ht="30" customHeight="1" x14ac:dyDescent="0.25">
      <c r="B15" s="18" t="s">
        <v>96</v>
      </c>
      <c r="C15" s="47">
        <v>2</v>
      </c>
      <c r="D15" s="48">
        <v>0</v>
      </c>
      <c r="E15" s="19">
        <f>C15*D15</f>
        <v>0</v>
      </c>
      <c r="F15" s="19">
        <f>C15*D15</f>
        <v>0</v>
      </c>
      <c r="G15" s="19">
        <f>C15*D15</f>
        <v>0</v>
      </c>
      <c r="H15" s="21">
        <f>SUM(E15:G15)</f>
        <v>0</v>
      </c>
      <c r="I15" s="19">
        <f>C15*D15*2</f>
        <v>0</v>
      </c>
      <c r="J15" s="22">
        <f>SUM(H15:I15)</f>
        <v>0</v>
      </c>
    </row>
    <row r="16" spans="2:10" ht="30" customHeight="1" x14ac:dyDescent="0.25">
      <c r="B16" s="23" t="s">
        <v>104</v>
      </c>
      <c r="C16" s="47">
        <v>4</v>
      </c>
      <c r="D16" s="48">
        <v>0</v>
      </c>
      <c r="E16" s="19">
        <f t="shared" ref="E16:E22" si="0">C16*D16</f>
        <v>0</v>
      </c>
      <c r="F16" s="19">
        <f t="shared" ref="F16:F25" si="1">C16*D16</f>
        <v>0</v>
      </c>
      <c r="G16" s="19">
        <f t="shared" ref="G16:G25" si="2">C16*D16</f>
        <v>0</v>
      </c>
      <c r="H16" s="21">
        <f t="shared" ref="H16:H25" si="3">SUM(E16:G16)</f>
        <v>0</v>
      </c>
      <c r="I16" s="19">
        <f t="shared" ref="I16:I25" si="4">C16*D16*2</f>
        <v>0</v>
      </c>
      <c r="J16" s="22">
        <f t="shared" ref="J16:J26" si="5">SUM(H16:I16)</f>
        <v>0</v>
      </c>
    </row>
    <row r="17" spans="2:10" ht="30" customHeight="1" x14ac:dyDescent="0.25">
      <c r="B17" s="23" t="s">
        <v>105</v>
      </c>
      <c r="C17" s="47">
        <v>3</v>
      </c>
      <c r="D17" s="48">
        <v>0</v>
      </c>
      <c r="E17" s="19">
        <f t="shared" si="0"/>
        <v>0</v>
      </c>
      <c r="F17" s="19">
        <f t="shared" si="1"/>
        <v>0</v>
      </c>
      <c r="G17" s="19">
        <f t="shared" si="2"/>
        <v>0</v>
      </c>
      <c r="H17" s="21">
        <f t="shared" si="3"/>
        <v>0</v>
      </c>
      <c r="I17" s="19">
        <f t="shared" si="4"/>
        <v>0</v>
      </c>
      <c r="J17" s="22">
        <f t="shared" si="5"/>
        <v>0</v>
      </c>
    </row>
    <row r="18" spans="2:10" ht="30" customHeight="1" x14ac:dyDescent="0.25">
      <c r="B18" s="18" t="s">
        <v>97</v>
      </c>
      <c r="C18" s="47">
        <v>67</v>
      </c>
      <c r="D18" s="48">
        <v>0</v>
      </c>
      <c r="E18" s="19">
        <f t="shared" si="0"/>
        <v>0</v>
      </c>
      <c r="F18" s="19">
        <f t="shared" si="1"/>
        <v>0</v>
      </c>
      <c r="G18" s="19">
        <f t="shared" si="2"/>
        <v>0</v>
      </c>
      <c r="H18" s="21">
        <f t="shared" si="3"/>
        <v>0</v>
      </c>
      <c r="I18" s="19">
        <f t="shared" si="4"/>
        <v>0</v>
      </c>
      <c r="J18" s="22">
        <f t="shared" si="5"/>
        <v>0</v>
      </c>
    </row>
    <row r="19" spans="2:10" ht="30" customHeight="1" x14ac:dyDescent="0.25">
      <c r="B19" s="23" t="s">
        <v>98</v>
      </c>
      <c r="C19" s="47">
        <v>12</v>
      </c>
      <c r="D19" s="48">
        <v>0</v>
      </c>
      <c r="E19" s="19">
        <f t="shared" si="0"/>
        <v>0</v>
      </c>
      <c r="F19" s="19">
        <f t="shared" si="1"/>
        <v>0</v>
      </c>
      <c r="G19" s="19">
        <f t="shared" si="2"/>
        <v>0</v>
      </c>
      <c r="H19" s="21">
        <f t="shared" si="3"/>
        <v>0</v>
      </c>
      <c r="I19" s="19">
        <f t="shared" si="4"/>
        <v>0</v>
      </c>
      <c r="J19" s="22">
        <f t="shared" si="5"/>
        <v>0</v>
      </c>
    </row>
    <row r="20" spans="2:10" ht="30" customHeight="1" x14ac:dyDescent="0.25">
      <c r="B20" s="23" t="s">
        <v>99</v>
      </c>
      <c r="C20" s="47">
        <v>3</v>
      </c>
      <c r="D20" s="48">
        <v>0</v>
      </c>
      <c r="E20" s="19">
        <f t="shared" si="0"/>
        <v>0</v>
      </c>
      <c r="F20" s="19">
        <f t="shared" si="1"/>
        <v>0</v>
      </c>
      <c r="G20" s="19">
        <f t="shared" si="2"/>
        <v>0</v>
      </c>
      <c r="H20" s="21">
        <f t="shared" si="3"/>
        <v>0</v>
      </c>
      <c r="I20" s="19">
        <f t="shared" si="4"/>
        <v>0</v>
      </c>
      <c r="J20" s="22">
        <f t="shared" si="5"/>
        <v>0</v>
      </c>
    </row>
    <row r="21" spans="2:10" ht="30" customHeight="1" x14ac:dyDescent="0.25">
      <c r="B21" s="18" t="s">
        <v>100</v>
      </c>
      <c r="C21" s="47">
        <v>5</v>
      </c>
      <c r="D21" s="48">
        <v>0</v>
      </c>
      <c r="E21" s="19">
        <f t="shared" si="0"/>
        <v>0</v>
      </c>
      <c r="F21" s="19">
        <f t="shared" si="1"/>
        <v>0</v>
      </c>
      <c r="G21" s="19">
        <f t="shared" si="2"/>
        <v>0</v>
      </c>
      <c r="H21" s="21">
        <f t="shared" si="3"/>
        <v>0</v>
      </c>
      <c r="I21" s="19">
        <f t="shared" si="4"/>
        <v>0</v>
      </c>
      <c r="J21" s="22">
        <f t="shared" si="5"/>
        <v>0</v>
      </c>
    </row>
    <row r="22" spans="2:10" ht="30" customHeight="1" x14ac:dyDescent="0.25">
      <c r="B22" s="18" t="s">
        <v>101</v>
      </c>
      <c r="C22" s="47">
        <v>4</v>
      </c>
      <c r="D22" s="48">
        <v>0</v>
      </c>
      <c r="E22" s="19">
        <f t="shared" si="0"/>
        <v>0</v>
      </c>
      <c r="F22" s="19">
        <f t="shared" si="1"/>
        <v>0</v>
      </c>
      <c r="G22" s="19">
        <f t="shared" si="2"/>
        <v>0</v>
      </c>
      <c r="H22" s="21">
        <f t="shared" si="3"/>
        <v>0</v>
      </c>
      <c r="I22" s="19">
        <f t="shared" si="4"/>
        <v>0</v>
      </c>
      <c r="J22" s="22">
        <f t="shared" si="5"/>
        <v>0</v>
      </c>
    </row>
    <row r="23" spans="2:10" s="30" customFormat="1" ht="19.95" customHeight="1" x14ac:dyDescent="0.25">
      <c r="B23" s="30" t="s">
        <v>27</v>
      </c>
      <c r="C23" s="28"/>
      <c r="D23" s="31"/>
      <c r="E23" s="28"/>
      <c r="F23" s="28"/>
      <c r="G23" s="28"/>
      <c r="H23" s="28"/>
      <c r="I23" s="28"/>
      <c r="J23" s="29"/>
    </row>
    <row r="24" spans="2:10" ht="30" customHeight="1" x14ac:dyDescent="0.25">
      <c r="B24" s="23" t="s">
        <v>106</v>
      </c>
      <c r="C24" s="47">
        <v>17</v>
      </c>
      <c r="D24" s="48">
        <v>0</v>
      </c>
      <c r="E24" s="38">
        <f>((C24*D24)/12)*9</f>
        <v>0</v>
      </c>
      <c r="F24" s="19">
        <f t="shared" si="1"/>
        <v>0</v>
      </c>
      <c r="G24" s="19">
        <f t="shared" si="2"/>
        <v>0</v>
      </c>
      <c r="H24" s="21">
        <f t="shared" si="3"/>
        <v>0</v>
      </c>
      <c r="I24" s="19">
        <f t="shared" si="4"/>
        <v>0</v>
      </c>
      <c r="J24" s="22">
        <f t="shared" si="5"/>
        <v>0</v>
      </c>
    </row>
    <row r="25" spans="2:10" ht="30" customHeight="1" x14ac:dyDescent="0.25">
      <c r="B25" s="23" t="s">
        <v>107</v>
      </c>
      <c r="C25" s="47">
        <v>1</v>
      </c>
      <c r="D25" s="48">
        <v>0</v>
      </c>
      <c r="E25" s="36"/>
      <c r="F25" s="19">
        <f t="shared" si="1"/>
        <v>0</v>
      </c>
      <c r="G25" s="19">
        <f t="shared" si="2"/>
        <v>0</v>
      </c>
      <c r="H25" s="21">
        <f t="shared" si="3"/>
        <v>0</v>
      </c>
      <c r="I25" s="19">
        <f t="shared" si="4"/>
        <v>0</v>
      </c>
      <c r="J25" s="22">
        <f t="shared" si="5"/>
        <v>0</v>
      </c>
    </row>
    <row r="26" spans="2:10" ht="30" customHeight="1" x14ac:dyDescent="0.25">
      <c r="B26" s="23" t="s">
        <v>108</v>
      </c>
      <c r="C26" s="47">
        <v>1</v>
      </c>
      <c r="D26" s="48">
        <v>0</v>
      </c>
      <c r="E26" s="36"/>
      <c r="F26" s="36"/>
      <c r="G26" s="36"/>
      <c r="H26" s="37"/>
      <c r="I26" s="38">
        <f>((C26*D26)/12)*1</f>
        <v>0</v>
      </c>
      <c r="J26" s="22">
        <f t="shared" si="5"/>
        <v>0</v>
      </c>
    </row>
    <row r="27" spans="2:10" ht="6" customHeight="1" x14ac:dyDescent="0.25"/>
    <row r="28" spans="2:10" s="3" customFormat="1" ht="30" customHeight="1" x14ac:dyDescent="0.25">
      <c r="B28" s="33" t="s">
        <v>26</v>
      </c>
      <c r="C28" s="49">
        <f>SUM(C15:C26)</f>
        <v>119</v>
      </c>
      <c r="D28" s="34"/>
      <c r="E28" s="35">
        <f t="shared" ref="E28:J28" si="6">SUM(E15:E26)</f>
        <v>0</v>
      </c>
      <c r="F28" s="35">
        <f t="shared" si="6"/>
        <v>0</v>
      </c>
      <c r="G28" s="35">
        <f t="shared" si="6"/>
        <v>0</v>
      </c>
      <c r="H28" s="22">
        <f t="shared" si="6"/>
        <v>0</v>
      </c>
      <c r="I28" s="35">
        <f t="shared" si="6"/>
        <v>0</v>
      </c>
      <c r="J28" s="22">
        <f t="shared" si="6"/>
        <v>0</v>
      </c>
    </row>
    <row r="29" spans="2:10" ht="6" customHeight="1" x14ac:dyDescent="0.25"/>
    <row r="30" spans="2:10" ht="19.95" customHeight="1" x14ac:dyDescent="0.25"/>
    <row r="31" spans="2:10" ht="19.95" customHeight="1" x14ac:dyDescent="0.25"/>
    <row r="32" spans="2:10" s="2" customFormat="1" ht="19.95" customHeight="1" x14ac:dyDescent="0.25">
      <c r="B32" s="7" t="s">
        <v>109</v>
      </c>
      <c r="C32" s="7"/>
      <c r="D32" s="15"/>
      <c r="E32" s="7"/>
      <c r="F32" s="7"/>
      <c r="G32" s="7"/>
      <c r="H32" s="7"/>
      <c r="I32" s="7"/>
      <c r="J32" s="6"/>
    </row>
    <row r="33" spans="2:10" ht="6" customHeight="1" x14ac:dyDescent="0.25"/>
    <row r="34" spans="2:10" s="39" customFormat="1" ht="15" customHeight="1" x14ac:dyDescent="0.25">
      <c r="B34" s="39" t="s">
        <v>110</v>
      </c>
      <c r="C34" s="40"/>
      <c r="D34" s="41"/>
      <c r="E34" s="40"/>
      <c r="F34" s="40"/>
      <c r="G34" s="40"/>
      <c r="H34" s="17"/>
      <c r="I34" s="40"/>
      <c r="J34" s="17"/>
    </row>
    <row r="35" spans="2:10" s="39" customFormat="1" ht="15" customHeight="1" x14ac:dyDescent="0.25">
      <c r="B35" s="39" t="s">
        <v>111</v>
      </c>
      <c r="C35" s="40"/>
      <c r="D35" s="41"/>
      <c r="E35" s="40"/>
      <c r="F35" s="40"/>
      <c r="G35" s="40"/>
      <c r="H35" s="17"/>
      <c r="I35" s="40"/>
      <c r="J35" s="17"/>
    </row>
    <row r="36" spans="2:10" ht="6" customHeight="1" x14ac:dyDescent="0.25"/>
    <row r="37" spans="2:10" ht="34.950000000000003" customHeight="1" x14ac:dyDescent="0.25">
      <c r="B37" s="9" t="s">
        <v>6</v>
      </c>
      <c r="C37" s="10" t="s">
        <v>8</v>
      </c>
      <c r="D37" s="12" t="s">
        <v>117</v>
      </c>
      <c r="E37" s="10" t="s">
        <v>10</v>
      </c>
      <c r="F37" s="10" t="s">
        <v>11</v>
      </c>
      <c r="G37" s="10" t="s">
        <v>12</v>
      </c>
      <c r="H37" s="10" t="s">
        <v>13</v>
      </c>
      <c r="I37" s="10" t="s">
        <v>14</v>
      </c>
      <c r="J37" s="10" t="s">
        <v>15</v>
      </c>
    </row>
    <row r="38" spans="2:10" ht="6" customHeight="1" x14ac:dyDescent="0.25">
      <c r="B38" s="24"/>
      <c r="C38" s="32"/>
      <c r="D38" s="26"/>
      <c r="E38" s="25"/>
      <c r="F38" s="25"/>
      <c r="G38" s="25"/>
      <c r="H38" s="25"/>
      <c r="I38" s="25"/>
      <c r="J38" s="25"/>
    </row>
    <row r="39" spans="2:10" ht="30" customHeight="1" x14ac:dyDescent="0.25">
      <c r="B39" s="18" t="s">
        <v>112</v>
      </c>
      <c r="C39" s="19">
        <v>66400</v>
      </c>
      <c r="D39" s="20">
        <v>0</v>
      </c>
      <c r="E39" s="19">
        <f t="shared" ref="E39" si="7">C39*D39</f>
        <v>0</v>
      </c>
      <c r="F39" s="19">
        <f t="shared" ref="F39" si="8">C39*D39</f>
        <v>0</v>
      </c>
      <c r="G39" s="19">
        <f t="shared" ref="G39" si="9">C39*D39</f>
        <v>0</v>
      </c>
      <c r="H39" s="21">
        <f t="shared" ref="H39" si="10">SUM(E39:G39)</f>
        <v>0</v>
      </c>
      <c r="I39" s="19">
        <f t="shared" ref="I39" si="11">C39*D39*2</f>
        <v>0</v>
      </c>
      <c r="J39" s="22">
        <f t="shared" ref="J39" si="12">SUM(H39:I39)</f>
        <v>0</v>
      </c>
    </row>
    <row r="40" spans="2:10" ht="30" customHeight="1" x14ac:dyDescent="0.25">
      <c r="B40" s="23" t="s">
        <v>113</v>
      </c>
      <c r="C40" s="19">
        <v>131309</v>
      </c>
      <c r="D40" s="20">
        <v>0</v>
      </c>
      <c r="E40" s="19">
        <f t="shared" ref="E40:E45" si="13">C40*D40</f>
        <v>0</v>
      </c>
      <c r="F40" s="19">
        <f t="shared" ref="F40:F45" si="14">C40*D40</f>
        <v>0</v>
      </c>
      <c r="G40" s="19">
        <f t="shared" ref="G40:G45" si="15">C40*D40</f>
        <v>0</v>
      </c>
      <c r="H40" s="21">
        <f t="shared" ref="H40:H48" si="16">SUM(E40:G40)</f>
        <v>0</v>
      </c>
      <c r="I40" s="19">
        <f t="shared" ref="I40:I45" si="17">C40*D40*2</f>
        <v>0</v>
      </c>
      <c r="J40" s="22">
        <f t="shared" ref="J40:J48" si="18">SUM(H40:I40)</f>
        <v>0</v>
      </c>
    </row>
    <row r="41" spans="2:10" ht="30" customHeight="1" x14ac:dyDescent="0.25">
      <c r="B41" s="23" t="s">
        <v>114</v>
      </c>
      <c r="C41" s="19">
        <v>299000</v>
      </c>
      <c r="D41" s="20">
        <v>0</v>
      </c>
      <c r="E41" s="19">
        <f t="shared" si="13"/>
        <v>0</v>
      </c>
      <c r="F41" s="19">
        <f t="shared" si="14"/>
        <v>0</v>
      </c>
      <c r="G41" s="19">
        <f t="shared" si="15"/>
        <v>0</v>
      </c>
      <c r="H41" s="21">
        <f t="shared" si="16"/>
        <v>0</v>
      </c>
      <c r="I41" s="19">
        <f t="shared" si="17"/>
        <v>0</v>
      </c>
      <c r="J41" s="22">
        <f t="shared" si="18"/>
        <v>0</v>
      </c>
    </row>
    <row r="42" spans="2:10" ht="30" customHeight="1" x14ac:dyDescent="0.25">
      <c r="B42" s="18" t="s">
        <v>115</v>
      </c>
      <c r="C42" s="19">
        <v>35484500</v>
      </c>
      <c r="D42" s="20">
        <v>0</v>
      </c>
      <c r="E42" s="19">
        <f t="shared" si="13"/>
        <v>0</v>
      </c>
      <c r="F42" s="19">
        <f t="shared" si="14"/>
        <v>0</v>
      </c>
      <c r="G42" s="19">
        <f t="shared" si="15"/>
        <v>0</v>
      </c>
      <c r="H42" s="21">
        <f t="shared" si="16"/>
        <v>0</v>
      </c>
      <c r="I42" s="19">
        <f t="shared" si="17"/>
        <v>0</v>
      </c>
      <c r="J42" s="22">
        <f t="shared" si="18"/>
        <v>0</v>
      </c>
    </row>
    <row r="43" spans="2:10" ht="30" customHeight="1" x14ac:dyDescent="0.25">
      <c r="B43" s="23" t="s">
        <v>116</v>
      </c>
      <c r="C43" s="19">
        <v>4646000</v>
      </c>
      <c r="D43" s="20">
        <v>0</v>
      </c>
      <c r="E43" s="19">
        <f t="shared" si="13"/>
        <v>0</v>
      </c>
      <c r="F43" s="19">
        <f t="shared" si="14"/>
        <v>0</v>
      </c>
      <c r="G43" s="19">
        <f t="shared" si="15"/>
        <v>0</v>
      </c>
      <c r="H43" s="21">
        <f t="shared" si="16"/>
        <v>0</v>
      </c>
      <c r="I43" s="19">
        <f t="shared" si="17"/>
        <v>0</v>
      </c>
      <c r="J43" s="22">
        <f t="shared" si="18"/>
        <v>0</v>
      </c>
    </row>
    <row r="44" spans="2:10" ht="30" customHeight="1" x14ac:dyDescent="0.25">
      <c r="B44" s="23" t="s">
        <v>118</v>
      </c>
      <c r="C44" s="19">
        <v>111000</v>
      </c>
      <c r="D44" s="20">
        <v>0</v>
      </c>
      <c r="E44" s="19">
        <f t="shared" si="13"/>
        <v>0</v>
      </c>
      <c r="F44" s="19">
        <f t="shared" si="14"/>
        <v>0</v>
      </c>
      <c r="G44" s="19">
        <f t="shared" si="15"/>
        <v>0</v>
      </c>
      <c r="H44" s="21">
        <f t="shared" si="16"/>
        <v>0</v>
      </c>
      <c r="I44" s="19">
        <f t="shared" si="17"/>
        <v>0</v>
      </c>
      <c r="J44" s="22">
        <f t="shared" si="18"/>
        <v>0</v>
      </c>
    </row>
    <row r="45" spans="2:10" ht="30" customHeight="1" x14ac:dyDescent="0.25">
      <c r="B45" s="18" t="s">
        <v>119</v>
      </c>
      <c r="C45" s="19">
        <v>118800</v>
      </c>
      <c r="D45" s="20">
        <v>0</v>
      </c>
      <c r="E45" s="19">
        <f t="shared" si="13"/>
        <v>0</v>
      </c>
      <c r="F45" s="19">
        <f t="shared" si="14"/>
        <v>0</v>
      </c>
      <c r="G45" s="19">
        <f t="shared" si="15"/>
        <v>0</v>
      </c>
      <c r="H45" s="21">
        <f t="shared" si="16"/>
        <v>0</v>
      </c>
      <c r="I45" s="19">
        <f t="shared" si="17"/>
        <v>0</v>
      </c>
      <c r="J45" s="22">
        <f t="shared" si="18"/>
        <v>0</v>
      </c>
    </row>
    <row r="46" spans="2:10" ht="30" customHeight="1" x14ac:dyDescent="0.25">
      <c r="B46" s="18" t="s">
        <v>120</v>
      </c>
      <c r="C46" s="19">
        <v>829000</v>
      </c>
      <c r="D46" s="20">
        <v>0</v>
      </c>
      <c r="E46" s="19">
        <f t="shared" ref="E46" si="19">C46*D46</f>
        <v>0</v>
      </c>
      <c r="F46" s="19">
        <f t="shared" ref="F46" si="20">C46*D46</f>
        <v>0</v>
      </c>
      <c r="G46" s="19">
        <f t="shared" ref="G46" si="21">C46*D46</f>
        <v>0</v>
      </c>
      <c r="H46" s="21">
        <f t="shared" ref="H46" si="22">SUM(E46:G46)</f>
        <v>0</v>
      </c>
      <c r="I46" s="19">
        <f t="shared" ref="I46" si="23">C46*D46*2</f>
        <v>0</v>
      </c>
      <c r="J46" s="22">
        <f t="shared" ref="J46" si="24">SUM(H46:I46)</f>
        <v>0</v>
      </c>
    </row>
    <row r="47" spans="2:10" ht="30" customHeight="1" x14ac:dyDescent="0.25">
      <c r="B47" s="18" t="s">
        <v>124</v>
      </c>
      <c r="C47" s="19">
        <v>336100</v>
      </c>
      <c r="D47" s="20">
        <v>0</v>
      </c>
      <c r="E47" s="19">
        <f t="shared" ref="E47" si="25">C47*D47</f>
        <v>0</v>
      </c>
      <c r="F47" s="19">
        <f t="shared" ref="F47" si="26">C47*D47</f>
        <v>0</v>
      </c>
      <c r="G47" s="19">
        <f t="shared" ref="G47" si="27">C47*D47</f>
        <v>0</v>
      </c>
      <c r="H47" s="21">
        <f t="shared" ref="H47" si="28">SUM(E47:G47)</f>
        <v>0</v>
      </c>
      <c r="I47" s="19">
        <f t="shared" ref="I47" si="29">C47*D47*2</f>
        <v>0</v>
      </c>
      <c r="J47" s="22">
        <f t="shared" ref="J47" si="30">SUM(H47:I47)</f>
        <v>0</v>
      </c>
    </row>
    <row r="48" spans="2:10" ht="30" customHeight="1" x14ac:dyDescent="0.25">
      <c r="B48" s="18" t="s">
        <v>125</v>
      </c>
      <c r="C48" s="19">
        <v>141300</v>
      </c>
      <c r="D48" s="20">
        <v>0</v>
      </c>
      <c r="E48" s="19">
        <f>C46*D48</f>
        <v>0</v>
      </c>
      <c r="F48" s="19">
        <f>C46*D48</f>
        <v>0</v>
      </c>
      <c r="G48" s="19">
        <f>C46*D48</f>
        <v>0</v>
      </c>
      <c r="H48" s="21">
        <f t="shared" si="16"/>
        <v>0</v>
      </c>
      <c r="I48" s="19">
        <f>C46*D48*2</f>
        <v>0</v>
      </c>
      <c r="J48" s="22">
        <f t="shared" si="18"/>
        <v>0</v>
      </c>
    </row>
    <row r="49" spans="2:10" s="30" customFormat="1" ht="19.95" customHeight="1" x14ac:dyDescent="0.25">
      <c r="B49" s="30" t="s">
        <v>27</v>
      </c>
      <c r="C49" s="28"/>
      <c r="D49" s="31"/>
      <c r="E49" s="28"/>
      <c r="F49" s="28"/>
      <c r="G49" s="28"/>
      <c r="H49" s="28"/>
      <c r="I49" s="28"/>
      <c r="J49" s="29"/>
    </row>
    <row r="50" spans="2:10" ht="30" customHeight="1" x14ac:dyDescent="0.25">
      <c r="B50" s="23" t="s">
        <v>121</v>
      </c>
      <c r="C50" s="19">
        <v>31314000</v>
      </c>
      <c r="D50" s="20">
        <v>0</v>
      </c>
      <c r="E50" s="38">
        <f>(C50*D50/12)*9</f>
        <v>0</v>
      </c>
      <c r="F50" s="19">
        <f t="shared" ref="F50:F51" si="31">C50*D50</f>
        <v>0</v>
      </c>
      <c r="G50" s="19">
        <f t="shared" ref="G50:G51" si="32">C50*D50</f>
        <v>0</v>
      </c>
      <c r="H50" s="21">
        <f t="shared" ref="H50:H51" si="33">SUM(E50:G50)</f>
        <v>0</v>
      </c>
      <c r="I50" s="19">
        <f t="shared" ref="I50:I51" si="34">C50*D50*2</f>
        <v>0</v>
      </c>
      <c r="J50" s="22">
        <f t="shared" ref="J50:J52" si="35">SUM(H50:I50)</f>
        <v>0</v>
      </c>
    </row>
    <row r="51" spans="2:10" ht="30" customHeight="1" x14ac:dyDescent="0.25">
      <c r="B51" s="23" t="s">
        <v>122</v>
      </c>
      <c r="C51" s="19">
        <v>150000</v>
      </c>
      <c r="D51" s="20">
        <v>0</v>
      </c>
      <c r="E51" s="36"/>
      <c r="F51" s="19">
        <f t="shared" si="31"/>
        <v>0</v>
      </c>
      <c r="G51" s="19">
        <f t="shared" si="32"/>
        <v>0</v>
      </c>
      <c r="H51" s="21">
        <f t="shared" si="33"/>
        <v>0</v>
      </c>
      <c r="I51" s="19">
        <f t="shared" si="34"/>
        <v>0</v>
      </c>
      <c r="J51" s="22">
        <f t="shared" si="35"/>
        <v>0</v>
      </c>
    </row>
    <row r="52" spans="2:10" ht="30" customHeight="1" x14ac:dyDescent="0.25">
      <c r="B52" s="23" t="s">
        <v>123</v>
      </c>
      <c r="C52" s="19">
        <v>7500000</v>
      </c>
      <c r="D52" s="20">
        <v>0</v>
      </c>
      <c r="E52" s="36"/>
      <c r="F52" s="36"/>
      <c r="G52" s="36"/>
      <c r="H52" s="37"/>
      <c r="I52" s="38">
        <f>(C52*D52/12)*1</f>
        <v>0</v>
      </c>
      <c r="J52" s="22">
        <f t="shared" si="35"/>
        <v>0</v>
      </c>
    </row>
    <row r="53" spans="2:10" ht="6" customHeight="1" x14ac:dyDescent="0.25"/>
    <row r="54" spans="2:10" ht="30" customHeight="1" x14ac:dyDescent="0.25">
      <c r="B54" s="33" t="s">
        <v>26</v>
      </c>
      <c r="C54" s="34">
        <f>SUM(C39:C52)</f>
        <v>81127409</v>
      </c>
      <c r="D54" s="34"/>
      <c r="E54" s="35">
        <f t="shared" ref="E54:J54" si="36">SUM(E39:E52)</f>
        <v>0</v>
      </c>
      <c r="F54" s="35">
        <f t="shared" si="36"/>
        <v>0</v>
      </c>
      <c r="G54" s="35">
        <f t="shared" si="36"/>
        <v>0</v>
      </c>
      <c r="H54" s="22">
        <f t="shared" si="36"/>
        <v>0</v>
      </c>
      <c r="I54" s="35">
        <f t="shared" si="36"/>
        <v>0</v>
      </c>
      <c r="J54" s="22">
        <f t="shared" si="36"/>
        <v>0</v>
      </c>
    </row>
    <row r="55" spans="2:10" ht="6" customHeight="1" x14ac:dyDescent="0.25"/>
    <row r="56" spans="2:10" ht="19.95" customHeight="1" x14ac:dyDescent="0.25"/>
    <row r="57" spans="2:10" ht="19.95" customHeight="1" x14ac:dyDescent="0.25"/>
    <row r="58" spans="2:10" s="2" customFormat="1" ht="19.95" customHeight="1" x14ac:dyDescent="0.25">
      <c r="B58" s="7" t="s">
        <v>126</v>
      </c>
      <c r="C58" s="7"/>
      <c r="D58" s="15"/>
      <c r="E58" s="7"/>
      <c r="F58" s="7"/>
      <c r="G58" s="7"/>
      <c r="H58" s="7"/>
      <c r="I58" s="7"/>
      <c r="J58" s="6"/>
    </row>
    <row r="59" spans="2:10" ht="6" customHeight="1" x14ac:dyDescent="0.25"/>
    <row r="60" spans="2:10" s="39" customFormat="1" ht="15" customHeight="1" x14ac:dyDescent="0.25">
      <c r="B60" s="39" t="s">
        <v>127</v>
      </c>
      <c r="C60" s="40"/>
      <c r="D60" s="41"/>
      <c r="E60" s="40"/>
      <c r="F60" s="40"/>
      <c r="G60" s="40"/>
      <c r="H60" s="17"/>
      <c r="I60" s="40"/>
      <c r="J60" s="17"/>
    </row>
    <row r="61" spans="2:10" s="39" customFormat="1" ht="15" customHeight="1" x14ac:dyDescent="0.25">
      <c r="B61" s="39" t="s">
        <v>111</v>
      </c>
      <c r="C61" s="40"/>
      <c r="D61" s="41"/>
      <c r="E61" s="40"/>
      <c r="F61" s="40"/>
      <c r="G61" s="40"/>
      <c r="H61" s="17"/>
      <c r="I61" s="40"/>
      <c r="J61" s="17"/>
    </row>
    <row r="62" spans="2:10" ht="6" customHeight="1" x14ac:dyDescent="0.25"/>
    <row r="63" spans="2:10" ht="34.950000000000003" customHeight="1" x14ac:dyDescent="0.25">
      <c r="B63" s="9" t="s">
        <v>6</v>
      </c>
      <c r="C63" s="10" t="s">
        <v>102</v>
      </c>
      <c r="D63" s="12" t="s">
        <v>103</v>
      </c>
      <c r="E63" s="10" t="s">
        <v>10</v>
      </c>
      <c r="F63" s="10" t="s">
        <v>11</v>
      </c>
      <c r="G63" s="10" t="s">
        <v>12</v>
      </c>
      <c r="H63" s="10" t="s">
        <v>13</v>
      </c>
      <c r="I63" s="10" t="s">
        <v>14</v>
      </c>
      <c r="J63" s="10" t="s">
        <v>15</v>
      </c>
    </row>
    <row r="64" spans="2:10" ht="6" customHeight="1" x14ac:dyDescent="0.25">
      <c r="B64" s="24"/>
      <c r="C64" s="32"/>
      <c r="D64" s="26"/>
      <c r="E64" s="25"/>
      <c r="F64" s="25"/>
      <c r="G64" s="25"/>
      <c r="H64" s="25"/>
      <c r="I64" s="25"/>
      <c r="J64" s="25"/>
    </row>
    <row r="65" spans="2:10" ht="30" customHeight="1" x14ac:dyDescent="0.25">
      <c r="B65" s="18" t="s">
        <v>96</v>
      </c>
      <c r="C65" s="47">
        <v>1</v>
      </c>
      <c r="D65" s="48">
        <v>0</v>
      </c>
      <c r="E65" s="19">
        <f t="shared" ref="E65:E66" si="37">C65*D65</f>
        <v>0</v>
      </c>
      <c r="F65" s="19">
        <f t="shared" ref="F65:F66" si="38">C65*D65</f>
        <v>0</v>
      </c>
      <c r="G65" s="19">
        <f t="shared" ref="G65:G66" si="39">C65*D65</f>
        <v>0</v>
      </c>
      <c r="H65" s="21">
        <f t="shared" ref="H65:H66" si="40">SUM(E65:G65)</f>
        <v>0</v>
      </c>
      <c r="I65" s="19">
        <f t="shared" ref="I65:I66" si="41">C65*D65*2</f>
        <v>0</v>
      </c>
      <c r="J65" s="22">
        <f t="shared" ref="J65:J66" si="42">SUM(H65:I65)</f>
        <v>0</v>
      </c>
    </row>
    <row r="66" spans="2:10" ht="30" customHeight="1" x14ac:dyDescent="0.25">
      <c r="B66" s="18" t="s">
        <v>128</v>
      </c>
      <c r="C66" s="47">
        <v>2</v>
      </c>
      <c r="D66" s="48">
        <v>0</v>
      </c>
      <c r="E66" s="19">
        <f t="shared" si="37"/>
        <v>0</v>
      </c>
      <c r="F66" s="19">
        <f t="shared" si="38"/>
        <v>0</v>
      </c>
      <c r="G66" s="19">
        <f t="shared" si="39"/>
        <v>0</v>
      </c>
      <c r="H66" s="21">
        <f t="shared" si="40"/>
        <v>0</v>
      </c>
      <c r="I66" s="19">
        <f t="shared" si="41"/>
        <v>0</v>
      </c>
      <c r="J66" s="22">
        <f t="shared" si="42"/>
        <v>0</v>
      </c>
    </row>
    <row r="67" spans="2:10" ht="30" customHeight="1" x14ac:dyDescent="0.25">
      <c r="B67" s="18" t="s">
        <v>97</v>
      </c>
      <c r="C67" s="47">
        <v>5</v>
      </c>
      <c r="D67" s="48">
        <v>0</v>
      </c>
      <c r="E67" s="19">
        <f t="shared" ref="E67" si="43">C67*D67</f>
        <v>0</v>
      </c>
      <c r="F67" s="19">
        <f t="shared" ref="F67" si="44">C67*D67</f>
        <v>0</v>
      </c>
      <c r="G67" s="19">
        <f t="shared" ref="G67" si="45">C67*D67</f>
        <v>0</v>
      </c>
      <c r="H67" s="21">
        <f t="shared" ref="H67" si="46">SUM(E67:G67)</f>
        <v>0</v>
      </c>
      <c r="I67" s="19">
        <f t="shared" ref="I67" si="47">C67*D67*2</f>
        <v>0</v>
      </c>
      <c r="J67" s="22">
        <f t="shared" ref="J67" si="48">SUM(H67:I67)</f>
        <v>0</v>
      </c>
    </row>
    <row r="68" spans="2:10" ht="6" customHeight="1" x14ac:dyDescent="0.25"/>
    <row r="69" spans="2:10" ht="30" customHeight="1" x14ac:dyDescent="0.25">
      <c r="B69" s="33" t="s">
        <v>26</v>
      </c>
      <c r="C69" s="49">
        <f>SUM(C65:C67)</f>
        <v>8</v>
      </c>
      <c r="D69" s="34"/>
      <c r="E69" s="35">
        <f>SUM(E65:E67)</f>
        <v>0</v>
      </c>
      <c r="F69" s="35">
        <f t="shared" ref="F69:J69" si="49">SUM(F65:F67)</f>
        <v>0</v>
      </c>
      <c r="G69" s="35">
        <f t="shared" si="49"/>
        <v>0</v>
      </c>
      <c r="H69" s="22">
        <f t="shared" si="49"/>
        <v>0</v>
      </c>
      <c r="I69" s="35">
        <f t="shared" si="49"/>
        <v>0</v>
      </c>
      <c r="J69" s="22">
        <f t="shared" si="49"/>
        <v>0</v>
      </c>
    </row>
    <row r="70" spans="2:10" ht="6" customHeight="1" x14ac:dyDescent="0.25"/>
    <row r="71" spans="2:10" ht="19.95" customHeight="1" x14ac:dyDescent="0.25"/>
    <row r="72" spans="2:10" ht="19.95" customHeight="1" x14ac:dyDescent="0.25"/>
    <row r="73" spans="2:10" s="2" customFormat="1" ht="19.95" customHeight="1" x14ac:dyDescent="0.25">
      <c r="B73" s="7" t="s">
        <v>130</v>
      </c>
      <c r="C73" s="7"/>
      <c r="D73" s="15"/>
      <c r="E73" s="7"/>
      <c r="F73" s="7"/>
      <c r="G73" s="7"/>
      <c r="H73" s="7"/>
      <c r="I73" s="7"/>
      <c r="J73" s="6"/>
    </row>
    <row r="74" spans="2:10" ht="6" customHeight="1" x14ac:dyDescent="0.25"/>
    <row r="75" spans="2:10" s="39" customFormat="1" ht="15" customHeight="1" x14ac:dyDescent="0.25">
      <c r="B75" s="39" t="s">
        <v>131</v>
      </c>
      <c r="C75" s="40"/>
      <c r="D75" s="41"/>
      <c r="E75" s="40"/>
      <c r="F75" s="40"/>
      <c r="G75" s="40"/>
      <c r="H75" s="17"/>
      <c r="I75" s="40"/>
      <c r="J75" s="17"/>
    </row>
    <row r="76" spans="2:10" s="39" customFormat="1" ht="15" customHeight="1" x14ac:dyDescent="0.25">
      <c r="B76" s="39" t="s">
        <v>111</v>
      </c>
      <c r="C76" s="40"/>
      <c r="D76" s="41"/>
      <c r="E76" s="40"/>
      <c r="F76" s="40"/>
      <c r="G76" s="40"/>
      <c r="H76" s="17"/>
      <c r="I76" s="40"/>
      <c r="J76" s="17"/>
    </row>
    <row r="77" spans="2:10" ht="6" customHeight="1" x14ac:dyDescent="0.25"/>
    <row r="78" spans="2:10" ht="34.950000000000003" customHeight="1" x14ac:dyDescent="0.25">
      <c r="B78" s="9" t="s">
        <v>6</v>
      </c>
      <c r="C78" s="10" t="s">
        <v>102</v>
      </c>
      <c r="D78" s="12" t="s">
        <v>103</v>
      </c>
      <c r="E78" s="10" t="s">
        <v>10</v>
      </c>
      <c r="F78" s="10" t="s">
        <v>11</v>
      </c>
      <c r="G78" s="10" t="s">
        <v>12</v>
      </c>
      <c r="H78" s="10" t="s">
        <v>13</v>
      </c>
      <c r="I78" s="10" t="s">
        <v>14</v>
      </c>
      <c r="J78" s="10" t="s">
        <v>15</v>
      </c>
    </row>
    <row r="79" spans="2:10" ht="6" customHeight="1" x14ac:dyDescent="0.25">
      <c r="B79" s="24"/>
      <c r="C79" s="32"/>
      <c r="D79" s="26"/>
      <c r="E79" s="25"/>
      <c r="F79" s="25"/>
      <c r="G79" s="25"/>
      <c r="H79" s="25"/>
      <c r="I79" s="25"/>
      <c r="J79" s="25"/>
    </row>
    <row r="80" spans="2:10" ht="30" customHeight="1" x14ac:dyDescent="0.25">
      <c r="B80" s="18" t="s">
        <v>96</v>
      </c>
      <c r="C80" s="47">
        <v>2</v>
      </c>
      <c r="D80" s="48">
        <v>0</v>
      </c>
      <c r="E80" s="19">
        <f t="shared" ref="E80:E81" si="50">C80*D80</f>
        <v>0</v>
      </c>
      <c r="F80" s="19">
        <f t="shared" ref="F80:F81" si="51">C80*D80</f>
        <v>0</v>
      </c>
      <c r="G80" s="19">
        <f t="shared" ref="G80:G81" si="52">C80*D80</f>
        <v>0</v>
      </c>
      <c r="H80" s="21">
        <f t="shared" ref="H80:H81" si="53">SUM(E80:G80)</f>
        <v>0</v>
      </c>
      <c r="I80" s="19">
        <f t="shared" ref="I80:I81" si="54">C80*D80*2</f>
        <v>0</v>
      </c>
      <c r="J80" s="22">
        <f t="shared" ref="J80:J81" si="55">SUM(H80:I80)</f>
        <v>0</v>
      </c>
    </row>
    <row r="81" spans="2:10" ht="30" customHeight="1" x14ac:dyDescent="0.25">
      <c r="B81" s="18" t="s">
        <v>128</v>
      </c>
      <c r="C81" s="47">
        <v>3</v>
      </c>
      <c r="D81" s="48">
        <v>0</v>
      </c>
      <c r="E81" s="19">
        <f t="shared" si="50"/>
        <v>0</v>
      </c>
      <c r="F81" s="19">
        <f t="shared" si="51"/>
        <v>0</v>
      </c>
      <c r="G81" s="19">
        <f t="shared" si="52"/>
        <v>0</v>
      </c>
      <c r="H81" s="21">
        <f t="shared" si="53"/>
        <v>0</v>
      </c>
      <c r="I81" s="19">
        <f t="shared" si="54"/>
        <v>0</v>
      </c>
      <c r="J81" s="22">
        <f t="shared" si="55"/>
        <v>0</v>
      </c>
    </row>
    <row r="82" spans="2:10" ht="6" customHeight="1" x14ac:dyDescent="0.25"/>
    <row r="83" spans="2:10" ht="30" customHeight="1" x14ac:dyDescent="0.25">
      <c r="B83" s="33" t="s">
        <v>26</v>
      </c>
      <c r="C83" s="49">
        <f>SUM(C80:C81)</f>
        <v>5</v>
      </c>
      <c r="D83" s="34"/>
      <c r="E83" s="35">
        <f t="shared" ref="E83:J83" si="56">SUM(E80:E81)</f>
        <v>0</v>
      </c>
      <c r="F83" s="35">
        <f t="shared" si="56"/>
        <v>0</v>
      </c>
      <c r="G83" s="35">
        <f t="shared" si="56"/>
        <v>0</v>
      </c>
      <c r="H83" s="22">
        <f t="shared" si="56"/>
        <v>0</v>
      </c>
      <c r="I83" s="35">
        <f t="shared" si="56"/>
        <v>0</v>
      </c>
      <c r="J83" s="22">
        <f t="shared" si="56"/>
        <v>0</v>
      </c>
    </row>
    <row r="84" spans="2:10" ht="6" customHeight="1" x14ac:dyDescent="0.25"/>
    <row r="85" spans="2:10" ht="19.95" customHeight="1" x14ac:dyDescent="0.25"/>
    <row r="86" spans="2:10" ht="19.95" customHeight="1" x14ac:dyDescent="0.25"/>
    <row r="87" spans="2:10" ht="6" customHeight="1" x14ac:dyDescent="0.25"/>
    <row r="88" spans="2:10" s="43" customFormat="1" ht="30" customHeight="1" x14ac:dyDescent="0.25">
      <c r="B88" s="44" t="s">
        <v>129</v>
      </c>
      <c r="C88" s="42"/>
      <c r="D88" s="42"/>
      <c r="E88" s="45">
        <f>SUM(E28,E54,E69,E83)</f>
        <v>0</v>
      </c>
      <c r="F88" s="45">
        <f t="shared" ref="F88:J88" si="57">SUM(F28,F54,F69,F83)</f>
        <v>0</v>
      </c>
      <c r="G88" s="45">
        <f t="shared" si="57"/>
        <v>0</v>
      </c>
      <c r="H88" s="46">
        <f t="shared" si="57"/>
        <v>0</v>
      </c>
      <c r="I88" s="45">
        <f t="shared" si="57"/>
        <v>0</v>
      </c>
      <c r="J88" s="46">
        <f t="shared" si="57"/>
        <v>0</v>
      </c>
    </row>
    <row r="89" spans="2:10" s="43" customFormat="1" ht="30" customHeight="1" x14ac:dyDescent="0.25">
      <c r="B89" s="44" t="s">
        <v>82</v>
      </c>
      <c r="C89" s="42"/>
      <c r="D89" s="42"/>
      <c r="E89" s="56">
        <f>SUM(E88:G88,I88)</f>
        <v>0</v>
      </c>
      <c r="F89" s="57"/>
      <c r="G89" s="57"/>
      <c r="H89" s="57"/>
      <c r="I89" s="57"/>
      <c r="J89" s="58"/>
    </row>
    <row r="90" spans="2:10" ht="6" customHeight="1" x14ac:dyDescent="0.25"/>
  </sheetData>
  <mergeCells count="3">
    <mergeCell ref="E89:J89"/>
    <mergeCell ref="B2:J2"/>
    <mergeCell ref="B4:J4"/>
  </mergeCells>
  <printOptions horizontalCentered="1"/>
  <pageMargins left="0.25" right="0.25" top="0.75" bottom="0.75" header="0.3" footer="0.3"/>
  <pageSetup paperSize="8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Razem</vt:lpstr>
      <vt:lpstr>Część 1</vt:lpstr>
      <vt:lpstr>Część 2</vt:lpstr>
      <vt:lpstr>Część 3</vt:lpstr>
      <vt:lpstr>Część 4</vt:lpstr>
      <vt:lpstr>'Część 1'!Obszar_wydruku</vt:lpstr>
      <vt:lpstr>'Część 2'!Obszar_wydruku</vt:lpstr>
      <vt:lpstr>'Część 4'!Obszar_wydruku</vt:lpstr>
      <vt:lpstr>Razem!Obszar_wydruku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Więcławski</dc:creator>
  <cp:lastModifiedBy>Daniel Więcławski</cp:lastModifiedBy>
  <cp:lastPrinted>2022-11-08T21:43:51Z</cp:lastPrinted>
  <dcterms:created xsi:type="dcterms:W3CDTF">2022-11-08T13:04:30Z</dcterms:created>
  <dcterms:modified xsi:type="dcterms:W3CDTF">2022-11-15T13:58:13Z</dcterms:modified>
</cp:coreProperties>
</file>