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385" yWindow="-15" windowWidth="22755" windowHeight="12120"/>
  </bookViews>
  <sheets>
    <sheet name="wycena szczegółowa Gr.II" sheetId="18" r:id="rId1"/>
    <sheet name="Arkusz1" sheetId="19" state="hidden" r:id="rId2"/>
  </sheets>
  <definedNames>
    <definedName name="_xlnm.Print_Area" localSheetId="0">'wycena szczegółowa Gr.II'!$A$1:$P$26</definedName>
    <definedName name="_xlnm.Print_Titles" localSheetId="0">'wycena szczegółowa Gr.II'!$5:$9</definedName>
  </definedNames>
  <calcPr calcId="145621"/>
</workbook>
</file>

<file path=xl/calcChain.xml><?xml version="1.0" encoding="utf-8"?>
<calcChain xmlns="http://schemas.openxmlformats.org/spreadsheetml/2006/main">
  <c r="O11" i="18" l="1"/>
  <c r="O12" i="18"/>
  <c r="O13" i="18"/>
  <c r="O14" i="18"/>
  <c r="O15" i="18"/>
  <c r="O16" i="18"/>
  <c r="O17" i="18"/>
  <c r="O18" i="18"/>
  <c r="O19" i="18"/>
  <c r="O20" i="18"/>
  <c r="O21" i="18"/>
  <c r="O22" i="18"/>
  <c r="O23" i="18"/>
  <c r="O10" i="18"/>
  <c r="N40" i="19" l="1"/>
  <c r="O40" i="19" s="1"/>
  <c r="N39" i="19"/>
  <c r="O39" i="19" s="1"/>
  <c r="N38" i="19"/>
  <c r="O38" i="19" s="1"/>
  <c r="N37" i="19"/>
  <c r="O37" i="19" s="1"/>
  <c r="N36" i="19"/>
  <c r="O36" i="19" s="1"/>
  <c r="N35" i="19"/>
  <c r="N41" i="19" s="1"/>
  <c r="N33" i="19"/>
  <c r="O33" i="19" s="1"/>
  <c r="N32" i="19"/>
  <c r="O32" i="19" s="1"/>
  <c r="N31" i="19"/>
  <c r="O31" i="19" s="1"/>
  <c r="N30" i="19"/>
  <c r="O30" i="19" s="1"/>
  <c r="N29" i="19"/>
  <c r="O29" i="19" s="1"/>
  <c r="N28" i="19"/>
  <c r="N34" i="19" s="1"/>
  <c r="N26" i="19"/>
  <c r="O26" i="19" s="1"/>
  <c r="N25" i="19"/>
  <c r="O25" i="19" s="1"/>
  <c r="N24" i="19"/>
  <c r="O24" i="19" s="1"/>
  <c r="N23" i="19"/>
  <c r="O23" i="19" s="1"/>
  <c r="N22" i="19"/>
  <c r="O22" i="19" s="1"/>
  <c r="N21" i="19"/>
  <c r="O21" i="19" s="1"/>
  <c r="N20" i="19"/>
  <c r="O20" i="19" s="1"/>
  <c r="N19" i="19"/>
  <c r="O19" i="19" s="1"/>
  <c r="N18" i="19"/>
  <c r="O18" i="19" s="1"/>
  <c r="N17" i="19"/>
  <c r="O17" i="19" s="1"/>
  <c r="N16" i="19"/>
  <c r="O16" i="19" s="1"/>
  <c r="N15" i="19"/>
  <c r="O15" i="19" s="1"/>
  <c r="N14" i="19"/>
  <c r="O14" i="19" s="1"/>
  <c r="N13" i="19"/>
  <c r="O13" i="19" s="1"/>
  <c r="O27" i="19" s="1"/>
  <c r="N12" i="19"/>
  <c r="N11" i="19"/>
  <c r="O11" i="19" s="1"/>
  <c r="N10" i="19"/>
  <c r="O10" i="19" s="1"/>
  <c r="N9" i="19"/>
  <c r="O9" i="19" s="1"/>
  <c r="N8" i="19"/>
  <c r="O8" i="19" s="1"/>
  <c r="N7" i="19"/>
  <c r="O7" i="19" s="1"/>
  <c r="N6" i="19"/>
  <c r="O6" i="19" s="1"/>
  <c r="O12" i="19" l="1"/>
  <c r="N27" i="19"/>
  <c r="N42" i="19" s="1"/>
  <c r="O35" i="19"/>
  <c r="O41" i="19" s="1"/>
  <c r="O28" i="19"/>
  <c r="O34" i="19" s="1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O42" i="19" l="1"/>
  <c r="O24" i="18"/>
  <c r="P10" i="18"/>
  <c r="P24" i="18" s="1"/>
</calcChain>
</file>

<file path=xl/sharedStrings.xml><?xml version="1.0" encoding="utf-8"?>
<sst xmlns="http://schemas.openxmlformats.org/spreadsheetml/2006/main" count="326" uniqueCount="123">
  <si>
    <t>L.p.</t>
  </si>
  <si>
    <t>Obiekt</t>
  </si>
  <si>
    <t>Adres</t>
  </si>
  <si>
    <t>Typ</t>
  </si>
  <si>
    <t>Nr ewidencyjny</t>
  </si>
  <si>
    <t>Producent</t>
  </si>
  <si>
    <t xml:space="preserve">DS. Eskulap </t>
  </si>
  <si>
    <t>Przybyszewskiego 39</t>
  </si>
  <si>
    <t>osobowy</t>
  </si>
  <si>
    <t>ZEDEX</t>
  </si>
  <si>
    <t xml:space="preserve">DS. Eskulap  </t>
  </si>
  <si>
    <t xml:space="preserve">DS. Aspirynka </t>
  </si>
  <si>
    <t xml:space="preserve">Rokietnicka    6    </t>
  </si>
  <si>
    <t>N 3119002407</t>
  </si>
  <si>
    <t>Schindler</t>
  </si>
  <si>
    <t xml:space="preserve">DS. Medyk        </t>
  </si>
  <si>
    <t>Rokietnicka    4</t>
  </si>
  <si>
    <t xml:space="preserve">Święcickiego  6     </t>
  </si>
  <si>
    <t>osob. hyd.</t>
  </si>
  <si>
    <t>N3119004428</t>
  </si>
  <si>
    <t>Hydronik</t>
  </si>
  <si>
    <t>platforma</t>
  </si>
  <si>
    <t>N3019000611</t>
  </si>
  <si>
    <t>Suma Lift</t>
  </si>
  <si>
    <t>towar.-os.</t>
  </si>
  <si>
    <t>Remo-Bud.</t>
  </si>
  <si>
    <t xml:space="preserve">Święcickiego  4     </t>
  </si>
  <si>
    <t>N3119003229</t>
  </si>
  <si>
    <t>MAC-PUAR</t>
  </si>
  <si>
    <t xml:space="preserve">DS. Karolek  </t>
  </si>
  <si>
    <t>Rokietnicka    5 E</t>
  </si>
  <si>
    <t>os S-3300</t>
  </si>
  <si>
    <t>N3119004465</t>
  </si>
  <si>
    <t xml:space="preserve">DS. Karolek   </t>
  </si>
  <si>
    <t xml:space="preserve">Rokietnicka    5 E       </t>
  </si>
  <si>
    <t>N3119004464</t>
  </si>
  <si>
    <t>Coll. Wrzoska</t>
  </si>
  <si>
    <t>Dąbrowskiego 79</t>
  </si>
  <si>
    <t>osEA1000</t>
  </si>
  <si>
    <t>N3119004994</t>
  </si>
  <si>
    <t>N3119004334</t>
  </si>
  <si>
    <t>CMIN</t>
  </si>
  <si>
    <t xml:space="preserve">Przybyszewskiego   37a                             </t>
  </si>
  <si>
    <t>N3119003626</t>
  </si>
  <si>
    <t>N3119004237</t>
  </si>
  <si>
    <t>N3119003627</t>
  </si>
  <si>
    <t>N3119004236</t>
  </si>
  <si>
    <t>N3119004235</t>
  </si>
  <si>
    <t>Przychodnia</t>
  </si>
  <si>
    <t xml:space="preserve">platforma </t>
  </si>
  <si>
    <t>N3019000520</t>
  </si>
  <si>
    <t>VIMEC</t>
  </si>
  <si>
    <t xml:space="preserve">S.J.O.          </t>
  </si>
  <si>
    <t xml:space="preserve">Marcelińska   27          </t>
  </si>
  <si>
    <t>N3019000605</t>
  </si>
  <si>
    <t>C. Stomatologii</t>
  </si>
  <si>
    <t>Bukowska 70</t>
  </si>
  <si>
    <t>N3119002931</t>
  </si>
  <si>
    <t>N3119002932</t>
  </si>
  <si>
    <t>osob.-tow.</t>
  </si>
  <si>
    <t>N3119002922</t>
  </si>
  <si>
    <t>N3119002933</t>
  </si>
  <si>
    <t>N3119002923</t>
  </si>
  <si>
    <t>netto</t>
  </si>
  <si>
    <t>Stawka podatku VAT</t>
  </si>
  <si>
    <t>Uwaga:</t>
  </si>
  <si>
    <t xml:space="preserve">Coll. Anatomic.      </t>
  </si>
  <si>
    <t xml:space="preserve">Coll. Chmiela             </t>
  </si>
  <si>
    <t>Nr zadania</t>
  </si>
  <si>
    <t>I.</t>
  </si>
  <si>
    <t>II.</t>
  </si>
  <si>
    <t>III.</t>
  </si>
  <si>
    <t>IV.</t>
  </si>
  <si>
    <t>Koszt /1m-c netto [PLN]</t>
  </si>
  <si>
    <t>ŁĄCZNIE:</t>
  </si>
  <si>
    <t>brutto z VAT</t>
  </si>
  <si>
    <t>Razem grupa I.</t>
  </si>
  <si>
    <t>Razem grupa II.</t>
  </si>
  <si>
    <t>Razem grupa III.</t>
  </si>
  <si>
    <t>Razem grupa IV.</t>
  </si>
  <si>
    <t>Wartość [PLN]</t>
  </si>
  <si>
    <t>w okresie trwania umowy</t>
  </si>
  <si>
    <t>CBM</t>
  </si>
  <si>
    <t>Rokietnicka 8</t>
  </si>
  <si>
    <t>N3119005088</t>
  </si>
  <si>
    <t>N3119005087</t>
  </si>
  <si>
    <t>N3119005092</t>
  </si>
  <si>
    <t>N3119005089</t>
  </si>
  <si>
    <t>N3119005090</t>
  </si>
  <si>
    <t>N3119005091</t>
  </si>
  <si>
    <t>Pilawa</t>
  </si>
  <si>
    <t>19.12.2017 r.</t>
  </si>
  <si>
    <t xml:space="preserve">Dźwigi w poz. 27-32 objęte są gwarancją firmy Budimex do dnia: </t>
  </si>
  <si>
    <t>Załącznik nr 1 do Umowy</t>
  </si>
  <si>
    <t>Rok produkcji</t>
  </si>
  <si>
    <t>Ilość przystanków</t>
  </si>
  <si>
    <t>Udźwig [kg]</t>
  </si>
  <si>
    <t>2009</t>
  </si>
  <si>
    <t>2010</t>
  </si>
  <si>
    <t>2011</t>
  </si>
  <si>
    <t>2012</t>
  </si>
  <si>
    <t>2001</t>
  </si>
  <si>
    <t>1999</t>
  </si>
  <si>
    <t>2007</t>
  </si>
  <si>
    <t>2004</t>
  </si>
  <si>
    <t>1976 /2016</t>
  </si>
  <si>
    <t>2005</t>
  </si>
  <si>
    <r>
      <rPr>
        <sz val="9"/>
        <color theme="1"/>
        <rFont val="Calibri"/>
        <family val="2"/>
        <charset val="238"/>
        <scheme val="minor"/>
      </rPr>
      <t>Ilość          m-cy</t>
    </r>
    <r>
      <rPr>
        <sz val="8"/>
        <color theme="1"/>
        <rFont val="Calibri"/>
        <family val="2"/>
        <scheme val="minor"/>
      </rPr>
      <t xml:space="preserve"> konserwacji</t>
    </r>
  </si>
  <si>
    <t>DLA OKRESU:   01.12.2017 - 30.11.2019 r.</t>
  </si>
  <si>
    <t>Lift-UP</t>
  </si>
  <si>
    <t>WYKAZ URZĄDZEŃ DŹWIGOWYCH Z PODZIAŁEM NA GRUPY ORAZ ZESTAWIENIE KOSZTÓW ICH KONSERWACJI</t>
  </si>
  <si>
    <t>DLA OKRESU:  OBOWIĄZYWANIA UMOWY</t>
  </si>
  <si>
    <t>CMIN/CKD</t>
  </si>
  <si>
    <t>Nr Grupy urządzeń</t>
  </si>
  <si>
    <t>Koszt netto   [PLN]</t>
  </si>
  <si>
    <t>Ilość  pełnych        m-cy</t>
  </si>
  <si>
    <t xml:space="preserve">stawka/1m-c                           </t>
  </si>
  <si>
    <t>za okres m-ca grudnia 2019</t>
  </si>
  <si>
    <t>Razem Grupa II.</t>
  </si>
  <si>
    <t xml:space="preserve">WYCENA WG URZĄDZEŃ </t>
  </si>
  <si>
    <t>Zadanie:</t>
  </si>
  <si>
    <t>Prowadzenie stałej konserwacji i utrzymania ruchu, świadczenie usług „pogotowia dźwigowego” oraz wykonywanie napraw urządzeń dźwigowych Grupy II, zainstalowanych w obiektach Uniwersytetu Medycznego im. Karola Marcinkowskiego w Poznaniu</t>
  </si>
  <si>
    <t>Załącznik nr 3 do 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</si>
</sst>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5" fillId="0" borderId="1" xfId="0" applyFont="1" applyBorder="1"/>
    <xf numFmtId="9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" xfId="0" applyFont="1" applyBorder="1"/>
    <xf numFmtId="9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0" fontId="5" fillId="0" borderId="4" xfId="0" applyFont="1" applyBorder="1"/>
    <xf numFmtId="9" fontId="5" fillId="0" borderId="4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center"/>
    </xf>
    <xf numFmtId="9" fontId="5" fillId="0" borderId="4" xfId="0" applyNumberFormat="1" applyFont="1" applyBorder="1"/>
    <xf numFmtId="0" fontId="5" fillId="0" borderId="1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9" fillId="0" borderId="5" xfId="0" applyNumberFormat="1" applyFont="1" applyBorder="1"/>
    <xf numFmtId="164" fontId="9" fillId="0" borderId="1" xfId="0" applyNumberFormat="1" applyFont="1" applyBorder="1"/>
    <xf numFmtId="164" fontId="9" fillId="0" borderId="8" xfId="0" applyNumberFormat="1" applyFont="1" applyBorder="1"/>
    <xf numFmtId="164" fontId="11" fillId="0" borderId="10" xfId="0" applyNumberFormat="1" applyFont="1" applyBorder="1"/>
    <xf numFmtId="164" fontId="9" fillId="0" borderId="7" xfId="0" applyNumberFormat="1" applyFont="1" applyBorder="1"/>
    <xf numFmtId="164" fontId="11" fillId="0" borderId="15" xfId="0" applyNumberFormat="1" applyFont="1" applyBorder="1"/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4" fontId="11" fillId="0" borderId="1" xfId="0" applyNumberFormat="1" applyFont="1" applyBorder="1"/>
    <xf numFmtId="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="85" zoomScaleNormal="85" zoomScaleSheetLayoutView="85" workbookViewId="0">
      <selection activeCell="L10" sqref="L10"/>
    </sheetView>
  </sheetViews>
  <sheetFormatPr defaultRowHeight="15" x14ac:dyDescent="0.25"/>
  <cols>
    <col min="1" max="1" width="8.28515625" customWidth="1"/>
    <col min="2" max="2" width="4" customWidth="1"/>
    <col min="3" max="3" width="12.85546875" customWidth="1"/>
    <col min="4" max="4" width="18.42578125" customWidth="1"/>
    <col min="5" max="5" width="10.42578125" customWidth="1"/>
    <col min="6" max="6" width="12.28515625" customWidth="1"/>
    <col min="7" max="7" width="8.42578125" hidden="1" customWidth="1"/>
    <col min="8" max="8" width="7.42578125" hidden="1" customWidth="1"/>
    <col min="9" max="9" width="6.140625" hidden="1" customWidth="1"/>
    <col min="10" max="10" width="6.28515625" hidden="1" customWidth="1"/>
    <col min="11" max="11" width="7.42578125" customWidth="1"/>
    <col min="12" max="12" width="6.28515625" customWidth="1"/>
    <col min="13" max="14" width="9.85546875" customWidth="1"/>
    <col min="15" max="16" width="11.85546875" customWidth="1"/>
    <col min="17" max="17" width="10.5703125" customWidth="1"/>
  </cols>
  <sheetData>
    <row r="1" spans="1:16" x14ac:dyDescent="0.25">
      <c r="N1" s="43"/>
      <c r="O1" s="43"/>
      <c r="P1" s="43"/>
    </row>
    <row r="2" spans="1:16" x14ac:dyDescent="0.25">
      <c r="A2" t="s">
        <v>120</v>
      </c>
      <c r="N2" s="43" t="s">
        <v>122</v>
      </c>
      <c r="O2" s="43"/>
      <c r="P2" s="43"/>
    </row>
    <row r="3" spans="1:16" ht="38.25" customHeight="1" x14ac:dyDescent="0.25">
      <c r="A3" s="42" t="s">
        <v>121</v>
      </c>
      <c r="B3" s="42"/>
      <c r="C3" s="42"/>
      <c r="D3" s="42"/>
      <c r="E3" s="42"/>
      <c r="F3" s="42"/>
      <c r="N3" s="43" t="s">
        <v>93</v>
      </c>
      <c r="O3" s="43"/>
      <c r="P3" s="43"/>
    </row>
    <row r="4" spans="1:16" ht="18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.75" customHeight="1" x14ac:dyDescent="0.25">
      <c r="A5" s="47" t="s">
        <v>119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8" customHeight="1" x14ac:dyDescent="0.25">
      <c r="A6" s="48" t="s">
        <v>111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 x14ac:dyDescent="0.25">
      <c r="A7" s="40" t="s">
        <v>113</v>
      </c>
      <c r="B7" s="41" t="s">
        <v>0</v>
      </c>
      <c r="C7" s="41" t="s">
        <v>1</v>
      </c>
      <c r="D7" s="41" t="s">
        <v>2</v>
      </c>
      <c r="E7" s="41" t="s">
        <v>3</v>
      </c>
      <c r="F7" s="35" t="s">
        <v>4</v>
      </c>
      <c r="G7" s="41" t="s">
        <v>5</v>
      </c>
      <c r="H7" s="35" t="s">
        <v>94</v>
      </c>
      <c r="I7" s="35" t="s">
        <v>95</v>
      </c>
      <c r="J7" s="35" t="s">
        <v>96</v>
      </c>
      <c r="K7" s="35" t="s">
        <v>64</v>
      </c>
      <c r="L7" s="36" t="s">
        <v>115</v>
      </c>
      <c r="M7" s="49" t="s">
        <v>114</v>
      </c>
      <c r="N7" s="49"/>
      <c r="O7" s="44" t="s">
        <v>80</v>
      </c>
      <c r="P7" s="44"/>
    </row>
    <row r="8" spans="1:16" ht="18.75" customHeight="1" x14ac:dyDescent="0.25">
      <c r="A8" s="40"/>
      <c r="B8" s="41"/>
      <c r="C8" s="41"/>
      <c r="D8" s="41"/>
      <c r="E8" s="41"/>
      <c r="F8" s="35"/>
      <c r="G8" s="41"/>
      <c r="H8" s="35"/>
      <c r="I8" s="35"/>
      <c r="J8" s="35"/>
      <c r="K8" s="35"/>
      <c r="L8" s="34"/>
      <c r="M8" s="34" t="s">
        <v>117</v>
      </c>
      <c r="N8" s="35" t="s">
        <v>116</v>
      </c>
      <c r="O8" s="45" t="s">
        <v>81</v>
      </c>
      <c r="P8" s="45"/>
    </row>
    <row r="9" spans="1:16" ht="18.75" customHeight="1" x14ac:dyDescent="0.25">
      <c r="A9" s="40"/>
      <c r="B9" s="41"/>
      <c r="C9" s="41"/>
      <c r="D9" s="41"/>
      <c r="E9" s="41"/>
      <c r="F9" s="35"/>
      <c r="G9" s="41"/>
      <c r="H9" s="35"/>
      <c r="I9" s="35"/>
      <c r="J9" s="35"/>
      <c r="K9" s="35"/>
      <c r="L9" s="34"/>
      <c r="M9" s="34"/>
      <c r="N9" s="35"/>
      <c r="O9" s="31" t="s">
        <v>63</v>
      </c>
      <c r="P9" s="7" t="s">
        <v>75</v>
      </c>
    </row>
    <row r="10" spans="1:16" ht="15" customHeight="1" x14ac:dyDescent="0.25">
      <c r="A10" s="37" t="s">
        <v>70</v>
      </c>
      <c r="B10" s="1">
        <v>7</v>
      </c>
      <c r="C10" s="1" t="s">
        <v>11</v>
      </c>
      <c r="D10" s="1" t="s">
        <v>12</v>
      </c>
      <c r="E10" s="1" t="s">
        <v>8</v>
      </c>
      <c r="F10" s="1" t="s">
        <v>13</v>
      </c>
      <c r="G10" s="1" t="s">
        <v>14</v>
      </c>
      <c r="H10" s="17" t="s">
        <v>101</v>
      </c>
      <c r="I10" s="19">
        <v>6</v>
      </c>
      <c r="J10" s="19">
        <v>450</v>
      </c>
      <c r="K10" s="33">
        <v>0.08</v>
      </c>
      <c r="L10" s="5">
        <v>12</v>
      </c>
      <c r="M10" s="8"/>
      <c r="N10" s="8"/>
      <c r="O10" s="24">
        <f>M10+N10*L10</f>
        <v>0</v>
      </c>
      <c r="P10" s="24">
        <f t="shared" ref="P10:P23" si="0">ROUND(O10*(1+K10),2)</f>
        <v>0</v>
      </c>
    </row>
    <row r="11" spans="1:16" ht="15" customHeight="1" x14ac:dyDescent="0.25">
      <c r="A11" s="37"/>
      <c r="B11" s="1">
        <v>8</v>
      </c>
      <c r="C11" s="1" t="s">
        <v>15</v>
      </c>
      <c r="D11" s="1" t="s">
        <v>16</v>
      </c>
      <c r="E11" s="1" t="s">
        <v>8</v>
      </c>
      <c r="F11" s="4">
        <v>3119001523</v>
      </c>
      <c r="G11" s="1" t="s">
        <v>14</v>
      </c>
      <c r="H11" s="17" t="s">
        <v>102</v>
      </c>
      <c r="I11" s="19">
        <v>4</v>
      </c>
      <c r="J11" s="19">
        <v>450</v>
      </c>
      <c r="K11" s="33">
        <v>0.08</v>
      </c>
      <c r="L11" s="5">
        <v>12</v>
      </c>
      <c r="M11" s="8"/>
      <c r="N11" s="8"/>
      <c r="O11" s="24">
        <f t="shared" ref="O11:O23" si="1">M11+N11*L11</f>
        <v>0</v>
      </c>
      <c r="P11" s="24">
        <f t="shared" si="0"/>
        <v>0</v>
      </c>
    </row>
    <row r="12" spans="1:16" ht="15" customHeight="1" x14ac:dyDescent="0.25">
      <c r="A12" s="37"/>
      <c r="B12" s="1">
        <v>9</v>
      </c>
      <c r="C12" s="1" t="s">
        <v>29</v>
      </c>
      <c r="D12" s="1" t="s">
        <v>30</v>
      </c>
      <c r="E12" s="1" t="s">
        <v>31</v>
      </c>
      <c r="F12" s="1" t="s">
        <v>32</v>
      </c>
      <c r="G12" s="1" t="s">
        <v>14</v>
      </c>
      <c r="H12" s="17" t="s">
        <v>98</v>
      </c>
      <c r="I12" s="19">
        <v>9</v>
      </c>
      <c r="J12" s="19">
        <v>1125</v>
      </c>
      <c r="K12" s="33">
        <v>0.08</v>
      </c>
      <c r="L12" s="5">
        <v>12</v>
      </c>
      <c r="M12" s="8"/>
      <c r="N12" s="8"/>
      <c r="O12" s="24">
        <f t="shared" si="1"/>
        <v>0</v>
      </c>
      <c r="P12" s="24">
        <f t="shared" si="0"/>
        <v>0</v>
      </c>
    </row>
    <row r="13" spans="1:16" ht="15" customHeight="1" x14ac:dyDescent="0.25">
      <c r="A13" s="37"/>
      <c r="B13" s="1">
        <v>10</v>
      </c>
      <c r="C13" s="1" t="s">
        <v>33</v>
      </c>
      <c r="D13" s="1" t="s">
        <v>34</v>
      </c>
      <c r="E13" s="1" t="s">
        <v>31</v>
      </c>
      <c r="F13" s="1" t="s">
        <v>35</v>
      </c>
      <c r="G13" s="1" t="s">
        <v>14</v>
      </c>
      <c r="H13" s="17" t="s">
        <v>98</v>
      </c>
      <c r="I13" s="19">
        <v>9</v>
      </c>
      <c r="J13" s="19">
        <v>675</v>
      </c>
      <c r="K13" s="33">
        <v>0.08</v>
      </c>
      <c r="L13" s="5">
        <v>12</v>
      </c>
      <c r="M13" s="8"/>
      <c r="N13" s="8"/>
      <c r="O13" s="24">
        <f t="shared" si="1"/>
        <v>0</v>
      </c>
      <c r="P13" s="24">
        <f t="shared" si="0"/>
        <v>0</v>
      </c>
    </row>
    <row r="14" spans="1:16" ht="15" customHeight="1" x14ac:dyDescent="0.25">
      <c r="A14" s="37"/>
      <c r="B14" s="1">
        <v>11</v>
      </c>
      <c r="C14" s="1" t="s">
        <v>112</v>
      </c>
      <c r="D14" s="1" t="s">
        <v>42</v>
      </c>
      <c r="E14" s="1" t="s">
        <v>8</v>
      </c>
      <c r="F14" s="1" t="s">
        <v>43</v>
      </c>
      <c r="G14" s="1" t="s">
        <v>14</v>
      </c>
      <c r="H14" s="17" t="s">
        <v>103</v>
      </c>
      <c r="I14" s="19">
        <v>3</v>
      </c>
      <c r="J14" s="19">
        <v>675</v>
      </c>
      <c r="K14" s="33">
        <v>0.23</v>
      </c>
      <c r="L14" s="5">
        <v>12</v>
      </c>
      <c r="M14" s="8"/>
      <c r="N14" s="8"/>
      <c r="O14" s="24">
        <f t="shared" si="1"/>
        <v>0</v>
      </c>
      <c r="P14" s="24">
        <f t="shared" si="0"/>
        <v>0</v>
      </c>
    </row>
    <row r="15" spans="1:16" ht="15" customHeight="1" x14ac:dyDescent="0.25">
      <c r="A15" s="37"/>
      <c r="B15" s="1">
        <v>12</v>
      </c>
      <c r="C15" s="1" t="s">
        <v>112</v>
      </c>
      <c r="D15" s="1" t="s">
        <v>42</v>
      </c>
      <c r="E15" s="1" t="s">
        <v>8</v>
      </c>
      <c r="F15" s="1" t="s">
        <v>44</v>
      </c>
      <c r="G15" s="1" t="s">
        <v>14</v>
      </c>
      <c r="H15" s="17" t="s">
        <v>97</v>
      </c>
      <c r="I15" s="19">
        <v>5</v>
      </c>
      <c r="J15" s="19">
        <v>675</v>
      </c>
      <c r="K15" s="33">
        <v>0.23</v>
      </c>
      <c r="L15" s="5">
        <v>12</v>
      </c>
      <c r="M15" s="8"/>
      <c r="N15" s="8"/>
      <c r="O15" s="24">
        <f t="shared" si="1"/>
        <v>0</v>
      </c>
      <c r="P15" s="24">
        <f t="shared" si="0"/>
        <v>0</v>
      </c>
    </row>
    <row r="16" spans="1:16" ht="15" customHeight="1" x14ac:dyDescent="0.25">
      <c r="A16" s="37"/>
      <c r="B16" s="1">
        <v>13</v>
      </c>
      <c r="C16" s="1" t="s">
        <v>112</v>
      </c>
      <c r="D16" s="1" t="s">
        <v>42</v>
      </c>
      <c r="E16" s="1" t="s">
        <v>8</v>
      </c>
      <c r="F16" s="1" t="s">
        <v>45</v>
      </c>
      <c r="G16" s="1" t="s">
        <v>14</v>
      </c>
      <c r="H16" s="17" t="s">
        <v>103</v>
      </c>
      <c r="I16" s="19">
        <v>3</v>
      </c>
      <c r="J16" s="19">
        <v>675</v>
      </c>
      <c r="K16" s="33">
        <v>0.23</v>
      </c>
      <c r="L16" s="5">
        <v>12</v>
      </c>
      <c r="M16" s="8"/>
      <c r="N16" s="8"/>
      <c r="O16" s="24">
        <f t="shared" si="1"/>
        <v>0</v>
      </c>
      <c r="P16" s="24">
        <f t="shared" si="0"/>
        <v>0</v>
      </c>
    </row>
    <row r="17" spans="1:16" ht="15" customHeight="1" x14ac:dyDescent="0.25">
      <c r="A17" s="37"/>
      <c r="B17" s="1">
        <v>14</v>
      </c>
      <c r="C17" s="1" t="s">
        <v>112</v>
      </c>
      <c r="D17" s="1" t="s">
        <v>42</v>
      </c>
      <c r="E17" s="1" t="s">
        <v>8</v>
      </c>
      <c r="F17" s="1" t="s">
        <v>46</v>
      </c>
      <c r="G17" s="1" t="s">
        <v>14</v>
      </c>
      <c r="H17" s="17" t="s">
        <v>97</v>
      </c>
      <c r="I17" s="19">
        <v>5</v>
      </c>
      <c r="J17" s="19">
        <v>1125</v>
      </c>
      <c r="K17" s="33">
        <v>0.23</v>
      </c>
      <c r="L17" s="5">
        <v>12</v>
      </c>
      <c r="M17" s="8"/>
      <c r="N17" s="8"/>
      <c r="O17" s="24">
        <f t="shared" si="1"/>
        <v>0</v>
      </c>
      <c r="P17" s="24">
        <f t="shared" si="0"/>
        <v>0</v>
      </c>
    </row>
    <row r="18" spans="1:16" ht="15" customHeight="1" x14ac:dyDescent="0.25">
      <c r="A18" s="37"/>
      <c r="B18" s="1">
        <v>15</v>
      </c>
      <c r="C18" s="1" t="s">
        <v>112</v>
      </c>
      <c r="D18" s="1" t="s">
        <v>42</v>
      </c>
      <c r="E18" s="1" t="s">
        <v>8</v>
      </c>
      <c r="F18" s="1" t="s">
        <v>47</v>
      </c>
      <c r="G18" s="1" t="s">
        <v>14</v>
      </c>
      <c r="H18" s="17" t="s">
        <v>97</v>
      </c>
      <c r="I18" s="19">
        <v>5</v>
      </c>
      <c r="J18" s="19">
        <v>675</v>
      </c>
      <c r="K18" s="33">
        <v>0.23</v>
      </c>
      <c r="L18" s="5">
        <v>12</v>
      </c>
      <c r="M18" s="8"/>
      <c r="N18" s="8"/>
      <c r="O18" s="24">
        <f t="shared" si="1"/>
        <v>0</v>
      </c>
      <c r="P18" s="24">
        <f t="shared" si="0"/>
        <v>0</v>
      </c>
    </row>
    <row r="19" spans="1:16" ht="15" customHeight="1" x14ac:dyDescent="0.25">
      <c r="A19" s="37"/>
      <c r="B19" s="1">
        <v>16</v>
      </c>
      <c r="C19" s="1" t="s">
        <v>55</v>
      </c>
      <c r="D19" s="1" t="s">
        <v>56</v>
      </c>
      <c r="E19" s="1" t="s">
        <v>8</v>
      </c>
      <c r="F19" s="1" t="s">
        <v>57</v>
      </c>
      <c r="G19" s="1" t="s">
        <v>14</v>
      </c>
      <c r="H19" s="17" t="s">
        <v>104</v>
      </c>
      <c r="I19" s="19">
        <v>5</v>
      </c>
      <c r="J19" s="19">
        <v>825</v>
      </c>
      <c r="K19" s="33">
        <v>0.23</v>
      </c>
      <c r="L19" s="5">
        <v>12</v>
      </c>
      <c r="M19" s="8"/>
      <c r="N19" s="8"/>
      <c r="O19" s="24">
        <f t="shared" si="1"/>
        <v>0</v>
      </c>
      <c r="P19" s="24">
        <f t="shared" si="0"/>
        <v>0</v>
      </c>
    </row>
    <row r="20" spans="1:16" ht="15" customHeight="1" x14ac:dyDescent="0.25">
      <c r="A20" s="37"/>
      <c r="B20" s="1">
        <v>17</v>
      </c>
      <c r="C20" s="1" t="s">
        <v>55</v>
      </c>
      <c r="D20" s="1" t="s">
        <v>56</v>
      </c>
      <c r="E20" s="1" t="s">
        <v>8</v>
      </c>
      <c r="F20" s="1" t="s">
        <v>58</v>
      </c>
      <c r="G20" s="1" t="s">
        <v>14</v>
      </c>
      <c r="H20" s="17" t="s">
        <v>104</v>
      </c>
      <c r="I20" s="19">
        <v>5</v>
      </c>
      <c r="J20" s="19">
        <v>825</v>
      </c>
      <c r="K20" s="33">
        <v>0.23</v>
      </c>
      <c r="L20" s="5">
        <v>12</v>
      </c>
      <c r="M20" s="8"/>
      <c r="N20" s="8"/>
      <c r="O20" s="24">
        <f t="shared" si="1"/>
        <v>0</v>
      </c>
      <c r="P20" s="24">
        <f t="shared" si="0"/>
        <v>0</v>
      </c>
    </row>
    <row r="21" spans="1:16" ht="15" customHeight="1" x14ac:dyDescent="0.25">
      <c r="A21" s="37"/>
      <c r="B21" s="1">
        <v>18</v>
      </c>
      <c r="C21" s="1" t="s">
        <v>55</v>
      </c>
      <c r="D21" s="1" t="s">
        <v>56</v>
      </c>
      <c r="E21" s="1" t="s">
        <v>59</v>
      </c>
      <c r="F21" s="1" t="s">
        <v>60</v>
      </c>
      <c r="G21" s="1" t="s">
        <v>14</v>
      </c>
      <c r="H21" s="17" t="s">
        <v>104</v>
      </c>
      <c r="I21" s="19">
        <v>5</v>
      </c>
      <c r="J21" s="19">
        <v>1600</v>
      </c>
      <c r="K21" s="33">
        <v>0.23</v>
      </c>
      <c r="L21" s="5">
        <v>12</v>
      </c>
      <c r="M21" s="8"/>
      <c r="N21" s="8"/>
      <c r="O21" s="24">
        <f t="shared" si="1"/>
        <v>0</v>
      </c>
      <c r="P21" s="24">
        <f t="shared" si="0"/>
        <v>0</v>
      </c>
    </row>
    <row r="22" spans="1:16" ht="15" customHeight="1" x14ac:dyDescent="0.25">
      <c r="A22" s="37"/>
      <c r="B22" s="1">
        <v>19</v>
      </c>
      <c r="C22" s="1" t="s">
        <v>55</v>
      </c>
      <c r="D22" s="1" t="s">
        <v>56</v>
      </c>
      <c r="E22" s="1" t="s">
        <v>59</v>
      </c>
      <c r="F22" s="1" t="s">
        <v>61</v>
      </c>
      <c r="G22" s="1" t="s">
        <v>14</v>
      </c>
      <c r="H22" s="17" t="s">
        <v>104</v>
      </c>
      <c r="I22" s="19">
        <v>5</v>
      </c>
      <c r="J22" s="19">
        <v>1600</v>
      </c>
      <c r="K22" s="33">
        <v>0.23</v>
      </c>
      <c r="L22" s="5">
        <v>12</v>
      </c>
      <c r="M22" s="8"/>
      <c r="N22" s="8"/>
      <c r="O22" s="24">
        <f t="shared" si="1"/>
        <v>0</v>
      </c>
      <c r="P22" s="24">
        <f t="shared" si="0"/>
        <v>0</v>
      </c>
    </row>
    <row r="23" spans="1:16" ht="16.5" customHeight="1" x14ac:dyDescent="0.25">
      <c r="A23" s="37"/>
      <c r="B23" s="1">
        <v>20</v>
      </c>
      <c r="C23" s="1" t="s">
        <v>55</v>
      </c>
      <c r="D23" s="1" t="s">
        <v>56</v>
      </c>
      <c r="E23" s="1" t="s">
        <v>8</v>
      </c>
      <c r="F23" s="1" t="s">
        <v>62</v>
      </c>
      <c r="G23" s="1" t="s">
        <v>14</v>
      </c>
      <c r="H23" s="17" t="s">
        <v>104</v>
      </c>
      <c r="I23" s="19">
        <v>9</v>
      </c>
      <c r="J23" s="19">
        <v>450</v>
      </c>
      <c r="K23" s="33">
        <v>0.23</v>
      </c>
      <c r="L23" s="5">
        <v>12</v>
      </c>
      <c r="M23" s="8"/>
      <c r="N23" s="8"/>
      <c r="O23" s="24">
        <f t="shared" si="1"/>
        <v>0</v>
      </c>
      <c r="P23" s="24">
        <f t="shared" si="0"/>
        <v>0</v>
      </c>
    </row>
    <row r="24" spans="1:16" ht="18" customHeight="1" x14ac:dyDescent="0.25">
      <c r="A24" s="37"/>
      <c r="B24" s="38" t="s">
        <v>118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2">
        <f>SUM(O10:O23)</f>
        <v>0</v>
      </c>
      <c r="P24" s="32">
        <f>SUM(P10:P23)</f>
        <v>0</v>
      </c>
    </row>
    <row r="25" spans="1:16" x14ac:dyDescent="0.25">
      <c r="B25" s="30"/>
    </row>
    <row r="29" spans="1:16" ht="1.5" customHeight="1" x14ac:dyDescent="0.25"/>
    <row r="30" spans="1:16" ht="15" customHeight="1" x14ac:dyDescent="0.25"/>
    <row r="33" ht="15" customHeight="1" x14ac:dyDescent="0.25"/>
    <row r="39" ht="15.75" customHeight="1" x14ac:dyDescent="0.25"/>
  </sheetData>
  <mergeCells count="26">
    <mergeCell ref="A3:F3"/>
    <mergeCell ref="N1:P1"/>
    <mergeCell ref="O7:P7"/>
    <mergeCell ref="O8:P8"/>
    <mergeCell ref="N2:P2"/>
    <mergeCell ref="N3:P3"/>
    <mergeCell ref="A4:P4"/>
    <mergeCell ref="A5:P5"/>
    <mergeCell ref="A6:P6"/>
    <mergeCell ref="F7:F9"/>
    <mergeCell ref="G7:G9"/>
    <mergeCell ref="H7:H9"/>
    <mergeCell ref="I7:I9"/>
    <mergeCell ref="J7:J9"/>
    <mergeCell ref="M7:N7"/>
    <mergeCell ref="N8:N9"/>
    <mergeCell ref="M8:M9"/>
    <mergeCell ref="K7:K9"/>
    <mergeCell ref="L7:L9"/>
    <mergeCell ref="A10:A24"/>
    <mergeCell ref="B24:N24"/>
    <mergeCell ref="A7:A9"/>
    <mergeCell ref="B7:B9"/>
    <mergeCell ref="C7:C9"/>
    <mergeCell ref="D7:D9"/>
    <mergeCell ref="E7:E9"/>
  </mergeCells>
  <pageMargins left="0.59055118110236227" right="0.23622047244094491" top="0.39370078740157483" bottom="0.15748031496062992" header="0.31496062992125984" footer="0.15748031496062992"/>
  <pageSetup paperSize="9" scale="77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O43"/>
    </sheetView>
  </sheetViews>
  <sheetFormatPr defaultRowHeight="15" x14ac:dyDescent="0.25"/>
  <sheetData>
    <row r="1" spans="1:15" x14ac:dyDescent="0.25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25">
      <c r="A2" s="54" t="s">
        <v>108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5">
      <c r="A3" s="40" t="s">
        <v>68</v>
      </c>
      <c r="B3" s="41" t="s">
        <v>0</v>
      </c>
      <c r="C3" s="41" t="s">
        <v>1</v>
      </c>
      <c r="D3" s="41" t="s">
        <v>2</v>
      </c>
      <c r="E3" s="41" t="s">
        <v>3</v>
      </c>
      <c r="F3" s="55" t="s">
        <v>4</v>
      </c>
      <c r="G3" s="41" t="s">
        <v>5</v>
      </c>
      <c r="H3" s="55" t="s">
        <v>94</v>
      </c>
      <c r="I3" s="55" t="s">
        <v>95</v>
      </c>
      <c r="J3" s="55" t="s">
        <v>96</v>
      </c>
      <c r="K3" s="35" t="s">
        <v>64</v>
      </c>
      <c r="L3" s="58" t="s">
        <v>107</v>
      </c>
      <c r="M3" s="35" t="s">
        <v>73</v>
      </c>
      <c r="N3" s="50" t="s">
        <v>80</v>
      </c>
      <c r="O3" s="51"/>
    </row>
    <row r="4" spans="1:15" x14ac:dyDescent="0.25">
      <c r="A4" s="40"/>
      <c r="B4" s="41"/>
      <c r="C4" s="41"/>
      <c r="D4" s="41"/>
      <c r="E4" s="41"/>
      <c r="F4" s="56"/>
      <c r="G4" s="41"/>
      <c r="H4" s="56"/>
      <c r="I4" s="56"/>
      <c r="J4" s="56"/>
      <c r="K4" s="35"/>
      <c r="L4" s="59"/>
      <c r="M4" s="35"/>
      <c r="N4" s="52" t="s">
        <v>81</v>
      </c>
      <c r="O4" s="53"/>
    </row>
    <row r="5" spans="1:15" ht="30" x14ac:dyDescent="0.25">
      <c r="A5" s="40"/>
      <c r="B5" s="41"/>
      <c r="C5" s="41"/>
      <c r="D5" s="41"/>
      <c r="E5" s="41"/>
      <c r="F5" s="57"/>
      <c r="G5" s="41"/>
      <c r="H5" s="57"/>
      <c r="I5" s="57"/>
      <c r="J5" s="57"/>
      <c r="K5" s="35"/>
      <c r="L5" s="60"/>
      <c r="M5" s="35"/>
      <c r="N5" s="6" t="s">
        <v>63</v>
      </c>
      <c r="O5" s="7" t="s">
        <v>75</v>
      </c>
    </row>
    <row r="6" spans="1:15" x14ac:dyDescent="0.25">
      <c r="A6" s="61" t="s">
        <v>69</v>
      </c>
      <c r="B6" s="1">
        <v>1</v>
      </c>
      <c r="C6" s="1" t="s">
        <v>6</v>
      </c>
      <c r="D6" s="1" t="s">
        <v>7</v>
      </c>
      <c r="E6" s="1" t="s">
        <v>8</v>
      </c>
      <c r="F6" s="4">
        <v>3119004248</v>
      </c>
      <c r="G6" s="1" t="s">
        <v>9</v>
      </c>
      <c r="H6" s="17" t="s">
        <v>97</v>
      </c>
      <c r="I6" s="19">
        <v>15</v>
      </c>
      <c r="J6" s="19">
        <v>450</v>
      </c>
      <c r="K6" s="2">
        <v>0.08</v>
      </c>
      <c r="L6" s="5">
        <v>24</v>
      </c>
      <c r="M6" s="8"/>
      <c r="N6" s="23">
        <f>M6*L6</f>
        <v>0</v>
      </c>
      <c r="O6" s="24">
        <f>ROUND(N6*(1+K6),2)</f>
        <v>0</v>
      </c>
    </row>
    <row r="7" spans="1:15" x14ac:dyDescent="0.25">
      <c r="A7" s="62"/>
      <c r="B7" s="1">
        <v>2</v>
      </c>
      <c r="C7" s="1" t="s">
        <v>6</v>
      </c>
      <c r="D7" s="1" t="s">
        <v>7</v>
      </c>
      <c r="E7" s="1" t="s">
        <v>8</v>
      </c>
      <c r="F7" s="4">
        <v>3119004292</v>
      </c>
      <c r="G7" s="1" t="s">
        <v>9</v>
      </c>
      <c r="H7" s="17" t="s">
        <v>97</v>
      </c>
      <c r="I7" s="19">
        <v>15</v>
      </c>
      <c r="J7" s="19">
        <v>450</v>
      </c>
      <c r="K7" s="2">
        <v>0.08</v>
      </c>
      <c r="L7" s="5">
        <v>24</v>
      </c>
      <c r="M7" s="8"/>
      <c r="N7" s="23">
        <f>M7*L7</f>
        <v>0</v>
      </c>
      <c r="O7" s="24">
        <f>ROUND(N7*(1+K7),2)</f>
        <v>0</v>
      </c>
    </row>
    <row r="8" spans="1:15" x14ac:dyDescent="0.25">
      <c r="A8" s="62"/>
      <c r="B8" s="1">
        <v>3</v>
      </c>
      <c r="C8" s="1" t="s">
        <v>10</v>
      </c>
      <c r="D8" s="1" t="s">
        <v>7</v>
      </c>
      <c r="E8" s="1" t="s">
        <v>8</v>
      </c>
      <c r="F8" s="4">
        <v>3119004249</v>
      </c>
      <c r="G8" s="1" t="s">
        <v>9</v>
      </c>
      <c r="H8" s="17" t="s">
        <v>97</v>
      </c>
      <c r="I8" s="19">
        <v>15</v>
      </c>
      <c r="J8" s="19">
        <v>450</v>
      </c>
      <c r="K8" s="2">
        <v>0.08</v>
      </c>
      <c r="L8" s="5">
        <v>24</v>
      </c>
      <c r="M8" s="8"/>
      <c r="N8" s="23">
        <f t="shared" ref="N8:N11" si="0">M8*L8</f>
        <v>0</v>
      </c>
      <c r="O8" s="24">
        <f t="shared" ref="O8:O11" si="1">ROUND(N8*(1+K8),2)</f>
        <v>0</v>
      </c>
    </row>
    <row r="9" spans="1:15" x14ac:dyDescent="0.25">
      <c r="A9" s="62"/>
      <c r="B9" s="1">
        <v>4</v>
      </c>
      <c r="C9" s="1" t="s">
        <v>6</v>
      </c>
      <c r="D9" s="1" t="s">
        <v>7</v>
      </c>
      <c r="E9" s="1" t="s">
        <v>8</v>
      </c>
      <c r="F9" s="4">
        <v>3119004293</v>
      </c>
      <c r="G9" s="1" t="s">
        <v>9</v>
      </c>
      <c r="H9" s="17" t="s">
        <v>97</v>
      </c>
      <c r="I9" s="19">
        <v>15</v>
      </c>
      <c r="J9" s="19">
        <v>1000</v>
      </c>
      <c r="K9" s="2">
        <v>0.08</v>
      </c>
      <c r="L9" s="5">
        <v>24</v>
      </c>
      <c r="M9" s="8"/>
      <c r="N9" s="23">
        <f t="shared" si="0"/>
        <v>0</v>
      </c>
      <c r="O9" s="24">
        <f t="shared" si="1"/>
        <v>0</v>
      </c>
    </row>
    <row r="10" spans="1:15" x14ac:dyDescent="0.25">
      <c r="A10" s="62"/>
      <c r="B10" s="1">
        <v>5</v>
      </c>
      <c r="C10" s="1" t="s">
        <v>48</v>
      </c>
      <c r="D10" s="1" t="s">
        <v>7</v>
      </c>
      <c r="E10" s="1" t="s">
        <v>49</v>
      </c>
      <c r="F10" s="1" t="s">
        <v>50</v>
      </c>
      <c r="G10" s="1" t="s">
        <v>51</v>
      </c>
      <c r="H10" s="17" t="s">
        <v>97</v>
      </c>
      <c r="I10" s="19">
        <v>2</v>
      </c>
      <c r="J10" s="19">
        <v>250</v>
      </c>
      <c r="K10" s="3">
        <v>0.23</v>
      </c>
      <c r="L10" s="5">
        <v>24</v>
      </c>
      <c r="M10" s="8"/>
      <c r="N10" s="23">
        <f t="shared" si="0"/>
        <v>0</v>
      </c>
      <c r="O10" s="24">
        <f t="shared" si="1"/>
        <v>0</v>
      </c>
    </row>
    <row r="11" spans="1:15" ht="15.75" thickBot="1" x14ac:dyDescent="0.3">
      <c r="A11" s="62"/>
      <c r="B11" s="10">
        <v>6</v>
      </c>
      <c r="C11" s="10" t="s">
        <v>52</v>
      </c>
      <c r="D11" s="10" t="s">
        <v>53</v>
      </c>
      <c r="E11" s="10" t="s">
        <v>21</v>
      </c>
      <c r="F11" s="10" t="s">
        <v>54</v>
      </c>
      <c r="G11" s="10" t="s">
        <v>51</v>
      </c>
      <c r="H11" s="17" t="s">
        <v>98</v>
      </c>
      <c r="I11" s="19">
        <v>2</v>
      </c>
      <c r="J11" s="19">
        <v>250</v>
      </c>
      <c r="K11" s="11">
        <v>0.23</v>
      </c>
      <c r="L11" s="5">
        <v>24</v>
      </c>
      <c r="M11" s="12"/>
      <c r="N11" s="25">
        <f t="shared" si="0"/>
        <v>0</v>
      </c>
      <c r="O11" s="24">
        <f t="shared" si="1"/>
        <v>0</v>
      </c>
    </row>
    <row r="12" spans="1:15" ht="16.5" thickTop="1" thickBot="1" x14ac:dyDescent="0.3">
      <c r="A12" s="63"/>
      <c r="B12" s="64" t="s">
        <v>76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26">
        <f>SUM(N6:N11)</f>
        <v>0</v>
      </c>
      <c r="O12" s="26">
        <f>SUM(O6:O11)</f>
        <v>0</v>
      </c>
    </row>
    <row r="13" spans="1:15" ht="15.75" thickTop="1" x14ac:dyDescent="0.25">
      <c r="A13" s="61" t="s">
        <v>70</v>
      </c>
      <c r="B13" s="13">
        <v>7</v>
      </c>
      <c r="C13" s="13" t="s">
        <v>11</v>
      </c>
      <c r="D13" s="13" t="s">
        <v>12</v>
      </c>
      <c r="E13" s="13" t="s">
        <v>8</v>
      </c>
      <c r="F13" s="13" t="s">
        <v>13</v>
      </c>
      <c r="G13" s="13" t="s">
        <v>14</v>
      </c>
      <c r="H13" s="18" t="s">
        <v>101</v>
      </c>
      <c r="I13" s="19">
        <v>6</v>
      </c>
      <c r="J13" s="19">
        <v>450</v>
      </c>
      <c r="K13" s="14">
        <v>0.08</v>
      </c>
      <c r="L13" s="5">
        <v>24</v>
      </c>
      <c r="M13" s="15"/>
      <c r="N13" s="27">
        <f>M13*L13</f>
        <v>0</v>
      </c>
      <c r="O13" s="24">
        <f t="shared" ref="O13:O26" si="2">ROUND(N13*(1+K13),2)</f>
        <v>0</v>
      </c>
    </row>
    <row r="14" spans="1:15" x14ac:dyDescent="0.25">
      <c r="A14" s="62"/>
      <c r="B14" s="1">
        <v>8</v>
      </c>
      <c r="C14" s="1" t="s">
        <v>15</v>
      </c>
      <c r="D14" s="1" t="s">
        <v>16</v>
      </c>
      <c r="E14" s="1" t="s">
        <v>8</v>
      </c>
      <c r="F14" s="4">
        <v>3119001523</v>
      </c>
      <c r="G14" s="1" t="s">
        <v>14</v>
      </c>
      <c r="H14" s="17" t="s">
        <v>102</v>
      </c>
      <c r="I14" s="19">
        <v>4</v>
      </c>
      <c r="J14" s="19">
        <v>450</v>
      </c>
      <c r="K14" s="2">
        <v>0.08</v>
      </c>
      <c r="L14" s="5">
        <v>24</v>
      </c>
      <c r="M14" s="9"/>
      <c r="N14" s="25">
        <f>M14*L14</f>
        <v>0</v>
      </c>
      <c r="O14" s="24">
        <f t="shared" si="2"/>
        <v>0</v>
      </c>
    </row>
    <row r="15" spans="1:15" x14ac:dyDescent="0.25">
      <c r="A15" s="62"/>
      <c r="B15" s="1">
        <v>9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14</v>
      </c>
      <c r="H15" s="17" t="s">
        <v>98</v>
      </c>
      <c r="I15" s="19">
        <v>9</v>
      </c>
      <c r="J15" s="19">
        <v>1125</v>
      </c>
      <c r="K15" s="3">
        <v>0.08</v>
      </c>
      <c r="L15" s="5">
        <v>24</v>
      </c>
      <c r="M15" s="9"/>
      <c r="N15" s="23">
        <f t="shared" ref="N15:N26" si="3">M15*L15</f>
        <v>0</v>
      </c>
      <c r="O15" s="24">
        <f t="shared" si="2"/>
        <v>0</v>
      </c>
    </row>
    <row r="16" spans="1:15" x14ac:dyDescent="0.25">
      <c r="A16" s="62"/>
      <c r="B16" s="1">
        <v>10</v>
      </c>
      <c r="C16" s="1" t="s">
        <v>33</v>
      </c>
      <c r="D16" s="1" t="s">
        <v>34</v>
      </c>
      <c r="E16" s="1" t="s">
        <v>31</v>
      </c>
      <c r="F16" s="1" t="s">
        <v>35</v>
      </c>
      <c r="G16" s="1" t="s">
        <v>14</v>
      </c>
      <c r="H16" s="17" t="s">
        <v>98</v>
      </c>
      <c r="I16" s="19">
        <v>9</v>
      </c>
      <c r="J16" s="19">
        <v>675</v>
      </c>
      <c r="K16" s="3">
        <v>0.08</v>
      </c>
      <c r="L16" s="5">
        <v>24</v>
      </c>
      <c r="M16" s="9"/>
      <c r="N16" s="25">
        <f t="shared" si="3"/>
        <v>0</v>
      </c>
      <c r="O16" s="24">
        <f t="shared" si="2"/>
        <v>0</v>
      </c>
    </row>
    <row r="17" spans="1:15" x14ac:dyDescent="0.25">
      <c r="A17" s="62"/>
      <c r="B17" s="1">
        <v>11</v>
      </c>
      <c r="C17" s="1" t="s">
        <v>41</v>
      </c>
      <c r="D17" s="1" t="s">
        <v>42</v>
      </c>
      <c r="E17" s="1" t="s">
        <v>8</v>
      </c>
      <c r="F17" s="1" t="s">
        <v>43</v>
      </c>
      <c r="G17" s="1" t="s">
        <v>14</v>
      </c>
      <c r="H17" s="17" t="s">
        <v>103</v>
      </c>
      <c r="I17" s="19">
        <v>3</v>
      </c>
      <c r="J17" s="19">
        <v>675</v>
      </c>
      <c r="K17" s="3">
        <v>0.23</v>
      </c>
      <c r="L17" s="5">
        <v>24</v>
      </c>
      <c r="M17" s="9"/>
      <c r="N17" s="23">
        <f t="shared" si="3"/>
        <v>0</v>
      </c>
      <c r="O17" s="24">
        <f t="shared" si="2"/>
        <v>0</v>
      </c>
    </row>
    <row r="18" spans="1:15" x14ac:dyDescent="0.25">
      <c r="A18" s="62"/>
      <c r="B18" s="1">
        <v>12</v>
      </c>
      <c r="C18" s="1" t="s">
        <v>41</v>
      </c>
      <c r="D18" s="1" t="s">
        <v>42</v>
      </c>
      <c r="E18" s="1" t="s">
        <v>8</v>
      </c>
      <c r="F18" s="1" t="s">
        <v>44</v>
      </c>
      <c r="G18" s="1" t="s">
        <v>14</v>
      </c>
      <c r="H18" s="17" t="s">
        <v>97</v>
      </c>
      <c r="I18" s="19">
        <v>5</v>
      </c>
      <c r="J18" s="19">
        <v>675</v>
      </c>
      <c r="K18" s="3">
        <v>0.23</v>
      </c>
      <c r="L18" s="5">
        <v>24</v>
      </c>
      <c r="M18" s="9"/>
      <c r="N18" s="25">
        <f t="shared" si="3"/>
        <v>0</v>
      </c>
      <c r="O18" s="24">
        <f t="shared" si="2"/>
        <v>0</v>
      </c>
    </row>
    <row r="19" spans="1:15" x14ac:dyDescent="0.25">
      <c r="A19" s="62"/>
      <c r="B19" s="1">
        <v>13</v>
      </c>
      <c r="C19" s="1" t="s">
        <v>41</v>
      </c>
      <c r="D19" s="1" t="s">
        <v>42</v>
      </c>
      <c r="E19" s="1" t="s">
        <v>8</v>
      </c>
      <c r="F19" s="1" t="s">
        <v>45</v>
      </c>
      <c r="G19" s="1" t="s">
        <v>14</v>
      </c>
      <c r="H19" s="17" t="s">
        <v>103</v>
      </c>
      <c r="I19" s="19">
        <v>3</v>
      </c>
      <c r="J19" s="19">
        <v>675</v>
      </c>
      <c r="K19" s="3">
        <v>0.23</v>
      </c>
      <c r="L19" s="5">
        <v>24</v>
      </c>
      <c r="M19" s="9"/>
      <c r="N19" s="23">
        <f t="shared" si="3"/>
        <v>0</v>
      </c>
      <c r="O19" s="24">
        <f t="shared" si="2"/>
        <v>0</v>
      </c>
    </row>
    <row r="20" spans="1:15" x14ac:dyDescent="0.25">
      <c r="A20" s="62"/>
      <c r="B20" s="1">
        <v>14</v>
      </c>
      <c r="C20" s="1" t="s">
        <v>41</v>
      </c>
      <c r="D20" s="1" t="s">
        <v>42</v>
      </c>
      <c r="E20" s="1" t="s">
        <v>8</v>
      </c>
      <c r="F20" s="1" t="s">
        <v>46</v>
      </c>
      <c r="G20" s="1" t="s">
        <v>14</v>
      </c>
      <c r="H20" s="17" t="s">
        <v>97</v>
      </c>
      <c r="I20" s="19">
        <v>5</v>
      </c>
      <c r="J20" s="19">
        <v>1125</v>
      </c>
      <c r="K20" s="3">
        <v>0.23</v>
      </c>
      <c r="L20" s="5">
        <v>24</v>
      </c>
      <c r="M20" s="9"/>
      <c r="N20" s="25">
        <f t="shared" si="3"/>
        <v>0</v>
      </c>
      <c r="O20" s="24">
        <f t="shared" si="2"/>
        <v>0</v>
      </c>
    </row>
    <row r="21" spans="1:15" x14ac:dyDescent="0.25">
      <c r="A21" s="62"/>
      <c r="B21" s="1">
        <v>15</v>
      </c>
      <c r="C21" s="1" t="s">
        <v>41</v>
      </c>
      <c r="D21" s="1" t="s">
        <v>42</v>
      </c>
      <c r="E21" s="1" t="s">
        <v>8</v>
      </c>
      <c r="F21" s="1" t="s">
        <v>47</v>
      </c>
      <c r="G21" s="1" t="s">
        <v>14</v>
      </c>
      <c r="H21" s="17" t="s">
        <v>97</v>
      </c>
      <c r="I21" s="19">
        <v>5</v>
      </c>
      <c r="J21" s="19">
        <v>675</v>
      </c>
      <c r="K21" s="3">
        <v>0.23</v>
      </c>
      <c r="L21" s="5">
        <v>24</v>
      </c>
      <c r="M21" s="9"/>
      <c r="N21" s="23">
        <f t="shared" si="3"/>
        <v>0</v>
      </c>
      <c r="O21" s="24">
        <f t="shared" si="2"/>
        <v>0</v>
      </c>
    </row>
    <row r="22" spans="1:15" x14ac:dyDescent="0.25">
      <c r="A22" s="62"/>
      <c r="B22" s="1">
        <v>16</v>
      </c>
      <c r="C22" s="1" t="s">
        <v>55</v>
      </c>
      <c r="D22" s="1" t="s">
        <v>56</v>
      </c>
      <c r="E22" s="1" t="s">
        <v>8</v>
      </c>
      <c r="F22" s="1" t="s">
        <v>57</v>
      </c>
      <c r="G22" s="1" t="s">
        <v>14</v>
      </c>
      <c r="H22" s="17" t="s">
        <v>104</v>
      </c>
      <c r="I22" s="19">
        <v>5</v>
      </c>
      <c r="J22" s="19">
        <v>825</v>
      </c>
      <c r="K22" s="3">
        <v>0.23</v>
      </c>
      <c r="L22" s="5">
        <v>24</v>
      </c>
      <c r="M22" s="9"/>
      <c r="N22" s="25">
        <f t="shared" si="3"/>
        <v>0</v>
      </c>
      <c r="O22" s="24">
        <f t="shared" si="2"/>
        <v>0</v>
      </c>
    </row>
    <row r="23" spans="1:15" x14ac:dyDescent="0.25">
      <c r="A23" s="62"/>
      <c r="B23" s="1">
        <v>17</v>
      </c>
      <c r="C23" s="1" t="s">
        <v>55</v>
      </c>
      <c r="D23" s="1" t="s">
        <v>56</v>
      </c>
      <c r="E23" s="1" t="s">
        <v>8</v>
      </c>
      <c r="F23" s="1" t="s">
        <v>58</v>
      </c>
      <c r="G23" s="1" t="s">
        <v>14</v>
      </c>
      <c r="H23" s="17" t="s">
        <v>104</v>
      </c>
      <c r="I23" s="19">
        <v>5</v>
      </c>
      <c r="J23" s="19">
        <v>825</v>
      </c>
      <c r="K23" s="3">
        <v>0.23</v>
      </c>
      <c r="L23" s="5">
        <v>24</v>
      </c>
      <c r="M23" s="9"/>
      <c r="N23" s="23">
        <f t="shared" si="3"/>
        <v>0</v>
      </c>
      <c r="O23" s="24">
        <f t="shared" si="2"/>
        <v>0</v>
      </c>
    </row>
    <row r="24" spans="1:15" x14ac:dyDescent="0.25">
      <c r="A24" s="62"/>
      <c r="B24" s="1">
        <v>18</v>
      </c>
      <c r="C24" s="1" t="s">
        <v>55</v>
      </c>
      <c r="D24" s="1" t="s">
        <v>56</v>
      </c>
      <c r="E24" s="1" t="s">
        <v>59</v>
      </c>
      <c r="F24" s="1" t="s">
        <v>60</v>
      </c>
      <c r="G24" s="1" t="s">
        <v>14</v>
      </c>
      <c r="H24" s="17" t="s">
        <v>104</v>
      </c>
      <c r="I24" s="19">
        <v>5</v>
      </c>
      <c r="J24" s="19">
        <v>1600</v>
      </c>
      <c r="K24" s="3">
        <v>0.23</v>
      </c>
      <c r="L24" s="5">
        <v>24</v>
      </c>
      <c r="M24" s="9"/>
      <c r="N24" s="25">
        <f t="shared" si="3"/>
        <v>0</v>
      </c>
      <c r="O24" s="24">
        <f t="shared" si="2"/>
        <v>0</v>
      </c>
    </row>
    <row r="25" spans="1:15" x14ac:dyDescent="0.25">
      <c r="A25" s="62"/>
      <c r="B25" s="1">
        <v>19</v>
      </c>
      <c r="C25" s="1" t="s">
        <v>55</v>
      </c>
      <c r="D25" s="1" t="s">
        <v>56</v>
      </c>
      <c r="E25" s="1" t="s">
        <v>59</v>
      </c>
      <c r="F25" s="1" t="s">
        <v>61</v>
      </c>
      <c r="G25" s="1" t="s">
        <v>14</v>
      </c>
      <c r="H25" s="17" t="s">
        <v>104</v>
      </c>
      <c r="I25" s="19">
        <v>5</v>
      </c>
      <c r="J25" s="19">
        <v>1600</v>
      </c>
      <c r="K25" s="3">
        <v>0.23</v>
      </c>
      <c r="L25" s="5">
        <v>24</v>
      </c>
      <c r="M25" s="9"/>
      <c r="N25" s="23">
        <f t="shared" si="3"/>
        <v>0</v>
      </c>
      <c r="O25" s="24">
        <f t="shared" si="2"/>
        <v>0</v>
      </c>
    </row>
    <row r="26" spans="1:15" ht="15.75" thickBot="1" x14ac:dyDescent="0.3">
      <c r="A26" s="62"/>
      <c r="B26" s="10">
        <v>20</v>
      </c>
      <c r="C26" s="10" t="s">
        <v>55</v>
      </c>
      <c r="D26" s="10" t="s">
        <v>56</v>
      </c>
      <c r="E26" s="10" t="s">
        <v>8</v>
      </c>
      <c r="F26" s="10" t="s">
        <v>62</v>
      </c>
      <c r="G26" s="10" t="s">
        <v>14</v>
      </c>
      <c r="H26" s="17" t="s">
        <v>104</v>
      </c>
      <c r="I26" s="19">
        <v>9</v>
      </c>
      <c r="J26" s="19">
        <v>450</v>
      </c>
      <c r="K26" s="11">
        <v>0.23</v>
      </c>
      <c r="L26" s="5">
        <v>24</v>
      </c>
      <c r="M26" s="12"/>
      <c r="N26" s="25">
        <f t="shared" si="3"/>
        <v>0</v>
      </c>
      <c r="O26" s="24">
        <f t="shared" si="2"/>
        <v>0</v>
      </c>
    </row>
    <row r="27" spans="1:15" ht="16.5" thickTop="1" thickBot="1" x14ac:dyDescent="0.3">
      <c r="A27" s="63"/>
      <c r="B27" s="64" t="s">
        <v>77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26">
        <f>SUM(N13:N26)</f>
        <v>0</v>
      </c>
      <c r="O27" s="26">
        <f>SUM(O13:O26)</f>
        <v>0</v>
      </c>
    </row>
    <row r="28" spans="1:15" ht="15.75" thickTop="1" x14ac:dyDescent="0.25">
      <c r="A28" s="61" t="s">
        <v>71</v>
      </c>
      <c r="B28" s="13">
        <v>21</v>
      </c>
      <c r="C28" s="13" t="s">
        <v>66</v>
      </c>
      <c r="D28" s="13" t="s">
        <v>17</v>
      </c>
      <c r="E28" s="13" t="s">
        <v>18</v>
      </c>
      <c r="F28" s="13" t="s">
        <v>19</v>
      </c>
      <c r="G28" s="13" t="s">
        <v>20</v>
      </c>
      <c r="H28" s="18">
        <v>2010</v>
      </c>
      <c r="I28" s="20">
        <v>5</v>
      </c>
      <c r="J28" s="20">
        <v>630</v>
      </c>
      <c r="K28" s="16">
        <v>0.23</v>
      </c>
      <c r="L28" s="5">
        <v>24</v>
      </c>
      <c r="M28" s="15"/>
      <c r="N28" s="27">
        <f>M28*L28</f>
        <v>0</v>
      </c>
      <c r="O28" s="24">
        <f t="shared" ref="O28:O33" si="4">ROUND(N28*(1+K28),2)</f>
        <v>0</v>
      </c>
    </row>
    <row r="29" spans="1:15" x14ac:dyDescent="0.25">
      <c r="A29" s="62"/>
      <c r="B29" s="1">
        <v>22</v>
      </c>
      <c r="C29" s="1" t="s">
        <v>66</v>
      </c>
      <c r="D29" s="1" t="s">
        <v>17</v>
      </c>
      <c r="E29" s="1" t="s">
        <v>21</v>
      </c>
      <c r="F29" s="1" t="s">
        <v>22</v>
      </c>
      <c r="G29" s="1" t="s">
        <v>23</v>
      </c>
      <c r="H29" s="17" t="s">
        <v>98</v>
      </c>
      <c r="I29" s="19">
        <v>2</v>
      </c>
      <c r="J29" s="19">
        <v>225</v>
      </c>
      <c r="K29" s="3">
        <v>0.23</v>
      </c>
      <c r="L29" s="5">
        <v>24</v>
      </c>
      <c r="M29" s="9"/>
      <c r="N29" s="23">
        <f>M29*L29</f>
        <v>0</v>
      </c>
      <c r="O29" s="24">
        <f t="shared" si="4"/>
        <v>0</v>
      </c>
    </row>
    <row r="30" spans="1:15" x14ac:dyDescent="0.25">
      <c r="A30" s="62"/>
      <c r="B30" s="1">
        <v>23</v>
      </c>
      <c r="C30" s="1" t="s">
        <v>66</v>
      </c>
      <c r="D30" s="1" t="s">
        <v>17</v>
      </c>
      <c r="E30" s="1" t="s">
        <v>24</v>
      </c>
      <c r="F30" s="4">
        <v>3119003249</v>
      </c>
      <c r="G30" s="1" t="s">
        <v>25</v>
      </c>
      <c r="H30" s="22" t="s">
        <v>105</v>
      </c>
      <c r="I30" s="19">
        <v>3</v>
      </c>
      <c r="J30" s="19">
        <v>500</v>
      </c>
      <c r="K30" s="3">
        <v>0.23</v>
      </c>
      <c r="L30" s="5">
        <v>24</v>
      </c>
      <c r="M30" s="9"/>
      <c r="N30" s="23">
        <f t="shared" ref="N30:N33" si="5">M30*L30</f>
        <v>0</v>
      </c>
      <c r="O30" s="24">
        <f t="shared" si="4"/>
        <v>0</v>
      </c>
    </row>
    <row r="31" spans="1:15" x14ac:dyDescent="0.25">
      <c r="A31" s="62"/>
      <c r="B31" s="13">
        <v>24</v>
      </c>
      <c r="C31" s="1" t="s">
        <v>67</v>
      </c>
      <c r="D31" s="1" t="s">
        <v>26</v>
      </c>
      <c r="E31" s="1" t="s">
        <v>18</v>
      </c>
      <c r="F31" s="1" t="s">
        <v>27</v>
      </c>
      <c r="G31" s="1" t="s">
        <v>28</v>
      </c>
      <c r="H31" s="17" t="s">
        <v>106</v>
      </c>
      <c r="I31" s="19">
        <v>5</v>
      </c>
      <c r="J31" s="19">
        <v>600</v>
      </c>
      <c r="K31" s="3">
        <v>0.23</v>
      </c>
      <c r="L31" s="5">
        <v>24</v>
      </c>
      <c r="M31" s="9"/>
      <c r="N31" s="23">
        <f t="shared" si="5"/>
        <v>0</v>
      </c>
      <c r="O31" s="24">
        <f t="shared" si="4"/>
        <v>0</v>
      </c>
    </row>
    <row r="32" spans="1:15" x14ac:dyDescent="0.25">
      <c r="A32" s="62"/>
      <c r="B32" s="1">
        <v>25</v>
      </c>
      <c r="C32" s="1" t="s">
        <v>36</v>
      </c>
      <c r="D32" s="1" t="s">
        <v>37</v>
      </c>
      <c r="E32" s="1" t="s">
        <v>38</v>
      </c>
      <c r="F32" s="1" t="s">
        <v>39</v>
      </c>
      <c r="G32" s="1" t="s">
        <v>109</v>
      </c>
      <c r="H32" s="17" t="s">
        <v>97</v>
      </c>
      <c r="I32" s="19">
        <v>14</v>
      </c>
      <c r="J32" s="19">
        <v>1000</v>
      </c>
      <c r="K32" s="3">
        <v>0.23</v>
      </c>
      <c r="L32" s="5">
        <v>24</v>
      </c>
      <c r="M32" s="9"/>
      <c r="N32" s="23">
        <f t="shared" si="5"/>
        <v>0</v>
      </c>
      <c r="O32" s="24">
        <f t="shared" si="4"/>
        <v>0</v>
      </c>
    </row>
    <row r="33" spans="1:15" ht="15.75" thickBot="1" x14ac:dyDescent="0.3">
      <c r="A33" s="62"/>
      <c r="B33" s="1">
        <v>26</v>
      </c>
      <c r="C33" s="10" t="s">
        <v>36</v>
      </c>
      <c r="D33" s="10" t="s">
        <v>37</v>
      </c>
      <c r="E33" s="10" t="s">
        <v>38</v>
      </c>
      <c r="F33" s="10" t="s">
        <v>40</v>
      </c>
      <c r="G33" s="10" t="s">
        <v>109</v>
      </c>
      <c r="H33" s="17" t="s">
        <v>100</v>
      </c>
      <c r="I33" s="21">
        <v>14</v>
      </c>
      <c r="J33" s="19">
        <v>1000</v>
      </c>
      <c r="K33" s="11">
        <v>0.23</v>
      </c>
      <c r="L33" s="5">
        <v>24</v>
      </c>
      <c r="M33" s="12"/>
      <c r="N33" s="25">
        <f t="shared" si="5"/>
        <v>0</v>
      </c>
      <c r="O33" s="24">
        <f t="shared" si="4"/>
        <v>0</v>
      </c>
    </row>
    <row r="34" spans="1:15" ht="16.5" thickTop="1" thickBot="1" x14ac:dyDescent="0.3">
      <c r="A34" s="63"/>
      <c r="B34" s="64" t="s">
        <v>78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6"/>
      <c r="N34" s="26">
        <f>SUM(N28:N33)</f>
        <v>0</v>
      </c>
      <c r="O34" s="26">
        <f>SUM(O28:O33)</f>
        <v>0</v>
      </c>
    </row>
    <row r="35" spans="1:15" ht="15.75" thickTop="1" x14ac:dyDescent="0.25">
      <c r="A35" s="61" t="s">
        <v>72</v>
      </c>
      <c r="B35" s="13">
        <v>27</v>
      </c>
      <c r="C35" s="13" t="s">
        <v>82</v>
      </c>
      <c r="D35" s="13" t="s">
        <v>83</v>
      </c>
      <c r="E35" s="13" t="s">
        <v>8</v>
      </c>
      <c r="F35" s="10" t="s">
        <v>84</v>
      </c>
      <c r="G35" s="10" t="s">
        <v>90</v>
      </c>
      <c r="H35" s="17" t="s">
        <v>99</v>
      </c>
      <c r="I35" s="19">
        <v>4</v>
      </c>
      <c r="J35" s="19">
        <v>1250</v>
      </c>
      <c r="K35" s="16">
        <v>0.23</v>
      </c>
      <c r="L35" s="5">
        <v>24</v>
      </c>
      <c r="M35" s="15"/>
      <c r="N35" s="27">
        <f>M35*L35</f>
        <v>0</v>
      </c>
      <c r="O35" s="24">
        <f t="shared" ref="O35:O40" si="6">ROUND(N35*(1+K35),2)</f>
        <v>0</v>
      </c>
    </row>
    <row r="36" spans="1:15" x14ac:dyDescent="0.25">
      <c r="A36" s="62"/>
      <c r="B36" s="1">
        <v>28</v>
      </c>
      <c r="C36" s="1" t="s">
        <v>82</v>
      </c>
      <c r="D36" s="1" t="s">
        <v>83</v>
      </c>
      <c r="E36" s="1" t="s">
        <v>8</v>
      </c>
      <c r="F36" s="10" t="s">
        <v>85</v>
      </c>
      <c r="G36" s="10" t="s">
        <v>90</v>
      </c>
      <c r="H36" s="17" t="s">
        <v>100</v>
      </c>
      <c r="I36" s="19">
        <v>4</v>
      </c>
      <c r="J36" s="19">
        <v>1250</v>
      </c>
      <c r="K36" s="3">
        <v>0.23</v>
      </c>
      <c r="L36" s="5">
        <v>24</v>
      </c>
      <c r="M36" s="9"/>
      <c r="N36" s="25">
        <f>M36*L36</f>
        <v>0</v>
      </c>
      <c r="O36" s="24">
        <f t="shared" si="6"/>
        <v>0</v>
      </c>
    </row>
    <row r="37" spans="1:15" x14ac:dyDescent="0.25">
      <c r="A37" s="62"/>
      <c r="B37" s="13">
        <v>29</v>
      </c>
      <c r="C37" s="1" t="s">
        <v>82</v>
      </c>
      <c r="D37" s="1" t="s">
        <v>83</v>
      </c>
      <c r="E37" s="1" t="s">
        <v>8</v>
      </c>
      <c r="F37" s="10" t="s">
        <v>86</v>
      </c>
      <c r="G37" s="10" t="s">
        <v>90</v>
      </c>
      <c r="H37" s="17" t="s">
        <v>100</v>
      </c>
      <c r="I37" s="19">
        <v>5</v>
      </c>
      <c r="J37" s="19">
        <v>1250</v>
      </c>
      <c r="K37" s="3">
        <v>0.23</v>
      </c>
      <c r="L37" s="5">
        <v>24</v>
      </c>
      <c r="M37" s="9"/>
      <c r="N37" s="23">
        <f t="shared" ref="N37:N40" si="7">M37*L37</f>
        <v>0</v>
      </c>
      <c r="O37" s="24">
        <f t="shared" si="6"/>
        <v>0</v>
      </c>
    </row>
    <row r="38" spans="1:15" x14ac:dyDescent="0.25">
      <c r="A38" s="62"/>
      <c r="B38" s="1">
        <v>30</v>
      </c>
      <c r="C38" s="1" t="s">
        <v>82</v>
      </c>
      <c r="D38" s="1" t="s">
        <v>83</v>
      </c>
      <c r="E38" s="1" t="s">
        <v>8</v>
      </c>
      <c r="F38" s="10" t="s">
        <v>87</v>
      </c>
      <c r="G38" s="10" t="s">
        <v>90</v>
      </c>
      <c r="H38" s="17" t="s">
        <v>100</v>
      </c>
      <c r="I38" s="19">
        <v>5</v>
      </c>
      <c r="J38" s="19">
        <v>1250</v>
      </c>
      <c r="K38" s="3">
        <v>0.23</v>
      </c>
      <c r="L38" s="5">
        <v>24</v>
      </c>
      <c r="M38" s="9"/>
      <c r="N38" s="25">
        <f t="shared" si="7"/>
        <v>0</v>
      </c>
      <c r="O38" s="24">
        <f t="shared" si="6"/>
        <v>0</v>
      </c>
    </row>
    <row r="39" spans="1:15" x14ac:dyDescent="0.25">
      <c r="A39" s="62"/>
      <c r="B39" s="13">
        <v>31</v>
      </c>
      <c r="C39" s="1" t="s">
        <v>82</v>
      </c>
      <c r="D39" s="1" t="s">
        <v>83</v>
      </c>
      <c r="E39" s="1" t="s">
        <v>8</v>
      </c>
      <c r="F39" s="10" t="s">
        <v>88</v>
      </c>
      <c r="G39" s="10" t="s">
        <v>90</v>
      </c>
      <c r="H39" s="17" t="s">
        <v>100</v>
      </c>
      <c r="I39" s="19">
        <v>5</v>
      </c>
      <c r="J39" s="19">
        <v>1250</v>
      </c>
      <c r="K39" s="3">
        <v>0.23</v>
      </c>
      <c r="L39" s="5">
        <v>24</v>
      </c>
      <c r="M39" s="9"/>
      <c r="N39" s="23">
        <f t="shared" si="7"/>
        <v>0</v>
      </c>
      <c r="O39" s="24">
        <f t="shared" si="6"/>
        <v>0</v>
      </c>
    </row>
    <row r="40" spans="1:15" ht="15.75" thickBot="1" x14ac:dyDescent="0.3">
      <c r="A40" s="62"/>
      <c r="B40" s="1">
        <v>32</v>
      </c>
      <c r="C40" s="10" t="s">
        <v>82</v>
      </c>
      <c r="D40" s="10" t="s">
        <v>83</v>
      </c>
      <c r="E40" s="10" t="s">
        <v>8</v>
      </c>
      <c r="F40" s="10" t="s">
        <v>89</v>
      </c>
      <c r="G40" s="10" t="s">
        <v>90</v>
      </c>
      <c r="H40" s="17" t="s">
        <v>100</v>
      </c>
      <c r="I40" s="19">
        <v>6</v>
      </c>
      <c r="J40" s="19">
        <v>1250</v>
      </c>
      <c r="K40" s="11">
        <v>0.23</v>
      </c>
      <c r="L40" s="5">
        <v>24</v>
      </c>
      <c r="M40" s="12"/>
      <c r="N40" s="25">
        <f t="shared" si="7"/>
        <v>0</v>
      </c>
      <c r="O40" s="24">
        <f t="shared" si="6"/>
        <v>0</v>
      </c>
    </row>
    <row r="41" spans="1:15" ht="16.5" thickTop="1" thickBot="1" x14ac:dyDescent="0.3">
      <c r="A41" s="63"/>
      <c r="B41" s="64" t="s">
        <v>79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6"/>
      <c r="N41" s="26">
        <f>SUM(N35:N40)</f>
        <v>0</v>
      </c>
      <c r="O41" s="26">
        <f>SUM(O35:O40)</f>
        <v>0</v>
      </c>
    </row>
    <row r="42" spans="1:15" ht="16.5" thickTop="1" thickBot="1" x14ac:dyDescent="0.3">
      <c r="K42" s="70" t="s">
        <v>74</v>
      </c>
      <c r="L42" s="71"/>
      <c r="M42" s="72"/>
      <c r="N42" s="26">
        <f>SUM(N12+N27+N34+N41)</f>
        <v>0</v>
      </c>
      <c r="O42" s="28">
        <f>SUM(O12+O27+O34+O41)</f>
        <v>0</v>
      </c>
    </row>
    <row r="43" spans="1:15" ht="15.75" thickTop="1" x14ac:dyDescent="0.25">
      <c r="A43" s="29" t="s">
        <v>65</v>
      </c>
      <c r="B43" s="67" t="s">
        <v>92</v>
      </c>
      <c r="C43" s="68"/>
      <c r="D43" s="68"/>
      <c r="E43" s="68"/>
      <c r="F43" s="68"/>
      <c r="G43" s="67" t="s">
        <v>91</v>
      </c>
      <c r="H43" s="67"/>
      <c r="I43" s="67"/>
      <c r="J43" s="67"/>
      <c r="K43" s="68"/>
      <c r="L43" s="68"/>
      <c r="M43" s="68"/>
      <c r="N43" s="68"/>
    </row>
  </sheetData>
  <mergeCells count="28">
    <mergeCell ref="B43:F43"/>
    <mergeCell ref="G43:N43"/>
    <mergeCell ref="A28:A34"/>
    <mergeCell ref="B34:M34"/>
    <mergeCell ref="A35:A41"/>
    <mergeCell ref="B41:M41"/>
    <mergeCell ref="K42:M42"/>
    <mergeCell ref="M3:M5"/>
    <mergeCell ref="A6:A12"/>
    <mergeCell ref="B12:M12"/>
    <mergeCell ref="A13:A27"/>
    <mergeCell ref="B27:M27"/>
    <mergeCell ref="N3:O3"/>
    <mergeCell ref="N4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wycena szczegółowa Gr.II</vt:lpstr>
      <vt:lpstr>Arkusz1</vt:lpstr>
      <vt:lpstr>'wycena szczegółowa Gr.II'!Obszar_wydruku</vt:lpstr>
      <vt:lpstr>'wycena szczegółowa Gr.II'!Tytuły_wydruku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2019-12-04T06:48:40Z</dcterms:modified>
</cp:coreProperties>
</file>