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tabRatio="796" activeTab="1"/>
  </bookViews>
  <sheets>
    <sheet name="Ceny" sheetId="1" r:id="rId1"/>
    <sheet name="Topolowa" sheetId="2" r:id="rId2"/>
  </sheets>
  <definedNames>
    <definedName name="_xlnm.Print_Area" localSheetId="1">'Topolowa'!$A$1:$I$40</definedName>
  </definedNames>
  <calcPr fullCalcOnLoad="1"/>
</workbook>
</file>

<file path=xl/sharedStrings.xml><?xml version="1.0" encoding="utf-8"?>
<sst xmlns="http://schemas.openxmlformats.org/spreadsheetml/2006/main" count="102" uniqueCount="79">
  <si>
    <t>Lp</t>
  </si>
  <si>
    <t>Opis pozycji</t>
  </si>
  <si>
    <t>Ilość</t>
  </si>
  <si>
    <t>J.m.</t>
  </si>
  <si>
    <t>Cena</t>
  </si>
  <si>
    <t>Wartość</t>
  </si>
  <si>
    <t>km</t>
  </si>
  <si>
    <t>m2</t>
  </si>
  <si>
    <t>szt</t>
  </si>
  <si>
    <t>04.03.01. OCZYSZCZENIE I SKROPIENIE WARSTW KONSTRUKCYJNYCH</t>
  </si>
  <si>
    <t>06.01.01. UMOCNIENIE SKARP, ROWÓW I PASÓW ZIELENI</t>
  </si>
  <si>
    <t>Podatek VAT</t>
  </si>
  <si>
    <t>Razem wartość NETTO</t>
  </si>
  <si>
    <t>Razem wartość BRUTTO</t>
  </si>
  <si>
    <t xml:space="preserve">04.04.02.  PODBUDOWA  Z  MIESZANKI NIEZWIĄZANEJ STABILIZOWANEJ MECHANICZNIE
</t>
  </si>
  <si>
    <t xml:space="preserve"> </t>
  </si>
  <si>
    <t>D.01.01.01</t>
  </si>
  <si>
    <t>D.01.04.01</t>
  </si>
  <si>
    <t>D.04.03.01</t>
  </si>
  <si>
    <t>D.04.04.02</t>
  </si>
  <si>
    <t>01.04.01. REGULACJA WŁAZÓW STUDZIENEK  I SKRZYNEK ZAWORÓW</t>
  </si>
  <si>
    <t>SST</t>
  </si>
  <si>
    <t>I. WYMAGANIA OGÓLNE</t>
  </si>
  <si>
    <t>Opracowanie projektu organizacji ruchu na czas prowadzonych robót w pasie drogowym</t>
  </si>
  <si>
    <t>Opracowanie inwentaryzacji geodezyjnej powykonawczej</t>
  </si>
  <si>
    <t>II. ROBOTY PRZYGOTOWAWCZE</t>
  </si>
  <si>
    <t>D.00.00.00</t>
  </si>
  <si>
    <t>kpl</t>
  </si>
  <si>
    <t>Regulacja pionowa skrzynek zaworów wodociągowych</t>
  </si>
  <si>
    <t>D.06.03.01</t>
  </si>
  <si>
    <t>Regulacja pionowa studni rewizyjnych</t>
  </si>
  <si>
    <t>05.03.05a. NAWIERZCHNIA Z BETONU ASFALTOWEGO - WARSTWA ŚCIERALNA</t>
  </si>
  <si>
    <t>D.05.03.05a</t>
  </si>
  <si>
    <t>III. PODBUDOWY</t>
  </si>
  <si>
    <t>V. ROBOTY WYKOŃCZENIOWE</t>
  </si>
  <si>
    <t>Studzienki ściekowe uliczne betonowe z gotowych elementów, o średnicy 500 mm: z osadnikiem bez syfonu</t>
  </si>
  <si>
    <t>mb</t>
  </si>
  <si>
    <t>Pozycja</t>
  </si>
  <si>
    <t>C.J. PLN netto</t>
  </si>
  <si>
    <t xml:space="preserve">Roboty pomiarowe przy liniowych robotach ziemnych - trasa dróg w terenie równinnym </t>
  </si>
  <si>
    <t>Regulacja pionowa wpustów kanalizacji deszczowej</t>
  </si>
  <si>
    <t>Wykonanie wykopów z profilowaniem podłoża i wywiezieniem urobku na składowisko Wykonawcy wraz z kosztami utylizacji</t>
  </si>
  <si>
    <t>Ustawienie studni rewizyjnej z kręgów betonowych, w wykopie - średnica kręgów: 1000 mm wys do 2,0m  wraz z wykopem i zasypaniem gruntem dowiezionym z dokopu i zagęszczeniem</t>
  </si>
  <si>
    <t>Montaż przykanalika z rury PCV o średnicy 200mm na głębokości do 2,0m wraz z wykopem i zasypaniem gruntem dowiezionym z dokopu i zagęszczeniem</t>
  </si>
  <si>
    <t>Włączenie przykanalika do istniejącej studni kanalizacji deszczowej</t>
  </si>
  <si>
    <t>Mechaniczne oczyszczenie konstrukcyjnych warstw niebitumicznych</t>
  </si>
  <si>
    <t>Mechaniczne skropienie warstw konstrukcyjnych niebitumicznych przy zużyciu 0.5 kg/m2 emulsji asfaltowej</t>
  </si>
  <si>
    <t>Podbudowa z mieszanki niezwiązanej stab. mechan. 0/31,5 - warstwa grubości 15cm</t>
  </si>
  <si>
    <t>Podbudowa z mieszanki niezwiązanej stab. mechan. 0/31,5 - warstwa grubości 20cm</t>
  </si>
  <si>
    <t>Nawierzchnia z mieszanek mineralno-asfaltowych, grysowych - warstwa ścieralna z betonu asfaltowego AC 11S  grubości 5 cm</t>
  </si>
  <si>
    <t>Nawierzchnia z mieszanek mineralno-asfaltowych, grysowych - warstwa ścieralna z betonu asfaltowego AC 11S  średniej grubości 6 cm</t>
  </si>
  <si>
    <t>Umocnienie poboczy mieszanką kruszywa 0/31,5  gr. 10cm</t>
  </si>
  <si>
    <t>Nawierzchnia z mieszanek mineralno-asfaltowych, grysowych - warstwa ścieralna z betonu asfaltowego AC 11S  grubości 7 cm</t>
  </si>
  <si>
    <t>Cena PLN brutto za 1m2</t>
  </si>
  <si>
    <t>Podbudowa z mieszanki niezwiązanej stab. mechan. 0/31,5 - warstwa średniej grubości 10 cm</t>
  </si>
  <si>
    <t>KOSZTORYS INWESTORSKI</t>
  </si>
  <si>
    <t>Roboty pomiarowe przy liniowych robotach ziemnych - trasa dróg w terenie równinnym 
537m</t>
  </si>
  <si>
    <t>Mechaniczne oczyszczenie konstrukcyjnych warstw niebitumicznych
537x5,50=2953,50</t>
  </si>
  <si>
    <t>Mechaniczne skropienie warstw konstrukcyjnych niebitumicznych przy zużyciu 0.5 kg/m2 emulsji asfaltowej
537x5,50=2953,50</t>
  </si>
  <si>
    <t>Mechaniczne oczyszczenie konstrukcyjnych warstw bitumicznych
537x5,50=2953,50</t>
  </si>
  <si>
    <t>Mechaniczne skropienie warstw konstrukcyjnych bitumicznych przy zużyciu 0.5 kg/m2 emulsji asfaltowej
537x5,50=2953,50</t>
  </si>
  <si>
    <t>Nawierzchnia z mieszanek mineralno-asfaltowych, grysowych - warstwa ścieralna z betonu asfaltowego AC 11S  grubości 6 cm
537x5,50=2953,50</t>
  </si>
  <si>
    <t>Umocnienie poboczy mieszanką kruszywa 0/31,5  gr. 10cm
537x2x0,5=537,00</t>
  </si>
  <si>
    <t>Podbudowa z mieszanki niezwiązanej stab. mechan. 0/31,5 - warstwa średniej grubości 5 cm</t>
  </si>
  <si>
    <t>Nawierzchnia z mieszanek mineralno-asfaltowych, grysowych - warstwa wiążąca z betonu asfaltowego AC 16W 35/50 grubości 5 cm</t>
  </si>
  <si>
    <t>Frezowanie z odwozem</t>
  </si>
  <si>
    <t>D.05.03.23.</t>
  </si>
  <si>
    <t>05.03.23. NAWIERZCHNIA Z BETONOWEJ KOSTKI BRUKOWEJ</t>
  </si>
  <si>
    <t>Nawierzchnia z betonowej kostki brukowej gr 8 cm na podsypce cementowo-piskowej</t>
  </si>
  <si>
    <t>D.04.05.01</t>
  </si>
  <si>
    <t>04.04.02.  PODBUDOWA  Z  CHUDEGO BETONU</t>
  </si>
  <si>
    <t>D.08.01.01</t>
  </si>
  <si>
    <t xml:space="preserve">Rozbiórka i montaż krawężników 12x25 na ławie z oporem z betonu C12/15 wraz z wykonaniem rowka pod krawężnik
</t>
  </si>
  <si>
    <t>Podbudowa z mieszanki związanej cementem [z gruntu lub kruszywa stabilizowanego cementem) gr 15cm</t>
  </si>
  <si>
    <t>Podbudowa z mieszanki niezwiązanej stab. mechan. 0/31,5 - warstwa średniej grubości 10 cm
537x5,50=2953,50</t>
  </si>
  <si>
    <t>IV.NAWIERZCHNIE</t>
  </si>
  <si>
    <t>Montaż krawężników 15x30 na ławie z oporem z betonu C12/15 zatoki postojowe
120mb</t>
  </si>
  <si>
    <t xml:space="preserve">Podbudowa z mieszanki niezwiązanej stab. mechan. 0/31,5 - warstwa średniej grubości 15 cm -wraz z korytowaniem -zatoki postojowe
</t>
  </si>
  <si>
    <t>Remont ul. Topolowej w Bytkowie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</si>
</sst>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"/>
    <numFmt numFmtId="173" formatCode="0.0000000"/>
    <numFmt numFmtId="174" formatCode="0.000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 Narrow CE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8"/>
      <color indexed="3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8"/>
      <color rgb="FF0070C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2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32" borderId="0" xfId="0" applyFont="1" applyFill="1" applyAlignment="1" applyProtection="1">
      <alignment horizontal="left" vertical="top" wrapText="1"/>
      <protection/>
    </xf>
    <xf numFmtId="0" fontId="0" fillId="32" borderId="0" xfId="0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2" fontId="0" fillId="0" borderId="0" xfId="0" applyNumberForma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0" xfId="0" applyNumberFormat="1" applyFont="1" applyFill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47" fillId="34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166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2" fontId="7" fillId="33" borderId="0" xfId="0" applyNumberFormat="1" applyFont="1" applyFill="1" applyBorder="1" applyAlignment="1" applyProtection="1">
      <alignment horizontal="right" vertical="center" wrapText="1"/>
      <protection/>
    </xf>
    <xf numFmtId="4" fontId="6" fillId="33" borderId="19" xfId="0" applyNumberFormat="1" applyFont="1" applyFill="1" applyBorder="1" applyAlignment="1" applyProtection="1">
      <alignment horizontal="right" vertical="center" wrapText="1"/>
      <protection/>
    </xf>
    <xf numFmtId="4" fontId="7" fillId="33" borderId="19" xfId="0" applyNumberFormat="1" applyFont="1" applyFill="1" applyBorder="1" applyAlignment="1" applyProtection="1">
      <alignment horizontal="right" vertical="center" wrapText="1"/>
      <protection/>
    </xf>
    <xf numFmtId="4" fontId="7" fillId="33" borderId="2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 horizontal="left" vertical="top" wrapText="1"/>
      <protection/>
    </xf>
    <xf numFmtId="0" fontId="48" fillId="34" borderId="10" xfId="0" applyFont="1" applyFill="1" applyBorder="1" applyAlignment="1" applyProtection="1">
      <alignment horizontal="left" vertical="center" wrapText="1"/>
      <protection/>
    </xf>
    <xf numFmtId="4" fontId="3" fillId="32" borderId="0" xfId="0" applyNumberFormat="1" applyFont="1" applyFill="1" applyAlignment="1" applyProtection="1">
      <alignment horizontal="left" vertical="top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4" fontId="0" fillId="32" borderId="0" xfId="0" applyNumberFormat="1" applyFill="1" applyAlignment="1" applyProtection="1">
      <alignment horizontal="left" vertical="top" wrapText="1"/>
      <protection/>
    </xf>
    <xf numFmtId="2" fontId="6" fillId="34" borderId="19" xfId="0" applyNumberFormat="1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horizontal="right" vertical="center" wrapText="1"/>
      <protection/>
    </xf>
    <xf numFmtId="0" fontId="4" fillId="33" borderId="22" xfId="0" applyFont="1" applyFill="1" applyBorder="1" applyAlignment="1" applyProtection="1">
      <alignment horizontal="right" vertical="center" wrapText="1"/>
      <protection/>
    </xf>
    <xf numFmtId="0" fontId="4" fillId="33" borderId="23" xfId="0" applyFont="1" applyFill="1" applyBorder="1" applyAlignment="1" applyProtection="1">
      <alignment horizontal="right" vertical="center" wrapText="1"/>
      <protection/>
    </xf>
    <xf numFmtId="0" fontId="4" fillId="33" borderId="24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 applyProtection="1">
      <alignment horizontal="right" vertical="center" wrapText="1"/>
      <protection/>
    </xf>
    <xf numFmtId="0" fontId="4" fillId="33" borderId="26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right" vertical="center" wrapText="1"/>
      <protection/>
    </xf>
    <xf numFmtId="0" fontId="7" fillId="33" borderId="22" xfId="0" applyFont="1" applyFill="1" applyBorder="1" applyAlignment="1" applyProtection="1">
      <alignment horizontal="right" vertical="center" wrapText="1"/>
      <protection/>
    </xf>
    <xf numFmtId="0" fontId="7" fillId="33" borderId="23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="130" zoomScaleNormal="130" zoomScalePageLayoutView="0" workbookViewId="0" topLeftCell="A7">
      <selection activeCell="A25" sqref="A25"/>
    </sheetView>
  </sheetViews>
  <sheetFormatPr defaultColWidth="8.796875" defaultRowHeight="14.25"/>
  <cols>
    <col min="1" max="1" width="72.59765625" style="0" customWidth="1"/>
    <col min="2" max="2" width="10.3984375" style="0" customWidth="1"/>
  </cols>
  <sheetData>
    <row r="1" spans="1:2" ht="28.5">
      <c r="A1" t="s">
        <v>37</v>
      </c>
      <c r="B1" s="45" t="s">
        <v>38</v>
      </c>
    </row>
    <row r="2" spans="1:2" ht="14.25">
      <c r="A2" s="46" t="s">
        <v>23</v>
      </c>
      <c r="B2" s="30">
        <v>3000</v>
      </c>
    </row>
    <row r="3" spans="1:2" ht="14.25">
      <c r="A3" s="46" t="s">
        <v>24</v>
      </c>
      <c r="B3" s="30">
        <v>2500</v>
      </c>
    </row>
    <row r="4" spans="1:2" ht="14.25">
      <c r="A4" s="47" t="s">
        <v>39</v>
      </c>
      <c r="B4" s="30">
        <v>3500</v>
      </c>
    </row>
    <row r="5" spans="1:2" ht="14.25">
      <c r="A5" s="44" t="s">
        <v>28</v>
      </c>
      <c r="B5" s="30">
        <v>200</v>
      </c>
    </row>
    <row r="6" spans="1:2" ht="14.25">
      <c r="A6" s="44" t="s">
        <v>30</v>
      </c>
      <c r="B6" s="30">
        <v>450</v>
      </c>
    </row>
    <row r="7" spans="1:2" ht="14.25">
      <c r="A7" s="44" t="s">
        <v>40</v>
      </c>
      <c r="B7" s="30">
        <v>400</v>
      </c>
    </row>
    <row r="8" spans="1:2" ht="22.5">
      <c r="A8" s="44" t="s">
        <v>41</v>
      </c>
      <c r="B8" s="30">
        <v>50</v>
      </c>
    </row>
    <row r="9" spans="1:2" ht="14.25">
      <c r="A9" s="44" t="s">
        <v>35</v>
      </c>
      <c r="B9" s="30">
        <v>2400</v>
      </c>
    </row>
    <row r="10" spans="1:2" ht="22.5">
      <c r="A10" s="44" t="s">
        <v>42</v>
      </c>
      <c r="B10" s="30">
        <v>2900</v>
      </c>
    </row>
    <row r="11" spans="1:2" ht="22.5">
      <c r="A11" s="44" t="s">
        <v>43</v>
      </c>
      <c r="B11" s="30">
        <v>240</v>
      </c>
    </row>
    <row r="12" spans="1:2" ht="14.25">
      <c r="A12" s="44" t="s">
        <v>44</v>
      </c>
      <c r="B12" s="30">
        <v>290</v>
      </c>
    </row>
    <row r="13" spans="1:2" ht="14.25">
      <c r="A13" s="44" t="s">
        <v>45</v>
      </c>
      <c r="B13" s="30">
        <v>1.5</v>
      </c>
    </row>
    <row r="14" spans="1:2" ht="14.25">
      <c r="A14" s="47" t="s">
        <v>46</v>
      </c>
      <c r="B14" s="30">
        <v>3</v>
      </c>
    </row>
    <row r="15" spans="1:2" ht="14.25">
      <c r="A15" s="44" t="s">
        <v>63</v>
      </c>
      <c r="B15" s="30">
        <f>5*3.5</f>
        <v>17.5</v>
      </c>
    </row>
    <row r="16" spans="1:2" ht="14.25">
      <c r="A16" s="44" t="s">
        <v>54</v>
      </c>
      <c r="B16" s="30">
        <f>10*3.5</f>
        <v>35</v>
      </c>
    </row>
    <row r="17" spans="1:2" ht="14.25">
      <c r="A17" s="44" t="s">
        <v>47</v>
      </c>
      <c r="B17" s="30">
        <f>15*3.5</f>
        <v>52.5</v>
      </c>
    </row>
    <row r="18" spans="1:2" ht="14.25">
      <c r="A18" s="44" t="s">
        <v>48</v>
      </c>
      <c r="B18" s="30">
        <v>45</v>
      </c>
    </row>
    <row r="19" spans="1:2" ht="22.5">
      <c r="A19" s="44" t="s">
        <v>64</v>
      </c>
      <c r="B19" s="30">
        <v>55</v>
      </c>
    </row>
    <row r="20" spans="1:2" ht="22.5">
      <c r="A20" s="44" t="s">
        <v>49</v>
      </c>
      <c r="B20" s="30">
        <v>65</v>
      </c>
    </row>
    <row r="21" spans="1:2" ht="22.5">
      <c r="A21" s="44" t="s">
        <v>50</v>
      </c>
      <c r="B21" s="30">
        <v>70</v>
      </c>
    </row>
    <row r="22" spans="1:2" ht="22.5">
      <c r="A22" s="44" t="s">
        <v>52</v>
      </c>
      <c r="B22" s="30">
        <v>75</v>
      </c>
    </row>
    <row r="23" spans="1:2" ht="14.25">
      <c r="A23" s="44" t="s">
        <v>51</v>
      </c>
      <c r="B23" s="30">
        <f>10*3.5</f>
        <v>35</v>
      </c>
    </row>
    <row r="24" spans="1:2" ht="14.25">
      <c r="A24" s="44" t="s">
        <v>65</v>
      </c>
      <c r="B24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40"/>
  <sheetViews>
    <sheetView tabSelected="1" view="pageBreakPreview" zoomScaleSheetLayoutView="100" zoomScalePageLayoutView="0" workbookViewId="0" topLeftCell="A8">
      <selection activeCell="L31" sqref="L31"/>
    </sheetView>
  </sheetViews>
  <sheetFormatPr defaultColWidth="8.796875" defaultRowHeight="14.25"/>
  <cols>
    <col min="1" max="1" width="3.3984375" style="12" customWidth="1"/>
    <col min="2" max="2" width="4.69921875" style="12" hidden="1" customWidth="1"/>
    <col min="3" max="3" width="10.8984375" style="13" hidden="1" customWidth="1"/>
    <col min="4" max="4" width="13.19921875" style="14" customWidth="1"/>
    <col min="5" max="5" width="72.59765625" style="14" customWidth="1"/>
    <col min="6" max="6" width="7.19921875" style="15" customWidth="1"/>
    <col min="7" max="7" width="5.19921875" style="12" customWidth="1"/>
    <col min="8" max="8" width="6.3984375" style="15" customWidth="1"/>
    <col min="9" max="9" width="9.3984375" style="15" customWidth="1"/>
    <col min="10" max="10" width="9.8984375" style="12" bestFit="1" customWidth="1"/>
    <col min="11" max="16384" width="9" style="12" customWidth="1"/>
  </cols>
  <sheetData>
    <row r="2" spans="1:9" s="1" customFormat="1" ht="18" customHeight="1">
      <c r="A2" s="64" t="s">
        <v>55</v>
      </c>
      <c r="B2" s="64"/>
      <c r="C2" s="64"/>
      <c r="D2" s="64"/>
      <c r="E2" s="64"/>
      <c r="F2" s="64"/>
      <c r="G2" s="64"/>
      <c r="H2" s="64"/>
      <c r="I2" s="64"/>
    </row>
    <row r="3" spans="1:9" s="1" customFormat="1" ht="18">
      <c r="A3" s="2"/>
      <c r="B3" s="2"/>
      <c r="C3" s="3"/>
      <c r="D3" s="4"/>
      <c r="E3" s="4"/>
      <c r="F3" s="5"/>
      <c r="G3" s="2"/>
      <c r="H3" s="5"/>
      <c r="I3" s="5"/>
    </row>
    <row r="4" spans="1:9" s="1" customFormat="1" ht="36" customHeight="1">
      <c r="A4" s="64" t="s">
        <v>78</v>
      </c>
      <c r="B4" s="64"/>
      <c r="C4" s="64"/>
      <c r="D4" s="64"/>
      <c r="E4" s="64"/>
      <c r="F4" s="64"/>
      <c r="G4" s="64"/>
      <c r="H4" s="64"/>
      <c r="I4" s="64"/>
    </row>
    <row r="5" spans="1:9" s="1" customFormat="1" ht="18.75" thickBot="1">
      <c r="A5" s="2"/>
      <c r="B5" s="2"/>
      <c r="C5" s="3"/>
      <c r="D5" s="6"/>
      <c r="E5" s="6"/>
      <c r="F5" s="5"/>
      <c r="G5" s="2"/>
      <c r="H5" s="5"/>
      <c r="I5" s="5"/>
    </row>
    <row r="6" spans="1:9" s="7" customFormat="1" ht="11.25">
      <c r="A6" s="31" t="s">
        <v>0</v>
      </c>
      <c r="B6" s="65" t="s">
        <v>15</v>
      </c>
      <c r="C6" s="66"/>
      <c r="D6" s="32" t="s">
        <v>21</v>
      </c>
      <c r="E6" s="32" t="s">
        <v>1</v>
      </c>
      <c r="F6" s="33" t="s">
        <v>2</v>
      </c>
      <c r="G6" s="32" t="s">
        <v>3</v>
      </c>
      <c r="H6" s="33" t="s">
        <v>4</v>
      </c>
      <c r="I6" s="34" t="s">
        <v>5</v>
      </c>
    </row>
    <row r="7" spans="1:9" s="7" customFormat="1" ht="11.25">
      <c r="A7" s="36"/>
      <c r="B7" s="37"/>
      <c r="C7" s="38"/>
      <c r="D7" s="39"/>
      <c r="E7" s="21" t="s">
        <v>22</v>
      </c>
      <c r="F7" s="26"/>
      <c r="G7" s="22"/>
      <c r="H7" s="24"/>
      <c r="I7" s="57"/>
    </row>
    <row r="8" spans="1:9" s="7" customFormat="1" ht="11.25">
      <c r="A8" s="42">
        <v>1</v>
      </c>
      <c r="B8" s="37"/>
      <c r="C8" s="38"/>
      <c r="D8" s="18" t="s">
        <v>26</v>
      </c>
      <c r="E8" s="40" t="s">
        <v>23</v>
      </c>
      <c r="F8" s="27">
        <v>1</v>
      </c>
      <c r="G8" s="16" t="s">
        <v>27</v>
      </c>
      <c r="H8" s="30"/>
      <c r="I8" s="49">
        <f>F8*H8</f>
        <v>0</v>
      </c>
    </row>
    <row r="9" spans="1:10" s="7" customFormat="1" ht="11.25">
      <c r="A9" s="42">
        <v>2</v>
      </c>
      <c r="B9" s="37"/>
      <c r="C9" s="38"/>
      <c r="D9" s="18" t="s">
        <v>26</v>
      </c>
      <c r="E9" s="40" t="s">
        <v>24</v>
      </c>
      <c r="F9" s="27">
        <v>1</v>
      </c>
      <c r="G9" s="16" t="s">
        <v>27</v>
      </c>
      <c r="H9" s="30"/>
      <c r="I9" s="49">
        <f aca="true" t="shared" si="0" ref="I9:I35">F9*H9</f>
        <v>0</v>
      </c>
      <c r="J9" s="55"/>
    </row>
    <row r="10" spans="1:37" s="8" customFormat="1" ht="11.25">
      <c r="A10" s="35"/>
      <c r="B10" s="16"/>
      <c r="C10" s="17"/>
      <c r="D10" s="18"/>
      <c r="E10" s="21" t="s">
        <v>25</v>
      </c>
      <c r="F10" s="26"/>
      <c r="G10" s="22"/>
      <c r="H10" s="24"/>
      <c r="I10" s="49"/>
      <c r="AK10" s="8">
        <v>1</v>
      </c>
    </row>
    <row r="11" spans="1:37" s="9" customFormat="1" ht="22.5">
      <c r="A11" s="35">
        <v>3</v>
      </c>
      <c r="B11" s="16"/>
      <c r="C11" s="17"/>
      <c r="D11" s="18" t="s">
        <v>16</v>
      </c>
      <c r="E11" s="19" t="s">
        <v>56</v>
      </c>
      <c r="F11" s="41">
        <f>0.537</f>
        <v>0.537</v>
      </c>
      <c r="G11" s="16" t="s">
        <v>6</v>
      </c>
      <c r="H11" s="30"/>
      <c r="I11" s="49">
        <f t="shared" si="0"/>
        <v>0</v>
      </c>
      <c r="AK11" s="9">
        <v>242</v>
      </c>
    </row>
    <row r="12" spans="1:9" s="8" customFormat="1" ht="11.25">
      <c r="A12" s="35"/>
      <c r="B12" s="16"/>
      <c r="C12" s="17"/>
      <c r="D12" s="18"/>
      <c r="E12" s="21" t="s">
        <v>20</v>
      </c>
      <c r="F12" s="26"/>
      <c r="G12" s="22"/>
      <c r="H12" s="24"/>
      <c r="I12" s="49"/>
    </row>
    <row r="13" spans="1:9" s="9" customFormat="1" ht="12.75" customHeight="1">
      <c r="A13" s="35">
        <v>4</v>
      </c>
      <c r="B13" s="16"/>
      <c r="C13" s="17"/>
      <c r="D13" s="18" t="s">
        <v>17</v>
      </c>
      <c r="E13" s="18" t="s">
        <v>28</v>
      </c>
      <c r="F13" s="43">
        <v>10</v>
      </c>
      <c r="G13" s="16" t="s">
        <v>8</v>
      </c>
      <c r="H13" s="30"/>
      <c r="I13" s="49">
        <f t="shared" si="0"/>
        <v>0</v>
      </c>
    </row>
    <row r="14" spans="1:10" s="9" customFormat="1" ht="12.75" customHeight="1">
      <c r="A14" s="35">
        <v>5</v>
      </c>
      <c r="B14" s="16"/>
      <c r="C14" s="17"/>
      <c r="D14" s="18" t="s">
        <v>17</v>
      </c>
      <c r="E14" s="18" t="s">
        <v>30</v>
      </c>
      <c r="F14" s="43">
        <v>3</v>
      </c>
      <c r="G14" s="16" t="s">
        <v>8</v>
      </c>
      <c r="H14" s="30"/>
      <c r="I14" s="49">
        <f t="shared" si="0"/>
        <v>0</v>
      </c>
      <c r="J14" s="52"/>
    </row>
    <row r="15" spans="1:37" s="8" customFormat="1" ht="11.25">
      <c r="A15" s="35"/>
      <c r="B15" s="16"/>
      <c r="C15" s="17"/>
      <c r="D15" s="18"/>
      <c r="E15" s="21" t="s">
        <v>33</v>
      </c>
      <c r="F15" s="26"/>
      <c r="G15" s="22"/>
      <c r="H15" s="24"/>
      <c r="I15" s="49"/>
      <c r="K15" s="9"/>
      <c r="AK15" s="8">
        <v>81</v>
      </c>
    </row>
    <row r="16" spans="1:37" s="8" customFormat="1" ht="11.25">
      <c r="A16" s="35"/>
      <c r="B16" s="16"/>
      <c r="C16" s="17"/>
      <c r="D16" s="18"/>
      <c r="E16" s="21" t="s">
        <v>9</v>
      </c>
      <c r="F16" s="28"/>
      <c r="G16" s="22"/>
      <c r="H16" s="24"/>
      <c r="I16" s="49"/>
      <c r="K16" s="9"/>
      <c r="AK16" s="8">
        <v>265</v>
      </c>
    </row>
    <row r="17" spans="1:37" s="9" customFormat="1" ht="22.5">
      <c r="A17" s="35">
        <v>6</v>
      </c>
      <c r="B17" s="16"/>
      <c r="C17" s="17"/>
      <c r="D17" s="18" t="s">
        <v>18</v>
      </c>
      <c r="E17" s="18" t="s">
        <v>57</v>
      </c>
      <c r="F17" s="27">
        <f>537*5.5</f>
        <v>2953.5</v>
      </c>
      <c r="G17" s="16" t="s">
        <v>7</v>
      </c>
      <c r="H17" s="30"/>
      <c r="I17" s="49">
        <f t="shared" si="0"/>
        <v>0</v>
      </c>
      <c r="AK17" s="9">
        <v>366</v>
      </c>
    </row>
    <row r="18" spans="1:9" s="9" customFormat="1" ht="22.5">
      <c r="A18" s="35">
        <v>7</v>
      </c>
      <c r="B18" s="16"/>
      <c r="C18" s="17"/>
      <c r="D18" s="18" t="s">
        <v>18</v>
      </c>
      <c r="E18" s="19" t="s">
        <v>58</v>
      </c>
      <c r="F18" s="27">
        <f>537*5.5</f>
        <v>2953.5</v>
      </c>
      <c r="G18" s="16" t="s">
        <v>7</v>
      </c>
      <c r="H18" s="30"/>
      <c r="I18" s="49">
        <f t="shared" si="0"/>
        <v>0</v>
      </c>
    </row>
    <row r="19" spans="1:9" s="9" customFormat="1" ht="22.5">
      <c r="A19" s="35">
        <v>8</v>
      </c>
      <c r="B19" s="16"/>
      <c r="C19" s="17"/>
      <c r="D19" s="18" t="s">
        <v>18</v>
      </c>
      <c r="E19" s="18" t="s">
        <v>59</v>
      </c>
      <c r="F19" s="27">
        <f>537*5.5</f>
        <v>2953.5</v>
      </c>
      <c r="G19" s="16" t="s">
        <v>7</v>
      </c>
      <c r="H19" s="30"/>
      <c r="I19" s="49">
        <f t="shared" si="0"/>
        <v>0</v>
      </c>
    </row>
    <row r="20" spans="1:9" s="9" customFormat="1" ht="22.5">
      <c r="A20" s="35">
        <v>9</v>
      </c>
      <c r="B20" s="16"/>
      <c r="C20" s="17"/>
      <c r="D20" s="18" t="s">
        <v>18</v>
      </c>
      <c r="E20" s="19" t="s">
        <v>60</v>
      </c>
      <c r="F20" s="27">
        <f>537*5.5</f>
        <v>2953.5</v>
      </c>
      <c r="G20" s="16" t="s">
        <v>7</v>
      </c>
      <c r="H20" s="30"/>
      <c r="I20" s="49">
        <f t="shared" si="0"/>
        <v>0</v>
      </c>
    </row>
    <row r="21" spans="1:9" s="9" customFormat="1" ht="11.25">
      <c r="A21" s="35"/>
      <c r="B21" s="16"/>
      <c r="C21" s="17"/>
      <c r="D21" s="18"/>
      <c r="E21" s="21" t="s">
        <v>14</v>
      </c>
      <c r="F21" s="28"/>
      <c r="G21" s="22"/>
      <c r="H21" s="24"/>
      <c r="I21" s="49"/>
    </row>
    <row r="22" spans="1:9" s="9" customFormat="1" ht="22.5">
      <c r="A22" s="35"/>
      <c r="B22" s="16"/>
      <c r="C22" s="17"/>
      <c r="D22" s="18" t="s">
        <v>19</v>
      </c>
      <c r="E22" s="18" t="s">
        <v>74</v>
      </c>
      <c r="F22" s="27">
        <f>537*5.5</f>
        <v>2953.5</v>
      </c>
      <c r="G22" s="16" t="s">
        <v>7</v>
      </c>
      <c r="H22" s="30"/>
      <c r="I22" s="49">
        <f t="shared" si="0"/>
        <v>0</v>
      </c>
    </row>
    <row r="23" spans="1:9" s="9" customFormat="1" ht="33.75">
      <c r="A23" s="35">
        <v>10</v>
      </c>
      <c r="B23" s="16"/>
      <c r="C23" s="17"/>
      <c r="D23" s="18" t="s">
        <v>19</v>
      </c>
      <c r="E23" s="18" t="s">
        <v>77</v>
      </c>
      <c r="F23" s="27">
        <v>330</v>
      </c>
      <c r="G23" s="16" t="s">
        <v>7</v>
      </c>
      <c r="H23" s="30"/>
      <c r="I23" s="49">
        <f t="shared" si="0"/>
        <v>0</v>
      </c>
    </row>
    <row r="24" spans="1:9" s="9" customFormat="1" ht="11.25">
      <c r="A24" s="35"/>
      <c r="B24" s="16"/>
      <c r="C24" s="17"/>
      <c r="D24" s="18"/>
      <c r="E24" s="21" t="s">
        <v>70</v>
      </c>
      <c r="F24" s="27"/>
      <c r="G24" s="16"/>
      <c r="H24" s="30"/>
      <c r="I24" s="49"/>
    </row>
    <row r="25" spans="1:9" s="9" customFormat="1" ht="11.25">
      <c r="A25" s="35"/>
      <c r="B25" s="16"/>
      <c r="C25" s="17"/>
      <c r="D25" s="18" t="s">
        <v>69</v>
      </c>
      <c r="E25" s="18" t="s">
        <v>73</v>
      </c>
      <c r="F25" s="27">
        <v>330</v>
      </c>
      <c r="G25" s="16" t="s">
        <v>7</v>
      </c>
      <c r="H25" s="30"/>
      <c r="I25" s="49">
        <f t="shared" si="0"/>
        <v>0</v>
      </c>
    </row>
    <row r="26" spans="1:11" s="8" customFormat="1" ht="11.25">
      <c r="A26" s="35"/>
      <c r="B26" s="16"/>
      <c r="C26" s="17"/>
      <c r="D26" s="18"/>
      <c r="E26" s="21" t="s">
        <v>75</v>
      </c>
      <c r="F26" s="29"/>
      <c r="G26" s="22"/>
      <c r="H26" s="24"/>
      <c r="I26" s="49"/>
      <c r="J26" s="54"/>
      <c r="K26" s="9"/>
    </row>
    <row r="27" spans="1:37" s="8" customFormat="1" ht="11.25">
      <c r="A27" s="35"/>
      <c r="B27" s="16"/>
      <c r="C27" s="17"/>
      <c r="D27" s="18"/>
      <c r="E27" s="21" t="s">
        <v>31</v>
      </c>
      <c r="F27" s="28"/>
      <c r="G27" s="23"/>
      <c r="H27" s="24"/>
      <c r="I27" s="49"/>
      <c r="K27" s="9"/>
      <c r="AK27" s="8">
        <v>271</v>
      </c>
    </row>
    <row r="28" spans="1:9" s="9" customFormat="1" ht="33.75">
      <c r="A28" s="35">
        <v>12</v>
      </c>
      <c r="B28" s="16"/>
      <c r="C28" s="17"/>
      <c r="D28" s="18" t="s">
        <v>32</v>
      </c>
      <c r="E28" s="18" t="s">
        <v>61</v>
      </c>
      <c r="F28" s="27">
        <f>537*5.5</f>
        <v>2953.5</v>
      </c>
      <c r="G28" s="20" t="s">
        <v>7</v>
      </c>
      <c r="H28" s="30"/>
      <c r="I28" s="49">
        <f t="shared" si="0"/>
        <v>0</v>
      </c>
    </row>
    <row r="29" spans="1:9" s="9" customFormat="1" ht="11.25">
      <c r="A29" s="35"/>
      <c r="B29" s="16"/>
      <c r="C29" s="17"/>
      <c r="D29" s="18"/>
      <c r="E29" s="53" t="s">
        <v>67</v>
      </c>
      <c r="F29" s="27"/>
      <c r="G29" s="20"/>
      <c r="H29" s="30"/>
      <c r="I29" s="49"/>
    </row>
    <row r="30" spans="1:10" s="9" customFormat="1" ht="11.25">
      <c r="A30" s="35">
        <v>13</v>
      </c>
      <c r="B30" s="16"/>
      <c r="C30" s="17"/>
      <c r="D30" s="18" t="s">
        <v>66</v>
      </c>
      <c r="E30" s="18" t="s">
        <v>68</v>
      </c>
      <c r="F30" s="27">
        <v>330</v>
      </c>
      <c r="G30" s="20" t="s">
        <v>7</v>
      </c>
      <c r="H30" s="30"/>
      <c r="I30" s="49">
        <f t="shared" si="0"/>
        <v>0</v>
      </c>
      <c r="J30" s="52"/>
    </row>
    <row r="31" spans="1:37" s="8" customFormat="1" ht="11.25">
      <c r="A31" s="35"/>
      <c r="B31" s="16"/>
      <c r="C31" s="17"/>
      <c r="D31" s="18"/>
      <c r="E31" s="21" t="s">
        <v>34</v>
      </c>
      <c r="F31" s="28"/>
      <c r="G31" s="23"/>
      <c r="H31" s="24"/>
      <c r="I31" s="49"/>
      <c r="K31" s="9"/>
      <c r="AK31" s="8">
        <v>281</v>
      </c>
    </row>
    <row r="32" spans="1:37" s="8" customFormat="1" ht="11.25">
      <c r="A32" s="35"/>
      <c r="B32" s="16"/>
      <c r="C32" s="17"/>
      <c r="D32" s="18"/>
      <c r="E32" s="21" t="s">
        <v>10</v>
      </c>
      <c r="F32" s="28"/>
      <c r="G32" s="23"/>
      <c r="H32" s="24"/>
      <c r="I32" s="49"/>
      <c r="K32" s="9"/>
      <c r="AK32" s="8">
        <v>283</v>
      </c>
    </row>
    <row r="33" spans="1:37" s="9" customFormat="1" ht="22.5">
      <c r="A33" s="35">
        <v>14</v>
      </c>
      <c r="B33" s="16"/>
      <c r="C33" s="17"/>
      <c r="D33" s="18" t="s">
        <v>29</v>
      </c>
      <c r="E33" s="18" t="s">
        <v>62</v>
      </c>
      <c r="F33" s="27">
        <f>537*2*0.5</f>
        <v>537</v>
      </c>
      <c r="G33" s="20" t="s">
        <v>7</v>
      </c>
      <c r="H33" s="30"/>
      <c r="I33" s="49">
        <f t="shared" si="0"/>
        <v>0</v>
      </c>
      <c r="AK33" s="9">
        <v>284</v>
      </c>
    </row>
    <row r="34" spans="1:9" s="9" customFormat="1" ht="33.75">
      <c r="A34" s="35"/>
      <c r="B34" s="16"/>
      <c r="C34" s="17"/>
      <c r="D34" s="18" t="s">
        <v>71</v>
      </c>
      <c r="E34" s="44" t="s">
        <v>72</v>
      </c>
      <c r="F34" s="27">
        <v>954</v>
      </c>
      <c r="G34" s="20" t="s">
        <v>36</v>
      </c>
      <c r="H34" s="30"/>
      <c r="I34" s="49">
        <f t="shared" si="0"/>
        <v>0</v>
      </c>
    </row>
    <row r="35" spans="1:10" s="9" customFormat="1" ht="22.5">
      <c r="A35" s="35">
        <v>15</v>
      </c>
      <c r="B35" s="16"/>
      <c r="C35" s="17"/>
      <c r="D35" s="18" t="s">
        <v>71</v>
      </c>
      <c r="E35" s="44" t="s">
        <v>76</v>
      </c>
      <c r="F35" s="27">
        <v>120</v>
      </c>
      <c r="G35" s="20" t="s">
        <v>36</v>
      </c>
      <c r="H35" s="30"/>
      <c r="I35" s="49">
        <f t="shared" si="0"/>
        <v>0</v>
      </c>
      <c r="J35" s="52"/>
    </row>
    <row r="36" spans="1:9" s="10" customFormat="1" ht="11.25">
      <c r="A36" s="67" t="s">
        <v>12</v>
      </c>
      <c r="B36" s="68"/>
      <c r="C36" s="68"/>
      <c r="D36" s="68"/>
      <c r="E36" s="68"/>
      <c r="F36" s="68"/>
      <c r="G36" s="68"/>
      <c r="H36" s="69"/>
      <c r="I36" s="50">
        <f>SUM(I8:I35)</f>
        <v>0</v>
      </c>
    </row>
    <row r="37" spans="1:11" s="11" customFormat="1" ht="33.75">
      <c r="A37" s="58" t="s">
        <v>11</v>
      </c>
      <c r="B37" s="59"/>
      <c r="C37" s="59"/>
      <c r="D37" s="59"/>
      <c r="E37" s="59"/>
      <c r="F37" s="59"/>
      <c r="G37" s="59"/>
      <c r="H37" s="60"/>
      <c r="I37" s="50">
        <f>I36*0.23</f>
        <v>0</v>
      </c>
      <c r="J37" s="56">
        <f>SUM(I37)</f>
        <v>0</v>
      </c>
      <c r="K37" s="9" t="s">
        <v>53</v>
      </c>
    </row>
    <row r="38" spans="1:11" s="11" customFormat="1" ht="15" thickBot="1">
      <c r="A38" s="61" t="s">
        <v>13</v>
      </c>
      <c r="B38" s="62"/>
      <c r="C38" s="62"/>
      <c r="D38" s="62"/>
      <c r="E38" s="62"/>
      <c r="F38" s="62"/>
      <c r="G38" s="62"/>
      <c r="H38" s="63"/>
      <c r="I38" s="51">
        <f>SUM(I36:I37)</f>
        <v>0</v>
      </c>
      <c r="K38" s="48">
        <f>I38/F28</f>
        <v>0</v>
      </c>
    </row>
    <row r="40" ht="14.25">
      <c r="I40" s="25"/>
    </row>
  </sheetData>
  <sheetProtection/>
  <mergeCells count="6">
    <mergeCell ref="A37:H37"/>
    <mergeCell ref="A38:H38"/>
    <mergeCell ref="A4:I4"/>
    <mergeCell ref="A2:I2"/>
    <mergeCell ref="B6:C6"/>
    <mergeCell ref="A36:H36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GMINA ROKIETNICA</cp:lastModifiedBy>
  <cp:lastPrinted>2023-10-16T15:21:44Z</cp:lastPrinted>
  <dcterms:created xsi:type="dcterms:W3CDTF">2013-05-10T07:42:10Z</dcterms:created>
  <dcterms:modified xsi:type="dcterms:W3CDTF">2023-10-16T15:23:51Z</dcterms:modified>
  <cp:category/>
  <cp:version/>
  <cp:contentType/>
  <cp:contentStatus/>
</cp:coreProperties>
</file>