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POSTĘPOWANIA 2024\MZD\pow. 130.000\Remont chodników\2_do publikacji\"/>
    </mc:Choice>
  </mc:AlternateContent>
  <bookViews>
    <workbookView xWindow="0" yWindow="0" windowWidth="18585" windowHeight="8715"/>
  </bookViews>
  <sheets>
    <sheet name="Kosztorys ofertowy" sheetId="1" r:id="rId1"/>
  </sheets>
  <calcPr calcId="181029"/>
</workbook>
</file>

<file path=xl/calcChain.xml><?xml version="1.0" encoding="utf-8"?>
<calcChain xmlns="http://schemas.openxmlformats.org/spreadsheetml/2006/main">
  <c r="R96" i="1" l="1"/>
  <c r="U96" i="1" s="1"/>
  <c r="W96" i="1" s="1"/>
  <c r="U100" i="1"/>
  <c r="W100" i="1" s="1"/>
  <c r="W99" i="1" s="1"/>
  <c r="R92" i="1"/>
  <c r="U92" i="1" s="1"/>
  <c r="W92" i="1" s="1"/>
  <c r="R90" i="1"/>
  <c r="R71" i="1"/>
  <c r="U71" i="1" s="1"/>
  <c r="W71" i="1" s="1"/>
  <c r="R77" i="1"/>
  <c r="R79" i="1"/>
  <c r="U128" i="1"/>
  <c r="U127" i="1" s="1"/>
  <c r="U109" i="1"/>
  <c r="W109" i="1" s="1"/>
  <c r="U126" i="1"/>
  <c r="W126" i="1" s="1"/>
  <c r="U125" i="1"/>
  <c r="W125" i="1" s="1"/>
  <c r="U123" i="1"/>
  <c r="W123" i="1" s="1"/>
  <c r="U122" i="1"/>
  <c r="W122" i="1" s="1"/>
  <c r="U120" i="1"/>
  <c r="W120" i="1" s="1"/>
  <c r="U116" i="1"/>
  <c r="W116" i="1" s="1"/>
  <c r="U117" i="1"/>
  <c r="W117" i="1" s="1"/>
  <c r="U118" i="1"/>
  <c r="W118" i="1" s="1"/>
  <c r="U119" i="1"/>
  <c r="W119" i="1" s="1"/>
  <c r="U115" i="1"/>
  <c r="R102" i="1"/>
  <c r="U102" i="1" s="1"/>
  <c r="U101" i="1" s="1"/>
  <c r="R104" i="1"/>
  <c r="U104" i="1" s="1"/>
  <c r="W104" i="1" s="1"/>
  <c r="W103" i="1" s="1"/>
  <c r="U107" i="1"/>
  <c r="U108" i="1"/>
  <c r="W108" i="1" s="1"/>
  <c r="U112" i="1"/>
  <c r="W112" i="1" s="1"/>
  <c r="R111" i="1"/>
  <c r="U111" i="1" s="1"/>
  <c r="W111" i="1" s="1"/>
  <c r="U93" i="1"/>
  <c r="W93" i="1" s="1"/>
  <c r="U94" i="1"/>
  <c r="W94" i="1" s="1"/>
  <c r="U95" i="1"/>
  <c r="W95" i="1" s="1"/>
  <c r="U97" i="1"/>
  <c r="W97" i="1" s="1"/>
  <c r="R91" i="1"/>
  <c r="U91" i="1" s="1"/>
  <c r="W91" i="1" s="1"/>
  <c r="R89" i="1"/>
  <c r="U89" i="1" s="1"/>
  <c r="W89" i="1" s="1"/>
  <c r="U70" i="1"/>
  <c r="W70" i="1" s="1"/>
  <c r="U72" i="1"/>
  <c r="W72" i="1" s="1"/>
  <c r="U73" i="1"/>
  <c r="W73" i="1" s="1"/>
  <c r="U74" i="1"/>
  <c r="W74" i="1" s="1"/>
  <c r="U75" i="1"/>
  <c r="W75" i="1" s="1"/>
  <c r="U76" i="1"/>
  <c r="W76" i="1" s="1"/>
  <c r="U78" i="1"/>
  <c r="W78" i="1" s="1"/>
  <c r="U79" i="1"/>
  <c r="W79" i="1" s="1"/>
  <c r="U68" i="1"/>
  <c r="W68" i="1" s="1"/>
  <c r="U67" i="1"/>
  <c r="W67" i="1" s="1"/>
  <c r="W121" i="1" l="1"/>
  <c r="W66" i="1"/>
  <c r="W110" i="1"/>
  <c r="W124" i="1"/>
  <c r="U106" i="1"/>
  <c r="U105" i="1" s="1"/>
  <c r="U114" i="1"/>
  <c r="W107" i="1"/>
  <c r="W106" i="1" s="1"/>
  <c r="W105" i="1" s="1"/>
  <c r="U103" i="1"/>
  <c r="U124" i="1"/>
  <c r="W128" i="1"/>
  <c r="W115" i="1"/>
  <c r="W114" i="1" s="1"/>
  <c r="U121" i="1"/>
  <c r="W102" i="1"/>
  <c r="W101" i="1" s="1"/>
  <c r="W98" i="1" s="1"/>
  <c r="U110" i="1"/>
  <c r="U99" i="1"/>
  <c r="U66" i="1"/>
  <c r="U80" i="1"/>
  <c r="W80" i="1" s="1"/>
  <c r="R87" i="1"/>
  <c r="U87" i="1" s="1"/>
  <c r="W87" i="1" s="1"/>
  <c r="R83" i="1"/>
  <c r="U83" i="1" s="1"/>
  <c r="W83" i="1" s="1"/>
  <c r="R82" i="1"/>
  <c r="U82" i="1" s="1"/>
  <c r="W82" i="1" s="1"/>
  <c r="R81" i="1"/>
  <c r="U81" i="1" s="1"/>
  <c r="W81" i="1" s="1"/>
  <c r="U90" i="1"/>
  <c r="W90" i="1" s="1"/>
  <c r="W88" i="1" s="1"/>
  <c r="U77" i="1"/>
  <c r="W77" i="1" s="1"/>
  <c r="W113" i="1" l="1"/>
  <c r="W69" i="1"/>
  <c r="W127" i="1"/>
  <c r="U88" i="1"/>
  <c r="U69" i="1"/>
  <c r="U98" i="1"/>
  <c r="U113" i="1"/>
  <c r="U86" i="1"/>
  <c r="W86" i="1" l="1"/>
  <c r="U85" i="1"/>
  <c r="U65" i="1"/>
  <c r="W65" i="1" s="1"/>
  <c r="W85" i="1" l="1"/>
  <c r="W84" i="1" s="1"/>
  <c r="X129" i="1" s="1"/>
  <c r="W129" i="1"/>
  <c r="U84" i="1"/>
  <c r="U129" i="1" l="1"/>
  <c r="U130" i="1" s="1"/>
  <c r="U131" i="1" s="1"/>
  <c r="Q54" i="1"/>
  <c r="W130" i="1"/>
  <c r="W131" i="1" l="1"/>
  <c r="Q56" i="1" s="1"/>
  <c r="Q55" i="1"/>
</calcChain>
</file>

<file path=xl/sharedStrings.xml><?xml version="1.0" encoding="utf-8"?>
<sst xmlns="http://schemas.openxmlformats.org/spreadsheetml/2006/main" count="239" uniqueCount="194">
  <si>
    <t>Klasyfikacja robót wg Wspólnego Słownika Zamówień</t>
  </si>
  <si>
    <r>
      <rPr>
        <sz val="10"/>
        <color rgb="FF000000"/>
        <rFont val="Arial"/>
      </rPr>
      <t>45100000-8</t>
    </r>
  </si>
  <si>
    <r>
      <rPr>
        <sz val="10"/>
        <color rgb="FF000000"/>
        <rFont val="Arial"/>
      </rPr>
      <t>Przygotowanie terenu pod budowę</t>
    </r>
  </si>
  <si>
    <r>
      <rPr>
        <sz val="10"/>
        <color rgb="FF000000"/>
        <rFont val="Arial"/>
      </rPr>
      <t>45110000-1</t>
    </r>
  </si>
  <si>
    <r>
      <rPr>
        <sz val="10"/>
        <color rgb="FF000000"/>
        <rFont val="Arial"/>
      </rPr>
      <t>Roboty w zakresie burzenia i rozbiórki obiektów budowlanych; roboty ziemne</t>
    </r>
  </si>
  <si>
    <r>
      <rPr>
        <sz val="10"/>
        <color rgb="FF000000"/>
        <rFont val="Arial"/>
      </rPr>
      <t>45230000-8</t>
    </r>
  </si>
  <si>
    <r>
      <rPr>
        <sz val="10"/>
        <color rgb="FF000000"/>
        <rFont val="Arial"/>
      </rPr>
      <t>Roboty budowlane w zakresie budowy rurociągów, linii komunikacyjnych i elektroenergetycznych, autostrad, dróg, lotnisk i kolei; wyrównywanie terenu</t>
    </r>
  </si>
  <si>
    <r>
      <rPr>
        <sz val="10"/>
        <color rgb="FF000000"/>
        <rFont val="Arial"/>
      </rPr>
      <t>45233000-9</t>
    </r>
  </si>
  <si>
    <r>
      <rPr>
        <sz val="10"/>
        <color rgb="FF000000"/>
        <rFont val="Arial"/>
      </rPr>
      <t>Roboty w zakresie konstruowania, fundamentowania oraz wykonywania nawierzchni autostrad, dróg</t>
    </r>
  </si>
  <si>
    <r>
      <rPr>
        <sz val="10"/>
        <color rgb="FF000000"/>
        <rFont val="Arial"/>
      </rPr>
      <t>NAZWA INWESTYCJI:</t>
    </r>
  </si>
  <si>
    <r>
      <rPr>
        <sz val="10"/>
        <color rgb="FF000000"/>
        <rFont val="Arial"/>
      </rPr>
      <t>ADRES INWESTYCJI:</t>
    </r>
  </si>
  <si>
    <r>
      <rPr>
        <sz val="10"/>
        <color rgb="FF000000"/>
        <rFont val="Arial"/>
      </rPr>
      <t>NAZWA INWESTORA:</t>
    </r>
  </si>
  <si>
    <r>
      <rPr>
        <sz val="10"/>
        <color rgb="FF000000"/>
        <rFont val="Arial"/>
      </rPr>
      <t>Miasto Leszno</t>
    </r>
  </si>
  <si>
    <r>
      <rPr>
        <sz val="10"/>
        <color rgb="FF000000"/>
        <rFont val="Arial"/>
      </rPr>
      <t>ADRES INWESTORA:</t>
    </r>
  </si>
  <si>
    <r>
      <rPr>
        <sz val="10"/>
        <color rgb="FF000000"/>
        <rFont val="Arial"/>
      </rPr>
      <t>ul. Kazimierza Kasrasia 15, 64-100 Leszno</t>
    </r>
  </si>
  <si>
    <r>
      <rPr>
        <sz val="10"/>
        <color rgb="FF000000"/>
        <rFont val="Arial"/>
      </rPr>
      <t>BRANŻE:</t>
    </r>
  </si>
  <si>
    <r>
      <rPr>
        <sz val="10"/>
        <color rgb="FF000000"/>
        <rFont val="Arial"/>
      </rPr>
      <t>Inżynieryjna - Drogowa</t>
    </r>
  </si>
  <si>
    <t>SPORZĄDZIŁ KALKULACJE</t>
  </si>
  <si>
    <r>
      <rPr>
        <sz val="10"/>
        <color rgb="FF000000"/>
        <rFont val="Arial"/>
      </rPr>
      <t>DATA OPRACOWANIA:</t>
    </r>
  </si>
  <si>
    <r>
      <rPr>
        <sz val="10"/>
        <color rgb="FF000000"/>
        <rFont val="Arial"/>
      </rPr>
      <t>Stawka roboczogodziny</t>
    </r>
  </si>
  <si>
    <r>
      <rPr>
        <sz val="10"/>
        <color rgb="FF000000"/>
        <rFont val="Arial"/>
      </rPr>
      <t>POZIOM CEN:</t>
    </r>
  </si>
  <si>
    <t>NARZUTY</t>
  </si>
  <si>
    <r>
      <rPr>
        <sz val="10"/>
        <color rgb="FF000000"/>
        <rFont val="Arial"/>
      </rPr>
      <t>Koszty pośrednie [Kp]</t>
    </r>
  </si>
  <si>
    <r>
      <rPr>
        <sz val="10"/>
        <color rgb="FF000000"/>
        <rFont val="Arial"/>
      </rPr>
      <t>Zysk [Z]</t>
    </r>
  </si>
  <si>
    <r>
      <rPr>
        <sz val="10"/>
        <color rgb="FF000000"/>
        <rFont val="Arial"/>
      </rPr>
      <t>VAT [V]</t>
    </r>
  </si>
  <si>
    <r>
      <rPr>
        <sz val="8"/>
        <rFont val="Microsoft Sans Serif"/>
      </rPr>
      <t>Kosztorys Inwestorski jest wyceną sporządzoną dla określenia szacunkowej wartości rob</t>
    </r>
    <r>
      <rPr>
        <sz val="8"/>
        <rFont val="Microsoft Sans Serif"/>
      </rPr>
      <t>ót budowlanych,</t>
    </r>
    <r>
      <rPr>
        <sz val="8"/>
        <rFont val="Microsoft Sans Serif"/>
      </rPr>
      <t xml:space="preserve">
</t>
    </r>
    <r>
      <rPr>
        <sz val="8"/>
        <rFont val="Microsoft Sans Serif"/>
      </rPr>
      <t>opracowany w oparciu o uzgodnienia i poziom cen przekazanych przez Zamawiającego.</t>
    </r>
  </si>
  <si>
    <t>Kosztorys inwestorski</t>
  </si>
  <si>
    <t>Lp.</t>
  </si>
  <si>
    <t>Podstawa</t>
  </si>
  <si>
    <t>Opis</t>
  </si>
  <si>
    <t>j.m.</t>
  </si>
  <si>
    <t>Ilość</t>
  </si>
  <si>
    <t>Cena jedn.</t>
  </si>
  <si>
    <t>Wartość</t>
  </si>
  <si>
    <t>KOSZTORYS: Remont chodnika w pasie drogowym drogi publicznej - ul. Bema w Lesznie ETAP1</t>
  </si>
  <si>
    <t>1</t>
  </si>
  <si>
    <t>D-01.00.00 ROBOTY PRZYGOTOWAWCZE</t>
  </si>
  <si>
    <t>1.1</t>
  </si>
  <si>
    <t>45100000-8</t>
  </si>
  <si>
    <t>D-01.01.01a Odtworzenie trasy i punktów wysokościowych oraz sporządzenie inwentaryzacji geodezyjnej powykonawczej drogi</t>
  </si>
  <si>
    <t>1
d.1.1</t>
  </si>
  <si>
    <t>Roboty pomiarowe przy liniowych robotach ziemnych - trasa dróg w terenie równinnym.</t>
  </si>
  <si>
    <t>km</t>
  </si>
  <si>
    <t>2
d.1.1</t>
  </si>
  <si>
    <t>Koszt - obsługi geodezyjnej podczas realizacji inwestycji oraz sporządzenia inwentaryzacji geodezyjnej powykonawczej</t>
  </si>
  <si>
    <t>kpl</t>
  </si>
  <si>
    <t>1.2</t>
  </si>
  <si>
    <t>45110000-1</t>
  </si>
  <si>
    <t>D-01.02.04 Rozbiórka elementów dróg</t>
  </si>
  <si>
    <t>3
d.1.2</t>
  </si>
  <si>
    <t>Rozebranie nawierzchni z mas mineralno-bitumicznych gr. 8 cm mechanicznie</t>
  </si>
  <si>
    <t>m2</t>
  </si>
  <si>
    <t>4
d.1.2</t>
  </si>
  <si>
    <t>Rozebranie podbudowy z kruszywa gr. 20 cm mechanicznie Krotność = 1,33</t>
  </si>
  <si>
    <t>5
d.1.2</t>
  </si>
  <si>
    <t>Rozebranie chodników i zjazdów z płyt betonowych o wymiarach 35x35x5 cm na podsypce piaskowej</t>
  </si>
  <si>
    <t>6
d.1.2</t>
  </si>
  <si>
    <t>Rozebranie zjazdów z trylinki na podsypce piaskowej</t>
  </si>
  <si>
    <t>7
d.1.2</t>
  </si>
  <si>
    <t>Mechaniczne rozebranie nawierzchni z betonu o grubości 12 cm</t>
  </si>
  <si>
    <t>8
d.1.2</t>
  </si>
  <si>
    <t>Rozebranie obrzeży trawnikowych o wymiarach 8x30 cm na podsypce piaskowej</t>
  </si>
  <si>
    <t>m</t>
  </si>
  <si>
    <t>9
d.1.2</t>
  </si>
  <si>
    <t>Rozebranie krawężników betonowych 15x30x100 cm na podsypce piaskowej</t>
  </si>
  <si>
    <t>10
d.1.2</t>
  </si>
  <si>
    <t>Rozebranie ław pod krawężniki z betonu</t>
  </si>
  <si>
    <t>m3</t>
  </si>
  <si>
    <t>11
d.1.2</t>
  </si>
  <si>
    <t>Rozebranie ścieków z elementów betonowych gr. 20 cm na podsypce cementowo-piaskowej</t>
  </si>
  <si>
    <t>12
d.1.2</t>
  </si>
  <si>
    <t>13
d.1.2</t>
  </si>
  <si>
    <t>14
d.1.2</t>
  </si>
  <si>
    <t>Wywiezienie gruzu z terenu rozbiórki przy mechanicznym załadowaniu i wyładowaniu samochodem samowyładowczym na odleg. 1 km</t>
  </si>
  <si>
    <t>15
d.1.2</t>
  </si>
  <si>
    <t>Wywiezienie gruzu z terenu rozbiórki przy mechanicznym załadowaniu i wyładowaniu samochodem samowyładowczym - dodatek za każdy następny rozpoczęty 1 km &gt; 1 km do 10 km Krotność = 9</t>
  </si>
  <si>
    <t>16
d.1.2</t>
  </si>
  <si>
    <t>Koszt utylizacji gruzu</t>
  </si>
  <si>
    <t>2</t>
  </si>
  <si>
    <t>D-02.00.00 ROBOTY ZIEMNE</t>
  </si>
  <si>
    <t>2.1</t>
  </si>
  <si>
    <t>D-02.03.01 Wykonanie wykopów</t>
  </si>
  <si>
    <t>17
d.2.1</t>
  </si>
  <si>
    <t>18
d.2.1</t>
  </si>
  <si>
    <t>3</t>
  </si>
  <si>
    <t>D-03.00.00 ODWODNIENIE KORPUSU DROGOWEGO</t>
  </si>
  <si>
    <t>19
d.3</t>
  </si>
  <si>
    <t>Roboty pomiarowe przy liniowych robotach ziemnych</t>
  </si>
  <si>
    <t>20
d.3</t>
  </si>
  <si>
    <t>Roboty ziemne wykonywane koparkami podsiębiernymi o poj.łyżki 0.40 m3 w gr.kat. III-IV z transp.urobku na odl.do 1 km sam.samowyład. - praca w gruncie oblepiającym</t>
  </si>
  <si>
    <t>21
d.3</t>
  </si>
  <si>
    <t>Dodatek za każdy rozp. 1 km transportu ziemi samochodami samowyładowczymi po drogach o nawierzchni utwardzonej(kat.gr. I-IV)-uzupełnienie do odległości wywozu 5,0 km -  wywóz na składowisko  (inwestor nie wskazuje miejsca wywozu) Krotność = 4</t>
  </si>
  <si>
    <t>22
d.3</t>
  </si>
  <si>
    <t>Podłoża pod kanały i obiekty z piasku, grub. 10 cm</t>
  </si>
  <si>
    <t>23
d.3</t>
  </si>
  <si>
    <t>Kanały z rur PVC łączonych na wcisk o śr. zewn. 160 mm litych SN8</t>
  </si>
  <si>
    <t>24
d.3</t>
  </si>
  <si>
    <t>Krawężnikowe studzienki ściekowe uliczne betonowe o śr.500 mm z osadnikiem i syfonem</t>
  </si>
  <si>
    <t>szt.</t>
  </si>
  <si>
    <t>25
d.3</t>
  </si>
  <si>
    <t>Zasypywanie wykopów o ścianach pionowych o szerokości 0.8-2.5 m i głęb.do 6.0 m w gr.kat. I-III - współczynnik zagęszczenia Js=1.00) , obsypka rur na wysokość 30 cm ponad ich górną krawędź,  z materiałów  - piaskiem nowodowiezionym -wymiana gruntu</t>
  </si>
  <si>
    <t>26
d.3</t>
  </si>
  <si>
    <t>Zasypanie wykopów .fund.podłużnych,punktowych,rowów,wyk opów obiektowych spycharkami z zagęszcz.mechanicznym ubijakami (gr.warstwy w stanie luźnym 25 cm) - kat.gr. III-IV - współczynnik zagęszczenia Js=1.00) - piaskiem nowodowiezionym</t>
  </si>
  <si>
    <t>27
d.3</t>
  </si>
  <si>
    <t>Regulacja pionowa studzienek dla kratek ściekowych ulicznych</t>
  </si>
  <si>
    <t>4</t>
  </si>
  <si>
    <t>D-04.00.00 PODBUDOWA</t>
  </si>
  <si>
    <t>4.1</t>
  </si>
  <si>
    <t>45233000-9</t>
  </si>
  <si>
    <t>D-04.01.01 Koryto wraz z profilowaniem i zagęszczanie podłoża</t>
  </si>
  <si>
    <t>28
d.4.1</t>
  </si>
  <si>
    <t>Koryta wykonywane mechanicznie gł. 30 cm w gruncie kat. II-VI na całej szerokości jezdni i chodników</t>
  </si>
  <si>
    <t>4.2</t>
  </si>
  <si>
    <t>D-04.04.02a Podbudowa pomocnicza z mieszanki kruszywa niezwiązanego</t>
  </si>
  <si>
    <t>29
d.4.2</t>
  </si>
  <si>
    <t>Warstwa dolna podbudowy z kruszyw łamanych o grubości po zagęszczeniu 15 cm</t>
  </si>
  <si>
    <t>4.3</t>
  </si>
  <si>
    <t>D-04.05.01a Podbudowa i ulepszone podłoże z mieszanki kruszywa związanego hydraulicznie cementem</t>
  </si>
  <si>
    <t>30
d.4.3</t>
  </si>
  <si>
    <t>Warstwa ulepszonego podłoża z gruntu stabilizowanego cementem, klasy C1,5/2,0 (Rm=&lt;2,5 MPa)  o grubości po zagęszczeniu 15 cm pielęgnowane piaskiem i wodą</t>
  </si>
  <si>
    <t>5</t>
  </si>
  <si>
    <t>D-05.00.00 NAWIERZCHNIA</t>
  </si>
  <si>
    <t>5.1</t>
  </si>
  <si>
    <t>D-05.03.23a Nawierzchnia z betonowej kostki brukowej</t>
  </si>
  <si>
    <t>31
d.5.1</t>
  </si>
  <si>
    <t>Nawierzchnia z kostki brukowej betonowej koloru szarego grubości 8 cm na podsypce cementowo-piaskowej z wypełnieniem spoin piaskiem - chodnik</t>
  </si>
  <si>
    <t>32
d.5.1</t>
  </si>
  <si>
    <t>Nawierzchnia z kostki brukowej betonowej bezfazowej koloru grafitowego grubości 8 cm na podsypce cementowo-piaskowej z wypełnieniem spoin piaskiem - zjazdy</t>
  </si>
  <si>
    <t>33
d.5.1</t>
  </si>
  <si>
    <t>Remont cząstkowy nawierzchni bitumicznej mieszanką mineralno-asfaltową - uzupełnienie szerokości 20cm nawierzchni pomiędzy ściekiem z kostki betonowej  a istniejącą nawierzchnia</t>
  </si>
  <si>
    <t>t</t>
  </si>
  <si>
    <t>6</t>
  </si>
  <si>
    <t>D-06.01.01 Umocnienie skarp i rowów</t>
  </si>
  <si>
    <t>34
d.6</t>
  </si>
  <si>
    <t>Humusowanie skarp z obsianiem przy grubości warstwy humusu 5 cm.</t>
  </si>
  <si>
    <t>35
d.6</t>
  </si>
  <si>
    <t>Dodatek za każdy rozpoczęty 1 m humusowania skarp szerszych od 1 m przy grubości humusu 5 cm. Krotność = 2</t>
  </si>
  <si>
    <t>7</t>
  </si>
  <si>
    <t>D-08.00.00 ELEMENTY ULIC</t>
  </si>
  <si>
    <t>7.1</t>
  </si>
  <si>
    <t>D-08.01.01b Ustawienie krawężników betonowych (wg PN-EN 1340)</t>
  </si>
  <si>
    <t>36
d.7.1</t>
  </si>
  <si>
    <t>37
d.7.1</t>
  </si>
  <si>
    <t>Krawężniki betonowe szare, o wymiarach 15x30 cm bez ław i podsypki</t>
  </si>
  <si>
    <t>38
d.7.1</t>
  </si>
  <si>
    <t>39
d.7.1</t>
  </si>
  <si>
    <t>Krawężniki betonowe najazdowe szare, o wymiarach 15x22 cm bez ław i podsypki</t>
  </si>
  <si>
    <t>40
d.7.1</t>
  </si>
  <si>
    <t>41
d.7.1</t>
  </si>
  <si>
    <t>Oporniki betonowe szare, o wymiarach 12x25 cm bez ław i podsypki</t>
  </si>
  <si>
    <t>7.2</t>
  </si>
  <si>
    <t>D-08.03.01 Obrzeża betonowe</t>
  </si>
  <si>
    <t>42
d.7.2</t>
  </si>
  <si>
    <t>43
d.7.2</t>
  </si>
  <si>
    <t>Obrzeża betonowe szare o wymiarach 30x8 cm bez: ław i podsypki</t>
  </si>
  <si>
    <t>7.3</t>
  </si>
  <si>
    <t xml:space="preserve">D-08.05.06a Ściek uliczny z betonowej kostki brukowej </t>
  </si>
  <si>
    <t>44
d.7.3</t>
  </si>
  <si>
    <t>45
d.7.3</t>
  </si>
  <si>
    <t>Ścieki uliczne z kostki brukowej betonowej szarej 20x10x8cm na płask w dwóch rzędach</t>
  </si>
  <si>
    <t>8</t>
  </si>
  <si>
    <t>POZOSTAŁE KOSZTY</t>
  </si>
  <si>
    <t>46
d.8</t>
  </si>
  <si>
    <t>Koszt zakupu i ustawienia na czas realizacji robót, zastępczej - tymczasowej organizacji ruchu oraz jej demontażu po zakończeniu robót.</t>
  </si>
  <si>
    <t>kpl.</t>
  </si>
  <si>
    <t>0,22</t>
  </si>
  <si>
    <t>35,5</t>
  </si>
  <si>
    <t>78</t>
  </si>
  <si>
    <t>67,5</t>
  </si>
  <si>
    <t>Ława pod krawężniki najazdowe betonowa C12/15 z oporem [poz.39 * (0,3 * 0,15 + 0,15 * 0,15)]</t>
  </si>
  <si>
    <t>1,148</t>
  </si>
  <si>
    <t>Ława pod opornik betonowa C12/15 z oporem [poz.41 * (0,26 * 0,15 + 0,15 * 0,15)]</t>
  </si>
  <si>
    <t>2,495</t>
  </si>
  <si>
    <t>40,57</t>
  </si>
  <si>
    <t>Ława betonowa klasy C8/10 z oporem pod obrzeże 8x30 cm [poz.43 * (0,23 * 0,15 + 0,15 * 0,15)]</t>
  </si>
  <si>
    <t xml:space="preserve"> 3,42</t>
  </si>
  <si>
    <t>Ława pod ściek betonowa C12/15 zwykła o wymiarach: szer./grub. 20,0x25,0 cm [poz.45 * (0,20 * 0,25) ]</t>
  </si>
  <si>
    <t xml:space="preserve"> 3,500</t>
  </si>
  <si>
    <t>Ława pod krawężniki betonowa C12/15 z oporem [poz.37 * (0,3 * 0,15 + 0,15 * 0,15) ]</t>
  </si>
  <si>
    <t>Roboty ziemne wykonywane koparkami podsiębiernymi o poj.łyżki 0.40 m3 w gr.kat. I-III w ziemi uprzednio zmagazynowanej w hałdach z transportem urobku na odległość do 1 km samochodami samowyładowczymi [(305 * 0,28 + 136 * 0,43) - poz.13 ]</t>
  </si>
  <si>
    <t>Dodatek za każdy rozpoczęty 1 km transportu ziemi samochodami samowyładowczymi po drogach o nawierzchni utwardzonej (kat.gr. I-IV) ponad 1 km kolejne 9 km Krotność = 9 [poz.17]</t>
  </si>
  <si>
    <t>Załadowanie gruzu koparko-ladowarka przy obsludze na zmiane robocza przez 3 samochody samowyladowcze [poz.3 * 0,08 + poz.4 * 0,2 + poz.5 * 0,05 + poz.6 * 0,08 + poz.7 * 0,12 + poz.8 * 0,3 * 0,08 + poz.9 * 0,15 * 0,3 + poz.10]</t>
  </si>
  <si>
    <t>Rozebranie ław pod ściek z betonu [ poz.11* (0,15 * 0,15)</t>
  </si>
  <si>
    <t>Wartość [BEZ ZAOKR]</t>
  </si>
  <si>
    <t>WARTOŚĆ KOSZTORYSOWA ROBÓT BEZ PODATKU VAT:</t>
  </si>
  <si>
    <t>PODATEK VAT:</t>
  </si>
  <si>
    <t>OGÓŁEM WARTOŚĆ KOSZTORYSOWA ROBÓT:</t>
  </si>
  <si>
    <t>KOSZTORYS OFERTOWY</t>
  </si>
  <si>
    <t xml:space="preserve">Kosztorys netto </t>
  </si>
  <si>
    <t xml:space="preserve">VAT 23% </t>
  </si>
  <si>
    <t>Kosztorys brutto</t>
  </si>
  <si>
    <t>Remont chodnika w pasie drogowym drogi publicznej - ul. Bema w Lesznie ETAP1</t>
  </si>
  <si>
    <t>ul. Bema w Lesznie</t>
  </si>
  <si>
    <t>114,43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</si>
</sst>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.00"/>
    <numFmt numFmtId="165" formatCode="#0.00"/>
    <numFmt numFmtId="166" formatCode="#,##0.00\ &quot;zł&quot;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Arial"/>
    </font>
    <font>
      <b/>
      <sz val="16"/>
      <color rgb="FF000000"/>
      <name val="Arial"/>
    </font>
    <font>
      <sz val="9"/>
      <color rgb="FF000000"/>
      <name val="Microsoft Sans Serif"/>
    </font>
    <font>
      <b/>
      <sz val="9"/>
      <color rgb="FF000000"/>
      <name val="Microsoft Sans Serif"/>
    </font>
    <font>
      <sz val="8"/>
      <name val="Microsoft Sans Serif"/>
    </font>
    <font>
      <sz val="9"/>
      <color rgb="FF000000"/>
      <name val="Microsoft Sans Serif"/>
      <family val="2"/>
      <charset val="238"/>
    </font>
    <font>
      <b/>
      <sz val="12"/>
      <color rgb="FF000000"/>
      <name val="Microsoft Sans Serif"/>
      <family val="2"/>
      <charset val="238"/>
    </font>
    <font>
      <sz val="11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 wrapText="1" shrinkToFit="1" readingOrder="1"/>
    </xf>
    <xf numFmtId="0" fontId="0" fillId="2" borderId="2" xfId="0" applyFill="1" applyBorder="1" applyAlignment="1">
      <alignment horizontal="center" vertical="center"/>
    </xf>
    <xf numFmtId="166" fontId="4" fillId="2" borderId="2" xfId="0" applyNumberFormat="1" applyFont="1" applyFill="1" applyBorder="1" applyAlignment="1">
      <alignment horizontal="center" vertical="center" wrapText="1" shrinkToFit="1" readingOrder="1"/>
    </xf>
    <xf numFmtId="166" fontId="0" fillId="0" borderId="2" xfId="0" applyNumberFormat="1" applyBorder="1" applyAlignment="1">
      <alignment horizontal="center" vertical="center"/>
    </xf>
    <xf numFmtId="166" fontId="7" fillId="0" borderId="2" xfId="0" applyNumberFormat="1" applyFont="1" applyBorder="1" applyAlignment="1">
      <alignment horizontal="center" vertical="center" wrapText="1" shrinkToFit="1" readingOrder="1"/>
    </xf>
    <xf numFmtId="166" fontId="4" fillId="0" borderId="0" xfId="0" applyNumberFormat="1" applyFont="1" applyAlignment="1">
      <alignment vertical="center" wrapText="1" shrinkToFit="1" readingOrder="1"/>
    </xf>
    <xf numFmtId="166" fontId="0" fillId="0" borderId="0" xfId="0" applyNumberFormat="1"/>
    <xf numFmtId="2" fontId="6" fillId="0" borderId="2" xfId="0" applyNumberFormat="1" applyFont="1" applyBorder="1" applyAlignment="1">
      <alignment horizontal="center" vertical="center" wrapText="1" shrinkToFit="1" readingOrder="1"/>
    </xf>
    <xf numFmtId="2" fontId="3" fillId="0" borderId="2" xfId="0" applyNumberFormat="1" applyFont="1" applyBorder="1" applyAlignment="1">
      <alignment horizontal="center" vertical="center" wrapText="1" shrinkToFit="1" readingOrder="1"/>
    </xf>
    <xf numFmtId="2" fontId="0" fillId="0" borderId="0" xfId="0" applyNumberFormat="1" applyAlignment="1">
      <alignment horizontal="center" vertical="center"/>
    </xf>
    <xf numFmtId="0" fontId="7" fillId="0" borderId="2" xfId="0" applyFont="1" applyBorder="1" applyAlignment="1">
      <alignment horizontal="right" vertical="center" wrapText="1" shrinkToFit="1" readingOrder="1"/>
    </xf>
    <xf numFmtId="166" fontId="7" fillId="0" borderId="2" xfId="0" applyNumberFormat="1" applyFont="1" applyBorder="1" applyAlignment="1">
      <alignment horizontal="center" vertical="center" wrapText="1" shrinkToFit="1" readingOrder="1"/>
    </xf>
    <xf numFmtId="0" fontId="1" fillId="0" borderId="0" xfId="0" applyFont="1" applyAlignment="1">
      <alignment horizontal="left" vertical="top" wrapText="1" shrinkToFit="1" readingOrder="1"/>
    </xf>
    <xf numFmtId="0" fontId="1" fillId="0" borderId="0" xfId="0" applyFont="1" applyAlignment="1">
      <alignment horizontal="right" vertical="top" wrapText="1" shrinkToFit="1" readingOrder="1"/>
    </xf>
    <xf numFmtId="0" fontId="9" fillId="0" borderId="0" xfId="0" applyFont="1" applyAlignment="1">
      <alignment horizontal="center" vertical="top" wrapText="1" shrinkToFit="1" readingOrder="1"/>
    </xf>
    <xf numFmtId="0" fontId="2" fillId="0" borderId="0" xfId="0" applyFont="1" applyAlignment="1">
      <alignment horizontal="center" vertical="top" wrapText="1" shrinkToFit="1" readingOrder="1"/>
    </xf>
    <xf numFmtId="0" fontId="1" fillId="0" borderId="1" xfId="0" applyFont="1" applyBorder="1" applyAlignment="1">
      <alignment horizontal="center" vertical="top" wrapText="1" shrinkToFit="1" readingOrder="1"/>
    </xf>
    <xf numFmtId="0" fontId="10" fillId="0" borderId="0" xfId="0" applyFont="1" applyAlignment="1">
      <alignment horizontal="left" vertical="top" wrapText="1" shrinkToFit="1" readingOrder="1"/>
    </xf>
    <xf numFmtId="0" fontId="1" fillId="0" borderId="0" xfId="0" applyFont="1" applyAlignment="1" applyProtection="1">
      <alignment horizontal="left" vertical="top" wrapText="1" shrinkToFit="1" readingOrder="1"/>
      <protection locked="0"/>
    </xf>
    <xf numFmtId="0" fontId="8" fillId="0" borderId="0" xfId="0" applyFont="1" applyAlignment="1">
      <alignment horizontal="left" vertical="top" wrapText="1" shrinkToFit="1" readingOrder="1"/>
    </xf>
    <xf numFmtId="166" fontId="8" fillId="0" borderId="0" xfId="0" applyNumberFormat="1" applyFont="1" applyAlignment="1">
      <alignment horizontal="left" vertical="top" wrapText="1" shrinkToFit="1" readingOrder="1"/>
    </xf>
    <xf numFmtId="0" fontId="3" fillId="0" borderId="0" xfId="0" applyFont="1" applyAlignment="1">
      <alignment horizontal="left" vertical="top" wrapText="1" shrinkToFit="1" readingOrder="1"/>
    </xf>
    <xf numFmtId="0" fontId="3" fillId="0" borderId="2" xfId="0" applyFont="1" applyBorder="1" applyAlignment="1">
      <alignment horizontal="center" vertical="center" wrapText="1" shrinkToFit="1" readingOrder="1"/>
    </xf>
    <xf numFmtId="166" fontId="6" fillId="0" borderId="2" xfId="0" applyNumberFormat="1" applyFont="1" applyBorder="1" applyAlignment="1">
      <alignment horizontal="center" vertical="center" wrapText="1" shrinkToFit="1" readingOrder="1"/>
    </xf>
    <xf numFmtId="166" fontId="3" fillId="0" borderId="2" xfId="0" applyNumberFormat="1" applyFont="1" applyBorder="1" applyAlignment="1">
      <alignment horizontal="center" vertical="center" wrapText="1" shrinkToFit="1" readingOrder="1"/>
    </xf>
    <xf numFmtId="49" fontId="3" fillId="0" borderId="2" xfId="0" applyNumberFormat="1" applyFont="1" applyBorder="1" applyAlignment="1">
      <alignment horizontal="right" vertical="center" wrapText="1" shrinkToFit="1" readingOrder="1"/>
    </xf>
    <xf numFmtId="49" fontId="3" fillId="0" borderId="2" xfId="0" applyNumberFormat="1" applyFont="1" applyBorder="1" applyAlignment="1">
      <alignment horizontal="center" vertical="center" wrapText="1" shrinkToFit="1" readingOrder="1"/>
    </xf>
    <xf numFmtId="0" fontId="3" fillId="0" borderId="2" xfId="0" applyFont="1" applyBorder="1" applyAlignment="1">
      <alignment horizontal="left" vertical="center" wrapText="1" shrinkToFit="1" readingOrder="1"/>
    </xf>
    <xf numFmtId="164" fontId="3" fillId="0" borderId="2" xfId="0" applyNumberFormat="1" applyFont="1" applyBorder="1" applyAlignment="1" applyProtection="1">
      <alignment horizontal="center" vertical="center" wrapText="1" shrinkToFit="1" readingOrder="1"/>
      <protection locked="0"/>
    </xf>
    <xf numFmtId="166" fontId="4" fillId="0" borderId="2" xfId="0" applyNumberFormat="1" applyFont="1" applyBorder="1" applyAlignment="1">
      <alignment horizontal="center" vertical="center" wrapText="1" shrinkToFit="1" readingOrder="1"/>
    </xf>
    <xf numFmtId="49" fontId="4" fillId="2" borderId="2" xfId="0" applyNumberFormat="1" applyFont="1" applyFill="1" applyBorder="1" applyAlignment="1">
      <alignment horizontal="left" vertical="top" wrapText="1" shrinkToFit="1" readingOrder="1"/>
    </xf>
    <xf numFmtId="49" fontId="4" fillId="2" borderId="2" xfId="0" applyNumberFormat="1" applyFont="1" applyFill="1" applyBorder="1" applyAlignment="1">
      <alignment horizontal="right" vertical="top" wrapText="1" shrinkToFit="1" readingOrder="1"/>
    </xf>
    <xf numFmtId="49" fontId="4" fillId="2" borderId="2" xfId="0" applyNumberFormat="1" applyFont="1" applyFill="1" applyBorder="1" applyAlignment="1">
      <alignment horizontal="center" vertical="top" wrapText="1" shrinkToFit="1" readingOrder="1"/>
    </xf>
    <xf numFmtId="166" fontId="4" fillId="2" borderId="2" xfId="0" applyNumberFormat="1" applyFont="1" applyFill="1" applyBorder="1" applyAlignment="1">
      <alignment horizontal="center" vertical="center" wrapText="1" shrinkToFit="1" readingOrder="1"/>
    </xf>
    <xf numFmtId="49" fontId="4" fillId="2" borderId="2" xfId="0" applyNumberFormat="1" applyFont="1" applyFill="1" applyBorder="1" applyAlignment="1">
      <alignment horizontal="right" vertical="center" wrapText="1" shrinkToFit="1" readingOrder="1"/>
    </xf>
    <xf numFmtId="49" fontId="4" fillId="2" borderId="2" xfId="0" applyNumberFormat="1" applyFont="1" applyFill="1" applyBorder="1" applyAlignment="1">
      <alignment horizontal="center" vertical="center" wrapText="1" shrinkToFit="1" readingOrder="1"/>
    </xf>
    <xf numFmtId="49" fontId="4" fillId="2" borderId="2" xfId="0" applyNumberFormat="1" applyFont="1" applyFill="1" applyBorder="1" applyAlignment="1">
      <alignment horizontal="left" vertical="center" wrapText="1" shrinkToFit="1" readingOrder="1"/>
    </xf>
    <xf numFmtId="165" fontId="3" fillId="0" borderId="2" xfId="0" applyNumberFormat="1" applyFont="1" applyBorder="1" applyAlignment="1" applyProtection="1">
      <alignment horizontal="center" vertical="center" wrapText="1" shrinkToFit="1" readingOrder="1"/>
      <protection locked="0"/>
    </xf>
    <xf numFmtId="0" fontId="6" fillId="0" borderId="2" xfId="0" applyFont="1" applyBorder="1" applyAlignment="1">
      <alignment horizontal="left" vertical="center" wrapText="1" shrinkToFit="1" readingOrder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95250</xdr:rowOff>
    </xdr:from>
    <xdr:to>
      <xdr:col>20</xdr:col>
      <xdr:colOff>542925</xdr:colOff>
      <xdr:row>3</xdr:row>
      <xdr:rowOff>95250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/>
      </xdr:nvCxnSpPr>
      <xdr:spPr>
        <a:prstGeom prst="line">
          <a:avLst/>
        </a:prstGeom>
        <a:ln w="19050" algn="in">
          <a:solidFill>
            <a:srgbClr val="000000"/>
          </a:solidFill>
        </a:ln>
      </xdr:spPr>
    </xdr:cxnSp>
    <xdr:clientData/>
  </xdr:twoCellAnchor>
  <xdr:twoCellAnchor>
    <xdr:from>
      <xdr:col>2</xdr:col>
      <xdr:colOff>0</xdr:colOff>
      <xdr:row>38</xdr:row>
      <xdr:rowOff>95250</xdr:rowOff>
    </xdr:from>
    <xdr:to>
      <xdr:col>20</xdr:col>
      <xdr:colOff>542925</xdr:colOff>
      <xdr:row>38</xdr:row>
      <xdr:rowOff>95250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prstGeom prst="line">
          <a:avLst/>
        </a:prstGeom>
        <a:ln w="19050" algn="in">
          <a:solidFill>
            <a:srgbClr val="000000"/>
          </a:solidFill>
        </a:ln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Y131"/>
  <sheetViews>
    <sheetView showGridLines="0" tabSelected="1" workbookViewId="0">
      <selection activeCell="L36" sqref="L36:U36"/>
    </sheetView>
  </sheetViews>
  <sheetFormatPr defaultRowHeight="15" x14ac:dyDescent="0.25"/>
  <cols>
    <col min="1" max="1" width="1.28515625" customWidth="1"/>
    <col min="2" max="2" width="0.140625" customWidth="1"/>
    <col min="3" max="3" width="5.7109375" customWidth="1"/>
    <col min="4" max="4" width="8.5703125" customWidth="1"/>
    <col min="5" max="5" width="3" customWidth="1"/>
    <col min="6" max="6" width="5.42578125" customWidth="1"/>
    <col min="7" max="7" width="0.140625" customWidth="1"/>
    <col min="8" max="8" width="1" customWidth="1"/>
    <col min="9" max="9" width="0.28515625" customWidth="1"/>
    <col min="10" max="10" width="0.140625" customWidth="1"/>
    <col min="11" max="11" width="7" customWidth="1"/>
    <col min="12" max="12" width="3" customWidth="1"/>
    <col min="13" max="13" width="9.28515625" customWidth="1"/>
    <col min="14" max="14" width="6.42578125" customWidth="1"/>
    <col min="15" max="15" width="0.85546875" customWidth="1"/>
    <col min="16" max="16" width="4" customWidth="1"/>
    <col min="17" max="17" width="0.28515625" customWidth="1"/>
    <col min="18" max="18" width="11.28515625" style="13" customWidth="1"/>
    <col min="19" max="19" width="3.5703125" style="2" customWidth="1"/>
    <col min="20" max="20" width="11.85546875" style="2" customWidth="1"/>
    <col min="21" max="21" width="8.140625" style="3" hidden="1" customWidth="1"/>
    <col min="22" max="22" width="8.85546875" style="3" hidden="1" customWidth="1"/>
    <col min="23" max="23" width="18.7109375" style="2" customWidth="1"/>
    <col min="24" max="24" width="11.5703125" bestFit="1" customWidth="1"/>
    <col min="25" max="51" width="8.85546875"/>
  </cols>
  <sheetData>
    <row r="1" spans="2:21" ht="12.75" customHeight="1" x14ac:dyDescent="0.25">
      <c r="C1" s="16"/>
      <c r="D1" s="16"/>
      <c r="E1" s="16"/>
      <c r="F1" s="16"/>
      <c r="G1" s="16"/>
      <c r="H1" s="16"/>
      <c r="I1" s="16"/>
      <c r="J1" s="16"/>
      <c r="K1" s="16"/>
      <c r="L1" s="16"/>
      <c r="O1" s="17"/>
      <c r="P1" s="17"/>
      <c r="Q1" s="17"/>
      <c r="R1" s="17"/>
      <c r="S1" s="17"/>
      <c r="T1" s="17"/>
      <c r="U1" s="17"/>
    </row>
    <row r="2" spans="2:21" ht="2.25" customHeight="1" x14ac:dyDescent="0.25">
      <c r="O2" s="17"/>
      <c r="P2" s="17"/>
      <c r="Q2" s="17"/>
      <c r="R2" s="17"/>
      <c r="S2" s="17"/>
      <c r="T2" s="17"/>
      <c r="U2" s="17"/>
    </row>
    <row r="3" spans="2:21" ht="8.25" customHeight="1" x14ac:dyDescent="0.25"/>
    <row r="4" spans="2:21" ht="15" customHeight="1" x14ac:dyDescent="0.25"/>
    <row r="5" spans="2:21" ht="7.5" customHeight="1" x14ac:dyDescent="0.25"/>
    <row r="6" spans="2:21" ht="22.5" customHeight="1" x14ac:dyDescent="0.25">
      <c r="E6" s="18" t="s">
        <v>187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2:21" ht="15" customHeight="1" x14ac:dyDescent="0.25"/>
    <row r="8" spans="2:21" ht="13.5" customHeight="1" x14ac:dyDescent="0.25">
      <c r="B8" s="20" t="s">
        <v>0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</row>
    <row r="9" spans="2:21" ht="11.25" customHeight="1" x14ac:dyDescent="0.25">
      <c r="B9" s="16" t="s">
        <v>1</v>
      </c>
      <c r="C9" s="16"/>
      <c r="D9" s="16"/>
      <c r="E9" s="16"/>
      <c r="F9" s="16"/>
      <c r="G9" s="16"/>
      <c r="H9" s="16"/>
      <c r="I9" s="16" t="s">
        <v>2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spans="2:21" ht="12" customHeight="1" x14ac:dyDescent="0.25">
      <c r="B10" s="16" t="s">
        <v>3</v>
      </c>
      <c r="C10" s="16"/>
      <c r="D10" s="16"/>
      <c r="E10" s="16"/>
      <c r="F10" s="16"/>
      <c r="G10" s="16"/>
      <c r="H10" s="16"/>
      <c r="I10" s="16" t="s">
        <v>4</v>
      </c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2:21" ht="11.25" customHeight="1" x14ac:dyDescent="0.25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spans="2:21" ht="11.25" customHeight="1" x14ac:dyDescent="0.25">
      <c r="B12" s="16" t="s">
        <v>5</v>
      </c>
      <c r="C12" s="16"/>
      <c r="D12" s="16"/>
      <c r="E12" s="16"/>
      <c r="F12" s="16"/>
      <c r="G12" s="16"/>
      <c r="H12" s="16"/>
      <c r="I12" s="16" t="s">
        <v>6</v>
      </c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spans="2:21" ht="30" customHeight="1" x14ac:dyDescent="0.25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  <row r="14" spans="2:21" ht="11.25" customHeight="1" x14ac:dyDescent="0.25">
      <c r="B14" s="16" t="s">
        <v>7</v>
      </c>
      <c r="C14" s="16"/>
      <c r="D14" s="16"/>
      <c r="E14" s="16"/>
      <c r="F14" s="16"/>
      <c r="G14" s="16"/>
      <c r="H14" s="16"/>
      <c r="I14" s="16" t="s">
        <v>8</v>
      </c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</row>
    <row r="15" spans="2:21" ht="17.45" customHeight="1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</row>
    <row r="16" spans="2:21" ht="10.5" customHeight="1" x14ac:dyDescent="0.25"/>
    <row r="17" spans="2:21" ht="12" customHeight="1" x14ac:dyDescent="0.25">
      <c r="C17" s="16" t="s">
        <v>9</v>
      </c>
      <c r="D17" s="16"/>
      <c r="E17" s="16"/>
      <c r="F17" s="16"/>
      <c r="G17" s="16"/>
      <c r="H17" s="16"/>
      <c r="I17" s="16"/>
      <c r="J17" s="21" t="s">
        <v>191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</row>
    <row r="18" spans="2:21" ht="14.45" customHeight="1" x14ac:dyDescent="0.25"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</row>
    <row r="19" spans="2:21" ht="6" customHeight="1" x14ac:dyDescent="0.25"/>
    <row r="20" spans="2:21" ht="11.25" customHeight="1" x14ac:dyDescent="0.25">
      <c r="C20" s="16" t="s">
        <v>10</v>
      </c>
      <c r="D20" s="16"/>
      <c r="E20" s="16"/>
      <c r="F20" s="16"/>
      <c r="G20" s="16"/>
      <c r="H20" s="16"/>
      <c r="I20" s="16"/>
      <c r="J20" s="21" t="s">
        <v>192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</row>
    <row r="21" spans="2:21" ht="3.75" customHeight="1" x14ac:dyDescent="0.25"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</row>
    <row r="22" spans="2:21" ht="3.75" customHeight="1" x14ac:dyDescent="0.25"/>
    <row r="23" spans="2:21" ht="11.25" customHeight="1" x14ac:dyDescent="0.25">
      <c r="C23" s="16" t="s">
        <v>11</v>
      </c>
      <c r="D23" s="16"/>
      <c r="E23" s="16"/>
      <c r="F23" s="16"/>
      <c r="G23" s="16"/>
      <c r="H23" s="16"/>
      <c r="I23" s="16"/>
      <c r="J23" s="16" t="s">
        <v>12</v>
      </c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</row>
    <row r="24" spans="2:21" ht="3.75" customHeight="1" x14ac:dyDescent="0.25"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</row>
    <row r="25" spans="2:21" ht="0.75" customHeight="1" x14ac:dyDescent="0.25"/>
    <row r="26" spans="2:21" ht="12" customHeight="1" x14ac:dyDescent="0.25">
      <c r="C26" s="16" t="s">
        <v>13</v>
      </c>
      <c r="D26" s="16"/>
      <c r="E26" s="16"/>
      <c r="F26" s="16"/>
      <c r="G26" s="16"/>
      <c r="H26" s="16"/>
      <c r="I26" s="16"/>
      <c r="J26" s="16" t="s">
        <v>14</v>
      </c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</row>
    <row r="27" spans="2:21" ht="3" customHeight="1" x14ac:dyDescent="0.25"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</row>
    <row r="28" spans="2:21" ht="12.75" customHeight="1" x14ac:dyDescent="0.25"/>
    <row r="29" spans="2:21" ht="12" customHeight="1" x14ac:dyDescent="0.25">
      <c r="B29" s="16" t="s">
        <v>15</v>
      </c>
      <c r="C29" s="16"/>
      <c r="D29" s="16"/>
      <c r="E29" s="16"/>
      <c r="F29" s="16"/>
      <c r="G29" s="16"/>
      <c r="H29" s="16"/>
      <c r="I29" s="16"/>
      <c r="J29" s="16"/>
      <c r="K29" s="16" t="s">
        <v>16</v>
      </c>
      <c r="L29" s="16"/>
      <c r="M29" s="16"/>
      <c r="N29" s="16"/>
      <c r="O29" s="16"/>
      <c r="P29" s="16"/>
      <c r="Q29" s="16"/>
      <c r="R29" s="16"/>
      <c r="S29" s="16"/>
      <c r="T29" s="16"/>
      <c r="U29" s="16"/>
    </row>
    <row r="30" spans="2:21" ht="3" customHeight="1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</row>
    <row r="31" spans="2:21" ht="5.25" customHeight="1" x14ac:dyDescent="0.25"/>
    <row r="32" spans="2:21" ht="15" customHeight="1" x14ac:dyDescent="0.25">
      <c r="C32" s="16" t="s">
        <v>17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</row>
    <row r="33" spans="2:21" ht="11.25" customHeight="1" x14ac:dyDescent="0.25">
      <c r="C33" s="16"/>
      <c r="D33" s="16"/>
      <c r="E33" s="16"/>
      <c r="F33" s="16"/>
      <c r="G33" s="16"/>
      <c r="H33" s="16"/>
      <c r="I33" s="16"/>
      <c r="J33" s="16"/>
      <c r="K33" s="16"/>
      <c r="L33" s="22"/>
      <c r="M33" s="22"/>
      <c r="N33" s="22"/>
      <c r="O33" s="22"/>
      <c r="P33" s="22"/>
      <c r="Q33" s="22"/>
      <c r="R33" s="22"/>
      <c r="S33" s="22"/>
      <c r="T33" s="22"/>
      <c r="U33" s="22"/>
    </row>
    <row r="34" spans="2:21" ht="3.75" customHeight="1" x14ac:dyDescent="0.25"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</row>
    <row r="35" spans="2:21" ht="13.5" customHeight="1" x14ac:dyDescent="0.25"/>
    <row r="36" spans="2:21" ht="11.25" customHeight="1" x14ac:dyDescent="0.25">
      <c r="C36" s="16" t="s">
        <v>18</v>
      </c>
      <c r="D36" s="16"/>
      <c r="E36" s="16"/>
      <c r="F36" s="16"/>
      <c r="G36" s="16"/>
      <c r="H36" s="16"/>
      <c r="I36" s="16"/>
      <c r="J36" s="16"/>
      <c r="K36" s="16"/>
      <c r="L36" s="22"/>
      <c r="M36" s="22"/>
      <c r="N36" s="22"/>
      <c r="O36" s="22"/>
      <c r="P36" s="22"/>
      <c r="Q36" s="22"/>
      <c r="R36" s="22"/>
      <c r="S36" s="22"/>
      <c r="T36" s="22"/>
      <c r="U36" s="22"/>
    </row>
    <row r="37" spans="2:21" ht="3.75" customHeight="1" x14ac:dyDescent="0.25"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</row>
    <row r="38" spans="2:21" ht="3" customHeight="1" x14ac:dyDescent="0.25"/>
    <row r="39" spans="2:21" ht="15" customHeight="1" x14ac:dyDescent="0.25"/>
    <row r="40" spans="2:21" ht="1.5" customHeight="1" x14ac:dyDescent="0.25"/>
    <row r="41" spans="2:21" ht="11.25" customHeight="1" x14ac:dyDescent="0.25">
      <c r="C41" s="16" t="s">
        <v>19</v>
      </c>
      <c r="D41" s="16"/>
      <c r="E41" s="16"/>
      <c r="F41" s="16"/>
      <c r="G41" s="16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</row>
    <row r="42" spans="2:21" ht="3.75" customHeight="1" x14ac:dyDescent="0.25"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</row>
    <row r="43" spans="2:21" ht="3" customHeight="1" x14ac:dyDescent="0.25"/>
    <row r="44" spans="2:21" ht="11.25" customHeight="1" x14ac:dyDescent="0.25">
      <c r="B44" s="16" t="s">
        <v>20</v>
      </c>
      <c r="C44" s="16"/>
      <c r="D44" s="16"/>
      <c r="E44" s="16"/>
      <c r="F44" s="16"/>
      <c r="G44" s="16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</row>
    <row r="45" spans="2:21" ht="3.75" customHeight="1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</row>
    <row r="46" spans="2:21" ht="11.25" customHeight="1" x14ac:dyDescent="0.25"/>
    <row r="47" spans="2:21" ht="12" customHeight="1" x14ac:dyDescent="0.25">
      <c r="C47" s="16" t="s">
        <v>21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</row>
    <row r="48" spans="2:21" ht="12" customHeight="1" x14ac:dyDescent="0.25">
      <c r="C48" s="16" t="s">
        <v>22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22"/>
      <c r="O48" s="22"/>
      <c r="P48" s="22"/>
      <c r="Q48" s="22"/>
      <c r="R48" s="22"/>
      <c r="S48" s="22"/>
      <c r="T48" s="22"/>
      <c r="U48" s="22"/>
    </row>
    <row r="49" spans="1:51" ht="11.25" customHeight="1" x14ac:dyDescent="0.25">
      <c r="C49" s="16" t="s">
        <v>23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22"/>
      <c r="O49" s="22"/>
      <c r="P49" s="22"/>
      <c r="Q49" s="22"/>
      <c r="R49" s="22"/>
      <c r="S49" s="22"/>
      <c r="T49" s="22"/>
      <c r="U49" s="22"/>
    </row>
    <row r="50" spans="1:51" ht="5.25" customHeight="1" x14ac:dyDescent="0.25"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22"/>
      <c r="O50" s="22"/>
      <c r="P50" s="22"/>
      <c r="Q50" s="22"/>
      <c r="R50" s="22"/>
      <c r="S50" s="22"/>
      <c r="T50" s="22"/>
      <c r="U50" s="22"/>
    </row>
    <row r="51" spans="1:51" ht="11.25" customHeight="1" x14ac:dyDescent="0.25">
      <c r="C51" s="16" t="s">
        <v>24</v>
      </c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22"/>
      <c r="O51" s="22"/>
      <c r="P51" s="22"/>
      <c r="Q51" s="22"/>
      <c r="R51" s="22"/>
      <c r="S51" s="22"/>
      <c r="T51" s="22"/>
      <c r="U51" s="22"/>
    </row>
    <row r="52" spans="1:51" ht="5.25" customHeight="1" x14ac:dyDescent="0.25"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</row>
    <row r="53" spans="1:51" ht="7.5" customHeight="1" x14ac:dyDescent="0.25"/>
    <row r="54" spans="1:51" ht="31.15" customHeight="1" x14ac:dyDescent="0.25">
      <c r="C54" s="23" t="s">
        <v>184</v>
      </c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4">
        <f>W129</f>
        <v>0</v>
      </c>
      <c r="R54" s="23"/>
      <c r="S54" s="23"/>
      <c r="T54" s="23"/>
      <c r="U54" s="23"/>
    </row>
    <row r="55" spans="1:51" ht="19.899999999999999" customHeight="1" x14ac:dyDescent="0.25">
      <c r="C55" s="23" t="s">
        <v>185</v>
      </c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4">
        <f>W130</f>
        <v>0</v>
      </c>
      <c r="R55" s="23"/>
      <c r="S55" s="23"/>
      <c r="T55" s="23"/>
      <c r="U55" s="23"/>
    </row>
    <row r="56" spans="1:51" ht="19.899999999999999" customHeight="1" x14ac:dyDescent="0.25">
      <c r="C56" s="23" t="s">
        <v>186</v>
      </c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4">
        <f>W131</f>
        <v>0</v>
      </c>
      <c r="R56" s="23"/>
      <c r="S56" s="23"/>
      <c r="T56" s="23"/>
      <c r="U56" s="23"/>
    </row>
    <row r="57" spans="1:51" ht="3.75" customHeight="1" x14ac:dyDescent="0.25"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7"/>
      <c r="R57" s="17"/>
      <c r="S57" s="17"/>
      <c r="T57" s="17"/>
      <c r="U57" s="17"/>
    </row>
    <row r="58" spans="1:51" ht="3.75" customHeight="1" x14ac:dyDescent="0.25"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</row>
    <row r="59" spans="1:51" ht="15.75" customHeight="1" x14ac:dyDescent="0.25"/>
    <row r="60" spans="1:51" ht="27.6" customHeight="1" x14ac:dyDescent="0.25">
      <c r="B60" s="16" t="s">
        <v>25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</row>
    <row r="61" spans="1:51" ht="12" customHeight="1" x14ac:dyDescent="0.25">
      <c r="A61" s="25" t="s">
        <v>26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</row>
    <row r="62" spans="1:51" ht="0.75" customHeight="1" x14ac:dyDescent="0.25"/>
    <row r="63" spans="1:51" ht="12" customHeight="1" x14ac:dyDescent="0.25">
      <c r="A63" s="26" t="s">
        <v>27</v>
      </c>
      <c r="B63" s="26"/>
      <c r="C63" s="26"/>
      <c r="D63" s="26" t="s">
        <v>28</v>
      </c>
      <c r="E63" s="26"/>
      <c r="F63" s="26" t="s">
        <v>29</v>
      </c>
      <c r="G63" s="26"/>
      <c r="H63" s="26"/>
      <c r="I63" s="26"/>
      <c r="J63" s="26"/>
      <c r="K63" s="26"/>
      <c r="L63" s="26"/>
      <c r="M63" s="26"/>
      <c r="N63" s="26"/>
      <c r="O63" s="26"/>
      <c r="P63" s="26" t="s">
        <v>30</v>
      </c>
      <c r="Q63" s="26"/>
      <c r="R63" s="12" t="s">
        <v>31</v>
      </c>
      <c r="S63" s="26" t="s">
        <v>32</v>
      </c>
      <c r="T63" s="26"/>
      <c r="U63" s="27" t="s">
        <v>183</v>
      </c>
      <c r="V63" s="28"/>
      <c r="W63" s="4" t="s">
        <v>33</v>
      </c>
    </row>
    <row r="64" spans="1:51" s="1" customFormat="1" ht="12" customHeight="1" x14ac:dyDescent="0.25">
      <c r="A64" s="34" t="s">
        <v>34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5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</row>
    <row r="65" spans="1:51" s="1" customFormat="1" ht="12" customHeight="1" x14ac:dyDescent="0.25">
      <c r="A65" s="35" t="s">
        <v>35</v>
      </c>
      <c r="B65" s="35"/>
      <c r="C65" s="35"/>
      <c r="D65" s="36"/>
      <c r="E65" s="36"/>
      <c r="F65" s="34" t="s">
        <v>36</v>
      </c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7">
        <f>U66+U69</f>
        <v>0</v>
      </c>
      <c r="V65" s="37"/>
      <c r="W65" s="6">
        <f>ROUND(U65,2)</f>
        <v>0</v>
      </c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</row>
    <row r="66" spans="1:51" s="1" customFormat="1" ht="30" customHeight="1" x14ac:dyDescent="0.25">
      <c r="A66" s="35" t="s">
        <v>37</v>
      </c>
      <c r="B66" s="35"/>
      <c r="C66" s="35"/>
      <c r="D66" s="36" t="s">
        <v>38</v>
      </c>
      <c r="E66" s="36"/>
      <c r="F66" s="34" t="s">
        <v>39</v>
      </c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7">
        <f>U67+U68</f>
        <v>0</v>
      </c>
      <c r="V66" s="37"/>
      <c r="W66" s="6">
        <f>W67+W68</f>
        <v>0</v>
      </c>
      <c r="X66" s="9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</row>
    <row r="67" spans="1:51" ht="39.950000000000003" customHeight="1" x14ac:dyDescent="0.25">
      <c r="A67" s="29" t="s">
        <v>40</v>
      </c>
      <c r="B67" s="29"/>
      <c r="C67" s="29"/>
      <c r="D67" s="30"/>
      <c r="E67" s="30"/>
      <c r="F67" s="31" t="s">
        <v>41</v>
      </c>
      <c r="G67" s="31"/>
      <c r="H67" s="31"/>
      <c r="I67" s="31"/>
      <c r="J67" s="31"/>
      <c r="K67" s="31"/>
      <c r="L67" s="31"/>
      <c r="M67" s="31"/>
      <c r="N67" s="31"/>
      <c r="O67" s="31"/>
      <c r="P67" s="30" t="s">
        <v>42</v>
      </c>
      <c r="Q67" s="30"/>
      <c r="R67" s="12" t="s">
        <v>165</v>
      </c>
      <c r="S67" s="32"/>
      <c r="T67" s="32"/>
      <c r="U67" s="33">
        <f>S67*R67</f>
        <v>0</v>
      </c>
      <c r="V67" s="33"/>
      <c r="W67" s="7">
        <f>ROUND(U67,2)</f>
        <v>0</v>
      </c>
    </row>
    <row r="68" spans="1:51" ht="50.1" customHeight="1" x14ac:dyDescent="0.25">
      <c r="A68" s="29" t="s">
        <v>43</v>
      </c>
      <c r="B68" s="29"/>
      <c r="C68" s="29"/>
      <c r="D68" s="30"/>
      <c r="E68" s="30"/>
      <c r="F68" s="31" t="s">
        <v>44</v>
      </c>
      <c r="G68" s="31"/>
      <c r="H68" s="31"/>
      <c r="I68" s="31"/>
      <c r="J68" s="31"/>
      <c r="K68" s="31"/>
      <c r="L68" s="31"/>
      <c r="M68" s="31"/>
      <c r="N68" s="31"/>
      <c r="O68" s="31"/>
      <c r="P68" s="30" t="s">
        <v>45</v>
      </c>
      <c r="Q68" s="30"/>
      <c r="R68" s="12">
        <v>1</v>
      </c>
      <c r="S68" s="32"/>
      <c r="T68" s="32"/>
      <c r="U68" s="33">
        <f>S68*R68</f>
        <v>0</v>
      </c>
      <c r="V68" s="33"/>
      <c r="W68" s="7">
        <f>ROUND(U68,2)</f>
        <v>0</v>
      </c>
    </row>
    <row r="69" spans="1:51" s="1" customFormat="1" ht="12" customHeight="1" x14ac:dyDescent="0.25">
      <c r="A69" s="38" t="s">
        <v>46</v>
      </c>
      <c r="B69" s="38"/>
      <c r="C69" s="38"/>
      <c r="D69" s="39" t="s">
        <v>47</v>
      </c>
      <c r="E69" s="39"/>
      <c r="F69" s="40" t="s">
        <v>48</v>
      </c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37">
        <f>U70+U71+U72+U73+U74+U75+U76+U77+U78+U79+U80+U81+U82+U83</f>
        <v>0</v>
      </c>
      <c r="V69" s="37"/>
      <c r="W69" s="6">
        <f>W70+W71+W72+W73+W74+W75+W76+W77+W78+W79+W80+W81+W82+W83</f>
        <v>0</v>
      </c>
      <c r="X69" s="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</row>
    <row r="70" spans="1:51" ht="33" customHeight="1" x14ac:dyDescent="0.25">
      <c r="A70" s="29" t="s">
        <v>49</v>
      </c>
      <c r="B70" s="29"/>
      <c r="C70" s="29"/>
      <c r="D70" s="30"/>
      <c r="E70" s="30"/>
      <c r="F70" s="31" t="s">
        <v>50</v>
      </c>
      <c r="G70" s="31"/>
      <c r="H70" s="31"/>
      <c r="I70" s="31"/>
      <c r="J70" s="31"/>
      <c r="K70" s="31"/>
      <c r="L70" s="31"/>
      <c r="M70" s="31"/>
      <c r="N70" s="31"/>
      <c r="O70" s="31"/>
      <c r="P70" s="30" t="s">
        <v>51</v>
      </c>
      <c r="Q70" s="30"/>
      <c r="R70" s="12">
        <v>27</v>
      </c>
      <c r="S70" s="41"/>
      <c r="T70" s="41"/>
      <c r="U70" s="33">
        <f>S70*R70</f>
        <v>0</v>
      </c>
      <c r="V70" s="33"/>
      <c r="W70" s="7">
        <f>ROUND(U70,2)</f>
        <v>0</v>
      </c>
    </row>
    <row r="71" spans="1:51" ht="33" customHeight="1" x14ac:dyDescent="0.25">
      <c r="A71" s="29" t="s">
        <v>52</v>
      </c>
      <c r="B71" s="29"/>
      <c r="C71" s="29"/>
      <c r="D71" s="30"/>
      <c r="E71" s="30"/>
      <c r="F71" s="31" t="s">
        <v>53</v>
      </c>
      <c r="G71" s="31"/>
      <c r="H71" s="31"/>
      <c r="I71" s="31"/>
      <c r="J71" s="31"/>
      <c r="K71" s="31"/>
      <c r="L71" s="31"/>
      <c r="M71" s="31"/>
      <c r="N71" s="31"/>
      <c r="O71" s="31"/>
      <c r="P71" s="30" t="s">
        <v>51</v>
      </c>
      <c r="Q71" s="30"/>
      <c r="R71" s="11">
        <f>R70+R73+R74+7</f>
        <v>78.5</v>
      </c>
      <c r="S71" s="41"/>
      <c r="T71" s="41"/>
      <c r="U71" s="33">
        <f>S71*R71</f>
        <v>0</v>
      </c>
      <c r="V71" s="33"/>
      <c r="W71" s="7">
        <f t="shared" ref="W71" si="0">ROUND(U71,2)</f>
        <v>0</v>
      </c>
    </row>
    <row r="72" spans="1:51" ht="42" customHeight="1" x14ac:dyDescent="0.25">
      <c r="A72" s="29" t="s">
        <v>54</v>
      </c>
      <c r="B72" s="29"/>
      <c r="C72" s="29"/>
      <c r="D72" s="30"/>
      <c r="E72" s="30"/>
      <c r="F72" s="31" t="s">
        <v>55</v>
      </c>
      <c r="G72" s="31"/>
      <c r="H72" s="31"/>
      <c r="I72" s="31"/>
      <c r="J72" s="31"/>
      <c r="K72" s="31"/>
      <c r="L72" s="31"/>
      <c r="M72" s="31"/>
      <c r="N72" s="31"/>
      <c r="O72" s="31"/>
      <c r="P72" s="30" t="s">
        <v>51</v>
      </c>
      <c r="Q72" s="30"/>
      <c r="R72" s="11" t="s">
        <v>167</v>
      </c>
      <c r="S72" s="41"/>
      <c r="T72" s="41"/>
      <c r="U72" s="33">
        <f>S72*R72</f>
        <v>0</v>
      </c>
      <c r="V72" s="33"/>
      <c r="W72" s="7">
        <f t="shared" ref="W72:W117" si="1">ROUND(U72,2)</f>
        <v>0</v>
      </c>
    </row>
    <row r="73" spans="1:51" ht="33" customHeight="1" x14ac:dyDescent="0.25">
      <c r="A73" s="29" t="s">
        <v>56</v>
      </c>
      <c r="B73" s="29"/>
      <c r="C73" s="29"/>
      <c r="D73" s="30"/>
      <c r="E73" s="30"/>
      <c r="F73" s="31" t="s">
        <v>57</v>
      </c>
      <c r="G73" s="31"/>
      <c r="H73" s="31"/>
      <c r="I73" s="31"/>
      <c r="J73" s="31"/>
      <c r="K73" s="31"/>
      <c r="L73" s="31"/>
      <c r="M73" s="31"/>
      <c r="N73" s="31"/>
      <c r="O73" s="31"/>
      <c r="P73" s="30" t="s">
        <v>51</v>
      </c>
      <c r="Q73" s="30"/>
      <c r="R73" s="12" t="s">
        <v>166</v>
      </c>
      <c r="S73" s="41"/>
      <c r="T73" s="41"/>
      <c r="U73" s="33">
        <f>R73*S73</f>
        <v>0</v>
      </c>
      <c r="V73" s="33"/>
      <c r="W73" s="7">
        <f t="shared" si="1"/>
        <v>0</v>
      </c>
    </row>
    <row r="74" spans="1:51" ht="33" customHeight="1" x14ac:dyDescent="0.25">
      <c r="A74" s="29" t="s">
        <v>58</v>
      </c>
      <c r="B74" s="29"/>
      <c r="C74" s="29"/>
      <c r="D74" s="30"/>
      <c r="E74" s="30"/>
      <c r="F74" s="31" t="s">
        <v>59</v>
      </c>
      <c r="G74" s="31"/>
      <c r="H74" s="31"/>
      <c r="I74" s="31"/>
      <c r="J74" s="31"/>
      <c r="K74" s="31"/>
      <c r="L74" s="31"/>
      <c r="M74" s="31"/>
      <c r="N74" s="31"/>
      <c r="O74" s="31"/>
      <c r="P74" s="30" t="s">
        <v>51</v>
      </c>
      <c r="Q74" s="30"/>
      <c r="R74" s="12">
        <v>9</v>
      </c>
      <c r="S74" s="41"/>
      <c r="T74" s="41"/>
      <c r="U74" s="33">
        <f>S74*R74</f>
        <v>0</v>
      </c>
      <c r="V74" s="33"/>
      <c r="W74" s="7">
        <f t="shared" si="1"/>
        <v>0</v>
      </c>
    </row>
    <row r="75" spans="1:51" ht="39.950000000000003" customHeight="1" x14ac:dyDescent="0.25">
      <c r="A75" s="29" t="s">
        <v>60</v>
      </c>
      <c r="B75" s="29"/>
      <c r="C75" s="29"/>
      <c r="D75" s="30"/>
      <c r="E75" s="30"/>
      <c r="F75" s="31" t="s">
        <v>61</v>
      </c>
      <c r="G75" s="31"/>
      <c r="H75" s="31"/>
      <c r="I75" s="31"/>
      <c r="J75" s="31"/>
      <c r="K75" s="31"/>
      <c r="L75" s="31"/>
      <c r="M75" s="31"/>
      <c r="N75" s="31"/>
      <c r="O75" s="31"/>
      <c r="P75" s="30" t="s">
        <v>62</v>
      </c>
      <c r="Q75" s="30"/>
      <c r="R75" s="12">
        <v>60</v>
      </c>
      <c r="S75" s="41"/>
      <c r="T75" s="41"/>
      <c r="U75" s="33">
        <f>S75*R75</f>
        <v>0</v>
      </c>
      <c r="V75" s="33"/>
      <c r="W75" s="7">
        <f t="shared" si="1"/>
        <v>0</v>
      </c>
    </row>
    <row r="76" spans="1:51" ht="30" customHeight="1" x14ac:dyDescent="0.25">
      <c r="A76" s="29" t="s">
        <v>63</v>
      </c>
      <c r="B76" s="29"/>
      <c r="C76" s="29"/>
      <c r="D76" s="30"/>
      <c r="E76" s="30"/>
      <c r="F76" s="31" t="s">
        <v>64</v>
      </c>
      <c r="G76" s="31"/>
      <c r="H76" s="31"/>
      <c r="I76" s="31"/>
      <c r="J76" s="31"/>
      <c r="K76" s="31"/>
      <c r="L76" s="31"/>
      <c r="M76" s="31"/>
      <c r="N76" s="31"/>
      <c r="O76" s="31"/>
      <c r="P76" s="30" t="s">
        <v>62</v>
      </c>
      <c r="Q76" s="30"/>
      <c r="R76" s="12">
        <v>70</v>
      </c>
      <c r="S76" s="41"/>
      <c r="T76" s="41"/>
      <c r="U76" s="33">
        <f>S76*R76</f>
        <v>0</v>
      </c>
      <c r="V76" s="33"/>
      <c r="W76" s="7">
        <f t="shared" si="1"/>
        <v>0</v>
      </c>
    </row>
    <row r="77" spans="1:51" ht="24.95" customHeight="1" x14ac:dyDescent="0.25">
      <c r="A77" s="29" t="s">
        <v>65</v>
      </c>
      <c r="B77" s="29"/>
      <c r="C77" s="29"/>
      <c r="D77" s="30"/>
      <c r="E77" s="30"/>
      <c r="F77" s="31" t="s">
        <v>66</v>
      </c>
      <c r="G77" s="31"/>
      <c r="H77" s="31"/>
      <c r="I77" s="31"/>
      <c r="J77" s="31"/>
      <c r="K77" s="31"/>
      <c r="L77" s="31"/>
      <c r="M77" s="31"/>
      <c r="N77" s="31"/>
      <c r="O77" s="31"/>
      <c r="P77" s="30" t="s">
        <v>67</v>
      </c>
      <c r="Q77" s="30"/>
      <c r="R77" s="12">
        <f>ROUND(R76*(0.3*0.15+0.15*0.15),2)</f>
        <v>4.7300000000000004</v>
      </c>
      <c r="S77" s="41"/>
      <c r="T77" s="41"/>
      <c r="U77" s="33">
        <f t="shared" ref="U77:U83" si="2">R77*S77</f>
        <v>0</v>
      </c>
      <c r="V77" s="33"/>
      <c r="W77" s="7">
        <f>ROUND(U77,2)</f>
        <v>0</v>
      </c>
    </row>
    <row r="78" spans="1:51" ht="39.950000000000003" customHeight="1" x14ac:dyDescent="0.25">
      <c r="A78" s="29" t="s">
        <v>68</v>
      </c>
      <c r="B78" s="29"/>
      <c r="C78" s="29"/>
      <c r="D78" s="30"/>
      <c r="E78" s="30"/>
      <c r="F78" s="31" t="s">
        <v>69</v>
      </c>
      <c r="G78" s="31"/>
      <c r="H78" s="31"/>
      <c r="I78" s="31"/>
      <c r="J78" s="31"/>
      <c r="K78" s="31"/>
      <c r="L78" s="31"/>
      <c r="M78" s="31"/>
      <c r="N78" s="31"/>
      <c r="O78" s="31"/>
      <c r="P78" s="30" t="s">
        <v>62</v>
      </c>
      <c r="Q78" s="30"/>
      <c r="R78" s="12">
        <v>70</v>
      </c>
      <c r="S78" s="41"/>
      <c r="T78" s="41"/>
      <c r="U78" s="33">
        <f t="shared" si="2"/>
        <v>0</v>
      </c>
      <c r="V78" s="33"/>
      <c r="W78" s="7">
        <f t="shared" si="1"/>
        <v>0</v>
      </c>
    </row>
    <row r="79" spans="1:51" ht="33" customHeight="1" x14ac:dyDescent="0.25">
      <c r="A79" s="29" t="s">
        <v>70</v>
      </c>
      <c r="B79" s="29"/>
      <c r="C79" s="29"/>
      <c r="D79" s="30"/>
      <c r="E79" s="30"/>
      <c r="F79" s="42" t="s">
        <v>182</v>
      </c>
      <c r="G79" s="31"/>
      <c r="H79" s="31"/>
      <c r="I79" s="31"/>
      <c r="J79" s="31"/>
      <c r="K79" s="31"/>
      <c r="L79" s="31"/>
      <c r="M79" s="31"/>
      <c r="N79" s="31"/>
      <c r="O79" s="31"/>
      <c r="P79" s="30" t="s">
        <v>67</v>
      </c>
      <c r="Q79" s="30"/>
      <c r="R79" s="11">
        <f>ROUND(R78*(0.15*0.15),2)</f>
        <v>1.58</v>
      </c>
      <c r="S79" s="41"/>
      <c r="T79" s="41"/>
      <c r="U79" s="33">
        <f t="shared" si="2"/>
        <v>0</v>
      </c>
      <c r="V79" s="33"/>
      <c r="W79" s="7">
        <f t="shared" si="1"/>
        <v>0</v>
      </c>
    </row>
    <row r="80" spans="1:51" ht="80.099999999999994" customHeight="1" x14ac:dyDescent="0.25">
      <c r="A80" s="29" t="s">
        <v>71</v>
      </c>
      <c r="B80" s="29"/>
      <c r="C80" s="29"/>
      <c r="D80" s="30"/>
      <c r="E80" s="30"/>
      <c r="F80" s="42" t="s">
        <v>181</v>
      </c>
      <c r="G80" s="31"/>
      <c r="H80" s="31"/>
      <c r="I80" s="31"/>
      <c r="J80" s="31"/>
      <c r="K80" s="31"/>
      <c r="L80" s="31"/>
      <c r="M80" s="31"/>
      <c r="N80" s="31"/>
      <c r="O80" s="31"/>
      <c r="P80" s="30" t="s">
        <v>67</v>
      </c>
      <c r="Q80" s="30"/>
      <c r="R80" s="11">
        <v>35</v>
      </c>
      <c r="S80" s="41"/>
      <c r="T80" s="41"/>
      <c r="U80" s="33">
        <f t="shared" si="2"/>
        <v>0</v>
      </c>
      <c r="V80" s="33"/>
      <c r="W80" s="7">
        <f>ROUND(U80,2)</f>
        <v>0</v>
      </c>
    </row>
    <row r="81" spans="1:51" ht="60" customHeight="1" x14ac:dyDescent="0.25">
      <c r="A81" s="29" t="s">
        <v>72</v>
      </c>
      <c r="B81" s="29"/>
      <c r="C81" s="29"/>
      <c r="D81" s="30"/>
      <c r="E81" s="30"/>
      <c r="F81" s="31" t="s">
        <v>73</v>
      </c>
      <c r="G81" s="31"/>
      <c r="H81" s="31"/>
      <c r="I81" s="31"/>
      <c r="J81" s="31"/>
      <c r="K81" s="31"/>
      <c r="L81" s="31"/>
      <c r="M81" s="31"/>
      <c r="N81" s="31"/>
      <c r="O81" s="31"/>
      <c r="P81" s="30" t="s">
        <v>67</v>
      </c>
      <c r="Q81" s="30"/>
      <c r="R81" s="11">
        <f>R80</f>
        <v>35</v>
      </c>
      <c r="S81" s="41"/>
      <c r="T81" s="41"/>
      <c r="U81" s="33">
        <f t="shared" si="2"/>
        <v>0</v>
      </c>
      <c r="V81" s="33"/>
      <c r="W81" s="7">
        <f t="shared" si="1"/>
        <v>0</v>
      </c>
    </row>
    <row r="82" spans="1:51" ht="74.25" customHeight="1" x14ac:dyDescent="0.25">
      <c r="A82" s="29" t="s">
        <v>74</v>
      </c>
      <c r="B82" s="29"/>
      <c r="C82" s="29"/>
      <c r="D82" s="30"/>
      <c r="E82" s="30"/>
      <c r="F82" s="31" t="s">
        <v>75</v>
      </c>
      <c r="G82" s="31"/>
      <c r="H82" s="31"/>
      <c r="I82" s="31"/>
      <c r="J82" s="31"/>
      <c r="K82" s="31"/>
      <c r="L82" s="31"/>
      <c r="M82" s="31"/>
      <c r="N82" s="31"/>
      <c r="O82" s="31"/>
      <c r="P82" s="30" t="s">
        <v>67</v>
      </c>
      <c r="Q82" s="30"/>
      <c r="R82" s="11">
        <f>R80</f>
        <v>35</v>
      </c>
      <c r="S82" s="41"/>
      <c r="T82" s="41"/>
      <c r="U82" s="33">
        <f t="shared" si="2"/>
        <v>0</v>
      </c>
      <c r="V82" s="33"/>
      <c r="W82" s="7">
        <f>ROUND(U82,2)</f>
        <v>0</v>
      </c>
    </row>
    <row r="83" spans="1:51" ht="33" customHeight="1" x14ac:dyDescent="0.25">
      <c r="A83" s="29" t="s">
        <v>76</v>
      </c>
      <c r="B83" s="29"/>
      <c r="C83" s="29"/>
      <c r="D83" s="30"/>
      <c r="E83" s="30"/>
      <c r="F83" s="31" t="s">
        <v>77</v>
      </c>
      <c r="G83" s="31"/>
      <c r="H83" s="31"/>
      <c r="I83" s="31"/>
      <c r="J83" s="31"/>
      <c r="K83" s="31"/>
      <c r="L83" s="31"/>
      <c r="M83" s="31"/>
      <c r="N83" s="31"/>
      <c r="O83" s="31"/>
      <c r="P83" s="30" t="s">
        <v>67</v>
      </c>
      <c r="Q83" s="30"/>
      <c r="R83" s="12">
        <f>R80</f>
        <v>35</v>
      </c>
      <c r="S83" s="41"/>
      <c r="T83" s="41"/>
      <c r="U83" s="33">
        <f t="shared" si="2"/>
        <v>0</v>
      </c>
      <c r="V83" s="33"/>
      <c r="W83" s="7">
        <f t="shared" si="1"/>
        <v>0</v>
      </c>
    </row>
    <row r="84" spans="1:51" s="1" customFormat="1" ht="12" customHeight="1" x14ac:dyDescent="0.25">
      <c r="A84" s="38" t="s">
        <v>78</v>
      </c>
      <c r="B84" s="38"/>
      <c r="C84" s="38"/>
      <c r="D84" s="39"/>
      <c r="E84" s="39"/>
      <c r="F84" s="40" t="s">
        <v>79</v>
      </c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37">
        <f>U85</f>
        <v>0</v>
      </c>
      <c r="V84" s="37"/>
      <c r="W84" s="6">
        <f>W85</f>
        <v>0</v>
      </c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</row>
    <row r="85" spans="1:51" s="1" customFormat="1" ht="12" customHeight="1" x14ac:dyDescent="0.25">
      <c r="A85" s="38" t="s">
        <v>80</v>
      </c>
      <c r="B85" s="38"/>
      <c r="C85" s="38"/>
      <c r="D85" s="39" t="s">
        <v>47</v>
      </c>
      <c r="E85" s="39"/>
      <c r="F85" s="40" t="s">
        <v>81</v>
      </c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37">
        <f>U86+U87</f>
        <v>0</v>
      </c>
      <c r="V85" s="37"/>
      <c r="W85" s="6">
        <f>W86+W87</f>
        <v>0</v>
      </c>
      <c r="X85" s="9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</row>
    <row r="86" spans="1:51" ht="90" customHeight="1" x14ac:dyDescent="0.25">
      <c r="A86" s="29" t="s">
        <v>82</v>
      </c>
      <c r="B86" s="29"/>
      <c r="C86" s="29"/>
      <c r="D86" s="30"/>
      <c r="E86" s="30"/>
      <c r="F86" s="42" t="s">
        <v>179</v>
      </c>
      <c r="G86" s="31"/>
      <c r="H86" s="31"/>
      <c r="I86" s="31"/>
      <c r="J86" s="31"/>
      <c r="K86" s="31"/>
      <c r="L86" s="31"/>
      <c r="M86" s="31"/>
      <c r="N86" s="31"/>
      <c r="O86" s="31"/>
      <c r="P86" s="30" t="s">
        <v>67</v>
      </c>
      <c r="Q86" s="30"/>
      <c r="R86" s="11">
        <v>108.88</v>
      </c>
      <c r="S86" s="41"/>
      <c r="T86" s="41"/>
      <c r="U86" s="33">
        <f>R86*S86</f>
        <v>0</v>
      </c>
      <c r="V86" s="33"/>
      <c r="W86" s="7">
        <f t="shared" si="1"/>
        <v>0</v>
      </c>
    </row>
    <row r="87" spans="1:51" ht="80.099999999999994" customHeight="1" x14ac:dyDescent="0.25">
      <c r="A87" s="29" t="s">
        <v>83</v>
      </c>
      <c r="B87" s="29"/>
      <c r="C87" s="29"/>
      <c r="D87" s="30"/>
      <c r="E87" s="30"/>
      <c r="F87" s="42" t="s">
        <v>180</v>
      </c>
      <c r="G87" s="31"/>
      <c r="H87" s="31"/>
      <c r="I87" s="31"/>
      <c r="J87" s="31"/>
      <c r="K87" s="31"/>
      <c r="L87" s="31"/>
      <c r="M87" s="31"/>
      <c r="N87" s="31"/>
      <c r="O87" s="31"/>
      <c r="P87" s="30" t="s">
        <v>67</v>
      </c>
      <c r="Q87" s="30"/>
      <c r="R87" s="12">
        <f>R86</f>
        <v>108.88</v>
      </c>
      <c r="S87" s="41"/>
      <c r="T87" s="41"/>
      <c r="U87" s="33">
        <f>R87*S87</f>
        <v>0</v>
      </c>
      <c r="V87" s="33"/>
      <c r="W87" s="7">
        <f t="shared" si="1"/>
        <v>0</v>
      </c>
    </row>
    <row r="88" spans="1:51" s="1" customFormat="1" ht="12" customHeight="1" x14ac:dyDescent="0.25">
      <c r="A88" s="38" t="s">
        <v>84</v>
      </c>
      <c r="B88" s="38"/>
      <c r="C88" s="38"/>
      <c r="D88" s="39"/>
      <c r="E88" s="39"/>
      <c r="F88" s="40" t="s">
        <v>85</v>
      </c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37">
        <f>U89+U90+U91+U92+U93+U94+U95+U96+U97</f>
        <v>0</v>
      </c>
      <c r="V88" s="37"/>
      <c r="W88" s="6">
        <f>W89+W90+W91+W92+W93+W94+W95+W96+W97</f>
        <v>0</v>
      </c>
      <c r="X88" s="9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</row>
    <row r="89" spans="1:51" ht="30" customHeight="1" x14ac:dyDescent="0.25">
      <c r="A89" s="29" t="s">
        <v>86</v>
      </c>
      <c r="B89" s="29"/>
      <c r="C89" s="29"/>
      <c r="D89" s="30"/>
      <c r="E89" s="30"/>
      <c r="F89" s="31" t="s">
        <v>87</v>
      </c>
      <c r="G89" s="31"/>
      <c r="H89" s="31"/>
      <c r="I89" s="31"/>
      <c r="J89" s="31"/>
      <c r="K89" s="31"/>
      <c r="L89" s="31"/>
      <c r="M89" s="31"/>
      <c r="N89" s="31"/>
      <c r="O89" s="31"/>
      <c r="P89" s="30" t="s">
        <v>42</v>
      </c>
      <c r="Q89" s="30"/>
      <c r="R89" s="12">
        <f>5/1000</f>
        <v>5.0000000000000001E-3</v>
      </c>
      <c r="S89" s="32"/>
      <c r="T89" s="32"/>
      <c r="U89" s="33">
        <f t="shared" ref="U89:U91" si="3">R89*S89</f>
        <v>0</v>
      </c>
      <c r="V89" s="33"/>
      <c r="W89" s="7">
        <f t="shared" si="1"/>
        <v>0</v>
      </c>
    </row>
    <row r="90" spans="1:51" ht="69.95" customHeight="1" x14ac:dyDescent="0.25">
      <c r="A90" s="29" t="s">
        <v>88</v>
      </c>
      <c r="B90" s="29"/>
      <c r="C90" s="29"/>
      <c r="D90" s="30"/>
      <c r="E90" s="30"/>
      <c r="F90" s="31" t="s">
        <v>89</v>
      </c>
      <c r="G90" s="31"/>
      <c r="H90" s="31"/>
      <c r="I90" s="31"/>
      <c r="J90" s="31"/>
      <c r="K90" s="31"/>
      <c r="L90" s="31"/>
      <c r="M90" s="31"/>
      <c r="N90" s="31"/>
      <c r="O90" s="31"/>
      <c r="P90" s="30" t="s">
        <v>67</v>
      </c>
      <c r="Q90" s="30"/>
      <c r="R90" s="12">
        <f>ROUND((1.2+0.1)*(20-15),2)</f>
        <v>6.5</v>
      </c>
      <c r="S90" s="32"/>
      <c r="T90" s="32"/>
      <c r="U90" s="33">
        <f t="shared" si="3"/>
        <v>0</v>
      </c>
      <c r="V90" s="33"/>
      <c r="W90" s="7">
        <f t="shared" si="1"/>
        <v>0</v>
      </c>
    </row>
    <row r="91" spans="1:51" ht="90" customHeight="1" x14ac:dyDescent="0.25">
      <c r="A91" s="29" t="s">
        <v>90</v>
      </c>
      <c r="B91" s="29"/>
      <c r="C91" s="29"/>
      <c r="D91" s="30"/>
      <c r="E91" s="30"/>
      <c r="F91" s="31" t="s">
        <v>91</v>
      </c>
      <c r="G91" s="31"/>
      <c r="H91" s="31"/>
      <c r="I91" s="31"/>
      <c r="J91" s="31"/>
      <c r="K91" s="31"/>
      <c r="L91" s="31"/>
      <c r="M91" s="31"/>
      <c r="N91" s="31"/>
      <c r="O91" s="31"/>
      <c r="P91" s="30" t="s">
        <v>67</v>
      </c>
      <c r="Q91" s="30"/>
      <c r="R91" s="12">
        <f>R90</f>
        <v>6.5</v>
      </c>
      <c r="S91" s="32"/>
      <c r="T91" s="32"/>
      <c r="U91" s="33">
        <f t="shared" si="3"/>
        <v>0</v>
      </c>
      <c r="V91" s="33"/>
      <c r="W91" s="7">
        <f t="shared" si="1"/>
        <v>0</v>
      </c>
    </row>
    <row r="92" spans="1:51" ht="30" customHeight="1" x14ac:dyDescent="0.25">
      <c r="A92" s="29" t="s">
        <v>92</v>
      </c>
      <c r="B92" s="29"/>
      <c r="C92" s="29"/>
      <c r="D92" s="30"/>
      <c r="E92" s="30"/>
      <c r="F92" s="31" t="s">
        <v>93</v>
      </c>
      <c r="G92" s="31"/>
      <c r="H92" s="31"/>
      <c r="I92" s="31"/>
      <c r="J92" s="31"/>
      <c r="K92" s="31"/>
      <c r="L92" s="31"/>
      <c r="M92" s="31"/>
      <c r="N92" s="31"/>
      <c r="O92" s="31"/>
      <c r="P92" s="30" t="s">
        <v>67</v>
      </c>
      <c r="Q92" s="30"/>
      <c r="R92" s="12">
        <f>ROUND(5*1*0.1,2)</f>
        <v>0.5</v>
      </c>
      <c r="S92" s="32"/>
      <c r="T92" s="32"/>
      <c r="U92" s="33">
        <f t="shared" ref="U92:U94" si="4">R92*S92</f>
        <v>0</v>
      </c>
      <c r="V92" s="33"/>
      <c r="W92" s="7">
        <f t="shared" si="1"/>
        <v>0</v>
      </c>
    </row>
    <row r="93" spans="1:51" ht="39.950000000000003" customHeight="1" x14ac:dyDescent="0.25">
      <c r="A93" s="29" t="s">
        <v>94</v>
      </c>
      <c r="B93" s="29"/>
      <c r="C93" s="29"/>
      <c r="D93" s="30"/>
      <c r="E93" s="30"/>
      <c r="F93" s="31" t="s">
        <v>95</v>
      </c>
      <c r="G93" s="31"/>
      <c r="H93" s="31"/>
      <c r="I93" s="31"/>
      <c r="J93" s="31"/>
      <c r="K93" s="31"/>
      <c r="L93" s="31"/>
      <c r="M93" s="31"/>
      <c r="N93" s="31"/>
      <c r="O93" s="31"/>
      <c r="P93" s="30" t="s">
        <v>62</v>
      </c>
      <c r="Q93" s="30"/>
      <c r="R93" s="12">
        <v>5</v>
      </c>
      <c r="S93" s="32"/>
      <c r="T93" s="32"/>
      <c r="U93" s="33">
        <f t="shared" si="4"/>
        <v>0</v>
      </c>
      <c r="V93" s="33"/>
      <c r="W93" s="7">
        <f>ROUND(U93,2)</f>
        <v>0</v>
      </c>
    </row>
    <row r="94" spans="1:51" ht="39.950000000000003" customHeight="1" x14ac:dyDescent="0.25">
      <c r="A94" s="29" t="s">
        <v>96</v>
      </c>
      <c r="B94" s="29"/>
      <c r="C94" s="29"/>
      <c r="D94" s="30"/>
      <c r="E94" s="30"/>
      <c r="F94" s="31" t="s">
        <v>97</v>
      </c>
      <c r="G94" s="31"/>
      <c r="H94" s="31"/>
      <c r="I94" s="31"/>
      <c r="J94" s="31"/>
      <c r="K94" s="31"/>
      <c r="L94" s="31"/>
      <c r="M94" s="31"/>
      <c r="N94" s="31"/>
      <c r="O94" s="31"/>
      <c r="P94" s="30" t="s">
        <v>98</v>
      </c>
      <c r="Q94" s="30"/>
      <c r="R94" s="12">
        <v>1</v>
      </c>
      <c r="S94" s="32"/>
      <c r="T94" s="32"/>
      <c r="U94" s="33">
        <f t="shared" si="4"/>
        <v>0</v>
      </c>
      <c r="V94" s="33"/>
      <c r="W94" s="7">
        <f t="shared" si="1"/>
        <v>0</v>
      </c>
    </row>
    <row r="95" spans="1:51" ht="80.099999999999994" customHeight="1" x14ac:dyDescent="0.25">
      <c r="A95" s="29" t="s">
        <v>99</v>
      </c>
      <c r="B95" s="29"/>
      <c r="C95" s="29"/>
      <c r="D95" s="30"/>
      <c r="E95" s="30"/>
      <c r="F95" s="31" t="s">
        <v>100</v>
      </c>
      <c r="G95" s="31"/>
      <c r="H95" s="31"/>
      <c r="I95" s="31"/>
      <c r="J95" s="31"/>
      <c r="K95" s="31"/>
      <c r="L95" s="31"/>
      <c r="M95" s="31"/>
      <c r="N95" s="31"/>
      <c r="O95" s="31"/>
      <c r="P95" s="30" t="s">
        <v>67</v>
      </c>
      <c r="Q95" s="30"/>
      <c r="R95" s="12">
        <v>2.2000000000000002</v>
      </c>
      <c r="S95" s="32"/>
      <c r="T95" s="32"/>
      <c r="U95" s="33">
        <f t="shared" ref="U95:U96" si="5">R95*S95</f>
        <v>0</v>
      </c>
      <c r="V95" s="33"/>
      <c r="W95" s="7">
        <f t="shared" si="1"/>
        <v>0</v>
      </c>
    </row>
    <row r="96" spans="1:51" ht="91.15" customHeight="1" x14ac:dyDescent="0.25">
      <c r="A96" s="29" t="s">
        <v>101</v>
      </c>
      <c r="B96" s="29"/>
      <c r="C96" s="29"/>
      <c r="D96" s="30"/>
      <c r="E96" s="30"/>
      <c r="F96" s="31" t="s">
        <v>102</v>
      </c>
      <c r="G96" s="31"/>
      <c r="H96" s="31"/>
      <c r="I96" s="31"/>
      <c r="J96" s="31"/>
      <c r="K96" s="31"/>
      <c r="L96" s="31"/>
      <c r="M96" s="31"/>
      <c r="N96" s="31"/>
      <c r="O96" s="31"/>
      <c r="P96" s="30" t="s">
        <v>67</v>
      </c>
      <c r="Q96" s="30"/>
      <c r="R96" s="12">
        <f>ROUND((1.2-0.16-0.3)*5,2)</f>
        <v>3.7</v>
      </c>
      <c r="S96" s="32"/>
      <c r="T96" s="32"/>
      <c r="U96" s="33">
        <f t="shared" si="5"/>
        <v>0</v>
      </c>
      <c r="V96" s="33"/>
      <c r="W96" s="7">
        <f t="shared" si="1"/>
        <v>0</v>
      </c>
    </row>
    <row r="97" spans="1:51" ht="30" customHeight="1" x14ac:dyDescent="0.25">
      <c r="A97" s="29" t="s">
        <v>103</v>
      </c>
      <c r="B97" s="29"/>
      <c r="C97" s="29"/>
      <c r="D97" s="30"/>
      <c r="E97" s="30"/>
      <c r="F97" s="31" t="s">
        <v>104</v>
      </c>
      <c r="G97" s="31"/>
      <c r="H97" s="31"/>
      <c r="I97" s="31"/>
      <c r="J97" s="31"/>
      <c r="K97" s="31"/>
      <c r="L97" s="31"/>
      <c r="M97" s="31"/>
      <c r="N97" s="31"/>
      <c r="O97" s="31"/>
      <c r="P97" s="30" t="s">
        <v>98</v>
      </c>
      <c r="Q97" s="30"/>
      <c r="R97" s="12">
        <v>1</v>
      </c>
      <c r="S97" s="32"/>
      <c r="T97" s="32"/>
      <c r="U97" s="33">
        <f>R97*S97</f>
        <v>0</v>
      </c>
      <c r="V97" s="33"/>
      <c r="W97" s="7">
        <f t="shared" si="1"/>
        <v>0</v>
      </c>
    </row>
    <row r="98" spans="1:51" s="1" customFormat="1" ht="24" customHeight="1" x14ac:dyDescent="0.25">
      <c r="A98" s="38" t="s">
        <v>105</v>
      </c>
      <c r="B98" s="38"/>
      <c r="C98" s="38"/>
      <c r="D98" s="39"/>
      <c r="E98" s="39"/>
      <c r="F98" s="40" t="s">
        <v>106</v>
      </c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37">
        <f>U99+U101+U103</f>
        <v>0</v>
      </c>
      <c r="V98" s="37"/>
      <c r="W98" s="6">
        <f>W99+W101+W103</f>
        <v>0</v>
      </c>
      <c r="X98" s="9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</row>
    <row r="99" spans="1:51" s="1" customFormat="1" ht="12" customHeight="1" x14ac:dyDescent="0.25">
      <c r="A99" s="38" t="s">
        <v>107</v>
      </c>
      <c r="B99" s="38"/>
      <c r="C99" s="38"/>
      <c r="D99" s="39" t="s">
        <v>108</v>
      </c>
      <c r="E99" s="39"/>
      <c r="F99" s="40" t="s">
        <v>109</v>
      </c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37">
        <f>U100</f>
        <v>0</v>
      </c>
      <c r="V99" s="37"/>
      <c r="W99" s="6">
        <f>W100</f>
        <v>0</v>
      </c>
      <c r="X99" s="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</row>
    <row r="100" spans="1:51" ht="42.75" customHeight="1" x14ac:dyDescent="0.25">
      <c r="A100" s="29" t="s">
        <v>110</v>
      </c>
      <c r="B100" s="29"/>
      <c r="C100" s="29"/>
      <c r="D100" s="30"/>
      <c r="E100" s="30"/>
      <c r="F100" s="31" t="s">
        <v>111</v>
      </c>
      <c r="G100" s="31"/>
      <c r="H100" s="31"/>
      <c r="I100" s="31"/>
      <c r="J100" s="31"/>
      <c r="K100" s="31"/>
      <c r="L100" s="31"/>
      <c r="M100" s="31"/>
      <c r="N100" s="31"/>
      <c r="O100" s="31"/>
      <c r="P100" s="30" t="s">
        <v>51</v>
      </c>
      <c r="Q100" s="30"/>
      <c r="R100" s="11" t="s">
        <v>193</v>
      </c>
      <c r="S100" s="41"/>
      <c r="T100" s="41"/>
      <c r="U100" s="33">
        <f>R100*S100</f>
        <v>0</v>
      </c>
      <c r="V100" s="33"/>
      <c r="W100" s="7">
        <f t="shared" si="1"/>
        <v>0</v>
      </c>
    </row>
    <row r="101" spans="1:51" s="1" customFormat="1" ht="22.5" customHeight="1" x14ac:dyDescent="0.25">
      <c r="A101" s="38" t="s">
        <v>112</v>
      </c>
      <c r="B101" s="38"/>
      <c r="C101" s="38"/>
      <c r="D101" s="39" t="s">
        <v>108</v>
      </c>
      <c r="E101" s="39"/>
      <c r="F101" s="40" t="s">
        <v>113</v>
      </c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37">
        <f>U102</f>
        <v>0</v>
      </c>
      <c r="V101" s="37"/>
      <c r="W101" s="6">
        <f>W102</f>
        <v>0</v>
      </c>
      <c r="X101" s="9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</row>
    <row r="102" spans="1:51" ht="32.25" customHeight="1" x14ac:dyDescent="0.25">
      <c r="A102" s="29" t="s">
        <v>114</v>
      </c>
      <c r="B102" s="29"/>
      <c r="C102" s="29"/>
      <c r="D102" s="30"/>
      <c r="E102" s="30"/>
      <c r="F102" s="31" t="s">
        <v>115</v>
      </c>
      <c r="G102" s="31"/>
      <c r="H102" s="31"/>
      <c r="I102" s="31"/>
      <c r="J102" s="31"/>
      <c r="K102" s="31"/>
      <c r="L102" s="31"/>
      <c r="M102" s="31"/>
      <c r="N102" s="31"/>
      <c r="O102" s="31"/>
      <c r="P102" s="30" t="s">
        <v>51</v>
      </c>
      <c r="Q102" s="30"/>
      <c r="R102" s="12" t="str">
        <f>R108</f>
        <v>67,5</v>
      </c>
      <c r="S102" s="41"/>
      <c r="T102" s="41"/>
      <c r="U102" s="33">
        <f>R102*S102</f>
        <v>0</v>
      </c>
      <c r="V102" s="33"/>
      <c r="W102" s="7">
        <f t="shared" si="1"/>
        <v>0</v>
      </c>
    </row>
    <row r="103" spans="1:51" s="1" customFormat="1" ht="22.5" customHeight="1" x14ac:dyDescent="0.25">
      <c r="A103" s="38" t="s">
        <v>116</v>
      </c>
      <c r="B103" s="38"/>
      <c r="C103" s="38"/>
      <c r="D103" s="39" t="s">
        <v>108</v>
      </c>
      <c r="E103" s="39"/>
      <c r="F103" s="40" t="s">
        <v>117</v>
      </c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37">
        <f>U104</f>
        <v>0</v>
      </c>
      <c r="V103" s="37"/>
      <c r="W103" s="6">
        <f>W104</f>
        <v>0</v>
      </c>
      <c r="X103" s="9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</row>
    <row r="104" spans="1:51" ht="58.9" customHeight="1" x14ac:dyDescent="0.25">
      <c r="A104" s="29" t="s">
        <v>118</v>
      </c>
      <c r="B104" s="29"/>
      <c r="C104" s="29"/>
      <c r="D104" s="30"/>
      <c r="E104" s="30"/>
      <c r="F104" s="31" t="s">
        <v>119</v>
      </c>
      <c r="G104" s="31"/>
      <c r="H104" s="31"/>
      <c r="I104" s="31"/>
      <c r="J104" s="31"/>
      <c r="K104" s="31"/>
      <c r="L104" s="31"/>
      <c r="M104" s="31"/>
      <c r="N104" s="31"/>
      <c r="O104" s="31"/>
      <c r="P104" s="30" t="s">
        <v>51</v>
      </c>
      <c r="Q104" s="30"/>
      <c r="R104" s="12">
        <f>R108+R107</f>
        <v>372.5</v>
      </c>
      <c r="S104" s="41"/>
      <c r="T104" s="41"/>
      <c r="U104" s="33">
        <f>R104*S104</f>
        <v>0</v>
      </c>
      <c r="V104" s="33"/>
      <c r="W104" s="7">
        <f t="shared" si="1"/>
        <v>0</v>
      </c>
    </row>
    <row r="105" spans="1:51" s="1" customFormat="1" ht="12" customHeight="1" x14ac:dyDescent="0.25">
      <c r="A105" s="38" t="s">
        <v>120</v>
      </c>
      <c r="B105" s="38"/>
      <c r="C105" s="38"/>
      <c r="D105" s="39"/>
      <c r="E105" s="39"/>
      <c r="F105" s="40" t="s">
        <v>121</v>
      </c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37">
        <f>U106</f>
        <v>0</v>
      </c>
      <c r="V105" s="37"/>
      <c r="W105" s="6">
        <f>W106</f>
        <v>0</v>
      </c>
      <c r="X105" s="9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</row>
    <row r="106" spans="1:51" s="1" customFormat="1" ht="12.75" customHeight="1" x14ac:dyDescent="0.25">
      <c r="A106" s="38" t="s">
        <v>122</v>
      </c>
      <c r="B106" s="38"/>
      <c r="C106" s="38"/>
      <c r="D106" s="39" t="s">
        <v>108</v>
      </c>
      <c r="E106" s="39"/>
      <c r="F106" s="40" t="s">
        <v>123</v>
      </c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37">
        <f>U107+U108+U109</f>
        <v>0</v>
      </c>
      <c r="V106" s="37"/>
      <c r="W106" s="6">
        <f>W107+W108+W109</f>
        <v>0</v>
      </c>
      <c r="X106" s="9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</row>
    <row r="107" spans="1:51" ht="54.95" customHeight="1" x14ac:dyDescent="0.25">
      <c r="A107" s="29" t="s">
        <v>124</v>
      </c>
      <c r="B107" s="29"/>
      <c r="C107" s="29"/>
      <c r="D107" s="30"/>
      <c r="E107" s="30"/>
      <c r="F107" s="31" t="s">
        <v>125</v>
      </c>
      <c r="G107" s="31"/>
      <c r="H107" s="31"/>
      <c r="I107" s="31"/>
      <c r="J107" s="31"/>
      <c r="K107" s="31"/>
      <c r="L107" s="31"/>
      <c r="M107" s="31"/>
      <c r="N107" s="31"/>
      <c r="O107" s="31"/>
      <c r="P107" s="30" t="s">
        <v>51</v>
      </c>
      <c r="Q107" s="30"/>
      <c r="R107" s="12">
        <v>305</v>
      </c>
      <c r="S107" s="41"/>
      <c r="T107" s="41"/>
      <c r="U107" s="33">
        <f t="shared" ref="U107:U108" si="6">R107*S107</f>
        <v>0</v>
      </c>
      <c r="V107" s="33"/>
      <c r="W107" s="7">
        <f t="shared" ref="W107" si="7">ROUND(U107,2)</f>
        <v>0</v>
      </c>
    </row>
    <row r="108" spans="1:51" ht="54.95" customHeight="1" x14ac:dyDescent="0.25">
      <c r="A108" s="29" t="s">
        <v>126</v>
      </c>
      <c r="B108" s="29"/>
      <c r="C108" s="29"/>
      <c r="D108" s="30"/>
      <c r="E108" s="30"/>
      <c r="F108" s="31" t="s">
        <v>127</v>
      </c>
      <c r="G108" s="31"/>
      <c r="H108" s="31"/>
      <c r="I108" s="31"/>
      <c r="J108" s="31"/>
      <c r="K108" s="31"/>
      <c r="L108" s="31"/>
      <c r="M108" s="31"/>
      <c r="N108" s="31"/>
      <c r="O108" s="31"/>
      <c r="P108" s="30" t="s">
        <v>51</v>
      </c>
      <c r="Q108" s="30"/>
      <c r="R108" s="11" t="s">
        <v>168</v>
      </c>
      <c r="S108" s="41"/>
      <c r="T108" s="41"/>
      <c r="U108" s="33">
        <f t="shared" si="6"/>
        <v>0</v>
      </c>
      <c r="V108" s="33"/>
      <c r="W108" s="7">
        <f t="shared" si="1"/>
        <v>0</v>
      </c>
    </row>
    <row r="109" spans="1:51" ht="69.95" customHeight="1" x14ac:dyDescent="0.25">
      <c r="A109" s="29" t="s">
        <v>128</v>
      </c>
      <c r="B109" s="29"/>
      <c r="C109" s="29"/>
      <c r="D109" s="30"/>
      <c r="E109" s="30"/>
      <c r="F109" s="31" t="s">
        <v>129</v>
      </c>
      <c r="G109" s="31"/>
      <c r="H109" s="31"/>
      <c r="I109" s="31"/>
      <c r="J109" s="31"/>
      <c r="K109" s="31"/>
      <c r="L109" s="31"/>
      <c r="M109" s="31"/>
      <c r="N109" s="31"/>
      <c r="O109" s="31"/>
      <c r="P109" s="30" t="s">
        <v>130</v>
      </c>
      <c r="Q109" s="30"/>
      <c r="R109" s="12">
        <v>0.98</v>
      </c>
      <c r="S109" s="41"/>
      <c r="T109" s="41"/>
      <c r="U109" s="33">
        <f>R109*S109</f>
        <v>0</v>
      </c>
      <c r="V109" s="33"/>
      <c r="W109" s="7">
        <f t="shared" si="1"/>
        <v>0</v>
      </c>
    </row>
    <row r="110" spans="1:51" s="1" customFormat="1" ht="12" customHeight="1" x14ac:dyDescent="0.25">
      <c r="A110" s="38" t="s">
        <v>131</v>
      </c>
      <c r="B110" s="38"/>
      <c r="C110" s="38"/>
      <c r="D110" s="39"/>
      <c r="E110" s="39"/>
      <c r="F110" s="40" t="s">
        <v>132</v>
      </c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37">
        <f>U111+U112</f>
        <v>0</v>
      </c>
      <c r="V110" s="37"/>
      <c r="W110" s="6">
        <f>W111+W112</f>
        <v>0</v>
      </c>
      <c r="X110" s="9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</row>
    <row r="111" spans="1:51" ht="35.1" customHeight="1" x14ac:dyDescent="0.25">
      <c r="A111" s="29" t="s">
        <v>133</v>
      </c>
      <c r="B111" s="29"/>
      <c r="C111" s="29"/>
      <c r="D111" s="30"/>
      <c r="E111" s="30"/>
      <c r="F111" s="31" t="s">
        <v>134</v>
      </c>
      <c r="G111" s="31"/>
      <c r="H111" s="31"/>
      <c r="I111" s="31"/>
      <c r="J111" s="31"/>
      <c r="K111" s="31"/>
      <c r="L111" s="31"/>
      <c r="M111" s="31"/>
      <c r="N111" s="31"/>
      <c r="O111" s="31"/>
      <c r="P111" s="30" t="s">
        <v>51</v>
      </c>
      <c r="Q111" s="30"/>
      <c r="R111" s="11">
        <f>R112</f>
        <v>30</v>
      </c>
      <c r="S111" s="41"/>
      <c r="T111" s="41"/>
      <c r="U111" s="33">
        <f>R111*S111</f>
        <v>0</v>
      </c>
      <c r="V111" s="33"/>
      <c r="W111" s="7">
        <f t="shared" si="1"/>
        <v>0</v>
      </c>
    </row>
    <row r="112" spans="1:51" ht="42.75" customHeight="1" x14ac:dyDescent="0.25">
      <c r="A112" s="29" t="s">
        <v>135</v>
      </c>
      <c r="B112" s="29"/>
      <c r="C112" s="29"/>
      <c r="D112" s="30"/>
      <c r="E112" s="30"/>
      <c r="F112" s="31" t="s">
        <v>136</v>
      </c>
      <c r="G112" s="31"/>
      <c r="H112" s="31"/>
      <c r="I112" s="31"/>
      <c r="J112" s="31"/>
      <c r="K112" s="31"/>
      <c r="L112" s="31"/>
      <c r="M112" s="31"/>
      <c r="N112" s="31"/>
      <c r="O112" s="31"/>
      <c r="P112" s="30" t="s">
        <v>51</v>
      </c>
      <c r="Q112" s="30"/>
      <c r="R112" s="12">
        <v>30</v>
      </c>
      <c r="S112" s="41"/>
      <c r="T112" s="41"/>
      <c r="U112" s="33">
        <f>R112*S112</f>
        <v>0</v>
      </c>
      <c r="V112" s="33"/>
      <c r="W112" s="7">
        <f t="shared" si="1"/>
        <v>0</v>
      </c>
    </row>
    <row r="113" spans="1:51" s="1" customFormat="1" ht="12" customHeight="1" x14ac:dyDescent="0.25">
      <c r="A113" s="38" t="s">
        <v>137</v>
      </c>
      <c r="B113" s="38"/>
      <c r="C113" s="38"/>
      <c r="D113" s="39"/>
      <c r="E113" s="39"/>
      <c r="F113" s="40" t="s">
        <v>138</v>
      </c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37">
        <f>U114+U121+U124</f>
        <v>0</v>
      </c>
      <c r="V113" s="37"/>
      <c r="W113" s="6">
        <f>W114+W121+W124</f>
        <v>0</v>
      </c>
      <c r="X113" s="9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</row>
    <row r="114" spans="1:51" s="1" customFormat="1" ht="12" customHeight="1" x14ac:dyDescent="0.25">
      <c r="A114" s="38" t="s">
        <v>139</v>
      </c>
      <c r="B114" s="38"/>
      <c r="C114" s="38"/>
      <c r="D114" s="39" t="s">
        <v>108</v>
      </c>
      <c r="E114" s="39"/>
      <c r="F114" s="40" t="s">
        <v>140</v>
      </c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37">
        <f>U115+U116+U117+U118+U119+U120</f>
        <v>0</v>
      </c>
      <c r="V114" s="37"/>
      <c r="W114" s="6">
        <f>W115+W116+W117+W118+W119+W120</f>
        <v>0</v>
      </c>
      <c r="X114" s="9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</row>
    <row r="115" spans="1:51" ht="39.950000000000003" customHeight="1" x14ac:dyDescent="0.25">
      <c r="A115" s="29" t="s">
        <v>141</v>
      </c>
      <c r="B115" s="29"/>
      <c r="C115" s="29"/>
      <c r="D115" s="30"/>
      <c r="E115" s="30"/>
      <c r="F115" s="42" t="s">
        <v>178</v>
      </c>
      <c r="G115" s="31"/>
      <c r="H115" s="31"/>
      <c r="I115" s="31"/>
      <c r="J115" s="31"/>
      <c r="K115" s="31"/>
      <c r="L115" s="31"/>
      <c r="M115" s="31"/>
      <c r="N115" s="31"/>
      <c r="O115" s="31"/>
      <c r="P115" s="30" t="s">
        <v>67</v>
      </c>
      <c r="Q115" s="30"/>
      <c r="R115" s="12">
        <v>3.58</v>
      </c>
      <c r="S115" s="41"/>
      <c r="T115" s="41"/>
      <c r="U115" s="33">
        <f>R115*S115</f>
        <v>0</v>
      </c>
      <c r="V115" s="33"/>
      <c r="W115" s="7">
        <f t="shared" si="1"/>
        <v>0</v>
      </c>
    </row>
    <row r="116" spans="1:51" ht="39.950000000000003" customHeight="1" x14ac:dyDescent="0.25">
      <c r="A116" s="29" t="s">
        <v>142</v>
      </c>
      <c r="B116" s="29"/>
      <c r="C116" s="29"/>
      <c r="D116" s="30"/>
      <c r="E116" s="30"/>
      <c r="F116" s="31" t="s">
        <v>143</v>
      </c>
      <c r="G116" s="31"/>
      <c r="H116" s="31"/>
      <c r="I116" s="31"/>
      <c r="J116" s="31"/>
      <c r="K116" s="31"/>
      <c r="L116" s="31"/>
      <c r="M116" s="31"/>
      <c r="N116" s="31"/>
      <c r="O116" s="31"/>
      <c r="P116" s="30" t="s">
        <v>62</v>
      </c>
      <c r="Q116" s="30"/>
      <c r="R116" s="12">
        <v>53</v>
      </c>
      <c r="S116" s="41"/>
      <c r="T116" s="41"/>
      <c r="U116" s="33">
        <f t="shared" ref="U116:U120" si="8">R116*S116</f>
        <v>0</v>
      </c>
      <c r="V116" s="33"/>
      <c r="W116" s="7">
        <f t="shared" si="1"/>
        <v>0</v>
      </c>
    </row>
    <row r="117" spans="1:51" ht="39.950000000000003" customHeight="1" x14ac:dyDescent="0.25">
      <c r="A117" s="29" t="s">
        <v>144</v>
      </c>
      <c r="B117" s="29"/>
      <c r="C117" s="29"/>
      <c r="D117" s="30"/>
      <c r="E117" s="30"/>
      <c r="F117" s="42" t="s">
        <v>169</v>
      </c>
      <c r="G117" s="31"/>
      <c r="H117" s="31"/>
      <c r="I117" s="31"/>
      <c r="J117" s="31"/>
      <c r="K117" s="31"/>
      <c r="L117" s="31"/>
      <c r="M117" s="31"/>
      <c r="N117" s="31"/>
      <c r="O117" s="31"/>
      <c r="P117" s="30" t="s">
        <v>67</v>
      </c>
      <c r="Q117" s="30"/>
      <c r="R117" s="11" t="s">
        <v>170</v>
      </c>
      <c r="S117" s="41"/>
      <c r="T117" s="41"/>
      <c r="U117" s="33">
        <f t="shared" si="8"/>
        <v>0</v>
      </c>
      <c r="V117" s="33"/>
      <c r="W117" s="7">
        <f t="shared" si="1"/>
        <v>0</v>
      </c>
    </row>
    <row r="118" spans="1:51" ht="39.950000000000003" customHeight="1" x14ac:dyDescent="0.25">
      <c r="A118" s="29" t="s">
        <v>145</v>
      </c>
      <c r="B118" s="29"/>
      <c r="C118" s="29"/>
      <c r="D118" s="30"/>
      <c r="E118" s="30"/>
      <c r="F118" s="31" t="s">
        <v>146</v>
      </c>
      <c r="G118" s="31"/>
      <c r="H118" s="31"/>
      <c r="I118" s="31"/>
      <c r="J118" s="31"/>
      <c r="K118" s="31"/>
      <c r="L118" s="31"/>
      <c r="M118" s="31"/>
      <c r="N118" s="31"/>
      <c r="O118" s="31"/>
      <c r="P118" s="30" t="s">
        <v>62</v>
      </c>
      <c r="Q118" s="30"/>
      <c r="R118" s="12">
        <v>17</v>
      </c>
      <c r="S118" s="41"/>
      <c r="T118" s="41"/>
      <c r="U118" s="33">
        <f t="shared" si="8"/>
        <v>0</v>
      </c>
      <c r="V118" s="33"/>
      <c r="W118" s="7">
        <f t="shared" ref="W118:W128" si="9">ROUND(U118,2)</f>
        <v>0</v>
      </c>
    </row>
    <row r="119" spans="1:51" ht="39.950000000000003" customHeight="1" x14ac:dyDescent="0.25">
      <c r="A119" s="29" t="s">
        <v>147</v>
      </c>
      <c r="B119" s="29"/>
      <c r="C119" s="29"/>
      <c r="D119" s="30"/>
      <c r="E119" s="30"/>
      <c r="F119" s="42" t="s">
        <v>171</v>
      </c>
      <c r="G119" s="31"/>
      <c r="H119" s="31"/>
      <c r="I119" s="31"/>
      <c r="J119" s="31"/>
      <c r="K119" s="31"/>
      <c r="L119" s="31"/>
      <c r="M119" s="31"/>
      <c r="N119" s="31"/>
      <c r="O119" s="31"/>
      <c r="P119" s="30" t="s">
        <v>67</v>
      </c>
      <c r="Q119" s="30"/>
      <c r="R119" s="11" t="s">
        <v>172</v>
      </c>
      <c r="S119" s="41"/>
      <c r="T119" s="41"/>
      <c r="U119" s="33">
        <f t="shared" si="8"/>
        <v>0</v>
      </c>
      <c r="V119" s="33"/>
      <c r="W119" s="7">
        <f t="shared" si="9"/>
        <v>0</v>
      </c>
    </row>
    <row r="120" spans="1:51" ht="39.950000000000003" customHeight="1" x14ac:dyDescent="0.25">
      <c r="A120" s="29" t="s">
        <v>148</v>
      </c>
      <c r="B120" s="29"/>
      <c r="C120" s="29"/>
      <c r="D120" s="30"/>
      <c r="E120" s="30"/>
      <c r="F120" s="31" t="s">
        <v>149</v>
      </c>
      <c r="G120" s="31"/>
      <c r="H120" s="31"/>
      <c r="I120" s="31"/>
      <c r="J120" s="31"/>
      <c r="K120" s="31"/>
      <c r="L120" s="31"/>
      <c r="M120" s="31"/>
      <c r="N120" s="31"/>
      <c r="O120" s="31"/>
      <c r="P120" s="30" t="s">
        <v>62</v>
      </c>
      <c r="Q120" s="30"/>
      <c r="R120" s="11" t="s">
        <v>173</v>
      </c>
      <c r="S120" s="41"/>
      <c r="T120" s="41"/>
      <c r="U120" s="33">
        <f t="shared" si="8"/>
        <v>0</v>
      </c>
      <c r="V120" s="33"/>
      <c r="W120" s="7">
        <f t="shared" si="9"/>
        <v>0</v>
      </c>
    </row>
    <row r="121" spans="1:51" s="1" customFormat="1" ht="12" customHeight="1" x14ac:dyDescent="0.25">
      <c r="A121" s="38" t="s">
        <v>150</v>
      </c>
      <c r="B121" s="38"/>
      <c r="C121" s="38"/>
      <c r="D121" s="39" t="s">
        <v>108</v>
      </c>
      <c r="E121" s="39"/>
      <c r="F121" s="40" t="s">
        <v>151</v>
      </c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37">
        <f>U122+U123</f>
        <v>0</v>
      </c>
      <c r="V121" s="37"/>
      <c r="W121" s="6">
        <f>W122+W123</f>
        <v>0</v>
      </c>
      <c r="X121" s="9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</row>
    <row r="122" spans="1:51" ht="39.950000000000003" customHeight="1" x14ac:dyDescent="0.25">
      <c r="A122" s="29" t="s">
        <v>152</v>
      </c>
      <c r="B122" s="29"/>
      <c r="C122" s="29"/>
      <c r="D122" s="30"/>
      <c r="E122" s="30"/>
      <c r="F122" s="42" t="s">
        <v>174</v>
      </c>
      <c r="G122" s="31"/>
      <c r="H122" s="31"/>
      <c r="I122" s="31"/>
      <c r="J122" s="31"/>
      <c r="K122" s="31"/>
      <c r="L122" s="31"/>
      <c r="M122" s="31"/>
      <c r="N122" s="31"/>
      <c r="O122" s="31"/>
      <c r="P122" s="30" t="s">
        <v>67</v>
      </c>
      <c r="Q122" s="30"/>
      <c r="R122" s="11" t="s">
        <v>175</v>
      </c>
      <c r="S122" s="41"/>
      <c r="T122" s="41"/>
      <c r="U122" s="33">
        <f>R122*S122</f>
        <v>0</v>
      </c>
      <c r="V122" s="33"/>
      <c r="W122" s="7">
        <f t="shared" si="9"/>
        <v>0</v>
      </c>
    </row>
    <row r="123" spans="1:51" ht="30" customHeight="1" x14ac:dyDescent="0.25">
      <c r="A123" s="29" t="s">
        <v>153</v>
      </c>
      <c r="B123" s="29"/>
      <c r="C123" s="29"/>
      <c r="D123" s="30"/>
      <c r="E123" s="30"/>
      <c r="F123" s="31" t="s">
        <v>154</v>
      </c>
      <c r="G123" s="31"/>
      <c r="H123" s="31"/>
      <c r="I123" s="31"/>
      <c r="J123" s="31"/>
      <c r="K123" s="31"/>
      <c r="L123" s="31"/>
      <c r="M123" s="31"/>
      <c r="N123" s="31"/>
      <c r="O123" s="31"/>
      <c r="P123" s="30" t="s">
        <v>62</v>
      </c>
      <c r="Q123" s="30"/>
      <c r="R123" s="12">
        <v>60</v>
      </c>
      <c r="S123" s="41"/>
      <c r="T123" s="41"/>
      <c r="U123" s="33">
        <f>R123*S123</f>
        <v>0</v>
      </c>
      <c r="V123" s="33"/>
      <c r="W123" s="7">
        <f t="shared" si="9"/>
        <v>0</v>
      </c>
    </row>
    <row r="124" spans="1:51" s="1" customFormat="1" ht="12" customHeight="1" x14ac:dyDescent="0.25">
      <c r="A124" s="38" t="s">
        <v>155</v>
      </c>
      <c r="B124" s="38"/>
      <c r="C124" s="38"/>
      <c r="D124" s="39" t="s">
        <v>108</v>
      </c>
      <c r="E124" s="39"/>
      <c r="F124" s="40" t="s">
        <v>156</v>
      </c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37">
        <f>U125+U126</f>
        <v>0</v>
      </c>
      <c r="V124" s="37"/>
      <c r="W124" s="6">
        <f>W125+W126</f>
        <v>0</v>
      </c>
      <c r="X124" s="9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</row>
    <row r="125" spans="1:51" ht="39.950000000000003" customHeight="1" x14ac:dyDescent="0.25">
      <c r="A125" s="29" t="s">
        <v>157</v>
      </c>
      <c r="B125" s="29"/>
      <c r="C125" s="29"/>
      <c r="D125" s="30"/>
      <c r="E125" s="30"/>
      <c r="F125" s="42" t="s">
        <v>176</v>
      </c>
      <c r="G125" s="31"/>
      <c r="H125" s="31"/>
      <c r="I125" s="31"/>
      <c r="J125" s="31"/>
      <c r="K125" s="31"/>
      <c r="L125" s="31"/>
      <c r="M125" s="31"/>
      <c r="N125" s="31"/>
      <c r="O125" s="31"/>
      <c r="P125" s="30" t="s">
        <v>67</v>
      </c>
      <c r="Q125" s="30"/>
      <c r="R125" s="11" t="s">
        <v>177</v>
      </c>
      <c r="S125" s="41"/>
      <c r="T125" s="41"/>
      <c r="U125" s="33">
        <f>R125*S125</f>
        <v>0</v>
      </c>
      <c r="V125" s="33"/>
      <c r="W125" s="7">
        <f t="shared" si="9"/>
        <v>0</v>
      </c>
    </row>
    <row r="126" spans="1:51" ht="39.950000000000003" customHeight="1" x14ac:dyDescent="0.25">
      <c r="A126" s="29" t="s">
        <v>158</v>
      </c>
      <c r="B126" s="29"/>
      <c r="C126" s="29"/>
      <c r="D126" s="30"/>
      <c r="E126" s="30"/>
      <c r="F126" s="31" t="s">
        <v>159</v>
      </c>
      <c r="G126" s="31"/>
      <c r="H126" s="31"/>
      <c r="I126" s="31"/>
      <c r="J126" s="31"/>
      <c r="K126" s="31"/>
      <c r="L126" s="31"/>
      <c r="M126" s="31"/>
      <c r="N126" s="31"/>
      <c r="O126" s="31"/>
      <c r="P126" s="30" t="s">
        <v>62</v>
      </c>
      <c r="Q126" s="30"/>
      <c r="R126" s="12">
        <v>70</v>
      </c>
      <c r="S126" s="41"/>
      <c r="T126" s="41"/>
      <c r="U126" s="33">
        <f>R126*S126</f>
        <v>0</v>
      </c>
      <c r="V126" s="33"/>
      <c r="W126" s="7">
        <f t="shared" si="9"/>
        <v>0</v>
      </c>
    </row>
    <row r="127" spans="1:51" s="1" customFormat="1" ht="12" customHeight="1" x14ac:dyDescent="0.25">
      <c r="A127" s="38" t="s">
        <v>160</v>
      </c>
      <c r="B127" s="38"/>
      <c r="C127" s="38"/>
      <c r="D127" s="39"/>
      <c r="E127" s="39"/>
      <c r="F127" s="40" t="s">
        <v>161</v>
      </c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37">
        <f>U128</f>
        <v>0</v>
      </c>
      <c r="V127" s="37"/>
      <c r="W127" s="6">
        <f>W128</f>
        <v>0</v>
      </c>
      <c r="X127" s="9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</row>
    <row r="128" spans="1:51" ht="54.95" customHeight="1" x14ac:dyDescent="0.25">
      <c r="A128" s="29" t="s">
        <v>162</v>
      </c>
      <c r="B128" s="29"/>
      <c r="C128" s="29"/>
      <c r="D128" s="30"/>
      <c r="E128" s="30"/>
      <c r="F128" s="31" t="s">
        <v>163</v>
      </c>
      <c r="G128" s="31"/>
      <c r="H128" s="31"/>
      <c r="I128" s="31"/>
      <c r="J128" s="31"/>
      <c r="K128" s="31"/>
      <c r="L128" s="31"/>
      <c r="M128" s="31"/>
      <c r="N128" s="31"/>
      <c r="O128" s="31"/>
      <c r="P128" s="30" t="s">
        <v>164</v>
      </c>
      <c r="Q128" s="30"/>
      <c r="R128" s="12">
        <v>1</v>
      </c>
      <c r="S128" s="32"/>
      <c r="T128" s="32"/>
      <c r="U128" s="33">
        <f>R128*S128</f>
        <v>0</v>
      </c>
      <c r="V128" s="33"/>
      <c r="W128" s="7">
        <f t="shared" si="9"/>
        <v>0</v>
      </c>
    </row>
    <row r="129" spans="1:24" ht="19.899999999999999" customHeight="1" x14ac:dyDescent="0.25">
      <c r="A129" s="14" t="s">
        <v>188</v>
      </c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5">
        <f>W129</f>
        <v>0</v>
      </c>
      <c r="V129" s="15"/>
      <c r="W129" s="8">
        <f>W128+W126+W125+W123+W122+W120+W119+W118+W117+W116+W115+W112+W111+W109+W108+W107+W104+W102+W100+W97+W96+W95+W94+W93+W92+W91+W90+W89+W87+W86+W83+W82+W81+W80+W79+W78+W77+W76+W75+W74+W73+W72+W71+W70+W68+W67</f>
        <v>0</v>
      </c>
      <c r="X129" s="10">
        <f>W127+W113+W110+W105+W98+W88+W84+W65</f>
        <v>0</v>
      </c>
    </row>
    <row r="130" spans="1:24" ht="19.899999999999999" customHeight="1" x14ac:dyDescent="0.25">
      <c r="A130" s="14" t="s">
        <v>189</v>
      </c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5">
        <f>0.23*U129</f>
        <v>0</v>
      </c>
      <c r="V130" s="15"/>
      <c r="W130" s="8">
        <f>0.23*W129</f>
        <v>0</v>
      </c>
      <c r="X130" s="10"/>
    </row>
    <row r="131" spans="1:24" ht="19.899999999999999" customHeight="1" x14ac:dyDescent="0.25">
      <c r="A131" s="14" t="s">
        <v>190</v>
      </c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5">
        <f>U130+U129</f>
        <v>0</v>
      </c>
      <c r="V131" s="15"/>
      <c r="W131" s="8">
        <f>W130+W129</f>
        <v>0</v>
      </c>
    </row>
  </sheetData>
  <sheetProtection sheet="1" objects="1" scenarios="1" formatCells="0" formatColumns="0" formatRows="0" selectLockedCells="1"/>
  <mergeCells count="434">
    <mergeCell ref="S68:T68"/>
    <mergeCell ref="P68:Q68"/>
    <mergeCell ref="F68:O68"/>
    <mergeCell ref="D68:E68"/>
    <mergeCell ref="A68:C68"/>
    <mergeCell ref="U68:V68"/>
    <mergeCell ref="A127:C127"/>
    <mergeCell ref="D127:E127"/>
    <mergeCell ref="F127:T127"/>
    <mergeCell ref="U127:V127"/>
    <mergeCell ref="A123:C123"/>
    <mergeCell ref="D123:E123"/>
    <mergeCell ref="F123:O123"/>
    <mergeCell ref="P123:Q123"/>
    <mergeCell ref="S123:T123"/>
    <mergeCell ref="U123:V123"/>
    <mergeCell ref="A124:C124"/>
    <mergeCell ref="D124:E124"/>
    <mergeCell ref="F124:T124"/>
    <mergeCell ref="U124:V124"/>
    <mergeCell ref="A121:C121"/>
    <mergeCell ref="D121:E121"/>
    <mergeCell ref="F121:T121"/>
    <mergeCell ref="U121:V121"/>
    <mergeCell ref="A128:C128"/>
    <mergeCell ref="D128:E128"/>
    <mergeCell ref="F128:O128"/>
    <mergeCell ref="P128:Q128"/>
    <mergeCell ref="S128:T128"/>
    <mergeCell ref="U128:V128"/>
    <mergeCell ref="A125:C125"/>
    <mergeCell ref="D125:E125"/>
    <mergeCell ref="F125:O125"/>
    <mergeCell ref="P125:Q125"/>
    <mergeCell ref="S125:T125"/>
    <mergeCell ref="U125:V125"/>
    <mergeCell ref="A126:C126"/>
    <mergeCell ref="D126:E126"/>
    <mergeCell ref="F126:O126"/>
    <mergeCell ref="P126:Q126"/>
    <mergeCell ref="S126:T126"/>
    <mergeCell ref="U126:V126"/>
    <mergeCell ref="A122:C122"/>
    <mergeCell ref="D122:E122"/>
    <mergeCell ref="F122:O122"/>
    <mergeCell ref="P122:Q122"/>
    <mergeCell ref="S122:T122"/>
    <mergeCell ref="U122:V122"/>
    <mergeCell ref="A119:C119"/>
    <mergeCell ref="D119:E119"/>
    <mergeCell ref="F119:O119"/>
    <mergeCell ref="P119:Q119"/>
    <mergeCell ref="S119:T119"/>
    <mergeCell ref="U119:V119"/>
    <mergeCell ref="A120:C120"/>
    <mergeCell ref="D120:E120"/>
    <mergeCell ref="F120:O120"/>
    <mergeCell ref="P120:Q120"/>
    <mergeCell ref="S120:T120"/>
    <mergeCell ref="U120:V120"/>
    <mergeCell ref="A117:C117"/>
    <mergeCell ref="D117:E117"/>
    <mergeCell ref="F117:O117"/>
    <mergeCell ref="P117:Q117"/>
    <mergeCell ref="S117:T117"/>
    <mergeCell ref="U117:V117"/>
    <mergeCell ref="A118:C118"/>
    <mergeCell ref="D118:E118"/>
    <mergeCell ref="F118:O118"/>
    <mergeCell ref="P118:Q118"/>
    <mergeCell ref="S118:T118"/>
    <mergeCell ref="U118:V118"/>
    <mergeCell ref="A115:C115"/>
    <mergeCell ref="D115:E115"/>
    <mergeCell ref="F115:O115"/>
    <mergeCell ref="P115:Q115"/>
    <mergeCell ref="S115:T115"/>
    <mergeCell ref="U115:V115"/>
    <mergeCell ref="A116:C116"/>
    <mergeCell ref="D116:E116"/>
    <mergeCell ref="F116:O116"/>
    <mergeCell ref="P116:Q116"/>
    <mergeCell ref="S116:T116"/>
    <mergeCell ref="U116:V116"/>
    <mergeCell ref="A113:C113"/>
    <mergeCell ref="D113:E113"/>
    <mergeCell ref="F113:T113"/>
    <mergeCell ref="U113:V113"/>
    <mergeCell ref="A114:C114"/>
    <mergeCell ref="D114:E114"/>
    <mergeCell ref="F114:T114"/>
    <mergeCell ref="U114:V114"/>
    <mergeCell ref="A111:C111"/>
    <mergeCell ref="D111:E111"/>
    <mergeCell ref="F111:O111"/>
    <mergeCell ref="P111:Q111"/>
    <mergeCell ref="S111:T111"/>
    <mergeCell ref="U111:V111"/>
    <mergeCell ref="A112:C112"/>
    <mergeCell ref="D112:E112"/>
    <mergeCell ref="F112:O112"/>
    <mergeCell ref="P112:Q112"/>
    <mergeCell ref="S112:T112"/>
    <mergeCell ref="U112:V112"/>
    <mergeCell ref="A109:C109"/>
    <mergeCell ref="D109:E109"/>
    <mergeCell ref="F109:O109"/>
    <mergeCell ref="P109:Q109"/>
    <mergeCell ref="S109:T109"/>
    <mergeCell ref="U109:V109"/>
    <mergeCell ref="A110:C110"/>
    <mergeCell ref="D110:E110"/>
    <mergeCell ref="F110:T110"/>
    <mergeCell ref="U110:V110"/>
    <mergeCell ref="A107:C107"/>
    <mergeCell ref="D107:E107"/>
    <mergeCell ref="F107:O107"/>
    <mergeCell ref="P107:Q107"/>
    <mergeCell ref="S107:T107"/>
    <mergeCell ref="U107:V107"/>
    <mergeCell ref="A108:C108"/>
    <mergeCell ref="D108:E108"/>
    <mergeCell ref="F108:O108"/>
    <mergeCell ref="P108:Q108"/>
    <mergeCell ref="S108:T108"/>
    <mergeCell ref="U108:V108"/>
    <mergeCell ref="A105:C105"/>
    <mergeCell ref="D105:E105"/>
    <mergeCell ref="F105:T105"/>
    <mergeCell ref="U105:V105"/>
    <mergeCell ref="A106:C106"/>
    <mergeCell ref="D106:E106"/>
    <mergeCell ref="F106:T106"/>
    <mergeCell ref="U106:V106"/>
    <mergeCell ref="A103:C103"/>
    <mergeCell ref="D103:E103"/>
    <mergeCell ref="F103:T103"/>
    <mergeCell ref="U103:V103"/>
    <mergeCell ref="A104:C104"/>
    <mergeCell ref="D104:E104"/>
    <mergeCell ref="F104:O104"/>
    <mergeCell ref="P104:Q104"/>
    <mergeCell ref="S104:T104"/>
    <mergeCell ref="U104:V104"/>
    <mergeCell ref="A101:C101"/>
    <mergeCell ref="D101:E101"/>
    <mergeCell ref="F101:T101"/>
    <mergeCell ref="U101:V101"/>
    <mergeCell ref="A102:C102"/>
    <mergeCell ref="D102:E102"/>
    <mergeCell ref="F102:O102"/>
    <mergeCell ref="P102:Q102"/>
    <mergeCell ref="S102:T102"/>
    <mergeCell ref="U102:V102"/>
    <mergeCell ref="A98:C98"/>
    <mergeCell ref="D98:E98"/>
    <mergeCell ref="F98:T98"/>
    <mergeCell ref="U98:V98"/>
    <mergeCell ref="A99:C99"/>
    <mergeCell ref="D99:E99"/>
    <mergeCell ref="F99:T99"/>
    <mergeCell ref="U99:V99"/>
    <mergeCell ref="A100:C100"/>
    <mergeCell ref="D100:E100"/>
    <mergeCell ref="F100:O100"/>
    <mergeCell ref="P100:Q100"/>
    <mergeCell ref="S100:T100"/>
    <mergeCell ref="U100:V100"/>
    <mergeCell ref="A97:C97"/>
    <mergeCell ref="D97:E97"/>
    <mergeCell ref="F97:O97"/>
    <mergeCell ref="P97:Q97"/>
    <mergeCell ref="S97:T97"/>
    <mergeCell ref="U97:V97"/>
    <mergeCell ref="A95:C95"/>
    <mergeCell ref="D95:E95"/>
    <mergeCell ref="F95:O95"/>
    <mergeCell ref="P95:Q95"/>
    <mergeCell ref="S95:T95"/>
    <mergeCell ref="U95:V95"/>
    <mergeCell ref="A96:C96"/>
    <mergeCell ref="D96:E96"/>
    <mergeCell ref="F96:O96"/>
    <mergeCell ref="P96:Q96"/>
    <mergeCell ref="S96:T96"/>
    <mergeCell ref="U96:V96"/>
    <mergeCell ref="A93:C93"/>
    <mergeCell ref="D93:E93"/>
    <mergeCell ref="F93:O93"/>
    <mergeCell ref="P93:Q93"/>
    <mergeCell ref="S93:T93"/>
    <mergeCell ref="U93:V93"/>
    <mergeCell ref="A94:C94"/>
    <mergeCell ref="D94:E94"/>
    <mergeCell ref="F94:O94"/>
    <mergeCell ref="P94:Q94"/>
    <mergeCell ref="S94:T94"/>
    <mergeCell ref="U94:V94"/>
    <mergeCell ref="A91:C91"/>
    <mergeCell ref="D91:E91"/>
    <mergeCell ref="F91:O91"/>
    <mergeCell ref="P91:Q91"/>
    <mergeCell ref="S91:T91"/>
    <mergeCell ref="U91:V91"/>
    <mergeCell ref="A92:C92"/>
    <mergeCell ref="D92:E92"/>
    <mergeCell ref="F92:O92"/>
    <mergeCell ref="P92:Q92"/>
    <mergeCell ref="S92:T92"/>
    <mergeCell ref="U92:V92"/>
    <mergeCell ref="A89:C89"/>
    <mergeCell ref="D89:E89"/>
    <mergeCell ref="F89:O89"/>
    <mergeCell ref="P89:Q89"/>
    <mergeCell ref="S89:T89"/>
    <mergeCell ref="U89:V89"/>
    <mergeCell ref="A90:C90"/>
    <mergeCell ref="D90:E90"/>
    <mergeCell ref="F90:O90"/>
    <mergeCell ref="P90:Q90"/>
    <mergeCell ref="S90:T90"/>
    <mergeCell ref="U90:V90"/>
    <mergeCell ref="A87:C87"/>
    <mergeCell ref="D87:E87"/>
    <mergeCell ref="F87:O87"/>
    <mergeCell ref="P87:Q87"/>
    <mergeCell ref="S87:T87"/>
    <mergeCell ref="U87:V87"/>
    <mergeCell ref="A88:C88"/>
    <mergeCell ref="D88:E88"/>
    <mergeCell ref="F88:T88"/>
    <mergeCell ref="U88:V88"/>
    <mergeCell ref="A85:C85"/>
    <mergeCell ref="D85:E85"/>
    <mergeCell ref="F85:T85"/>
    <mergeCell ref="U85:V85"/>
    <mergeCell ref="A86:C86"/>
    <mergeCell ref="D86:E86"/>
    <mergeCell ref="F86:O86"/>
    <mergeCell ref="P86:Q86"/>
    <mergeCell ref="S86:T86"/>
    <mergeCell ref="U86:V86"/>
    <mergeCell ref="A83:C83"/>
    <mergeCell ref="D83:E83"/>
    <mergeCell ref="F83:O83"/>
    <mergeCell ref="P83:Q83"/>
    <mergeCell ref="S83:T83"/>
    <mergeCell ref="U83:V83"/>
    <mergeCell ref="A84:C84"/>
    <mergeCell ref="D84:E84"/>
    <mergeCell ref="F84:T84"/>
    <mergeCell ref="U84:V84"/>
    <mergeCell ref="A81:C81"/>
    <mergeCell ref="D81:E81"/>
    <mergeCell ref="F81:O81"/>
    <mergeCell ref="P81:Q81"/>
    <mergeCell ref="S81:T81"/>
    <mergeCell ref="U81:V81"/>
    <mergeCell ref="A82:C82"/>
    <mergeCell ref="D82:E82"/>
    <mergeCell ref="F82:O82"/>
    <mergeCell ref="P82:Q82"/>
    <mergeCell ref="S82:T82"/>
    <mergeCell ref="U82:V82"/>
    <mergeCell ref="A79:C79"/>
    <mergeCell ref="D79:E79"/>
    <mergeCell ref="F79:O79"/>
    <mergeCell ref="P79:Q79"/>
    <mergeCell ref="S79:T79"/>
    <mergeCell ref="U79:V79"/>
    <mergeCell ref="A80:C80"/>
    <mergeCell ref="D80:E80"/>
    <mergeCell ref="F80:O80"/>
    <mergeCell ref="P80:Q80"/>
    <mergeCell ref="S80:T80"/>
    <mergeCell ref="U80:V80"/>
    <mergeCell ref="A77:C77"/>
    <mergeCell ref="D77:E77"/>
    <mergeCell ref="F77:O77"/>
    <mergeCell ref="P77:Q77"/>
    <mergeCell ref="S77:T77"/>
    <mergeCell ref="U77:V77"/>
    <mergeCell ref="A78:C78"/>
    <mergeCell ref="D78:E78"/>
    <mergeCell ref="F78:O78"/>
    <mergeCell ref="P78:Q78"/>
    <mergeCell ref="S78:T78"/>
    <mergeCell ref="U78:V78"/>
    <mergeCell ref="A75:C75"/>
    <mergeCell ref="D75:E75"/>
    <mergeCell ref="F75:O75"/>
    <mergeCell ref="P75:Q75"/>
    <mergeCell ref="S75:T75"/>
    <mergeCell ref="U75:V75"/>
    <mergeCell ref="A76:C76"/>
    <mergeCell ref="D76:E76"/>
    <mergeCell ref="F76:O76"/>
    <mergeCell ref="P76:Q76"/>
    <mergeCell ref="S76:T76"/>
    <mergeCell ref="U76:V76"/>
    <mergeCell ref="A73:C73"/>
    <mergeCell ref="D73:E73"/>
    <mergeCell ref="F73:O73"/>
    <mergeCell ref="P73:Q73"/>
    <mergeCell ref="S73:T73"/>
    <mergeCell ref="U73:V73"/>
    <mergeCell ref="A74:C74"/>
    <mergeCell ref="D74:E74"/>
    <mergeCell ref="F74:O74"/>
    <mergeCell ref="P74:Q74"/>
    <mergeCell ref="S74:T74"/>
    <mergeCell ref="U74:V74"/>
    <mergeCell ref="A71:C71"/>
    <mergeCell ref="D71:E71"/>
    <mergeCell ref="F71:O71"/>
    <mergeCell ref="P71:Q71"/>
    <mergeCell ref="S71:T71"/>
    <mergeCell ref="U71:V71"/>
    <mergeCell ref="A72:C72"/>
    <mergeCell ref="D72:E72"/>
    <mergeCell ref="F72:O72"/>
    <mergeCell ref="P72:Q72"/>
    <mergeCell ref="S72:T72"/>
    <mergeCell ref="U72:V72"/>
    <mergeCell ref="A69:C69"/>
    <mergeCell ref="D69:E69"/>
    <mergeCell ref="F69:T69"/>
    <mergeCell ref="U69:V69"/>
    <mergeCell ref="A70:C70"/>
    <mergeCell ref="D70:E70"/>
    <mergeCell ref="F70:O70"/>
    <mergeCell ref="P70:Q70"/>
    <mergeCell ref="S70:T70"/>
    <mergeCell ref="U70:V70"/>
    <mergeCell ref="A67:C67"/>
    <mergeCell ref="D67:E67"/>
    <mergeCell ref="F67:O67"/>
    <mergeCell ref="P67:Q67"/>
    <mergeCell ref="S67:T67"/>
    <mergeCell ref="U67:V67"/>
    <mergeCell ref="A64:V64"/>
    <mergeCell ref="A65:C65"/>
    <mergeCell ref="D65:E65"/>
    <mergeCell ref="F65:T65"/>
    <mergeCell ref="U65:V65"/>
    <mergeCell ref="A66:C66"/>
    <mergeCell ref="D66:E66"/>
    <mergeCell ref="F66:T66"/>
    <mergeCell ref="U66:V66"/>
    <mergeCell ref="C58:F58"/>
    <mergeCell ref="G58:U58"/>
    <mergeCell ref="B60:U60"/>
    <mergeCell ref="A61:V61"/>
    <mergeCell ref="A63:C63"/>
    <mergeCell ref="D63:E63"/>
    <mergeCell ref="F63:O63"/>
    <mergeCell ref="P63:Q63"/>
    <mergeCell ref="S63:T63"/>
    <mergeCell ref="U63:V63"/>
    <mergeCell ref="C57:P57"/>
    <mergeCell ref="Q57:U57"/>
    <mergeCell ref="C49:M49"/>
    <mergeCell ref="N49:U49"/>
    <mergeCell ref="C50:M50"/>
    <mergeCell ref="N50:U50"/>
    <mergeCell ref="C51:M51"/>
    <mergeCell ref="N51:U51"/>
    <mergeCell ref="C52:M52"/>
    <mergeCell ref="N52:U52"/>
    <mergeCell ref="C54:P54"/>
    <mergeCell ref="Q54:U54"/>
    <mergeCell ref="B45:G45"/>
    <mergeCell ref="H45:U45"/>
    <mergeCell ref="C47:U47"/>
    <mergeCell ref="C48:M48"/>
    <mergeCell ref="N48:U48"/>
    <mergeCell ref="C55:P55"/>
    <mergeCell ref="Q55:U55"/>
    <mergeCell ref="C56:P56"/>
    <mergeCell ref="Q56:U56"/>
    <mergeCell ref="C36:K36"/>
    <mergeCell ref="L36:U36"/>
    <mergeCell ref="C37:K37"/>
    <mergeCell ref="L37:U37"/>
    <mergeCell ref="C41:G41"/>
    <mergeCell ref="H41:U41"/>
    <mergeCell ref="C42:G42"/>
    <mergeCell ref="H42:U42"/>
    <mergeCell ref="B44:G44"/>
    <mergeCell ref="H44:U44"/>
    <mergeCell ref="J26:U26"/>
    <mergeCell ref="C27:I27"/>
    <mergeCell ref="J27:U27"/>
    <mergeCell ref="B29:J29"/>
    <mergeCell ref="K29:U29"/>
    <mergeCell ref="B30:J30"/>
    <mergeCell ref="K30:U30"/>
    <mergeCell ref="C32:U32"/>
    <mergeCell ref="C33:K34"/>
    <mergeCell ref="L33:U33"/>
    <mergeCell ref="L34:U34"/>
    <mergeCell ref="C1:L1"/>
    <mergeCell ref="O1:U2"/>
    <mergeCell ref="E6:S6"/>
    <mergeCell ref="B8:U8"/>
    <mergeCell ref="B9:H9"/>
    <mergeCell ref="I9:U9"/>
    <mergeCell ref="B10:H10"/>
    <mergeCell ref="I10:U11"/>
    <mergeCell ref="B11:H11"/>
    <mergeCell ref="A129:T129"/>
    <mergeCell ref="A130:T130"/>
    <mergeCell ref="A131:T131"/>
    <mergeCell ref="U129:V129"/>
    <mergeCell ref="U130:V130"/>
    <mergeCell ref="U131:V131"/>
    <mergeCell ref="B12:H12"/>
    <mergeCell ref="I12:U13"/>
    <mergeCell ref="B13:H13"/>
    <mergeCell ref="B14:H14"/>
    <mergeCell ref="I14:U15"/>
    <mergeCell ref="B15:H15"/>
    <mergeCell ref="C17:I17"/>
    <mergeCell ref="J17:U18"/>
    <mergeCell ref="C18:I18"/>
    <mergeCell ref="C20:I20"/>
    <mergeCell ref="J20:U20"/>
    <mergeCell ref="C21:I21"/>
    <mergeCell ref="J21:U21"/>
    <mergeCell ref="C23:I23"/>
    <mergeCell ref="J23:U23"/>
    <mergeCell ref="C24:I24"/>
    <mergeCell ref="J24:U24"/>
    <mergeCell ref="C26:I26"/>
  </mergeCells>
  <pageMargins left="0.98425196850393704" right="0.51181102362204722" top="0.39370078740157483" bottom="0.39370078740157483" header="0.31496062992125984" footer="0.31496062992125984"/>
  <pageSetup paperSize="9" scale="75" fitToHeight="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ofertowy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pawlikowski</dc:creator>
  <cp:lastModifiedBy>Mitaľová Agata</cp:lastModifiedBy>
  <cp:lastPrinted>2024-11-13T13:14:39Z</cp:lastPrinted>
  <dcterms:created xsi:type="dcterms:W3CDTF">2024-10-31T04:04:51Z</dcterms:created>
  <dcterms:modified xsi:type="dcterms:W3CDTF">2024-11-13T13:41:55Z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21.2.4.0</vt:lpwstr>
  </property>
</Properties>
</file>