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485" windowHeight="11805" tabRatio="818" activeTab="9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</sheets>
  <definedNames>
    <definedName name="_xlnm.Print_Area" localSheetId="2">'część (1)'!$A$1:$O$14</definedName>
    <definedName name="_xlnm.Print_Area" localSheetId="11">'część (10)'!$A$1:$O$13</definedName>
    <definedName name="_xlnm.Print_Area" localSheetId="12">'część (11)'!$A$1:$O$16</definedName>
    <definedName name="_xlnm.Print_Area" localSheetId="13">'część (12)'!$A$1:$O$13</definedName>
    <definedName name="_xlnm.Print_Area" localSheetId="3">'część (2)'!$A$1:$O$16</definedName>
    <definedName name="_xlnm.Print_Area" localSheetId="4">'część (3)'!$A$1:$O$14</definedName>
    <definedName name="_xlnm.Print_Area" localSheetId="5">'część (4)'!$A$1:$O$14</definedName>
    <definedName name="_xlnm.Print_Area" localSheetId="6">'część (5)'!$A$1:$O$18</definedName>
    <definedName name="_xlnm.Print_Area" localSheetId="7">'część (6)'!$A$1:$O$15</definedName>
    <definedName name="_xlnm.Print_Area" localSheetId="8">'część (7)'!$A$1:$O$14</definedName>
    <definedName name="_xlnm.Print_Area" localSheetId="9">'część (8)'!$A$1:$O$15</definedName>
    <definedName name="_xlnm.Print_Area" localSheetId="10">'część (9)'!$A$1:$O$14</definedName>
    <definedName name="_xlnm.Print_Area" localSheetId="0">'formularz oferty'!$A$1:$G$59</definedName>
  </definedNames>
  <calcPr fullCalcOnLoad="1"/>
</workbook>
</file>

<file path=xl/sharedStrings.xml><?xml version="1.0" encoding="utf-8"?>
<sst xmlns="http://schemas.openxmlformats.org/spreadsheetml/2006/main" count="397" uniqueCount="156">
  <si>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</si>
  <si>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</si>
  <si>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</si>
  <si>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</si>
  <si>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</si>
  <si>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</si>
  <si>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</si>
  <si>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</si>
  <si>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</si>
  <si>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</si>
  <si>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</si>
  <si>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</si>
  <si>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</si>
  <si>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</si>
  <si>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</si>
  <si>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</si>
  <si>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</si>
  <si>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</si>
  <si>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</si>
  <si>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</si>
  <si>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</si>
  <si>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</si>
  <si>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</si>
  <si>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</si>
  <si>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</si>
  <si>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</si>
  <si>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</si>
  <si>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</si>
  <si>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</si>
  <si>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</si>
  <si>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</si>
  <si>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</si>
  <si>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</si>
  <si>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</si>
  <si>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</si>
  <si>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</si>
  <si>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</si>
  <si>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</si>
  <si>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</si>
  <si>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</si>
  <si>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</si>
  <si>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</si>
  <si>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</si>
  <si>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</si>
  <si>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</si>
  <si>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</si>
  <si>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</si>
  <si>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</si>
  <si>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</si>
  <si>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</si>
  <si>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</si>
  <si>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</si>
  <si>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</si>
  <si>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</si>
  <si>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</si>
  <si>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</si>
  <si>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</si>
  <si>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</si>
  <si>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</si>
  <si>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</si>
  <si>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</si>
  <si>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</si>
  <si>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</si>
  <si>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</si>
  <si>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</si>
  <si>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</si>
  <si>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</si>
  <si>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t>opakowań</t>
  </si>
  <si>
    <t>część 7</t>
  </si>
  <si>
    <t>część 8</t>
  </si>
  <si>
    <t>część 9</t>
  </si>
  <si>
    <t>część 10</t>
  </si>
  <si>
    <t>część 11</t>
  </si>
  <si>
    <t>część 12</t>
  </si>
  <si>
    <t>Numer GTIN</t>
  </si>
  <si>
    <t>12.</t>
  </si>
  <si>
    <t>13.</t>
  </si>
  <si>
    <t>14.</t>
  </si>
  <si>
    <t>*wymagany jeden podmiot odpowiedzialny</t>
  </si>
  <si>
    <t xml:space="preserve">Nazwa handlowa:
Dawka: 
Postać / Opakowanie:
</t>
  </si>
  <si>
    <t>500 mg</t>
  </si>
  <si>
    <t>1000 mg</t>
  </si>
  <si>
    <t>Oświadczamy, że zamówienie będziemy wykonywać do czasu wyczerpania kwoty wynagrodzenia umownego, nie dłużej jednak niż przez 18 miesięcy od dnia zawarcia umowy.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</si>
  <si>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</si>
  <si>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</si>
  <si>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</si>
  <si>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</si>
  <si>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DFP.271.102.2022.AMW</t>
  </si>
  <si>
    <t>Dostawa produktów leczniczych i wyrobów medycznych do Apteki Szpitala Uniwersyteckiego w Krakowie</t>
  </si>
  <si>
    <t xml:space="preserve">Podmiot Odpowiedzialny </t>
  </si>
  <si>
    <t>Wytwórca</t>
  </si>
  <si>
    <t>Numer GTIN (jeżeli dotyczy)</t>
  </si>
  <si>
    <t>Upadacitinibum^</t>
  </si>
  <si>
    <t xml:space="preserve">15 mg </t>
  </si>
  <si>
    <t>Tabletki o przedłużonym
uwalnianiu, Opakowanie a 28 sztuk</t>
  </si>
  <si>
    <t>opakowań a 15 mg x 28 sztuk</t>
  </si>
  <si>
    <t>Siltuximabum*^</t>
  </si>
  <si>
    <t xml:space="preserve">100 mg </t>
  </si>
  <si>
    <t xml:space="preserve">400 mg </t>
  </si>
  <si>
    <t>proszek do sporządzania koncentratu roztworu do infuzji</t>
  </si>
  <si>
    <t>Erenumabum^</t>
  </si>
  <si>
    <t xml:space="preserve">140 mg/ml </t>
  </si>
  <si>
    <t>^ wykaz B Obwieszczenia Ministra Zdrowia aktualny na dzień składania oferty, Zamawiający będzie stosował leki w ramach programów lekowych NFZ, incydentalnie w ramach innych sposobów finansowania np. Ratunkowy dostęp do technologii lekowej</t>
  </si>
  <si>
    <t>^  wykaz B Obwieszczenia Ministra Zdrowia aktualny na dzień składania oferty, Zamawiający będzie stosował leki w ramach programów lekowych NFZ, incydentalnie w ramach innych sposobów finansowania np. Ratunkowy dostęp do technologii lekowej</t>
  </si>
  <si>
    <t>Fremanezumabum^</t>
  </si>
  <si>
    <t xml:space="preserve">225 mg, 1 amp-strzyk, 1,5 ml </t>
  </si>
  <si>
    <t>1 amp-strzyk</t>
  </si>
  <si>
    <t>Pegvisomantum* **</t>
  </si>
  <si>
    <t>25 mg x 30 fiol</t>
  </si>
  <si>
    <t>proszek i rozpuszczalnik do sporządzania roztworu do wstrzykiwań, amp-strzyk</t>
  </si>
  <si>
    <t>Pegvisomantum^ **</t>
  </si>
  <si>
    <t>20 mg x 30 fiol</t>
  </si>
  <si>
    <t>10 mg x 30 fiol</t>
  </si>
  <si>
    <t>15 mg x 30 fiol</t>
  </si>
  <si>
    <t>^wykaz B Obwieszczenia Ministra Zdrowia aktualny na dzień składania oferty, Zamawiający będzie stosował leki w ramach programów lekowych NFZ,  incydentalnie w ramach innych sposobów finansowania np. Ratunkowy dostęp do technologii lekowej</t>
  </si>
  <si>
    <t>** wymagany jeden podmiot odpowiedzialny</t>
  </si>
  <si>
    <t>Palivizumabum^</t>
  </si>
  <si>
    <t>100mg/ml</t>
  </si>
  <si>
    <t>fiol. a 1 ml</t>
  </si>
  <si>
    <t>fiol. a 0,5ml</t>
  </si>
  <si>
    <t>^wykaz B Obwieszczenia Ministra Zdrowia aktualny na dzień składania oferty,  Zamawiający będzie stosował leki w ramach programów lekowych NFZ, incydentalnie w ramach innych sposobów finansowania np. Ratunkowy dostęp do technologii lekowej</t>
  </si>
  <si>
    <t>Denosumabum^</t>
  </si>
  <si>
    <t>120 mg</t>
  </si>
  <si>
    <t>roztwór do wstrzykiwań, amp-strzyk</t>
  </si>
  <si>
    <t>^wykaz B Obwieszczenia Ministra Zdrowia aktualny na dzień składania oferty,  Zamawiający będzie stosował leki w ramach programów lekowych NFZ,  incydentalnie w ramach innych sposobów finansowania np. Ratunkowy dostęp do technologii lekowej</t>
  </si>
  <si>
    <t>108 mg/0,68 ml</t>
  </si>
  <si>
    <t>2 wstrzyk. po 0,68 ml</t>
  </si>
  <si>
    <t>Satralizumab*</t>
  </si>
  <si>
    <t xml:space="preserve">120 mg </t>
  </si>
  <si>
    <t>roztwór do wstrzykiwań w ampułko-strzykawce</t>
  </si>
  <si>
    <t>*Lek do stosowania w ramach Ratunkowego Dostępu do technologii lekowej</t>
  </si>
  <si>
    <t>Basiliximab</t>
  </si>
  <si>
    <t>20 mg</t>
  </si>
  <si>
    <t>proszek i rozpuszczalnik do sporządzania roztworu do wstrzykiwań lub infuzji, 1 fiol. 20 mg proszku + 1 amp. 5 ml rozp.</t>
  </si>
  <si>
    <t>Meropenemum ** ^</t>
  </si>
  <si>
    <t>proszek do sporządzania roztworu do wstrzykiwań lub infuzji; fiolka</t>
  </si>
  <si>
    <t xml:space="preserve">**wymagany jeden podmiot odpowiedzialny </t>
  </si>
  <si>
    <t xml:space="preserve">5 LITRÓW 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</si>
  <si>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</si>
  <si>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rPr>
        <i/>
        <vertAlign val="superscript"/>
        <sz val="9"/>
        <color indexed="8"/>
        <rFont val="Times New Roman"/>
        <family val="1"/>
      </rPr>
      <t>&amp;</t>
    </r>
    <r>
      <rPr>
        <i/>
        <sz val="9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</si>
  <si>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9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</si>
  <si>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</si>
  <si>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>Oświadczamy, że oferowane przez nas produkty lecznicze (</t>
    </r>
    <r>
      <rPr>
        <b/>
        <sz val="11"/>
        <color indexed="8"/>
        <rFont val="Times New Roman"/>
        <family val="1"/>
      </rPr>
      <t>część 1-11</t>
    </r>
    <r>
      <rPr>
        <sz val="11"/>
        <color indexed="8"/>
        <rFont val="Times New Roman"/>
        <family val="1"/>
      </rPr>
      <t xml:space="preserve">)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
</t>
    </r>
  </si>
  <si>
    <r>
      <t>Oświadczamy, że oferowane przez nas wyroby medyczne (</t>
    </r>
    <r>
      <rPr>
        <b/>
        <sz val="11"/>
        <color indexed="8"/>
        <rFont val="Times New Roman"/>
        <family val="1"/>
      </rPr>
      <t>część 12</t>
    </r>
    <r>
      <rPr>
        <sz val="11"/>
        <color indexed="8"/>
        <rFont val="Times New Roman"/>
        <family val="1"/>
      </rPr>
      <t>)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</si>
  <si>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9"/>
        <color indexed="8"/>
        <rFont val="Times New Roman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</si>
  <si>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</si>
  <si>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</si>
  <si>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</si>
  <si>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 xml:space="preserve">1 wstrzykiwacz, 1 ml </t>
  </si>
  <si>
    <t>opakowań a 30 fiol</t>
  </si>
  <si>
    <t>100mg/ml, 0,5 ml</t>
  </si>
  <si>
    <t>opakowań a 2 wstrzyk</t>
  </si>
  <si>
    <t xml:space="preserve">^trwałość chemiczna i fizyczna sporządzonego roztworu do szybkiego wstrzyknięcia podczas przechowywania przez 3 godziny w kontrolowanej temperaturze pokojowej (15-25°C) udokumentowana w Karcie Charakterystyki Produktu Lecznczego
</t>
  </si>
  <si>
    <t>FORMALINA 10 % BUFOROWANA PH=7,4</t>
  </si>
  <si>
    <t>*Zamawiający wymaga dostarczenia toreb termicznych umożliwiających transport leku z zachowaniem warunków określonych w ChPL</t>
  </si>
  <si>
    <r>
      <t xml:space="preserve">Vedolizumabum^ </t>
    </r>
    <r>
      <rPr>
        <sz val="11"/>
        <color indexed="10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</si>
</sst>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_-* #,##0_-;\-* #,##0_-;_-* &quot;-&quot;??_-;_-@_-"/>
    <numFmt numFmtId="188" formatCode="[$-415]General"/>
    <numFmt numFmtId="189" formatCode="&quot; &quot;#,##0.00&quot;      &quot;;&quot;-&quot;#,##0.00&quot;      &quot;;&quot; -&quot;#&quot;      &quot;;@&quot; &quot;"/>
    <numFmt numFmtId="190" formatCode="&quot; &quot;0&quot;      &quot;;&quot;-&quot;0&quot;      &quot;;&quot; -&quot;#&quot;      &quot;;@&quot; &quot;"/>
    <numFmt numFmtId="191" formatCode="[$-415]dddd\,\ d\ mmmm\ yyyy"/>
    <numFmt numFmtId="192" formatCode="#,##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9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8" fontId="46" fillId="0" borderId="0" applyBorder="0" applyProtection="0">
      <alignment/>
    </xf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4" fillId="33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170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4" fontId="5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3" fontId="55" fillId="33" borderId="10" xfId="48" applyNumberFormat="1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44" fontId="54" fillId="0" borderId="10" xfId="76" applyNumberFormat="1" applyFont="1" applyFill="1" applyBorder="1" applyAlignment="1" applyProtection="1">
      <alignment horizontal="lef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49" fontId="54" fillId="0" borderId="0" xfId="0" applyNumberFormat="1" applyFont="1" applyFill="1" applyBorder="1" applyAlignment="1" applyProtection="1">
      <alignment horizontal="left" vertical="top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10" xfId="0" applyFont="1" applyFill="1" applyBorder="1" applyAlignment="1" applyProtection="1">
      <alignment vertical="top" wrapText="1"/>
      <protection locked="0"/>
    </xf>
    <xf numFmtId="4" fontId="54" fillId="0" borderId="10" xfId="0" applyNumberFormat="1" applyFont="1" applyFill="1" applyBorder="1" applyAlignment="1" applyProtection="1">
      <alignment vertical="top" wrapText="1" shrinkToFit="1"/>
      <protection locked="0"/>
    </xf>
    <xf numFmtId="1" fontId="54" fillId="0" borderId="10" xfId="0" applyNumberFormat="1" applyFont="1" applyFill="1" applyBorder="1" applyAlignment="1" applyProtection="1">
      <alignment vertical="top" wrapText="1" shrinkToFit="1"/>
      <protection locked="0"/>
    </xf>
    <xf numFmtId="44" fontId="54" fillId="0" borderId="10" xfId="0" applyNumberFormat="1" applyFont="1" applyFill="1" applyBorder="1" applyAlignment="1" applyProtection="1">
      <alignment vertical="top" wrapText="1"/>
      <protection locked="0"/>
    </xf>
    <xf numFmtId="3" fontId="5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3" fontId="55" fillId="33" borderId="15" xfId="48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177" fontId="54" fillId="0" borderId="10" xfId="44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>
      <alignment vertical="center" wrapText="1"/>
    </xf>
    <xf numFmtId="0" fontId="54" fillId="35" borderId="10" xfId="42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 wrapText="1"/>
    </xf>
    <xf numFmtId="177" fontId="54" fillId="35" borderId="10" xfId="42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1" fontId="5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 applyProtection="1">
      <alignment vertical="center" wrapText="1"/>
      <protection locked="0"/>
    </xf>
    <xf numFmtId="187" fontId="54" fillId="35" borderId="10" xfId="42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vertical="center" wrapText="1"/>
      <protection/>
    </xf>
    <xf numFmtId="0" fontId="54" fillId="0" borderId="10" xfId="0" applyFont="1" applyBorder="1" applyAlignment="1">
      <alignment vertical="center"/>
    </xf>
    <xf numFmtId="187" fontId="54" fillId="35" borderId="10" xfId="42" applyNumberFormat="1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/>
    </xf>
    <xf numFmtId="3" fontId="54" fillId="35" borderId="10" xfId="42" applyNumberFormat="1" applyFont="1" applyFill="1" applyBorder="1" applyAlignment="1">
      <alignment horizontal="center" vertical="center"/>
    </xf>
    <xf numFmtId="0" fontId="54" fillId="0" borderId="16" xfId="61" applyFont="1" applyFill="1" applyBorder="1" applyAlignment="1">
      <alignment horizontal="center" vertical="center" wrapText="1"/>
      <protection/>
    </xf>
    <xf numFmtId="184" fontId="54" fillId="36" borderId="16" xfId="5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35" borderId="1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left" vertical="top" wrapText="1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49" fontId="54" fillId="0" borderId="17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5" xfId="0" applyFont="1" applyFill="1" applyBorder="1" applyAlignment="1" applyProtection="1">
      <alignment horizontal="center" vertical="top" wrapText="1"/>
      <protection locked="0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justify" wrapText="1"/>
      <protection locked="0"/>
    </xf>
    <xf numFmtId="44" fontId="54" fillId="0" borderId="15" xfId="0" applyNumberFormat="1" applyFont="1" applyFill="1" applyBorder="1" applyAlignment="1" applyProtection="1">
      <alignment horizontal="left" vertical="top" wrapText="1"/>
      <protection locked="0"/>
    </xf>
    <xf numFmtId="44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8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3" fontId="55" fillId="33" borderId="15" xfId="48" applyNumberFormat="1" applyFont="1" applyFill="1" applyBorder="1" applyAlignment="1" applyProtection="1">
      <alignment horizontal="left" vertical="top" wrapText="1"/>
      <protection locked="0"/>
    </xf>
    <xf numFmtId="3" fontId="55" fillId="33" borderId="11" xfId="48" applyNumberFormat="1" applyFont="1" applyFill="1" applyBorder="1" applyAlignment="1" applyProtection="1">
      <alignment horizontal="left" vertical="top" wrapText="1"/>
      <protection locked="0"/>
    </xf>
    <xf numFmtId="0" fontId="54" fillId="0" borderId="18" xfId="0" applyFont="1" applyFill="1" applyBorder="1" applyAlignment="1" applyProtection="1">
      <alignment horizontal="left" vertical="top" wrapText="1"/>
      <protection locked="0"/>
    </xf>
    <xf numFmtId="0" fontId="54" fillId="0" borderId="18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9" xfId="61" applyFont="1" applyFill="1" applyBorder="1" applyAlignment="1">
      <alignment horizontal="center" vertical="center" wrapText="1"/>
      <protection/>
    </xf>
    <xf numFmtId="0" fontId="54" fillId="0" borderId="20" xfId="61" applyFont="1" applyFill="1" applyBorder="1" applyAlignment="1">
      <alignment horizontal="center" vertical="center" wrapText="1"/>
      <protection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Excel Built-in Comma 1" xfId="52"/>
    <cellStyle name="Hyperlink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3 2" xfId="63"/>
    <cellStyle name="Normalny 4" xfId="64"/>
    <cellStyle name="Normalny 6" xfId="65"/>
    <cellStyle name="Normalny 7" xfId="66"/>
    <cellStyle name="Normalny 8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3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1"/>
  <sheetViews>
    <sheetView showGridLines="0" view="pageBreakPreview" zoomScale="110" zoomScaleNormal="110" zoomScaleSheetLayoutView="110" zoomScalePageLayoutView="115" workbookViewId="0" topLeftCell="A1">
      <selection activeCell="C44" sqref="C44:E44"/>
    </sheetView>
  </sheetViews>
  <sheetFormatPr defaultColWidth="9.00390625" defaultRowHeight="12.75"/>
  <cols>
    <col min="1" max="1" width="9.125" style="52" customWidth="1"/>
    <col min="2" max="2" width="6.125" style="52" customWidth="1"/>
    <col min="3" max="4" width="30.00390625" style="52" customWidth="1"/>
    <col min="5" max="5" width="48.625" style="10" customWidth="1"/>
    <col min="6" max="7" width="9.125" style="52" customWidth="1"/>
    <col min="8" max="8" width="31.00390625" style="52" customWidth="1"/>
    <col min="9" max="9" width="9.125" style="52" customWidth="1"/>
    <col min="10" max="10" width="26.75390625" style="52" customWidth="1"/>
    <col min="11" max="12" width="16.125" style="52" customWidth="1"/>
    <col min="13" max="16384" width="9.125" style="52" customWidth="1"/>
  </cols>
  <sheetData>
    <row r="1" ht="15">
      <c r="E1" s="13" t="s">
        <v>63</v>
      </c>
    </row>
    <row r="2" spans="3:5" ht="15">
      <c r="C2" s="20"/>
      <c r="D2" s="20" t="s">
        <v>42</v>
      </c>
      <c r="E2" s="20"/>
    </row>
    <row r="4" spans="3:4" ht="15">
      <c r="C4" s="52" t="s">
        <v>34</v>
      </c>
      <c r="D4" s="52" t="s">
        <v>87</v>
      </c>
    </row>
    <row r="6" spans="3:5" ht="36" customHeight="1">
      <c r="C6" s="52" t="s">
        <v>33</v>
      </c>
      <c r="D6" s="84" t="s">
        <v>88</v>
      </c>
      <c r="E6" s="84"/>
    </row>
    <row r="8" spans="3:5" ht="15">
      <c r="C8" s="19" t="s">
        <v>30</v>
      </c>
      <c r="D8" s="93"/>
      <c r="E8" s="90"/>
    </row>
    <row r="9" spans="3:5" ht="15">
      <c r="C9" s="19" t="s">
        <v>35</v>
      </c>
      <c r="D9" s="94"/>
      <c r="E9" s="95"/>
    </row>
    <row r="10" spans="3:5" ht="15">
      <c r="C10" s="19" t="s">
        <v>29</v>
      </c>
      <c r="D10" s="91"/>
      <c r="E10" s="92"/>
    </row>
    <row r="11" spans="3:5" ht="15">
      <c r="C11" s="19" t="s">
        <v>36</v>
      </c>
      <c r="D11" s="91"/>
      <c r="E11" s="92"/>
    </row>
    <row r="12" spans="3:5" ht="15">
      <c r="C12" s="19" t="s">
        <v>37</v>
      </c>
      <c r="D12" s="91"/>
      <c r="E12" s="92"/>
    </row>
    <row r="13" spans="3:5" ht="15">
      <c r="C13" s="19" t="s">
        <v>38</v>
      </c>
      <c r="D13" s="91"/>
      <c r="E13" s="92"/>
    </row>
    <row r="14" spans="3:5" ht="15">
      <c r="C14" s="19" t="s">
        <v>39</v>
      </c>
      <c r="D14" s="91"/>
      <c r="E14" s="92"/>
    </row>
    <row r="15" spans="3:5" ht="15">
      <c r="C15" s="19" t="s">
        <v>40</v>
      </c>
      <c r="D15" s="91"/>
      <c r="E15" s="92"/>
    </row>
    <row r="16" spans="3:5" ht="15">
      <c r="C16" s="19" t="s">
        <v>41</v>
      </c>
      <c r="D16" s="91"/>
      <c r="E16" s="92"/>
    </row>
    <row r="17" spans="4:5" ht="15">
      <c r="D17" s="9"/>
      <c r="E17" s="21"/>
    </row>
    <row r="18" spans="2:5" ht="15" customHeight="1">
      <c r="B18" s="52" t="s">
        <v>1</v>
      </c>
      <c r="C18" s="98" t="s">
        <v>53</v>
      </c>
      <c r="D18" s="98"/>
      <c r="E18" s="98"/>
    </row>
    <row r="19" spans="3:5" ht="21" customHeight="1">
      <c r="C19" s="5" t="s">
        <v>15</v>
      </c>
      <c r="D19" s="41" t="s">
        <v>138</v>
      </c>
      <c r="E19" s="9"/>
    </row>
    <row r="20" spans="3:5" ht="15">
      <c r="C20" s="49" t="s">
        <v>20</v>
      </c>
      <c r="D20" s="22">
        <f>'część (1)'!H$6</f>
        <v>0</v>
      </c>
      <c r="E20" s="23"/>
    </row>
    <row r="21" spans="3:5" ht="15">
      <c r="C21" s="49" t="s">
        <v>21</v>
      </c>
      <c r="D21" s="22">
        <f>'część (2)'!H$6</f>
        <v>0</v>
      </c>
      <c r="E21" s="23"/>
    </row>
    <row r="22" spans="3:5" ht="15">
      <c r="C22" s="49" t="s">
        <v>22</v>
      </c>
      <c r="D22" s="22">
        <f>'część (3)'!H$6</f>
        <v>0</v>
      </c>
      <c r="E22" s="23"/>
    </row>
    <row r="23" spans="3:5" ht="15">
      <c r="C23" s="49" t="s">
        <v>23</v>
      </c>
      <c r="D23" s="22">
        <f>'część (4)'!H$6</f>
        <v>0</v>
      </c>
      <c r="E23" s="23"/>
    </row>
    <row r="24" spans="3:5" ht="15">
      <c r="C24" s="49" t="s">
        <v>24</v>
      </c>
      <c r="D24" s="22">
        <f>'część (5)'!H$6</f>
        <v>0</v>
      </c>
      <c r="E24" s="23"/>
    </row>
    <row r="25" spans="3:5" ht="15">
      <c r="C25" s="49" t="s">
        <v>25</v>
      </c>
      <c r="D25" s="22">
        <f>'część (6)'!H$6</f>
        <v>0</v>
      </c>
      <c r="E25" s="23"/>
    </row>
    <row r="26" spans="3:5" ht="15">
      <c r="C26" s="49" t="s">
        <v>68</v>
      </c>
      <c r="D26" s="22">
        <f>'część (7)'!H$6</f>
        <v>0</v>
      </c>
      <c r="E26" s="23"/>
    </row>
    <row r="27" spans="3:5" ht="15">
      <c r="C27" s="49" t="s">
        <v>69</v>
      </c>
      <c r="D27" s="22">
        <f>'część (8)'!H$6</f>
        <v>0</v>
      </c>
      <c r="E27" s="23"/>
    </row>
    <row r="28" spans="3:5" ht="15">
      <c r="C28" s="49" t="s">
        <v>70</v>
      </c>
      <c r="D28" s="22">
        <f>'część (9)'!H$6</f>
        <v>0</v>
      </c>
      <c r="E28" s="23"/>
    </row>
    <row r="29" spans="3:5" ht="15">
      <c r="C29" s="49" t="s">
        <v>71</v>
      </c>
      <c r="D29" s="22">
        <f>'część (10)'!H$6</f>
        <v>0</v>
      </c>
      <c r="E29" s="23"/>
    </row>
    <row r="30" spans="3:5" ht="15">
      <c r="C30" s="49" t="s">
        <v>72</v>
      </c>
      <c r="D30" s="22">
        <f>'część (11)'!H$6</f>
        <v>0</v>
      </c>
      <c r="E30" s="23"/>
    </row>
    <row r="31" spans="3:5" ht="15">
      <c r="C31" s="49" t="s">
        <v>73</v>
      </c>
      <c r="D31" s="22">
        <f>'część (12)'!H$6</f>
        <v>0</v>
      </c>
      <c r="E31" s="23"/>
    </row>
    <row r="32" spans="3:5" ht="36" customHeight="1">
      <c r="C32" s="96" t="s">
        <v>139</v>
      </c>
      <c r="D32" s="96"/>
      <c r="E32" s="96"/>
    </row>
    <row r="33" spans="2:5" ht="72.75" customHeight="1">
      <c r="B33" s="52" t="s">
        <v>2</v>
      </c>
      <c r="C33" s="98" t="s">
        <v>140</v>
      </c>
      <c r="D33" s="98"/>
      <c r="E33" s="98"/>
    </row>
    <row r="34" spans="2:5" ht="21" customHeight="1">
      <c r="B34" s="52" t="s">
        <v>3</v>
      </c>
      <c r="C34" s="99" t="s">
        <v>54</v>
      </c>
      <c r="D34" s="98"/>
      <c r="E34" s="100"/>
    </row>
    <row r="35" spans="2:5" ht="33" customHeight="1">
      <c r="B35" s="52" t="s">
        <v>4</v>
      </c>
      <c r="C35" s="97" t="s">
        <v>82</v>
      </c>
      <c r="D35" s="97"/>
      <c r="E35" s="97"/>
    </row>
    <row r="36" spans="2:5" ht="17.25" customHeight="1">
      <c r="B36" s="52" t="s">
        <v>28</v>
      </c>
      <c r="C36" s="24" t="s">
        <v>60</v>
      </c>
      <c r="D36" s="24"/>
      <c r="E36" s="24"/>
    </row>
    <row r="37" spans="3:5" ht="93.75" customHeight="1">
      <c r="C37" s="25" t="s">
        <v>59</v>
      </c>
      <c r="D37" s="101" t="s">
        <v>141</v>
      </c>
      <c r="E37" s="101"/>
    </row>
    <row r="38" spans="3:5" ht="20.25" customHeight="1">
      <c r="C38" s="26"/>
      <c r="D38" s="26" t="s">
        <v>58</v>
      </c>
      <c r="E38" s="24"/>
    </row>
    <row r="39" spans="2:5" s="27" customFormat="1" ht="63.75" customHeight="1">
      <c r="B39" s="27" t="s">
        <v>32</v>
      </c>
      <c r="C39" s="84" t="s">
        <v>142</v>
      </c>
      <c r="D39" s="84"/>
      <c r="E39" s="84"/>
    </row>
    <row r="40" spans="2:5" s="27" customFormat="1" ht="63" customHeight="1">
      <c r="B40" s="27" t="s">
        <v>5</v>
      </c>
      <c r="C40" s="98" t="s">
        <v>143</v>
      </c>
      <c r="D40" s="98"/>
      <c r="E40" s="98"/>
    </row>
    <row r="41" spans="2:5" ht="36" customHeight="1">
      <c r="B41" s="27" t="s">
        <v>61</v>
      </c>
      <c r="C41" s="84" t="s">
        <v>55</v>
      </c>
      <c r="D41" s="84"/>
      <c r="E41" s="84"/>
    </row>
    <row r="42" spans="2:5" ht="21" customHeight="1">
      <c r="B42" s="27" t="s">
        <v>62</v>
      </c>
      <c r="C42" s="102" t="s">
        <v>56</v>
      </c>
      <c r="D42" s="102"/>
      <c r="E42" s="102"/>
    </row>
    <row r="43" spans="2:5" ht="39" customHeight="1">
      <c r="B43" s="27" t="s">
        <v>75</v>
      </c>
      <c r="C43" s="84" t="s">
        <v>57</v>
      </c>
      <c r="D43" s="84"/>
      <c r="E43" s="84"/>
    </row>
    <row r="44" spans="2:5" ht="144" customHeight="1">
      <c r="B44" s="27" t="s">
        <v>76</v>
      </c>
      <c r="C44" s="98" t="s">
        <v>144</v>
      </c>
      <c r="D44" s="98"/>
      <c r="E44" s="98"/>
    </row>
    <row r="45" spans="2:5" ht="18" customHeight="1">
      <c r="B45" s="52" t="s">
        <v>77</v>
      </c>
      <c r="C45" s="46" t="s">
        <v>6</v>
      </c>
      <c r="D45" s="53"/>
      <c r="E45" s="52"/>
    </row>
    <row r="46" spans="2:5" ht="18" customHeight="1">
      <c r="B46" s="28"/>
      <c r="C46" s="85" t="s">
        <v>17</v>
      </c>
      <c r="D46" s="86"/>
      <c r="E46" s="87"/>
    </row>
    <row r="47" spans="3:5" ht="18" customHeight="1">
      <c r="C47" s="85" t="s">
        <v>7</v>
      </c>
      <c r="D47" s="87"/>
      <c r="E47" s="49"/>
    </row>
    <row r="48" spans="3:5" ht="18" customHeight="1">
      <c r="C48" s="88"/>
      <c r="D48" s="89"/>
      <c r="E48" s="49"/>
    </row>
    <row r="49" spans="3:5" ht="18" customHeight="1">
      <c r="C49" s="88"/>
      <c r="D49" s="89"/>
      <c r="E49" s="49"/>
    </row>
    <row r="50" spans="3:5" ht="18" customHeight="1">
      <c r="C50" s="88"/>
      <c r="D50" s="89"/>
      <c r="E50" s="49"/>
    </row>
    <row r="51" spans="3:5" ht="18" customHeight="1">
      <c r="C51" s="29" t="s">
        <v>9</v>
      </c>
      <c r="D51" s="29"/>
      <c r="E51" s="13"/>
    </row>
    <row r="52" spans="3:5" ht="18" customHeight="1">
      <c r="C52" s="85" t="s">
        <v>18</v>
      </c>
      <c r="D52" s="86"/>
      <c r="E52" s="87"/>
    </row>
    <row r="53" spans="3:5" ht="18" customHeight="1">
      <c r="C53" s="30" t="s">
        <v>7</v>
      </c>
      <c r="D53" s="48" t="s">
        <v>8</v>
      </c>
      <c r="E53" s="31" t="s">
        <v>10</v>
      </c>
    </row>
    <row r="54" spans="3:5" ht="18" customHeight="1">
      <c r="C54" s="32"/>
      <c r="D54" s="48"/>
      <c r="E54" s="33"/>
    </row>
    <row r="55" spans="3:5" ht="18" customHeight="1">
      <c r="C55" s="32"/>
      <c r="D55" s="48"/>
      <c r="E55" s="33"/>
    </row>
    <row r="56" spans="3:5" ht="18" customHeight="1">
      <c r="C56" s="29"/>
      <c r="D56" s="29"/>
      <c r="E56" s="13"/>
    </row>
    <row r="57" spans="3:5" ht="18" customHeight="1">
      <c r="C57" s="85" t="s">
        <v>19</v>
      </c>
      <c r="D57" s="86"/>
      <c r="E57" s="87"/>
    </row>
    <row r="58" spans="3:5" ht="18" customHeight="1">
      <c r="C58" s="85" t="s">
        <v>11</v>
      </c>
      <c r="D58" s="87"/>
      <c r="E58" s="49"/>
    </row>
    <row r="59" spans="3:5" ht="18" customHeight="1">
      <c r="C59" s="90"/>
      <c r="D59" s="90"/>
      <c r="E59" s="49"/>
    </row>
    <row r="60" spans="3:5" ht="34.5" customHeight="1">
      <c r="C60" s="47"/>
      <c r="D60" s="34"/>
      <c r="E60" s="34"/>
    </row>
    <row r="61" spans="3:5" ht="21" customHeight="1">
      <c r="C61" s="82"/>
      <c r="D61" s="83"/>
      <c r="E61" s="83"/>
    </row>
  </sheetData>
  <sheetProtection/>
  <mergeCells count="32">
    <mergeCell ref="C39:E39"/>
    <mergeCell ref="C52:E52"/>
    <mergeCell ref="C44:E44"/>
    <mergeCell ref="C57:E57"/>
    <mergeCell ref="C42:E42"/>
    <mergeCell ref="C47:D47"/>
    <mergeCell ref="C40:E40"/>
    <mergeCell ref="C32:E32"/>
    <mergeCell ref="C35:E35"/>
    <mergeCell ref="C33:E33"/>
    <mergeCell ref="C18:E18"/>
    <mergeCell ref="C34:E34"/>
    <mergeCell ref="D37:E37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  <mergeCell ref="C61:E61"/>
    <mergeCell ref="C43:E43"/>
    <mergeCell ref="C46:E46"/>
    <mergeCell ref="C49:D49"/>
    <mergeCell ref="C50:D50"/>
    <mergeCell ref="C41:E41"/>
    <mergeCell ref="C48:D48"/>
    <mergeCell ref="C58:D58"/>
    <mergeCell ref="C59:D5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T14"/>
  <sheetViews>
    <sheetView showGridLines="0" tabSelected="1" view="pageBreakPreview" zoomScale="90" zoomScaleNormal="80" zoomScaleSheetLayoutView="90" zoomScalePageLayoutView="85" workbookViewId="0" topLeftCell="A1">
      <selection activeCell="G27" sqref="G27"/>
    </sheetView>
  </sheetViews>
  <sheetFormatPr defaultColWidth="9.00390625" defaultRowHeight="12.75"/>
  <cols>
    <col min="1" max="1" width="5.375" style="53" customWidth="1"/>
    <col min="2" max="2" width="17.875" style="53" customWidth="1"/>
    <col min="3" max="3" width="25.125" style="53" customWidth="1"/>
    <col min="4" max="4" width="24.375" style="53" customWidth="1"/>
    <col min="5" max="5" width="13.75390625" style="4" customWidth="1"/>
    <col min="6" max="6" width="14.1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3.253906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8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SUM(N11:N11)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18" t="s">
        <v>48</v>
      </c>
      <c r="F10" s="19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74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45">
      <c r="A11" s="37" t="s">
        <v>1</v>
      </c>
      <c r="B11" s="72" t="s">
        <v>155</v>
      </c>
      <c r="C11" s="73" t="s">
        <v>125</v>
      </c>
      <c r="D11" s="72" t="s">
        <v>126</v>
      </c>
      <c r="E11" s="74">
        <v>540</v>
      </c>
      <c r="F11" s="70" t="s">
        <v>151</v>
      </c>
      <c r="G11" s="38" t="s">
        <v>50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40">
        <f>ROUND(L11*ROUND(M11,2),2)</f>
        <v>0</v>
      </c>
    </row>
    <row r="12" spans="2:11" ht="19.5" customHeight="1">
      <c r="B12" s="98" t="s">
        <v>120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2:17" s="80" customFormat="1" ht="19.5" customHeight="1">
      <c r="B13" s="113" t="s">
        <v>154</v>
      </c>
      <c r="C13" s="113"/>
      <c r="D13" s="113"/>
      <c r="E13" s="113"/>
      <c r="F13" s="113"/>
      <c r="G13" s="113"/>
      <c r="H13" s="113"/>
      <c r="I13" s="79"/>
      <c r="J13" s="79"/>
      <c r="K13" s="79"/>
      <c r="Q13" s="8"/>
    </row>
    <row r="14" spans="2:11" ht="19.5" customHeight="1">
      <c r="B14" s="98" t="s">
        <v>147</v>
      </c>
      <c r="C14" s="98"/>
      <c r="D14" s="98"/>
      <c r="E14" s="98"/>
      <c r="F14" s="98"/>
      <c r="G14" s="98"/>
      <c r="H14" s="98"/>
      <c r="I14" s="98"/>
      <c r="J14" s="98"/>
      <c r="K14" s="98"/>
    </row>
  </sheetData>
  <sheetProtection/>
  <mergeCells count="5">
    <mergeCell ref="G2:I2"/>
    <mergeCell ref="H6:I6"/>
    <mergeCell ref="B12:K12"/>
    <mergeCell ref="B14:K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F11" sqref="F11"/>
    </sheetView>
  </sheetViews>
  <sheetFormatPr defaultColWidth="9.00390625" defaultRowHeight="12.75"/>
  <cols>
    <col min="1" max="1" width="5.375" style="53" customWidth="1"/>
    <col min="2" max="2" width="17.875" style="53" customWidth="1"/>
    <col min="3" max="3" width="25.125" style="53" customWidth="1"/>
    <col min="4" max="4" width="24.375" style="53" customWidth="1"/>
    <col min="5" max="5" width="13.75390625" style="4" customWidth="1"/>
    <col min="6" max="6" width="14.1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3.253906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9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SUM(N11:N11)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18" t="s">
        <v>48</v>
      </c>
      <c r="F10" s="19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74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45">
      <c r="A11" s="37" t="s">
        <v>1</v>
      </c>
      <c r="B11" s="56" t="s">
        <v>127</v>
      </c>
      <c r="C11" s="56" t="s">
        <v>128</v>
      </c>
      <c r="D11" s="56" t="s">
        <v>129</v>
      </c>
      <c r="E11" s="57">
        <v>5</v>
      </c>
      <c r="F11" s="70" t="s">
        <v>51</v>
      </c>
      <c r="G11" s="38" t="s">
        <v>50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40">
        <f>ROUND(L11*ROUND(M11,2),2)</f>
        <v>0</v>
      </c>
    </row>
    <row r="12" spans="2:5" ht="15">
      <c r="B12" s="98" t="s">
        <v>130</v>
      </c>
      <c r="C12" s="98"/>
      <c r="D12" s="98"/>
      <c r="E12" s="98"/>
    </row>
    <row r="13" spans="2:11" ht="19.5" customHeight="1">
      <c r="B13" s="98" t="s">
        <v>147</v>
      </c>
      <c r="C13" s="98"/>
      <c r="D13" s="98"/>
      <c r="E13" s="98"/>
      <c r="F13" s="98"/>
      <c r="G13" s="98"/>
      <c r="H13" s="98"/>
      <c r="I13" s="98"/>
      <c r="J13" s="98"/>
      <c r="K13" s="98"/>
    </row>
  </sheetData>
  <sheetProtection/>
  <mergeCells count="4">
    <mergeCell ref="G2:I2"/>
    <mergeCell ref="H6:I6"/>
    <mergeCell ref="B12:E12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80" zoomScaleSheetLayoutView="90" zoomScalePageLayoutView="85" workbookViewId="0" topLeftCell="A1">
      <selection activeCell="F11" sqref="F11"/>
    </sheetView>
  </sheetViews>
  <sheetFormatPr defaultColWidth="9.00390625" defaultRowHeight="12.75"/>
  <cols>
    <col min="1" max="1" width="5.375" style="53" customWidth="1"/>
    <col min="2" max="2" width="22.625" style="53" customWidth="1"/>
    <col min="3" max="3" width="9.625" style="53" customWidth="1"/>
    <col min="4" max="4" width="38.625" style="53" customWidth="1"/>
    <col min="5" max="5" width="13.75390625" style="4" customWidth="1"/>
    <col min="6" max="6" width="14.1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3.253906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10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SUM(N11:N11)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18" t="s">
        <v>48</v>
      </c>
      <c r="F10" s="19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74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45">
      <c r="A11" s="37" t="s">
        <v>1</v>
      </c>
      <c r="B11" s="69" t="s">
        <v>131</v>
      </c>
      <c r="C11" s="56" t="s">
        <v>132</v>
      </c>
      <c r="D11" s="62" t="s">
        <v>133</v>
      </c>
      <c r="E11" s="75">
        <v>360</v>
      </c>
      <c r="F11" s="70" t="s">
        <v>67</v>
      </c>
      <c r="G11" s="38" t="s">
        <v>50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40">
        <f>ROUND(L11*ROUND(M11,2),2)</f>
        <v>0</v>
      </c>
    </row>
    <row r="12" spans="2:11" ht="19.5" customHeight="1">
      <c r="B12" s="98" t="s">
        <v>147</v>
      </c>
      <c r="C12" s="98"/>
      <c r="D12" s="98"/>
      <c r="E12" s="98"/>
      <c r="F12" s="98"/>
      <c r="G12" s="98"/>
      <c r="H12" s="98"/>
      <c r="I12" s="98"/>
      <c r="J12" s="98"/>
      <c r="K12" s="98"/>
    </row>
  </sheetData>
  <sheetProtection/>
  <mergeCells count="3">
    <mergeCell ref="G2:I2"/>
    <mergeCell ref="H6:I6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B14" sqref="B14:N14"/>
    </sheetView>
  </sheetViews>
  <sheetFormatPr defaultColWidth="9.00390625" defaultRowHeight="12.75"/>
  <cols>
    <col min="1" max="1" width="5.375" style="53" customWidth="1"/>
    <col min="2" max="2" width="17.875" style="53" customWidth="1"/>
    <col min="3" max="3" width="16.25390625" style="53" customWidth="1"/>
    <col min="4" max="4" width="35.875" style="53" customWidth="1"/>
    <col min="5" max="5" width="13.75390625" style="4" customWidth="1"/>
    <col min="6" max="6" width="14.1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3.253906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11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SUM(N11:N12)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18" t="s">
        <v>48</v>
      </c>
      <c r="F10" s="19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74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60">
      <c r="A11" s="37" t="s">
        <v>1</v>
      </c>
      <c r="B11" s="69" t="s">
        <v>134</v>
      </c>
      <c r="C11" s="75" t="s">
        <v>80</v>
      </c>
      <c r="D11" s="62" t="s">
        <v>135</v>
      </c>
      <c r="E11" s="76">
        <v>550</v>
      </c>
      <c r="F11" s="70" t="s">
        <v>51</v>
      </c>
      <c r="G11" s="38" t="s">
        <v>79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40">
        <f>ROUND(L11*ROUND(M11,2),2)</f>
        <v>0</v>
      </c>
    </row>
    <row r="12" spans="1:14" ht="45">
      <c r="A12" s="37" t="s">
        <v>2</v>
      </c>
      <c r="B12" s="69" t="s">
        <v>134</v>
      </c>
      <c r="C12" s="75" t="s">
        <v>81</v>
      </c>
      <c r="D12" s="62" t="s">
        <v>135</v>
      </c>
      <c r="E12" s="76">
        <v>30000</v>
      </c>
      <c r="F12" s="70" t="s">
        <v>51</v>
      </c>
      <c r="G12" s="38" t="s">
        <v>50</v>
      </c>
      <c r="H12" s="38"/>
      <c r="I12" s="38"/>
      <c r="J12" s="39"/>
      <c r="K12" s="38"/>
      <c r="L12" s="38" t="str">
        <f>IF(K12=0,"0,00",IF(K12&gt;0,ROUND(E12/K12,2)))</f>
        <v>0,00</v>
      </c>
      <c r="M12" s="38"/>
      <c r="N12" s="40">
        <f>ROUND(L12*ROUND(M12,2),2)</f>
        <v>0</v>
      </c>
    </row>
    <row r="13" spans="2:5" ht="15">
      <c r="B13" s="109" t="s">
        <v>136</v>
      </c>
      <c r="C13" s="109"/>
      <c r="D13" s="109"/>
      <c r="E13" s="109"/>
    </row>
    <row r="14" spans="2:14" ht="15">
      <c r="B14" s="98" t="s">
        <v>152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2:11" ht="19.5" customHeight="1">
      <c r="B15" s="98" t="s">
        <v>147</v>
      </c>
      <c r="C15" s="98"/>
      <c r="D15" s="98"/>
      <c r="E15" s="98"/>
      <c r="F15" s="98"/>
      <c r="G15" s="98"/>
      <c r="H15" s="98"/>
      <c r="I15" s="98"/>
      <c r="J15" s="98"/>
      <c r="K15" s="98"/>
    </row>
  </sheetData>
  <sheetProtection/>
  <mergeCells count="5">
    <mergeCell ref="G2:I2"/>
    <mergeCell ref="H6:I6"/>
    <mergeCell ref="B13:E13"/>
    <mergeCell ref="B15:K15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80" zoomScaleNormal="80" zoomScaleSheetLayoutView="80" zoomScalePageLayoutView="85" workbookViewId="0" topLeftCell="A1">
      <selection activeCell="I30" sqref="I30"/>
    </sheetView>
  </sheetViews>
  <sheetFormatPr defaultColWidth="9.00390625" defaultRowHeight="12.75"/>
  <cols>
    <col min="1" max="1" width="5.375" style="53" customWidth="1"/>
    <col min="2" max="2" width="17.875" style="53" customWidth="1"/>
    <col min="3" max="3" width="19.00390625" style="53" customWidth="1"/>
    <col min="4" max="4" width="32.75390625" style="53" customWidth="1"/>
    <col min="5" max="5" width="13.75390625" style="4" customWidth="1"/>
    <col min="6" max="6" width="14.1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3.253906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12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SUM(N11:N11)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18" t="s">
        <v>48</v>
      </c>
      <c r="F10" s="19"/>
      <c r="G10" s="5" t="str">
        <f>"Nazwa handlowa /
"&amp;C10&amp;" / 
"&amp;D10</f>
        <v>Nazwa handlowa /
Dawka / 
Postać/ Opakowanie</v>
      </c>
      <c r="H10" s="5" t="s">
        <v>90</v>
      </c>
      <c r="I10" s="5" t="str">
        <f>B10</f>
        <v>Skład</v>
      </c>
      <c r="J10" s="5" t="s">
        <v>91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45">
      <c r="A11" s="37" t="s">
        <v>1</v>
      </c>
      <c r="B11" s="114" t="s">
        <v>153</v>
      </c>
      <c r="C11" s="115"/>
      <c r="D11" s="77" t="s">
        <v>137</v>
      </c>
      <c r="E11" s="78">
        <v>4500</v>
      </c>
      <c r="F11" s="70" t="s">
        <v>51</v>
      </c>
      <c r="G11" s="38" t="s">
        <v>50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40">
        <f>ROUND(L11*ROUND(M11,2),2)</f>
        <v>0</v>
      </c>
    </row>
    <row r="12" spans="2:11" ht="19.5" customHeight="1">
      <c r="B12" s="98" t="s">
        <v>147</v>
      </c>
      <c r="C12" s="98"/>
      <c r="D12" s="98"/>
      <c r="E12" s="98"/>
      <c r="F12" s="98"/>
      <c r="G12" s="98"/>
      <c r="H12" s="98"/>
      <c r="I12" s="98"/>
      <c r="J12" s="98"/>
      <c r="K12" s="98"/>
    </row>
  </sheetData>
  <sheetProtection/>
  <mergeCells count="4">
    <mergeCell ref="G2:I2"/>
    <mergeCell ref="H6:I6"/>
    <mergeCell ref="B12:K12"/>
    <mergeCell ref="B11:C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5"/>
  <sheetViews>
    <sheetView view="pageBreakPreview" zoomScale="90" zoomScaleSheetLayoutView="90" zoomScalePageLayoutView="0" workbookViewId="0" topLeftCell="A1">
      <selection activeCell="A16" sqref="A16"/>
    </sheetView>
  </sheetViews>
  <sheetFormatPr defaultColWidth="9.00390625" defaultRowHeight="12.75"/>
  <cols>
    <col min="1" max="1" width="89.875" style="0" customWidth="1"/>
  </cols>
  <sheetData>
    <row r="1" ht="18.75">
      <c r="A1" s="42" t="s">
        <v>83</v>
      </c>
    </row>
    <row r="2" ht="13.5" thickBot="1"/>
    <row r="3" ht="143.25" customHeight="1">
      <c r="A3" s="43" t="s">
        <v>84</v>
      </c>
    </row>
    <row r="4" ht="108.75" customHeight="1">
      <c r="A4" s="44" t="s">
        <v>85</v>
      </c>
    </row>
    <row r="5" ht="103.5" customHeight="1" thickBot="1">
      <c r="A5" s="45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5" workbookViewId="0" topLeftCell="A1">
      <selection activeCell="A15" sqref="A15"/>
    </sheetView>
  </sheetViews>
  <sheetFormatPr defaultColWidth="9.00390625" defaultRowHeight="12.75"/>
  <cols>
    <col min="1" max="1" width="5.375" style="53" customWidth="1"/>
    <col min="2" max="2" width="24.375" style="53" customWidth="1"/>
    <col min="3" max="3" width="14.00390625" style="53" customWidth="1"/>
    <col min="4" max="4" width="32.375" style="53" customWidth="1"/>
    <col min="5" max="5" width="10.375" style="4" customWidth="1"/>
    <col min="6" max="6" width="14.125" style="53" customWidth="1"/>
    <col min="7" max="7" width="36.125" style="53" customWidth="1"/>
    <col min="8" max="8" width="29.125" style="53" customWidth="1"/>
    <col min="9" max="9" width="20.875" style="53" customWidth="1"/>
    <col min="10" max="10" width="26.75390625" style="53" customWidth="1"/>
    <col min="11" max="12" width="16.125" style="53" customWidth="1"/>
    <col min="13" max="13" width="17.12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1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SUM(N11:N11)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4.25" customHeight="1">
      <c r="A10" s="5" t="s">
        <v>31</v>
      </c>
      <c r="B10" s="5" t="s">
        <v>13</v>
      </c>
      <c r="C10" s="5" t="s">
        <v>14</v>
      </c>
      <c r="D10" s="5" t="s">
        <v>47</v>
      </c>
      <c r="E10" s="54" t="s">
        <v>44</v>
      </c>
      <c r="F10" s="6"/>
      <c r="G10" s="5" t="str">
        <f>"Nazwa handlowa /
"&amp;C10&amp;" / 
"&amp;D10</f>
        <v>Nazwa handlowa /
Dawka / 
Postać/Opakowanie</v>
      </c>
      <c r="H10" s="5" t="s">
        <v>43</v>
      </c>
      <c r="I10" s="5" t="str">
        <f>B10</f>
        <v>Skład</v>
      </c>
      <c r="J10" s="5" t="s">
        <v>74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45">
      <c r="A11" s="49" t="s">
        <v>1</v>
      </c>
      <c r="B11" s="55" t="s">
        <v>92</v>
      </c>
      <c r="C11" s="56" t="s">
        <v>93</v>
      </c>
      <c r="D11" s="56" t="s">
        <v>94</v>
      </c>
      <c r="E11" s="57">
        <v>760</v>
      </c>
      <c r="F11" s="58" t="s">
        <v>95</v>
      </c>
      <c r="G11" s="35" t="s">
        <v>50</v>
      </c>
      <c r="H11" s="35"/>
      <c r="I11" s="35"/>
      <c r="J11" s="36"/>
      <c r="K11" s="35"/>
      <c r="L11" s="35" t="str">
        <f>IF(K11=0,"0,00",IF(K11&gt;0,ROUND(E11/K11,2)))</f>
        <v>0,00</v>
      </c>
      <c r="M11" s="35"/>
      <c r="N11" s="1">
        <f>ROUND(L11*ROUND(M11,2),2)</f>
        <v>0</v>
      </c>
    </row>
    <row r="12" spans="1:14" ht="17.25" customHeight="1">
      <c r="A12" s="98" t="s">
        <v>102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0" ht="22.5" customHeight="1">
      <c r="A13" s="98" t="s">
        <v>147</v>
      </c>
      <c r="B13" s="98"/>
      <c r="C13" s="98"/>
      <c r="D13" s="98"/>
      <c r="E13" s="98"/>
      <c r="F13" s="98"/>
      <c r="G13" s="98"/>
      <c r="H13" s="98"/>
      <c r="I13" s="98"/>
      <c r="J13" s="98"/>
    </row>
  </sheetData>
  <sheetProtection/>
  <mergeCells count="4">
    <mergeCell ref="G2:I2"/>
    <mergeCell ref="H6:I6"/>
    <mergeCell ref="A13:J13"/>
    <mergeCell ref="A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5" workbookViewId="0" topLeftCell="A1">
      <selection activeCell="A17" sqref="A17"/>
    </sheetView>
  </sheetViews>
  <sheetFormatPr defaultColWidth="9.00390625" defaultRowHeight="12.75"/>
  <cols>
    <col min="1" max="1" width="5.375" style="53" customWidth="1"/>
    <col min="2" max="2" width="19.875" style="53" customWidth="1"/>
    <col min="3" max="3" width="15.75390625" style="53" customWidth="1"/>
    <col min="4" max="4" width="38.75390625" style="53" customWidth="1"/>
    <col min="5" max="5" width="8.375" style="4" customWidth="1"/>
    <col min="6" max="6" width="13.753906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6.75390625" style="53" customWidth="1"/>
    <col min="11" max="12" width="16.125" style="53" customWidth="1"/>
    <col min="13" max="13" width="17.12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2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SUM(N11:N12)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4.25" customHeight="1">
      <c r="A10" s="5" t="s">
        <v>31</v>
      </c>
      <c r="B10" s="5" t="s">
        <v>13</v>
      </c>
      <c r="C10" s="5" t="s">
        <v>14</v>
      </c>
      <c r="D10" s="5" t="s">
        <v>46</v>
      </c>
      <c r="E10" s="54" t="s">
        <v>48</v>
      </c>
      <c r="F10" s="6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74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45">
      <c r="A11" s="49" t="s">
        <v>1</v>
      </c>
      <c r="B11" s="59" t="s">
        <v>96</v>
      </c>
      <c r="C11" s="56" t="s">
        <v>97</v>
      </c>
      <c r="D11" s="56" t="s">
        <v>99</v>
      </c>
      <c r="E11" s="60">
        <v>60</v>
      </c>
      <c r="F11" s="58" t="s">
        <v>51</v>
      </c>
      <c r="G11" s="35" t="s">
        <v>50</v>
      </c>
      <c r="H11" s="35"/>
      <c r="I11" s="35"/>
      <c r="J11" s="36"/>
      <c r="K11" s="35"/>
      <c r="L11" s="35" t="str">
        <f>IF(K11=0,"0,00",IF(K11&gt;0,ROUND(E11/K11,2)))</f>
        <v>0,00</v>
      </c>
      <c r="M11" s="35"/>
      <c r="N11" s="1">
        <f>ROUND(L11*ROUND(M11,2),2)</f>
        <v>0</v>
      </c>
    </row>
    <row r="12" spans="1:14" ht="45">
      <c r="A12" s="49" t="s">
        <v>2</v>
      </c>
      <c r="B12" s="61" t="s">
        <v>96</v>
      </c>
      <c r="C12" s="62" t="s">
        <v>98</v>
      </c>
      <c r="D12" s="62" t="s">
        <v>99</v>
      </c>
      <c r="E12" s="62">
        <v>110</v>
      </c>
      <c r="F12" s="58" t="s">
        <v>51</v>
      </c>
      <c r="G12" s="35" t="s">
        <v>50</v>
      </c>
      <c r="H12" s="49"/>
      <c r="I12" s="49"/>
      <c r="J12" s="49"/>
      <c r="K12" s="49"/>
      <c r="L12" s="35" t="str">
        <f>IF(K12=0,"0,00",IF(K12&gt;0,ROUND(E12/K12,2)))</f>
        <v>0,00</v>
      </c>
      <c r="M12" s="49"/>
      <c r="N12" s="1">
        <f>ROUND(L12*ROUND(M12,2),2)</f>
        <v>0</v>
      </c>
    </row>
    <row r="13" spans="1:14" ht="15">
      <c r="A13" s="52"/>
      <c r="B13" s="105" t="s">
        <v>78</v>
      </c>
      <c r="C13" s="105"/>
      <c r="D13" s="105"/>
      <c r="E13" s="13"/>
      <c r="F13" s="52"/>
      <c r="G13" s="17"/>
      <c r="H13" s="52"/>
      <c r="I13" s="52"/>
      <c r="J13" s="52"/>
      <c r="K13" s="52"/>
      <c r="L13" s="52"/>
      <c r="M13" s="52"/>
      <c r="N13" s="52"/>
    </row>
    <row r="14" spans="1:14" ht="15">
      <c r="A14" s="52"/>
      <c r="B14" s="106" t="s">
        <v>103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2:11" ht="24" customHeight="1">
      <c r="B15" s="98" t="s">
        <v>147</v>
      </c>
      <c r="C15" s="98"/>
      <c r="D15" s="98"/>
      <c r="E15" s="98"/>
      <c r="F15" s="98"/>
      <c r="G15" s="98"/>
      <c r="H15" s="98"/>
      <c r="I15" s="98"/>
      <c r="J15" s="98"/>
      <c r="K15" s="98"/>
    </row>
  </sheetData>
  <sheetProtection/>
  <mergeCells count="5">
    <mergeCell ref="G2:I2"/>
    <mergeCell ref="H6:I6"/>
    <mergeCell ref="B15:K15"/>
    <mergeCell ref="B13:D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120" zoomScaleSheetLayoutView="90" zoomScalePageLayoutView="80" workbookViewId="0" topLeftCell="A1">
      <selection activeCell="F11" sqref="F11"/>
    </sheetView>
  </sheetViews>
  <sheetFormatPr defaultColWidth="9.00390625" defaultRowHeight="12.75"/>
  <cols>
    <col min="1" max="1" width="5.375" style="53" customWidth="1"/>
    <col min="2" max="2" width="22.00390625" style="53" customWidth="1"/>
    <col min="3" max="3" width="22.125" style="53" customWidth="1"/>
    <col min="4" max="4" width="25.75390625" style="53" customWidth="1"/>
    <col min="5" max="5" width="13.625" style="4" customWidth="1"/>
    <col min="6" max="6" width="14.125" style="53" customWidth="1"/>
    <col min="7" max="7" width="36.125" style="53" customWidth="1"/>
    <col min="8" max="8" width="28.125" style="53" customWidth="1"/>
    <col min="9" max="9" width="19.25390625" style="53" customWidth="1"/>
    <col min="10" max="10" width="26.75390625" style="53" customWidth="1"/>
    <col min="11" max="12" width="16.125" style="53" customWidth="1"/>
    <col min="13" max="13" width="17.12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3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SUM(N11:N11)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4.25" customHeight="1">
      <c r="A10" s="5" t="s">
        <v>31</v>
      </c>
      <c r="B10" s="5" t="s">
        <v>13</v>
      </c>
      <c r="C10" s="5" t="s">
        <v>14</v>
      </c>
      <c r="D10" s="5" t="s">
        <v>46</v>
      </c>
      <c r="E10" s="107" t="s">
        <v>48</v>
      </c>
      <c r="F10" s="108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74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45">
      <c r="A11" s="49" t="s">
        <v>1</v>
      </c>
      <c r="B11" s="63" t="s">
        <v>100</v>
      </c>
      <c r="C11" s="56" t="s">
        <v>101</v>
      </c>
      <c r="D11" s="56" t="s">
        <v>148</v>
      </c>
      <c r="E11" s="57">
        <v>630</v>
      </c>
      <c r="F11" s="81" t="s">
        <v>51</v>
      </c>
      <c r="G11" s="35" t="s">
        <v>50</v>
      </c>
      <c r="H11" s="35"/>
      <c r="I11" s="35"/>
      <c r="J11" s="36"/>
      <c r="K11" s="35"/>
      <c r="L11" s="35" t="str">
        <f>IF(K11=0,"0,00",IF(K11&gt;0,ROUND(E11/K11,2)))</f>
        <v>0,00</v>
      </c>
      <c r="M11" s="35"/>
      <c r="N11" s="1">
        <f>ROUND(L11*ROUND(M11,2),2)</f>
        <v>0</v>
      </c>
    </row>
    <row r="12" spans="1:14" ht="18" customHeight="1">
      <c r="A12" s="109" t="s">
        <v>102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0" ht="20.25" customHeight="1">
      <c r="A13" s="98" t="s">
        <v>147</v>
      </c>
      <c r="B13" s="98"/>
      <c r="C13" s="98"/>
      <c r="D13" s="98"/>
      <c r="E13" s="98"/>
      <c r="F13" s="98"/>
      <c r="G13" s="98"/>
      <c r="H13" s="98"/>
      <c r="I13" s="98"/>
      <c r="J13" s="98"/>
    </row>
  </sheetData>
  <sheetProtection/>
  <mergeCells count="5">
    <mergeCell ref="G2:I2"/>
    <mergeCell ref="H6:I6"/>
    <mergeCell ref="E10:F10"/>
    <mergeCell ref="A13:J13"/>
    <mergeCell ref="A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2" zoomScaleSheetLayoutView="90" zoomScalePageLayoutView="80" workbookViewId="0" topLeftCell="A1">
      <selection activeCell="F11" sqref="F11"/>
    </sheetView>
  </sheetViews>
  <sheetFormatPr defaultColWidth="9.00390625" defaultRowHeight="12.75"/>
  <cols>
    <col min="1" max="1" width="5.375" style="53" customWidth="1"/>
    <col min="2" max="2" width="21.75390625" style="53" customWidth="1"/>
    <col min="3" max="3" width="26.625" style="53" customWidth="1"/>
    <col min="4" max="4" width="22.75390625" style="53" customWidth="1"/>
    <col min="5" max="5" width="13.75390625" style="4" customWidth="1"/>
    <col min="6" max="6" width="14.1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4.125" style="53" customWidth="1"/>
    <col min="11" max="12" width="16.125" style="53" customWidth="1"/>
    <col min="13" max="13" width="17.12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4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SUM(N11:N11)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4.25" customHeight="1">
      <c r="A10" s="5" t="s">
        <v>31</v>
      </c>
      <c r="B10" s="5" t="s">
        <v>13</v>
      </c>
      <c r="C10" s="5" t="s">
        <v>14</v>
      </c>
      <c r="D10" s="5" t="s">
        <v>49</v>
      </c>
      <c r="E10" s="54" t="s">
        <v>44</v>
      </c>
      <c r="F10" s="6"/>
      <c r="G10" s="5" t="str">
        <f>"Nazwa handlowa /
"&amp;C10&amp;" / 
"&amp;D10</f>
        <v>Nazwa handlowa /
Dawka / 
Postać / opakowanie</v>
      </c>
      <c r="H10" s="5" t="s">
        <v>43</v>
      </c>
      <c r="I10" s="5" t="str">
        <f>B10</f>
        <v>Skład</v>
      </c>
      <c r="J10" s="5" t="s">
        <v>74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45">
      <c r="A11" s="49" t="s">
        <v>1</v>
      </c>
      <c r="B11" s="63" t="s">
        <v>104</v>
      </c>
      <c r="C11" s="56" t="s">
        <v>105</v>
      </c>
      <c r="D11" s="56" t="s">
        <v>106</v>
      </c>
      <c r="E11" s="57">
        <v>630</v>
      </c>
      <c r="F11" s="58" t="s">
        <v>51</v>
      </c>
      <c r="G11" s="35" t="s">
        <v>50</v>
      </c>
      <c r="H11" s="35"/>
      <c r="I11" s="35"/>
      <c r="J11" s="36" t="s">
        <v>65</v>
      </c>
      <c r="K11" s="35"/>
      <c r="L11" s="35" t="str">
        <f>IF(K11=0,"0,00",IF(K11&gt;0,ROUND(E11/K11,2)))</f>
        <v>0,00</v>
      </c>
      <c r="M11" s="35"/>
      <c r="N11" s="1">
        <f>ROUND(L11*ROUND(M11,2),2)</f>
        <v>0</v>
      </c>
    </row>
    <row r="12" spans="1:14" ht="15">
      <c r="A12" s="52"/>
      <c r="B12" s="110" t="s">
        <v>102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2:11" ht="21" customHeight="1">
      <c r="B13" s="98" t="s">
        <v>147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2:5" ht="15">
      <c r="B14" s="3"/>
      <c r="E14" s="2"/>
    </row>
  </sheetData>
  <sheetProtection/>
  <mergeCells count="4">
    <mergeCell ref="G2:I2"/>
    <mergeCell ref="H6:I6"/>
    <mergeCell ref="B13:K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="90" zoomScaleNormal="80" zoomScaleSheetLayoutView="90" zoomScalePageLayoutView="85" workbookViewId="0" topLeftCell="A1">
      <selection activeCell="G24" sqref="G24"/>
    </sheetView>
  </sheetViews>
  <sheetFormatPr defaultColWidth="9.00390625" defaultRowHeight="12.75"/>
  <cols>
    <col min="1" max="1" width="5.375" style="53" customWidth="1"/>
    <col min="2" max="2" width="21.25390625" style="53" customWidth="1"/>
    <col min="3" max="3" width="15.875" style="53" customWidth="1"/>
    <col min="4" max="4" width="36.00390625" style="53" customWidth="1"/>
    <col min="5" max="5" width="10.125" style="4" customWidth="1"/>
    <col min="6" max="6" width="13.003906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4.125" style="53" customWidth="1"/>
    <col min="11" max="12" width="16.125" style="53" customWidth="1"/>
    <col min="13" max="13" width="17.12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5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SUM(N11:N14)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4.25" customHeight="1">
      <c r="A10" s="5" t="s">
        <v>31</v>
      </c>
      <c r="B10" s="5" t="s">
        <v>13</v>
      </c>
      <c r="C10" s="5" t="s">
        <v>14</v>
      </c>
      <c r="D10" s="5" t="s">
        <v>46</v>
      </c>
      <c r="E10" s="54" t="s">
        <v>48</v>
      </c>
      <c r="F10" s="6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74</v>
      </c>
      <c r="K10" s="5" t="s">
        <v>26</v>
      </c>
      <c r="L10" s="5" t="s">
        <v>52</v>
      </c>
      <c r="M10" s="5" t="s">
        <v>145</v>
      </c>
      <c r="N10" s="5" t="s">
        <v>146</v>
      </c>
    </row>
    <row r="11" spans="1:14" ht="45">
      <c r="A11" s="49" t="s">
        <v>1</v>
      </c>
      <c r="B11" s="62" t="s">
        <v>107</v>
      </c>
      <c r="C11" s="64" t="s">
        <v>108</v>
      </c>
      <c r="D11" s="62" t="s">
        <v>109</v>
      </c>
      <c r="E11" s="65">
        <v>20</v>
      </c>
      <c r="F11" s="58" t="s">
        <v>149</v>
      </c>
      <c r="G11" s="35" t="s">
        <v>50</v>
      </c>
      <c r="H11" s="35"/>
      <c r="I11" s="35"/>
      <c r="J11" s="36" t="s">
        <v>66</v>
      </c>
      <c r="K11" s="35"/>
      <c r="L11" s="35" t="str">
        <f>IF(K11=0,"0,00",IF(K11&gt;0,ROUND(E11/K11,2)))</f>
        <v>0,00</v>
      </c>
      <c r="M11" s="35"/>
      <c r="N11" s="1">
        <f>ROUND(L11*ROUND(M11,2),2)</f>
        <v>0</v>
      </c>
    </row>
    <row r="12" spans="1:14" ht="45">
      <c r="A12" s="49" t="s">
        <v>2</v>
      </c>
      <c r="B12" s="62" t="s">
        <v>110</v>
      </c>
      <c r="C12" s="64" t="s">
        <v>111</v>
      </c>
      <c r="D12" s="62" t="s">
        <v>109</v>
      </c>
      <c r="E12" s="65">
        <v>20</v>
      </c>
      <c r="F12" s="58" t="s">
        <v>149</v>
      </c>
      <c r="G12" s="35" t="s">
        <v>50</v>
      </c>
      <c r="H12" s="35"/>
      <c r="I12" s="35"/>
      <c r="J12" s="36"/>
      <c r="K12" s="35"/>
      <c r="L12" s="35" t="str">
        <f>IF(K12=0,"0,00",IF(K12&gt;0,ROUND(E12/K12,2)))</f>
        <v>0,00</v>
      </c>
      <c r="M12" s="35"/>
      <c r="N12" s="1">
        <f>ROUND(L12*ROUND(M12,2),2)</f>
        <v>0</v>
      </c>
    </row>
    <row r="13" spans="1:14" ht="45">
      <c r="A13" s="49" t="s">
        <v>3</v>
      </c>
      <c r="B13" s="62" t="s">
        <v>110</v>
      </c>
      <c r="C13" s="62" t="s">
        <v>112</v>
      </c>
      <c r="D13" s="62" t="s">
        <v>109</v>
      </c>
      <c r="E13" s="65">
        <v>20</v>
      </c>
      <c r="F13" s="58" t="s">
        <v>149</v>
      </c>
      <c r="G13" s="35" t="s">
        <v>50</v>
      </c>
      <c r="H13" s="35"/>
      <c r="I13" s="35"/>
      <c r="J13" s="36"/>
      <c r="K13" s="35"/>
      <c r="L13" s="35" t="str">
        <f>IF(K13=0,"0,00",IF(K13&gt;0,ROUND(E13/K13,2)))</f>
        <v>0,00</v>
      </c>
      <c r="M13" s="35"/>
      <c r="N13" s="1">
        <f>ROUND(L13*ROUND(M13,2),2)</f>
        <v>0</v>
      </c>
    </row>
    <row r="14" spans="1:14" ht="45">
      <c r="A14" s="49" t="s">
        <v>4</v>
      </c>
      <c r="B14" s="62" t="s">
        <v>110</v>
      </c>
      <c r="C14" s="62" t="s">
        <v>113</v>
      </c>
      <c r="D14" s="62" t="s">
        <v>109</v>
      </c>
      <c r="E14" s="65">
        <v>40</v>
      </c>
      <c r="F14" s="58" t="s">
        <v>149</v>
      </c>
      <c r="G14" s="35" t="s">
        <v>50</v>
      </c>
      <c r="H14" s="35"/>
      <c r="I14" s="35"/>
      <c r="J14" s="36"/>
      <c r="K14" s="35"/>
      <c r="L14" s="35" t="str">
        <f>IF(K14=0,"0,00",IF(K14&gt;0,ROUND(E14/K14,2)))</f>
        <v>0,00</v>
      </c>
      <c r="M14" s="35"/>
      <c r="N14" s="1">
        <f>ROUND(L14*ROUND(M14,2),2)</f>
        <v>0</v>
      </c>
    </row>
    <row r="15" spans="1:14" ht="21" customHeight="1">
      <c r="A15" s="52"/>
      <c r="B15" s="111" t="s">
        <v>114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ht="21" customHeight="1">
      <c r="A16" s="52"/>
      <c r="B16" s="112" t="s">
        <v>115</v>
      </c>
      <c r="C16" s="112"/>
      <c r="D16" s="112"/>
      <c r="E16" s="112"/>
      <c r="F16" s="66"/>
      <c r="G16" s="17"/>
      <c r="H16" s="17"/>
      <c r="I16" s="17"/>
      <c r="J16" s="67"/>
      <c r="K16" s="17"/>
      <c r="L16" s="17"/>
      <c r="M16" s="17"/>
      <c r="N16" s="68"/>
    </row>
    <row r="17" spans="2:11" ht="21" customHeight="1">
      <c r="B17" s="98" t="s">
        <v>147</v>
      </c>
      <c r="C17" s="98"/>
      <c r="D17" s="98"/>
      <c r="E17" s="98"/>
      <c r="F17" s="98"/>
      <c r="G17" s="98"/>
      <c r="H17" s="98"/>
      <c r="I17" s="98"/>
      <c r="J17" s="98"/>
      <c r="K17" s="98"/>
    </row>
  </sheetData>
  <sheetProtection/>
  <mergeCells count="5">
    <mergeCell ref="G2:I2"/>
    <mergeCell ref="H6:I6"/>
    <mergeCell ref="B17:K17"/>
    <mergeCell ref="B15:N15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0" zoomScaleSheetLayoutView="90" zoomScalePageLayoutView="85" workbookViewId="0" topLeftCell="A1">
      <selection activeCell="C12" sqref="C12"/>
    </sheetView>
  </sheetViews>
  <sheetFormatPr defaultColWidth="9.00390625" defaultRowHeight="12.75"/>
  <cols>
    <col min="1" max="1" width="5.375" style="53" customWidth="1"/>
    <col min="2" max="2" width="21.00390625" style="53" customWidth="1"/>
    <col min="3" max="3" width="22.125" style="53" customWidth="1"/>
    <col min="4" max="4" width="24.375" style="53" customWidth="1"/>
    <col min="5" max="5" width="13.75390625" style="4" customWidth="1"/>
    <col min="6" max="6" width="14.1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3.253906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6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SUM(N11:N12)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18" t="s">
        <v>48</v>
      </c>
      <c r="F10" s="19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74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45">
      <c r="A11" s="37" t="s">
        <v>1</v>
      </c>
      <c r="B11" s="63" t="s">
        <v>116</v>
      </c>
      <c r="C11" s="69" t="s">
        <v>117</v>
      </c>
      <c r="D11" s="63" t="s">
        <v>118</v>
      </c>
      <c r="E11" s="65">
        <v>2400</v>
      </c>
      <c r="F11" s="70" t="s">
        <v>51</v>
      </c>
      <c r="G11" s="38" t="s">
        <v>50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40">
        <f>ROUND(L11*ROUND(M11,2),2)</f>
        <v>0</v>
      </c>
    </row>
    <row r="12" spans="1:14" ht="45">
      <c r="A12" s="37" t="s">
        <v>2</v>
      </c>
      <c r="B12" s="63" t="s">
        <v>116</v>
      </c>
      <c r="C12" s="69" t="s">
        <v>150</v>
      </c>
      <c r="D12" s="63" t="s">
        <v>119</v>
      </c>
      <c r="E12" s="65">
        <v>550</v>
      </c>
      <c r="F12" s="70" t="s">
        <v>51</v>
      </c>
      <c r="G12" s="38" t="s">
        <v>50</v>
      </c>
      <c r="H12" s="38"/>
      <c r="I12" s="38"/>
      <c r="J12" s="39"/>
      <c r="K12" s="38"/>
      <c r="L12" s="38" t="str">
        <f>IF(K12=0,"0,00",IF(K12&gt;0,ROUND(E12/K12,2)))</f>
        <v>0,00</v>
      </c>
      <c r="M12" s="38"/>
      <c r="N12" s="40">
        <f>ROUND(L12*ROUND(M12,2),2)</f>
        <v>0</v>
      </c>
    </row>
    <row r="13" spans="2:14" ht="15" customHeight="1">
      <c r="B13" s="109" t="s">
        <v>120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2:11" ht="19.5" customHeight="1">
      <c r="B14" s="98" t="s">
        <v>147</v>
      </c>
      <c r="C14" s="98"/>
      <c r="D14" s="98"/>
      <c r="E14" s="98"/>
      <c r="F14" s="98"/>
      <c r="G14" s="98"/>
      <c r="H14" s="98"/>
      <c r="I14" s="98"/>
      <c r="J14" s="98"/>
      <c r="K14" s="98"/>
    </row>
  </sheetData>
  <sheetProtection/>
  <mergeCells count="4">
    <mergeCell ref="B14:K14"/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F11" sqref="F11"/>
    </sheetView>
  </sheetViews>
  <sheetFormatPr defaultColWidth="9.00390625" defaultRowHeight="12.75"/>
  <cols>
    <col min="1" max="1" width="5.375" style="53" customWidth="1"/>
    <col min="2" max="2" width="23.875" style="53" customWidth="1"/>
    <col min="3" max="3" width="22.125" style="53" customWidth="1"/>
    <col min="4" max="4" width="24.375" style="53" customWidth="1"/>
    <col min="5" max="5" width="13.75390625" style="4" customWidth="1"/>
    <col min="6" max="6" width="14.1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3.253906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8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DFP.271.102.2022.AMW</v>
      </c>
      <c r="N1" s="7" t="s">
        <v>64</v>
      </c>
      <c r="S1" s="3"/>
      <c r="T1" s="3"/>
    </row>
    <row r="2" spans="7:9" ht="15">
      <c r="G2" s="99"/>
      <c r="H2" s="99"/>
      <c r="I2" s="99"/>
    </row>
    <row r="3" ht="15">
      <c r="N3" s="7" t="s">
        <v>45</v>
      </c>
    </row>
    <row r="4" spans="2:17" ht="15">
      <c r="B4" s="46" t="s">
        <v>12</v>
      </c>
      <c r="C4" s="51">
        <v>7</v>
      </c>
      <c r="D4" s="9"/>
      <c r="E4" s="10"/>
      <c r="F4" s="52"/>
      <c r="G4" s="11" t="s">
        <v>16</v>
      </c>
      <c r="H4" s="52"/>
      <c r="I4" s="9"/>
      <c r="J4" s="52"/>
      <c r="K4" s="52"/>
      <c r="L4" s="52"/>
      <c r="M4" s="52"/>
      <c r="N4" s="52"/>
      <c r="Q4" s="53"/>
    </row>
    <row r="5" spans="2:17" ht="15">
      <c r="B5" s="46"/>
      <c r="C5" s="9"/>
      <c r="D5" s="9"/>
      <c r="E5" s="10"/>
      <c r="F5" s="52"/>
      <c r="G5" s="11"/>
      <c r="H5" s="52"/>
      <c r="I5" s="9"/>
      <c r="J5" s="52"/>
      <c r="K5" s="52"/>
      <c r="L5" s="52"/>
      <c r="M5" s="52"/>
      <c r="N5" s="52"/>
      <c r="Q5" s="53"/>
    </row>
    <row r="6" spans="1:17" ht="15">
      <c r="A6" s="46"/>
      <c r="B6" s="46"/>
      <c r="C6" s="12"/>
      <c r="D6" s="12"/>
      <c r="E6" s="13"/>
      <c r="F6" s="52"/>
      <c r="G6" s="50" t="s">
        <v>0</v>
      </c>
      <c r="H6" s="103">
        <f>SUM(N11:N11)</f>
        <v>0</v>
      </c>
      <c r="I6" s="104"/>
      <c r="Q6" s="53"/>
    </row>
    <row r="7" spans="1:17" ht="15">
      <c r="A7" s="46"/>
      <c r="C7" s="52"/>
      <c r="D7" s="52"/>
      <c r="E7" s="13"/>
      <c r="F7" s="52"/>
      <c r="G7" s="52"/>
      <c r="H7" s="52"/>
      <c r="I7" s="52"/>
      <c r="J7" s="52"/>
      <c r="K7" s="52"/>
      <c r="L7" s="52"/>
      <c r="Q7" s="53"/>
    </row>
    <row r="8" spans="1:17" ht="15">
      <c r="A8" s="4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3"/>
    </row>
    <row r="9" spans="2:17" ht="15">
      <c r="B9" s="46"/>
      <c r="E9" s="2"/>
      <c r="Q9" s="53"/>
    </row>
    <row r="10" spans="1:14" s="4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18" t="s">
        <v>48</v>
      </c>
      <c r="F10" s="19"/>
      <c r="G10" s="5" t="str">
        <f>"Nazwa handlowa /
"&amp;C10&amp;" / 
"&amp;D10</f>
        <v>Nazwa handlowa /
Dawka / 
Postać/ Opakowanie</v>
      </c>
      <c r="H10" s="5" t="s">
        <v>89</v>
      </c>
      <c r="I10" s="5" t="str">
        <f>B10</f>
        <v>Skład</v>
      </c>
      <c r="J10" s="5" t="s">
        <v>74</v>
      </c>
      <c r="K10" s="5" t="s">
        <v>26</v>
      </c>
      <c r="L10" s="5" t="s">
        <v>27</v>
      </c>
      <c r="M10" s="5" t="s">
        <v>145</v>
      </c>
      <c r="N10" s="5" t="s">
        <v>146</v>
      </c>
    </row>
    <row r="11" spans="1:14" ht="45">
      <c r="A11" s="37" t="s">
        <v>1</v>
      </c>
      <c r="B11" s="56" t="s">
        <v>121</v>
      </c>
      <c r="C11" s="56" t="s">
        <v>122</v>
      </c>
      <c r="D11" s="64" t="s">
        <v>123</v>
      </c>
      <c r="E11" s="71">
        <v>550</v>
      </c>
      <c r="F11" s="70" t="s">
        <v>51</v>
      </c>
      <c r="G11" s="38" t="s">
        <v>50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40">
        <f>ROUND(L11*ROUND(M11,2),2)</f>
        <v>0</v>
      </c>
    </row>
    <row r="12" spans="2:14" ht="15" customHeight="1">
      <c r="B12" s="109" t="s">
        <v>124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2:11" ht="19.5" customHeight="1">
      <c r="B13" s="98" t="s">
        <v>147</v>
      </c>
      <c r="C13" s="98"/>
      <c r="D13" s="98"/>
      <c r="E13" s="98"/>
      <c r="F13" s="98"/>
      <c r="G13" s="98"/>
      <c r="H13" s="98"/>
      <c r="I13" s="98"/>
      <c r="J13" s="98"/>
      <c r="K13" s="98"/>
    </row>
  </sheetData>
  <sheetProtection/>
  <mergeCells count="4">
    <mergeCell ref="G2:I2"/>
    <mergeCell ref="H6:I6"/>
    <mergeCell ref="B13:K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Matys-Węglowska</cp:lastModifiedBy>
  <cp:lastPrinted>2020-10-06T13:47:16Z</cp:lastPrinted>
  <dcterms:created xsi:type="dcterms:W3CDTF">2003-05-16T10:10:29Z</dcterms:created>
  <dcterms:modified xsi:type="dcterms:W3CDTF">2022-08-16T10:59:20Z</dcterms:modified>
  <cp:category/>
  <cp:version/>
  <cp:contentType/>
  <cp:contentStatus/>
</cp:coreProperties>
</file>