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-PRZETARGI 2023\Or.272.1.2023 Przygotowanie projektu wykonawczego  w parku technologicznym w Książu Wielkim\Do publikacji Or.272.1.2023\"/>
    </mc:Choice>
  </mc:AlternateContent>
  <xr:revisionPtr revIDLastSave="0" documentId="13_ncr:1_{26D95FCE-FDDC-4032-B131-63BEBF8EB3B2}" xr6:coauthVersionLast="36" xr6:coauthVersionMax="36" xr10:uidLastSave="{00000000-0000-0000-0000-000000000000}"/>
  <bookViews>
    <workbookView xWindow="0" yWindow="0" windowWidth="23040" windowHeight="8364" activeTab="1" xr2:uid="{00000000-000D-0000-FFFF-FFFF00000000}"/>
  </bookViews>
  <sheets>
    <sheet name="Zestawienie" sheetId="1" r:id="rId1"/>
    <sheet name="Harmonogram" sheetId="2" r:id="rId2"/>
    <sheet name="Harmonogram (2)" sheetId="3" r:id="rId3"/>
  </sheets>
  <definedNames>
    <definedName name="_xlnm.Print_Area" localSheetId="1">Harmonogram!$A$1:$E$11</definedName>
    <definedName name="_xlnm.Print_Area" localSheetId="2">'Harmonogram (2)'!$A$1:$E$4</definedName>
    <definedName name="_xlnm.Print_Area" localSheetId="0">Zestawienie!$A$1:$E$18</definedName>
  </definedNames>
  <calcPr calcId="191029" fullPrecision="0"/>
</workbook>
</file>

<file path=xl/calcChain.xml><?xml version="1.0" encoding="utf-8"?>
<calcChain xmlns="http://schemas.openxmlformats.org/spreadsheetml/2006/main">
  <c r="C6" i="3" l="1"/>
  <c r="D39" i="1"/>
  <c r="D38" i="1"/>
  <c r="C51" i="1"/>
  <c r="C61" i="1"/>
  <c r="D60" i="1"/>
  <c r="D59" i="1"/>
  <c r="D58" i="1"/>
  <c r="D57" i="1"/>
  <c r="D56" i="1"/>
  <c r="D55" i="1"/>
  <c r="D54" i="1"/>
  <c r="D53" i="1"/>
  <c r="D50" i="1"/>
  <c r="D49" i="1"/>
  <c r="D48" i="1"/>
  <c r="D47" i="1"/>
  <c r="D46" i="1"/>
  <c r="D45" i="1"/>
  <c r="D44" i="1"/>
  <c r="D43" i="1"/>
  <c r="D42" i="1"/>
  <c r="D41" i="1"/>
  <c r="D40" i="1"/>
  <c r="C35" i="1"/>
  <c r="D34" i="1"/>
  <c r="D33" i="1"/>
  <c r="D32" i="1"/>
  <c r="C30" i="1"/>
  <c r="D29" i="1"/>
  <c r="D28" i="1"/>
  <c r="D27" i="1"/>
  <c r="C25" i="1"/>
  <c r="D24" i="1"/>
  <c r="D23" i="1"/>
  <c r="D22" i="1"/>
  <c r="D21" i="1"/>
  <c r="D20" i="1"/>
  <c r="D6" i="1"/>
  <c r="D7" i="1"/>
  <c r="D8" i="1"/>
  <c r="D9" i="1"/>
  <c r="D10" i="1"/>
  <c r="D11" i="1"/>
  <c r="D12" i="1"/>
  <c r="D13" i="1"/>
  <c r="D14" i="1"/>
  <c r="D15" i="1"/>
  <c r="D16" i="1"/>
  <c r="D17" i="1"/>
  <c r="D5" i="1"/>
  <c r="C18" i="1"/>
  <c r="C4" i="3" s="1"/>
  <c r="C5" i="3" l="1"/>
  <c r="C7" i="3"/>
  <c r="C62" i="1"/>
  <c r="D61" i="1"/>
  <c r="D51" i="1"/>
  <c r="D35" i="1"/>
  <c r="D30" i="1"/>
  <c r="D18" i="1"/>
  <c r="D25" i="1"/>
  <c r="C63" i="1" l="1"/>
  <c r="C8" i="3"/>
  <c r="C9" i="3" s="1"/>
  <c r="C11" i="2"/>
  <c r="D5" i="3"/>
  <c r="D4" i="3"/>
  <c r="D7" i="3"/>
  <c r="D6" i="3"/>
  <c r="D62" i="1"/>
  <c r="D63" i="1" l="1"/>
  <c r="D8" i="3"/>
  <c r="D9" i="3" s="1"/>
  <c r="D11" i="2"/>
</calcChain>
</file>

<file path=xl/sharedStrings.xml><?xml version="1.0" encoding="utf-8"?>
<sst xmlns="http://schemas.openxmlformats.org/spreadsheetml/2006/main" count="112" uniqueCount="72">
  <si>
    <r>
      <rPr>
        <b/>
        <sz val="10"/>
        <rFont val="Calibri"/>
        <family val="1"/>
      </rPr>
      <t>Lp.</t>
    </r>
  </si>
  <si>
    <r>
      <rPr>
        <b/>
        <sz val="10"/>
        <rFont val="Calibri"/>
        <family val="1"/>
      </rPr>
      <t>Wyszczególnienie i rodzaj prac</t>
    </r>
  </si>
  <si>
    <r>
      <rPr>
        <b/>
        <sz val="10"/>
        <rFont val="Calibri"/>
        <family val="1"/>
      </rPr>
      <t>Wartość netto zł</t>
    </r>
  </si>
  <si>
    <r>
      <rPr>
        <b/>
        <sz val="10"/>
        <rFont val="Calibri"/>
        <family val="1"/>
      </rPr>
      <t>Wartość brutto zł</t>
    </r>
  </si>
  <si>
    <t>I</t>
  </si>
  <si>
    <t>II</t>
  </si>
  <si>
    <t xml:space="preserve">Rozbudowa drogi powiatowej 1241K Wielka Wieś - Boczkowice - Słaboszów w km 0+000 - 0+967 </t>
  </si>
  <si>
    <t>Harmonogram rzeczowo - finansowy</t>
  </si>
  <si>
    <t>Drogi i ukształtowanie terenu</t>
  </si>
  <si>
    <t xml:space="preserve">Roboty pomiarowe
</t>
  </si>
  <si>
    <t>Roboty rozbiórkowe</t>
  </si>
  <si>
    <t>Roboty ziemne</t>
  </si>
  <si>
    <t>Regulacja pionowa studzienek</t>
  </si>
  <si>
    <t>Budowa krawężników, obrzeży</t>
  </si>
  <si>
    <t>Nawierzchnia jezdni</t>
  </si>
  <si>
    <t xml:space="preserve">Nawierzchnia pierścienia na rondzie oraz zabruku wlotowego </t>
  </si>
  <si>
    <t>Nawierzchnia ciągu pieszo - rowerowego</t>
  </si>
  <si>
    <t>Nawierzchnia zjazdów</t>
  </si>
  <si>
    <t>Nawierzchnia pobocza z kruszywa</t>
  </si>
  <si>
    <t>Rowy i przepusty</t>
  </si>
  <si>
    <t>Trawniki</t>
  </si>
  <si>
    <t>Oragnizacja ruchu</t>
  </si>
  <si>
    <t>RAZEM: Drogi i ukształtowanie terenu</t>
  </si>
  <si>
    <t>Sieci sanitarne</t>
  </si>
  <si>
    <t>RAZEM: Sieci sanitarne</t>
  </si>
  <si>
    <t xml:space="preserve">Roboty ziemne - przebudowa sieci wodociągowej
</t>
  </si>
  <si>
    <t>Roboty montażowe i demontażowe - przebudowa sieci wodociągowej</t>
  </si>
  <si>
    <t>Roboty ziemne - przebudowa kanału sanitarnego</t>
  </si>
  <si>
    <t>Roboty montażowe i demontażowe - przebudowa kanału sanitarnego</t>
  </si>
  <si>
    <t>Regulacja istniejącego uzbrojenia wraz z wymianą zasów i włazów</t>
  </si>
  <si>
    <t>Oświetlenie i kanał technologiczny</t>
  </si>
  <si>
    <t>RAZEM: Oświetlenie i kanał technologiczny</t>
  </si>
  <si>
    <t>III</t>
  </si>
  <si>
    <t>Budowa kanału technologicznego</t>
  </si>
  <si>
    <t>Pomiary</t>
  </si>
  <si>
    <t>Budowa oświetlenia ulicznego</t>
  </si>
  <si>
    <t>IV</t>
  </si>
  <si>
    <t>Przebudowa kolizji sieci energetycznych</t>
  </si>
  <si>
    <t>RAZEM: Przebudowa kolizji sieci energetycznych</t>
  </si>
  <si>
    <t>Kolizja nr 1 przekładka kabla</t>
  </si>
  <si>
    <t>Kolizja nr 2 wymiana słupa nr 8</t>
  </si>
  <si>
    <t>Kolizja nr 3 demontaż słupa nr 30 i demontaż opraw</t>
  </si>
  <si>
    <t>V</t>
  </si>
  <si>
    <t>Sieci teletechniczne</t>
  </si>
  <si>
    <t>Budowa studni kablowych</t>
  </si>
  <si>
    <t>Infrastruktura Orange Polska S.A.</t>
  </si>
  <si>
    <t>Infrastruktura Net - Bis</t>
  </si>
  <si>
    <t>RAZEM: Sieci teletechniczne</t>
  </si>
  <si>
    <t>RAZEM: Infrastruktura Net - Bis</t>
  </si>
  <si>
    <t>Całkowita wartość inwestycji</t>
  </si>
  <si>
    <r>
      <t xml:space="preserve">Sieci teletechniczne:
</t>
    </r>
    <r>
      <rPr>
        <sz val="11"/>
        <rFont val="Calibri"/>
        <family val="2"/>
        <charset val="238"/>
      </rPr>
      <t>Infrastruktura Orange Polska S.A.
Infrastruktura Net - Bis</t>
    </r>
  </si>
  <si>
    <t>Termin wykonania</t>
  </si>
  <si>
    <t>25%
31.08.2023</t>
  </si>
  <si>
    <t>75%
30.11.2023</t>
  </si>
  <si>
    <t>Wykonanie przewiertu 1xRHDPEp110/6,3</t>
  </si>
  <si>
    <t>Wykonanie przewiertu 2xRHDPEp110/6,3</t>
  </si>
  <si>
    <t>Budowa rurociągu kablowego</t>
  </si>
  <si>
    <t>Montaż słupka rozdzielczego</t>
  </si>
  <si>
    <t>Montaż kabli miedzianych</t>
  </si>
  <si>
    <t>Pomiary na kablach miedzianych</t>
  </si>
  <si>
    <t>Montaż złącz na kablach miedzianych</t>
  </si>
  <si>
    <t>Montaż kanalizacji wtórnej</t>
  </si>
  <si>
    <t>Montaż kabli światłowodowych</t>
  </si>
  <si>
    <t>Monta złącz na kablach OTK</t>
  </si>
  <si>
    <t>Pomiary kabli OTK</t>
  </si>
  <si>
    <t>Demontaż</t>
  </si>
  <si>
    <t>Regulacja położenia studni kablowej</t>
  </si>
  <si>
    <t xml:space="preserve">Budowa rurociągu z mikrorur </t>
  </si>
  <si>
    <t>Zabezpieczenie istniejących urządzeń</t>
  </si>
  <si>
    <t>Montaż kabli OTK</t>
  </si>
  <si>
    <t>Załącznik 21</t>
  </si>
  <si>
    <t>Harmonogram rzeczowo - finansowy dla Części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</si>
</sst>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0\ &quot;zł&quot;"/>
  </numFmts>
  <fonts count="21">
    <font>
      <sz val="10"/>
      <color rgb="FF000000"/>
      <name val="Times New Roman"/>
      <charset val="204"/>
    </font>
    <font>
      <b/>
      <sz val="12"/>
      <name val="Arial"/>
    </font>
    <font>
      <b/>
      <sz val="10"/>
      <name val="Calibri"/>
    </font>
    <font>
      <b/>
      <sz val="12"/>
      <name val="Arial"/>
      <family val="2"/>
    </font>
    <font>
      <b/>
      <sz val="10"/>
      <name val="Calibri"/>
      <family val="1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name val="Calibri"/>
      <family val="1"/>
    </font>
    <font>
      <b/>
      <sz val="8"/>
      <name val="Arial MT"/>
      <charset val="238"/>
    </font>
    <font>
      <sz val="1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u/>
      <sz val="11"/>
      <name val="Calibri"/>
      <family val="2"/>
      <charset val="238"/>
    </font>
    <font>
      <sz val="8"/>
      <name val="Times New Roman"/>
      <family val="1"/>
      <charset val="238"/>
    </font>
    <font>
      <u/>
      <sz val="10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0"/>
      <name val="Arial MT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right" vertical="top" wrapText="1" inden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shrinkToFi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shrinkToFi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right" vertical="top" wrapText="1"/>
    </xf>
    <xf numFmtId="164" fontId="16" fillId="0" borderId="1" xfId="0" applyNumberFormat="1" applyFont="1" applyBorder="1" applyAlignment="1">
      <alignment horizontal="right" vertical="center" wrapText="1"/>
    </xf>
    <xf numFmtId="164" fontId="16" fillId="0" borderId="1" xfId="0" applyNumberFormat="1" applyFont="1" applyBorder="1" applyAlignment="1">
      <alignment horizontal="right" vertical="center" shrinkToFit="1"/>
    </xf>
    <xf numFmtId="164" fontId="0" fillId="0" borderId="0" xfId="0" applyNumberFormat="1" applyAlignment="1">
      <alignment horizontal="left" vertical="top"/>
    </xf>
    <xf numFmtId="165" fontId="5" fillId="0" borderId="1" xfId="0" applyNumberFormat="1" applyFont="1" applyBorder="1" applyAlignment="1">
      <alignment horizontal="right" vertical="center" wrapText="1"/>
    </xf>
    <xf numFmtId="164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top" wrapText="1" indent="1"/>
    </xf>
    <xf numFmtId="0" fontId="6" fillId="0" borderId="3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12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zoomScaleNormal="100" workbookViewId="0">
      <selection activeCell="D5" sqref="D5:D7"/>
    </sheetView>
  </sheetViews>
  <sheetFormatPr defaultRowHeight="13.2"/>
  <cols>
    <col min="1" max="1" width="7.33203125" customWidth="1"/>
    <col min="2" max="2" width="44.77734375" customWidth="1"/>
    <col min="3" max="4" width="19.77734375" customWidth="1"/>
    <col min="5" max="5" width="10.77734375" customWidth="1"/>
    <col min="9" max="9" width="21.109375" customWidth="1"/>
  </cols>
  <sheetData>
    <row r="1" spans="1:9" ht="40.5" customHeight="1">
      <c r="A1" s="50" t="s">
        <v>6</v>
      </c>
      <c r="B1" s="50"/>
      <c r="C1" s="50"/>
      <c r="D1" s="50"/>
      <c r="E1" s="11"/>
    </row>
    <row r="2" spans="1:9" ht="24.75" customHeight="1">
      <c r="A2" s="48" t="s">
        <v>7</v>
      </c>
      <c r="B2" s="49"/>
      <c r="C2" s="49"/>
      <c r="D2" s="49"/>
      <c r="E2" s="10"/>
    </row>
    <row r="3" spans="1:9" ht="30" customHeight="1">
      <c r="A3" s="1" t="s">
        <v>0</v>
      </c>
      <c r="B3" s="2" t="s">
        <v>1</v>
      </c>
      <c r="C3" s="3" t="s">
        <v>2</v>
      </c>
      <c r="D3" s="4" t="s">
        <v>3</v>
      </c>
    </row>
    <row r="4" spans="1:9" ht="16.5" customHeight="1">
      <c r="A4" s="16" t="s">
        <v>4</v>
      </c>
      <c r="B4" s="17" t="s">
        <v>8</v>
      </c>
      <c r="C4" s="3"/>
      <c r="D4" s="4"/>
    </row>
    <row r="5" spans="1:9" ht="15.75" customHeight="1">
      <c r="A5" s="14">
        <v>1</v>
      </c>
      <c r="B5" s="12" t="s">
        <v>9</v>
      </c>
      <c r="C5" s="7">
        <v>9345.84</v>
      </c>
      <c r="D5" s="8">
        <f>C5*1.23</f>
        <v>11495.38</v>
      </c>
    </row>
    <row r="6" spans="1:9" ht="15" customHeight="1">
      <c r="A6" s="15">
        <v>2</v>
      </c>
      <c r="B6" s="12" t="s">
        <v>10</v>
      </c>
      <c r="C6" s="7">
        <v>373752.68</v>
      </c>
      <c r="D6" s="8">
        <f t="shared" ref="D6:D17" si="0">C6*1.23</f>
        <v>459715.8</v>
      </c>
    </row>
    <row r="7" spans="1:9" ht="15.75" customHeight="1">
      <c r="A7" s="14">
        <v>3</v>
      </c>
      <c r="B7" s="12" t="s">
        <v>11</v>
      </c>
      <c r="C7" s="7">
        <v>604791.81000000006</v>
      </c>
      <c r="D7" s="8">
        <f t="shared" si="0"/>
        <v>743893.93</v>
      </c>
    </row>
    <row r="8" spans="1:9" ht="15.75" customHeight="1">
      <c r="A8" s="14">
        <v>4</v>
      </c>
      <c r="B8" s="12" t="s">
        <v>12</v>
      </c>
      <c r="C8" s="7">
        <v>652.16999999999996</v>
      </c>
      <c r="D8" s="8">
        <f t="shared" si="0"/>
        <v>802.17</v>
      </c>
    </row>
    <row r="9" spans="1:9" ht="15" customHeight="1">
      <c r="A9" s="14">
        <v>5</v>
      </c>
      <c r="B9" s="12" t="s">
        <v>13</v>
      </c>
      <c r="C9" s="8">
        <v>588173.88</v>
      </c>
      <c r="D9" s="8">
        <f t="shared" si="0"/>
        <v>723453.87</v>
      </c>
      <c r="I9" s="5"/>
    </row>
    <row r="10" spans="1:9" ht="13.5" customHeight="1">
      <c r="A10" s="14">
        <v>6</v>
      </c>
      <c r="B10" s="12" t="s">
        <v>14</v>
      </c>
      <c r="C10" s="7">
        <v>2104574.96</v>
      </c>
      <c r="D10" s="8">
        <f t="shared" si="0"/>
        <v>2588627.2000000002</v>
      </c>
    </row>
    <row r="11" spans="1:9" ht="28.5" customHeight="1">
      <c r="A11" s="14">
        <v>7</v>
      </c>
      <c r="B11" s="12" t="s">
        <v>15</v>
      </c>
      <c r="C11" s="7">
        <v>203133.58</v>
      </c>
      <c r="D11" s="8">
        <f t="shared" si="0"/>
        <v>249854.3</v>
      </c>
    </row>
    <row r="12" spans="1:9" ht="14.25" customHeight="1">
      <c r="A12" s="14">
        <v>8</v>
      </c>
      <c r="B12" s="13" t="s">
        <v>16</v>
      </c>
      <c r="C12" s="8">
        <v>289573.5</v>
      </c>
      <c r="D12" s="8">
        <f t="shared" si="0"/>
        <v>356175.41</v>
      </c>
    </row>
    <row r="13" spans="1:9" ht="15" customHeight="1">
      <c r="A13" s="14">
        <v>9</v>
      </c>
      <c r="B13" s="12" t="s">
        <v>17</v>
      </c>
      <c r="C13" s="7">
        <v>132225.53</v>
      </c>
      <c r="D13" s="8">
        <f t="shared" si="0"/>
        <v>162637.4</v>
      </c>
    </row>
    <row r="14" spans="1:9" ht="15" customHeight="1">
      <c r="A14" s="14">
        <v>10</v>
      </c>
      <c r="B14" s="12" t="s">
        <v>18</v>
      </c>
      <c r="C14" s="7">
        <v>34102.639999999999</v>
      </c>
      <c r="D14" s="8">
        <f t="shared" si="0"/>
        <v>41946.25</v>
      </c>
    </row>
    <row r="15" spans="1:9" ht="18" customHeight="1">
      <c r="A15" s="14">
        <v>11</v>
      </c>
      <c r="B15" s="12" t="s">
        <v>19</v>
      </c>
      <c r="C15" s="7">
        <v>208238.36</v>
      </c>
      <c r="D15" s="8">
        <f t="shared" si="0"/>
        <v>256133.18</v>
      </c>
    </row>
    <row r="16" spans="1:9" ht="16.5" customHeight="1">
      <c r="A16" s="15">
        <v>12</v>
      </c>
      <c r="B16" s="12" t="s">
        <v>20</v>
      </c>
      <c r="C16" s="7">
        <v>484141.73</v>
      </c>
      <c r="D16" s="8">
        <f t="shared" si="0"/>
        <v>595494.32999999996</v>
      </c>
    </row>
    <row r="17" spans="1:4" ht="15.75" customHeight="1">
      <c r="A17" s="14">
        <v>13</v>
      </c>
      <c r="B17" s="13" t="s">
        <v>21</v>
      </c>
      <c r="C17" s="7">
        <v>98064.960000000006</v>
      </c>
      <c r="D17" s="8">
        <f t="shared" si="0"/>
        <v>120619.9</v>
      </c>
    </row>
    <row r="18" spans="1:4" ht="17.25" customHeight="1">
      <c r="A18" s="6"/>
      <c r="B18" s="18" t="s">
        <v>22</v>
      </c>
      <c r="C18" s="9">
        <f>SUM(C5:C17)</f>
        <v>5130771.6399999997</v>
      </c>
      <c r="D18" s="9">
        <f>SUM(D5:D17)</f>
        <v>6310849.1200000001</v>
      </c>
    </row>
    <row r="19" spans="1:4" ht="14.4">
      <c r="A19" s="16" t="s">
        <v>5</v>
      </c>
      <c r="B19" s="17" t="s">
        <v>23</v>
      </c>
      <c r="C19" s="3"/>
      <c r="D19" s="4"/>
    </row>
    <row r="20" spans="1:4" ht="29.25" customHeight="1">
      <c r="A20" s="14">
        <v>1</v>
      </c>
      <c r="B20" s="12" t="s">
        <v>25</v>
      </c>
      <c r="C20" s="7">
        <v>121646.58</v>
      </c>
      <c r="D20" s="8">
        <f>C20*1.23</f>
        <v>149625.29</v>
      </c>
    </row>
    <row r="21" spans="1:4" ht="27.6">
      <c r="A21" s="15">
        <v>2</v>
      </c>
      <c r="B21" s="12" t="s">
        <v>26</v>
      </c>
      <c r="C21" s="7">
        <v>246667.51999999999</v>
      </c>
      <c r="D21" s="8">
        <f t="shared" ref="D21:D24" si="1">C21*1.23</f>
        <v>303401.05</v>
      </c>
    </row>
    <row r="22" spans="1:4" ht="13.8">
      <c r="A22" s="14">
        <v>3</v>
      </c>
      <c r="B22" s="12" t="s">
        <v>27</v>
      </c>
      <c r="C22" s="7">
        <v>43378.2</v>
      </c>
      <c r="D22" s="8">
        <f t="shared" si="1"/>
        <v>53355.19</v>
      </c>
    </row>
    <row r="23" spans="1:4" ht="27.6">
      <c r="A23" s="14">
        <v>4</v>
      </c>
      <c r="B23" s="12" t="s">
        <v>28</v>
      </c>
      <c r="C23" s="7">
        <v>97755.67</v>
      </c>
      <c r="D23" s="8">
        <f t="shared" si="1"/>
        <v>120239.47</v>
      </c>
    </row>
    <row r="24" spans="1:4" ht="27.6">
      <c r="A24" s="14">
        <v>5</v>
      </c>
      <c r="B24" s="12" t="s">
        <v>29</v>
      </c>
      <c r="C24" s="8">
        <v>1640</v>
      </c>
      <c r="D24" s="8">
        <f t="shared" si="1"/>
        <v>2017.2</v>
      </c>
    </row>
    <row r="25" spans="1:4" ht="14.4">
      <c r="A25" s="6"/>
      <c r="B25" s="18" t="s">
        <v>24</v>
      </c>
      <c r="C25" s="9">
        <f>SUM(C20:C24)</f>
        <v>511087.97</v>
      </c>
      <c r="D25" s="9">
        <f>SUM(D20:D24)</f>
        <v>628638.19999999995</v>
      </c>
    </row>
    <row r="26" spans="1:4" ht="14.4">
      <c r="A26" s="16" t="s">
        <v>32</v>
      </c>
      <c r="B26" s="17" t="s">
        <v>30</v>
      </c>
      <c r="C26" s="3"/>
      <c r="D26" s="4"/>
    </row>
    <row r="27" spans="1:4" ht="14.25" customHeight="1">
      <c r="A27" s="14">
        <v>1</v>
      </c>
      <c r="B27" s="12" t="s">
        <v>35</v>
      </c>
      <c r="C27" s="7">
        <v>503298.45</v>
      </c>
      <c r="D27" s="8">
        <f>C27*1.23</f>
        <v>619057.09</v>
      </c>
    </row>
    <row r="28" spans="1:4" ht="13.8">
      <c r="A28" s="15">
        <v>2</v>
      </c>
      <c r="B28" s="12" t="s">
        <v>34</v>
      </c>
      <c r="C28" s="7">
        <v>15204.38</v>
      </c>
      <c r="D28" s="8">
        <f t="shared" ref="D28:D29" si="2">C28*1.23</f>
        <v>18701.39</v>
      </c>
    </row>
    <row r="29" spans="1:4" ht="13.8">
      <c r="A29" s="14">
        <v>3</v>
      </c>
      <c r="B29" s="12" t="s">
        <v>33</v>
      </c>
      <c r="C29" s="7">
        <v>285543.2</v>
      </c>
      <c r="D29" s="8">
        <f t="shared" si="2"/>
        <v>351218.14</v>
      </c>
    </row>
    <row r="30" spans="1:4" ht="14.4">
      <c r="A30" s="6"/>
      <c r="B30" s="18" t="s">
        <v>31</v>
      </c>
      <c r="C30" s="9">
        <f>SUM(C27:C29)</f>
        <v>804046.03</v>
      </c>
      <c r="D30" s="9">
        <f>SUM(D27:D29)</f>
        <v>988976.62</v>
      </c>
    </row>
    <row r="31" spans="1:4" ht="17.25" customHeight="1">
      <c r="A31" s="16" t="s">
        <v>36</v>
      </c>
      <c r="B31" s="17" t="s">
        <v>37</v>
      </c>
      <c r="C31" s="3"/>
      <c r="D31" s="4"/>
    </row>
    <row r="32" spans="1:4" ht="13.8">
      <c r="A32" s="14">
        <v>1</v>
      </c>
      <c r="B32" s="12" t="s">
        <v>39</v>
      </c>
      <c r="C32" s="7">
        <v>10038.92</v>
      </c>
      <c r="D32" s="8">
        <f>C32*1.23</f>
        <v>12347.87</v>
      </c>
    </row>
    <row r="33" spans="1:4" ht="13.8">
      <c r="A33" s="15">
        <v>2</v>
      </c>
      <c r="B33" s="12" t="s">
        <v>40</v>
      </c>
      <c r="C33" s="7">
        <v>9499.75</v>
      </c>
      <c r="D33" s="8">
        <f t="shared" ref="D33:D34" si="3">C33*1.23</f>
        <v>11684.69</v>
      </c>
    </row>
    <row r="34" spans="1:4" ht="13.8">
      <c r="A34" s="14">
        <v>3</v>
      </c>
      <c r="B34" s="12" t="s">
        <v>41</v>
      </c>
      <c r="C34" s="7">
        <v>3233.51</v>
      </c>
      <c r="D34" s="8">
        <f t="shared" si="3"/>
        <v>3977.22</v>
      </c>
    </row>
    <row r="35" spans="1:4" ht="14.4">
      <c r="A35" s="6"/>
      <c r="B35" s="18" t="s">
        <v>38</v>
      </c>
      <c r="C35" s="9">
        <f>SUM(C32:C34)</f>
        <v>22772.18</v>
      </c>
      <c r="D35" s="9">
        <f>SUM(D32:D34)</f>
        <v>28009.78</v>
      </c>
    </row>
    <row r="36" spans="1:4" ht="14.4">
      <c r="A36" s="16" t="s">
        <v>42</v>
      </c>
      <c r="B36" s="17" t="s">
        <v>43</v>
      </c>
      <c r="C36" s="3"/>
      <c r="D36" s="4"/>
    </row>
    <row r="37" spans="1:4" ht="14.4">
      <c r="A37" s="16"/>
      <c r="B37" s="17" t="s">
        <v>45</v>
      </c>
      <c r="C37" s="3"/>
      <c r="D37" s="4"/>
    </row>
    <row r="38" spans="1:4" ht="13.8">
      <c r="A38" s="14">
        <v>1</v>
      </c>
      <c r="B38" s="12" t="s">
        <v>44</v>
      </c>
      <c r="C38" s="7">
        <v>14127.24</v>
      </c>
      <c r="D38" s="8">
        <f>C38*1.23-0.01</f>
        <v>17376.5</v>
      </c>
    </row>
    <row r="39" spans="1:4" ht="13.8">
      <c r="A39" s="15">
        <v>2</v>
      </c>
      <c r="B39" s="12" t="s">
        <v>54</v>
      </c>
      <c r="C39" s="7">
        <v>34944.33</v>
      </c>
      <c r="D39" s="8">
        <f>C39*1.23-0.01</f>
        <v>42981.52</v>
      </c>
    </row>
    <row r="40" spans="1:4" ht="13.8">
      <c r="A40" s="14">
        <v>3</v>
      </c>
      <c r="B40" s="12" t="s">
        <v>55</v>
      </c>
      <c r="C40" s="7">
        <v>24808.01</v>
      </c>
      <c r="D40" s="8">
        <f t="shared" ref="D40:D50" si="4">C40*1.23</f>
        <v>30513.85</v>
      </c>
    </row>
    <row r="41" spans="1:4" ht="13.8">
      <c r="A41" s="14">
        <v>4</v>
      </c>
      <c r="B41" s="12" t="s">
        <v>56</v>
      </c>
      <c r="C41" s="7">
        <v>4236.34</v>
      </c>
      <c r="D41" s="8">
        <f t="shared" si="4"/>
        <v>5210.7</v>
      </c>
    </row>
    <row r="42" spans="1:4" ht="13.8">
      <c r="A42" s="14">
        <v>5</v>
      </c>
      <c r="B42" s="12" t="s">
        <v>57</v>
      </c>
      <c r="C42" s="8">
        <v>1823.59</v>
      </c>
      <c r="D42" s="8">
        <f t="shared" si="4"/>
        <v>2243.02</v>
      </c>
    </row>
    <row r="43" spans="1:4" ht="13.8">
      <c r="A43" s="14">
        <v>6</v>
      </c>
      <c r="B43" s="12" t="s">
        <v>58</v>
      </c>
      <c r="C43" s="7">
        <v>85891.25</v>
      </c>
      <c r="D43" s="8">
        <f t="shared" si="4"/>
        <v>105646.24</v>
      </c>
    </row>
    <row r="44" spans="1:4" ht="13.8">
      <c r="A44" s="14">
        <v>7</v>
      </c>
      <c r="B44" s="12" t="s">
        <v>60</v>
      </c>
      <c r="C44" s="7">
        <v>20738.189999999999</v>
      </c>
      <c r="D44" s="8">
        <f t="shared" si="4"/>
        <v>25507.97</v>
      </c>
    </row>
    <row r="45" spans="1:4" ht="13.8">
      <c r="A45" s="14">
        <v>8</v>
      </c>
      <c r="B45" s="13" t="s">
        <v>59</v>
      </c>
      <c r="C45" s="8">
        <v>8812.6200000000008</v>
      </c>
      <c r="D45" s="8">
        <f t="shared" si="4"/>
        <v>10839.52</v>
      </c>
    </row>
    <row r="46" spans="1:4" ht="13.8">
      <c r="A46" s="14">
        <v>9</v>
      </c>
      <c r="B46" s="12" t="s">
        <v>61</v>
      </c>
      <c r="C46" s="7">
        <v>3520.43</v>
      </c>
      <c r="D46" s="8">
        <f t="shared" si="4"/>
        <v>4330.13</v>
      </c>
    </row>
    <row r="47" spans="1:4" ht="13.8">
      <c r="A47" s="14">
        <v>10</v>
      </c>
      <c r="B47" s="12" t="s">
        <v>62</v>
      </c>
      <c r="C47" s="7">
        <v>43359.82</v>
      </c>
      <c r="D47" s="8">
        <f t="shared" si="4"/>
        <v>53332.58</v>
      </c>
    </row>
    <row r="48" spans="1:4" ht="13.8">
      <c r="A48" s="14">
        <v>11</v>
      </c>
      <c r="B48" s="12" t="s">
        <v>63</v>
      </c>
      <c r="C48" s="7">
        <v>66996.87</v>
      </c>
      <c r="D48" s="8">
        <f t="shared" si="4"/>
        <v>82406.149999999994</v>
      </c>
    </row>
    <row r="49" spans="1:9" ht="13.8">
      <c r="A49" s="15">
        <v>12</v>
      </c>
      <c r="B49" s="12" t="s">
        <v>64</v>
      </c>
      <c r="C49" s="7">
        <v>136627.54999999999</v>
      </c>
      <c r="D49" s="8">
        <f t="shared" si="4"/>
        <v>168051.89</v>
      </c>
    </row>
    <row r="50" spans="1:9" ht="13.8">
      <c r="A50" s="14">
        <v>13</v>
      </c>
      <c r="B50" s="13" t="s">
        <v>65</v>
      </c>
      <c r="C50" s="7">
        <v>128893.39</v>
      </c>
      <c r="D50" s="8">
        <f t="shared" si="4"/>
        <v>158538.87</v>
      </c>
    </row>
    <row r="51" spans="1:9" ht="13.8">
      <c r="A51" s="14"/>
      <c r="B51" s="47" t="s">
        <v>47</v>
      </c>
      <c r="C51" s="26">
        <f>SUM(C38:C50)</f>
        <v>574779.63</v>
      </c>
      <c r="D51" s="26">
        <f>SUM(D38:D50)</f>
        <v>706978.94</v>
      </c>
      <c r="I51" s="27"/>
    </row>
    <row r="52" spans="1:9" ht="14.4">
      <c r="A52" s="16"/>
      <c r="B52" s="17" t="s">
        <v>46</v>
      </c>
      <c r="C52" s="3"/>
      <c r="D52" s="4"/>
    </row>
    <row r="53" spans="1:9" ht="13.8">
      <c r="A53" s="14">
        <v>1</v>
      </c>
      <c r="B53" s="12" t="s">
        <v>66</v>
      </c>
      <c r="C53" s="7">
        <v>9635.57</v>
      </c>
      <c r="D53" s="8">
        <f>C53*1.23</f>
        <v>11851.75</v>
      </c>
    </row>
    <row r="54" spans="1:9" ht="13.8">
      <c r="A54" s="15">
        <v>2</v>
      </c>
      <c r="B54" s="12" t="s">
        <v>54</v>
      </c>
      <c r="C54" s="7">
        <v>22737.52</v>
      </c>
      <c r="D54" s="28">
        <f t="shared" ref="D54:D60" si="5">C54*1.23</f>
        <v>27967.15</v>
      </c>
    </row>
    <row r="55" spans="1:9" ht="13.8">
      <c r="A55" s="14">
        <v>3</v>
      </c>
      <c r="B55" s="12" t="s">
        <v>67</v>
      </c>
      <c r="C55" s="7">
        <v>14118.99</v>
      </c>
      <c r="D55" s="28">
        <f t="shared" si="5"/>
        <v>17366.358</v>
      </c>
    </row>
    <row r="56" spans="1:9" ht="13.8">
      <c r="A56" s="14">
        <v>4</v>
      </c>
      <c r="B56" s="12" t="s">
        <v>68</v>
      </c>
      <c r="C56" s="7">
        <v>3430.38</v>
      </c>
      <c r="D56" s="28">
        <f t="shared" si="5"/>
        <v>4219.3670000000002</v>
      </c>
    </row>
    <row r="57" spans="1:9" ht="13.8">
      <c r="A57" s="14">
        <v>5</v>
      </c>
      <c r="B57" s="12" t="s">
        <v>69</v>
      </c>
      <c r="C57" s="8">
        <v>10893</v>
      </c>
      <c r="D57" s="28">
        <f t="shared" si="5"/>
        <v>13398.39</v>
      </c>
    </row>
    <row r="58" spans="1:9" ht="13.8">
      <c r="A58" s="14">
        <v>6</v>
      </c>
      <c r="B58" s="12" t="s">
        <v>63</v>
      </c>
      <c r="C58" s="7">
        <v>15544.31</v>
      </c>
      <c r="D58" s="28">
        <f t="shared" si="5"/>
        <v>19119.501</v>
      </c>
    </row>
    <row r="59" spans="1:9" ht="13.8">
      <c r="A59" s="20">
        <v>7</v>
      </c>
      <c r="B59" s="12" t="s">
        <v>64</v>
      </c>
      <c r="C59" s="7">
        <v>32925.279999999999</v>
      </c>
      <c r="D59" s="28">
        <f t="shared" si="5"/>
        <v>40498.093999999997</v>
      </c>
    </row>
    <row r="60" spans="1:9" ht="13.8">
      <c r="A60" s="23">
        <v>8</v>
      </c>
      <c r="B60" s="22" t="s">
        <v>65</v>
      </c>
      <c r="C60" s="8">
        <v>25838.2</v>
      </c>
      <c r="D60" s="28">
        <f t="shared" si="5"/>
        <v>31780.986000000001</v>
      </c>
    </row>
    <row r="61" spans="1:9" ht="13.8">
      <c r="A61" s="23"/>
      <c r="B61" s="24" t="s">
        <v>48</v>
      </c>
      <c r="C61" s="25">
        <f>SUM(C53:C60)</f>
        <v>135123.25</v>
      </c>
      <c r="D61" s="25">
        <f>SUM(D53:D60)</f>
        <v>166201.60000000001</v>
      </c>
      <c r="I61" s="27"/>
    </row>
    <row r="62" spans="1:9" ht="15" thickBot="1">
      <c r="A62" s="21"/>
      <c r="B62" s="19" t="s">
        <v>47</v>
      </c>
      <c r="C62" s="9">
        <f>C51+C61</f>
        <v>709902.88</v>
      </c>
      <c r="D62" s="9">
        <f>D51+D61</f>
        <v>873180.54</v>
      </c>
    </row>
    <row r="63" spans="1:9" ht="32.25" customHeight="1" thickBot="1">
      <c r="A63" s="30"/>
      <c r="B63" s="31" t="s">
        <v>49</v>
      </c>
      <c r="C63" s="29">
        <f>C62+C35+C30+C25+C18</f>
        <v>7178580.7000000002</v>
      </c>
      <c r="D63" s="29">
        <f>D62+D35+D30+D25+D18</f>
        <v>8829654.2599999998</v>
      </c>
    </row>
  </sheetData>
  <mergeCells count="2">
    <mergeCell ref="A2:D2"/>
    <mergeCell ref="A1:D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"/>
  <sheetViews>
    <sheetView tabSelected="1" zoomScaleNormal="100" workbookViewId="0">
      <selection activeCell="E1" sqref="E1"/>
    </sheetView>
  </sheetViews>
  <sheetFormatPr defaultRowHeight="13.2"/>
  <cols>
    <col min="1" max="1" width="7.33203125" customWidth="1"/>
    <col min="2" max="2" width="44.77734375" customWidth="1"/>
    <col min="3" max="3" width="19.77734375" customWidth="1"/>
    <col min="4" max="4" width="20.6640625" customWidth="1"/>
    <col min="5" max="5" width="22.6640625" customWidth="1"/>
    <col min="9" max="9" width="21.109375" customWidth="1"/>
  </cols>
  <sheetData>
    <row r="1" spans="1:9" ht="15.6">
      <c r="E1" s="64" t="s">
        <v>70</v>
      </c>
    </row>
    <row r="2" spans="1:9" ht="40.5" customHeight="1">
      <c r="A2" s="52" t="s">
        <v>6</v>
      </c>
      <c r="B2" s="52"/>
      <c r="C2" s="52"/>
      <c r="D2" s="52"/>
      <c r="E2" s="52"/>
    </row>
    <row r="3" spans="1:9" ht="30.75" customHeight="1">
      <c r="A3" s="51" t="s">
        <v>71</v>
      </c>
      <c r="B3" s="51"/>
      <c r="C3" s="51"/>
      <c r="D3" s="51"/>
      <c r="E3" s="51"/>
    </row>
    <row r="4" spans="1:9" ht="30" customHeight="1">
      <c r="A4" s="1" t="s">
        <v>0</v>
      </c>
      <c r="B4" s="2" t="s">
        <v>1</v>
      </c>
      <c r="C4" s="3" t="s">
        <v>2</v>
      </c>
      <c r="D4" s="33" t="s">
        <v>3</v>
      </c>
      <c r="E4" s="34" t="s">
        <v>51</v>
      </c>
    </row>
    <row r="5" spans="1:9" ht="35.25" customHeight="1">
      <c r="A5" s="59" t="s">
        <v>4</v>
      </c>
      <c r="B5" s="57" t="s">
        <v>8</v>
      </c>
      <c r="C5" s="55"/>
      <c r="D5" s="53"/>
      <c r="E5" s="37" t="s">
        <v>52</v>
      </c>
    </row>
    <row r="6" spans="1:9" ht="33" customHeight="1">
      <c r="A6" s="60"/>
      <c r="B6" s="58"/>
      <c r="C6" s="56"/>
      <c r="D6" s="54"/>
      <c r="E6" s="37" t="s">
        <v>53</v>
      </c>
      <c r="I6" s="27"/>
    </row>
    <row r="7" spans="1:9" ht="24.75" customHeight="1">
      <c r="A7" s="16" t="s">
        <v>5</v>
      </c>
      <c r="B7" s="32" t="s">
        <v>23</v>
      </c>
      <c r="C7" s="35"/>
      <c r="D7" s="36"/>
      <c r="E7" s="38">
        <v>45260</v>
      </c>
    </row>
    <row r="8" spans="1:9" ht="21.75" customHeight="1">
      <c r="A8" s="16" t="s">
        <v>32</v>
      </c>
      <c r="B8" s="32" t="s">
        <v>30</v>
      </c>
      <c r="C8" s="35"/>
      <c r="D8" s="36"/>
      <c r="E8" s="38">
        <v>45260</v>
      </c>
    </row>
    <row r="9" spans="1:9" ht="28.5" customHeight="1">
      <c r="A9" s="16" t="s">
        <v>36</v>
      </c>
      <c r="B9" s="32" t="s">
        <v>37</v>
      </c>
      <c r="C9" s="35"/>
      <c r="D9" s="36"/>
      <c r="E9" s="38">
        <v>45260</v>
      </c>
    </row>
    <row r="10" spans="1:9" ht="43.8" thickBot="1">
      <c r="A10" s="16" t="s">
        <v>42</v>
      </c>
      <c r="B10" s="32" t="s">
        <v>50</v>
      </c>
      <c r="C10" s="35"/>
      <c r="D10" s="36"/>
      <c r="E10" s="39">
        <v>45260</v>
      </c>
    </row>
    <row r="11" spans="1:9" ht="32.25" customHeight="1" thickBot="1">
      <c r="A11" s="30"/>
      <c r="B11" s="31" t="s">
        <v>49</v>
      </c>
      <c r="C11" s="29">
        <f>SUM(C5:C10)</f>
        <v>0</v>
      </c>
      <c r="D11" s="29">
        <f>SUM(D5:D10)</f>
        <v>0</v>
      </c>
      <c r="E11" s="40"/>
    </row>
  </sheetData>
  <mergeCells count="6">
    <mergeCell ref="A3:E3"/>
    <mergeCell ref="A2:E2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"/>
  <sheetViews>
    <sheetView zoomScaleNormal="100" workbookViewId="0">
      <selection activeCell="E3" sqref="E3"/>
    </sheetView>
  </sheetViews>
  <sheetFormatPr defaultRowHeight="13.2"/>
  <cols>
    <col min="1" max="1" width="7.33203125" customWidth="1"/>
    <col min="2" max="2" width="44.77734375" customWidth="1"/>
    <col min="3" max="3" width="19.77734375" customWidth="1"/>
    <col min="4" max="4" width="20.6640625" customWidth="1"/>
    <col min="5" max="5" width="22.6640625" customWidth="1"/>
    <col min="9" max="9" width="21.109375" customWidth="1"/>
  </cols>
  <sheetData>
    <row r="1" spans="1:9" ht="40.5" customHeight="1">
      <c r="A1" s="52" t="s">
        <v>6</v>
      </c>
      <c r="B1" s="52"/>
      <c r="C1" s="52"/>
      <c r="D1" s="52"/>
      <c r="E1" s="52"/>
    </row>
    <row r="2" spans="1:9" ht="30.75" customHeight="1">
      <c r="A2" s="51" t="s">
        <v>7</v>
      </c>
      <c r="B2" s="51"/>
      <c r="C2" s="51"/>
      <c r="D2" s="51"/>
      <c r="E2" s="51"/>
    </row>
    <row r="3" spans="1:9" ht="30" customHeight="1">
      <c r="A3" s="1" t="s">
        <v>0</v>
      </c>
      <c r="B3" s="2" t="s">
        <v>1</v>
      </c>
      <c r="C3" s="3" t="s">
        <v>2</v>
      </c>
      <c r="D3" s="33" t="s">
        <v>3</v>
      </c>
      <c r="E3" s="46" t="s">
        <v>51</v>
      </c>
    </row>
    <row r="4" spans="1:9" ht="35.25" customHeight="1">
      <c r="A4" s="41" t="s">
        <v>4</v>
      </c>
      <c r="B4" s="42" t="s">
        <v>8</v>
      </c>
      <c r="C4" s="43">
        <f>Zestawienie!C18</f>
        <v>5130771.6399999997</v>
      </c>
      <c r="D4" s="44">
        <f>Zestawienie!D18</f>
        <v>6310849.1200000001</v>
      </c>
      <c r="E4" s="61" t="s">
        <v>52</v>
      </c>
    </row>
    <row r="5" spans="1:9" ht="24.75" customHeight="1">
      <c r="A5" s="16" t="s">
        <v>5</v>
      </c>
      <c r="B5" s="32" t="s">
        <v>23</v>
      </c>
      <c r="C5" s="35">
        <f>Zestawienie!C25</f>
        <v>511087.97</v>
      </c>
      <c r="D5" s="36">
        <f>Zestawienie!D25</f>
        <v>628638.19999999995</v>
      </c>
      <c r="E5" s="62"/>
    </row>
    <row r="6" spans="1:9" ht="21.75" customHeight="1">
      <c r="A6" s="16" t="s">
        <v>32</v>
      </c>
      <c r="B6" s="32" t="s">
        <v>30</v>
      </c>
      <c r="C6" s="35">
        <f>Zestawienie!C30</f>
        <v>804046.03</v>
      </c>
      <c r="D6" s="36">
        <f>Zestawienie!D30</f>
        <v>988976.62</v>
      </c>
      <c r="E6" s="62"/>
      <c r="I6" s="45"/>
    </row>
    <row r="7" spans="1:9" ht="28.5" customHeight="1">
      <c r="A7" s="16" t="s">
        <v>36</v>
      </c>
      <c r="B7" s="32" t="s">
        <v>37</v>
      </c>
      <c r="C7" s="35">
        <f>Zestawienie!C35</f>
        <v>22772.18</v>
      </c>
      <c r="D7" s="36">
        <f>Zestawienie!D35</f>
        <v>28009.78</v>
      </c>
      <c r="E7" s="62" t="s">
        <v>53</v>
      </c>
    </row>
    <row r="8" spans="1:9" ht="43.8" thickBot="1">
      <c r="A8" s="16" t="s">
        <v>42</v>
      </c>
      <c r="B8" s="32" t="s">
        <v>50</v>
      </c>
      <c r="C8" s="35">
        <f>Zestawienie!C62</f>
        <v>709902.88</v>
      </c>
      <c r="D8" s="36">
        <f>Zestawienie!D62</f>
        <v>873180.54</v>
      </c>
      <c r="E8" s="63"/>
    </row>
    <row r="9" spans="1:9" ht="32.25" customHeight="1" thickBot="1">
      <c r="A9" s="30"/>
      <c r="B9" s="31" t="s">
        <v>49</v>
      </c>
      <c r="C9" s="29">
        <f>SUM(C4:C8)</f>
        <v>7178580.7000000002</v>
      </c>
      <c r="D9" s="29">
        <f>SUM(D4:D8)</f>
        <v>8829654.2599999998</v>
      </c>
      <c r="E9" s="40"/>
    </row>
  </sheetData>
  <mergeCells count="4">
    <mergeCell ref="E4:E6"/>
    <mergeCell ref="E7:E8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Zestawienie</vt:lpstr>
      <vt:lpstr>Harmonogram</vt:lpstr>
      <vt:lpstr>Harmonogram (2)</vt:lpstr>
      <vt:lpstr>Harmonogram!Obszar_wydruku</vt:lpstr>
      <vt:lpstr>'Harmonogram (2)'!Obszar_wydruku</vt:lpstr>
      <vt:lpstr>Zestawienie!Obszar_wydruku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Kosztorys_Masłów_Wiata.ath</dc:title>
  <dc:creator>tomasz</dc:creator>
  <cp:lastModifiedBy>Michał Rak</cp:lastModifiedBy>
  <cp:lastPrinted>2023-01-19T11:29:28Z</cp:lastPrinted>
  <dcterms:created xsi:type="dcterms:W3CDTF">2022-06-06T12:05:56Z</dcterms:created>
  <dcterms:modified xsi:type="dcterms:W3CDTF">2023-01-20T12:02:03Z</dcterms:modified>
</cp:coreProperties>
</file>