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70" tabRatio="503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<sst xmlns="http://schemas.openxmlformats.org/spreadsheetml/2006/main" count="313" uniqueCount="59">
  <si>
    <t>Lp.</t>
  </si>
  <si>
    <t>Grupa taryfowa</t>
  </si>
  <si>
    <t>liczba PPE</t>
  </si>
  <si>
    <t>Moc umowna (kW)</t>
  </si>
  <si>
    <t>Okres obowiązywania umowy
(m-ce)</t>
  </si>
  <si>
    <t>Wartość jednostkowa</t>
  </si>
  <si>
    <t>Wartość za dostawę energii elektrycznej
(kol.10 + kol.12)</t>
  </si>
  <si>
    <t>Wartość za usługę dystrybucji (kol.15+kol.17+19+kol.21+kol.23+kol.25+kol.27+kol.29)</t>
  </si>
  <si>
    <t>Wartość za energię elektryczną
(kol.7xkol.9) (zł)</t>
  </si>
  <si>
    <t>Opłata handlowa (zł/m-c)</t>
  </si>
  <si>
    <t>Wartość za dostawę
(kol.8xkol.11)
(zł)</t>
  </si>
  <si>
    <t>Opłata jakościowa
(kol.7xkol.14) (zł)</t>
  </si>
  <si>
    <t>Stawka opłaty przejściowej (zł/kW/m-c)</t>
  </si>
  <si>
    <t>Opłata przejściowa
(kol.5xkol.8xkol.16)
(zł)</t>
  </si>
  <si>
    <t>Opłata zmienna(kol.7xkol.18)(zł)</t>
  </si>
  <si>
    <t>Składnik stały stawki sieciowej (zł/kW/m-c)</t>
  </si>
  <si>
    <t>Opłata stała(kol.5xkol.8xkol.20)(zł)</t>
  </si>
  <si>
    <t>Stawka opłaty abonamentowej (zł/mc)</t>
  </si>
  <si>
    <t>Opłata abonamentowa(kol.8xkol.22)(zł)</t>
  </si>
  <si>
    <t>opłata OZE</t>
  </si>
  <si>
    <t>opłata OZE (kol. 7 x kol. 24)</t>
  </si>
  <si>
    <t>Stawka opłaty kogeneracyjnej</t>
  </si>
  <si>
    <t>Opłata kogeneracyjna (kol.7 x kol 26)</t>
  </si>
  <si>
    <t>Stawka opłaty mocowej</t>
  </si>
  <si>
    <t>Opłata mocowa (kol. 7 x kol.29)</t>
  </si>
  <si>
    <t>C22a</t>
  </si>
  <si>
    <t>przyłącze</t>
  </si>
  <si>
    <t>strefa szczytowa</t>
  </si>
  <si>
    <t>x</t>
  </si>
  <si>
    <t>strefa pozaszczytowa</t>
  </si>
  <si>
    <t>łącznie</t>
  </si>
  <si>
    <t>Łącznie:</t>
  </si>
  <si>
    <t>C21</t>
  </si>
  <si>
    <t>jednostrefowa</t>
  </si>
  <si>
    <t>C11</t>
  </si>
  <si>
    <t>C12a</t>
  </si>
  <si>
    <t>C12b</t>
  </si>
  <si>
    <t>dzień</t>
  </si>
  <si>
    <t>noc</t>
  </si>
  <si>
    <t>G11</t>
  </si>
  <si>
    <t>Łącznie</t>
  </si>
  <si>
    <t>Wartość łączna(zł bez podatku VAT)(kol.13+kol.30)</t>
  </si>
  <si>
    <t>G12w</t>
  </si>
  <si>
    <t>z VAT</t>
  </si>
  <si>
    <r>
      <t xml:space="preserve">Wartość za dostawę energii elektrycznej </t>
    </r>
    <r>
      <rPr>
        <b/>
        <u val="single"/>
        <sz val="9"/>
        <color indexed="8"/>
        <rFont val="Calibri"/>
        <family val="2"/>
      </rPr>
      <t>(bez podatku VAT)</t>
    </r>
  </si>
  <si>
    <r>
      <t xml:space="preserve">Wartość za usługę dystrybucji energii elektrycznej </t>
    </r>
    <r>
      <rPr>
        <b/>
        <u val="single"/>
        <sz val="9"/>
        <color indexed="8"/>
        <rFont val="Calibri"/>
        <family val="2"/>
      </rPr>
      <t>(bez podatku VAT)</t>
    </r>
  </si>
  <si>
    <t>Wartość jednostkowa za energię elektryczną z podziałem na strefy czasowe (zł/kWh)</t>
  </si>
  <si>
    <t>Stawka jakościowa (zł/kWh)</t>
  </si>
  <si>
    <t>Składnik zmienny stawki sieciowej (zł/kWh)</t>
  </si>
  <si>
    <t>C11o</t>
  </si>
  <si>
    <t>B11</t>
  </si>
  <si>
    <t>B21</t>
  </si>
  <si>
    <t>B23</t>
  </si>
  <si>
    <t>Strefa szczyt przedpołudniowy/dzienna</t>
  </si>
  <si>
    <t>Strefa szczyt popołudniowy</t>
  </si>
  <si>
    <t>Pozostała część doby</t>
  </si>
  <si>
    <t>Przewidywana ilość zużycia energii elektrycznej czynnej
 w okresie od dnia 01.01.2024 do 31.12.2024 r.
[kWh]</t>
  </si>
  <si>
    <t xml:space="preserve"> SZCZEGÓŁOWY FORMULARZ CENOWY</t>
  </si>
  <si>
    <t xml:space="preserve">Załącznik nr 1a do SWZ 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</si>
</sst>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[$-415]General"/>
    <numFmt numFmtId="173" formatCode="[$-415]0%"/>
    <numFmt numFmtId="174" formatCode="#,##0.00\ [$zł-415];[Red]\-#,##0.00\ [$zł-415]"/>
    <numFmt numFmtId="175" formatCode="[$-415]0.00"/>
    <numFmt numFmtId="176" formatCode="[$-415]#,##0"/>
    <numFmt numFmtId="177" formatCode="[$-415]#,##0.00"/>
    <numFmt numFmtId="178" formatCode="#,##0.00\ &quot;zł&quot;"/>
    <numFmt numFmtId="179" formatCode="#,##0\ _z_ł"/>
    <numFmt numFmtId="180" formatCode="#,##0\ &quot;zł&quot;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[$-415]#,##0.0"/>
    <numFmt numFmtId="186" formatCode="[$-415]0.0"/>
    <numFmt numFmtId="187" formatCode="[$-415]0.000"/>
    <numFmt numFmtId="188" formatCode="[$-415]0.0000"/>
    <numFmt numFmtId="189" formatCode="[$-415]0.00000"/>
    <numFmt numFmtId="190" formatCode="[$-415]0.000000"/>
    <numFmt numFmtId="191" formatCode="[$-415]0.0000000"/>
    <numFmt numFmtId="192" formatCode="[$-415]0"/>
    <numFmt numFmtId="193" formatCode="&quot; 310/410&quot;"/>
    <numFmt numFmtId="194" formatCode="&quot; 390/490&quot;"/>
    <numFmt numFmtId="195" formatCode="#,##0.0"/>
    <numFmt numFmtId="196" formatCode="0.0"/>
  </numFmts>
  <fonts count="5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u val="single"/>
      <sz val="9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1"/>
      <color indexed="30"/>
      <name val="Arial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25"/>
      <name val="Arial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26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1"/>
      <color theme="10"/>
      <name val="Arial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b/>
      <i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2" fontId="4" fillId="0" borderId="0" applyBorder="0" applyProtection="0">
      <alignment/>
    </xf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2" fontId="3" fillId="0" borderId="0" applyBorder="0" applyProtection="0">
      <alignment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ill="0" applyBorder="0" applyAlignment="0" applyProtection="0"/>
    <xf numFmtId="173" fontId="4" fillId="0" borderId="0" applyBorder="0" applyProtection="0">
      <alignment/>
    </xf>
    <xf numFmtId="0" fontId="5" fillId="0" borderId="0" applyNumberFormat="0" applyBorder="0" applyProtection="0">
      <alignment/>
    </xf>
    <xf numFmtId="174" fontId="5" fillId="0" borderId="0" applyBorder="0" applyProtection="0">
      <alignment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2" fontId="26" fillId="0" borderId="0" xfId="44" applyFont="1" applyFill="1" applyBorder="1" applyAlignment="1" applyProtection="1">
      <alignment horizontal="center"/>
      <protection/>
    </xf>
    <xf numFmtId="172" fontId="26" fillId="0" borderId="0" xfId="44" applyFont="1" applyFill="1" applyBorder="1" applyAlignment="1" applyProtection="1">
      <alignment horizontal="justify"/>
      <protection/>
    </xf>
    <xf numFmtId="172" fontId="26" fillId="0" borderId="0" xfId="44" applyFont="1" applyFill="1" applyBorder="1" applyAlignment="1" applyProtection="1">
      <alignment/>
      <protection/>
    </xf>
    <xf numFmtId="172" fontId="26" fillId="0" borderId="10" xfId="55" applyFont="1" applyFill="1" applyBorder="1" applyAlignment="1" applyProtection="1">
      <alignment horizontal="center" vertical="center"/>
      <protection/>
    </xf>
    <xf numFmtId="172" fontId="26" fillId="0" borderId="10" xfId="55" applyFont="1" applyFill="1" applyBorder="1" applyAlignment="1" applyProtection="1">
      <alignment vertical="center"/>
      <protection/>
    </xf>
    <xf numFmtId="172" fontId="26" fillId="0" borderId="11" xfId="55" applyFont="1" applyFill="1" applyBorder="1" applyAlignment="1" applyProtection="1">
      <alignment horizontal="center" vertical="center"/>
      <protection/>
    </xf>
    <xf numFmtId="172" fontId="26" fillId="0" borderId="0" xfId="55" applyFont="1" applyFill="1" applyBorder="1" applyAlignment="1" applyProtection="1">
      <alignment horizontal="center" vertical="center"/>
      <protection/>
    </xf>
    <xf numFmtId="172" fontId="26" fillId="0" borderId="12" xfId="55" applyFont="1" applyFill="1" applyBorder="1" applyAlignment="1" applyProtection="1">
      <alignment horizontal="center" vertical="center" textRotation="90" wrapText="1"/>
      <protection/>
    </xf>
    <xf numFmtId="172" fontId="26" fillId="0" borderId="13" xfId="55" applyFont="1" applyFill="1" applyBorder="1" applyAlignment="1" applyProtection="1">
      <alignment horizontal="center" vertical="center" textRotation="90" wrapText="1"/>
      <protection/>
    </xf>
    <xf numFmtId="172" fontId="26" fillId="0" borderId="14" xfId="55" applyFont="1" applyFill="1" applyBorder="1" applyAlignment="1" applyProtection="1">
      <alignment horizontal="center" vertical="center" textRotation="90" wrapText="1"/>
      <protection/>
    </xf>
    <xf numFmtId="172" fontId="26" fillId="0" borderId="15" xfId="55" applyFont="1" applyFill="1" applyBorder="1" applyAlignment="1" applyProtection="1">
      <alignment horizontal="center" vertical="center" textRotation="90" wrapText="1"/>
      <protection/>
    </xf>
    <xf numFmtId="172" fontId="27" fillId="0" borderId="12" xfId="55" applyFont="1" applyFill="1" applyBorder="1" applyAlignment="1" applyProtection="1">
      <alignment horizontal="center" vertical="center"/>
      <protection/>
    </xf>
    <xf numFmtId="172" fontId="27" fillId="0" borderId="12" xfId="55" applyFont="1" applyFill="1" applyBorder="1" applyAlignment="1" applyProtection="1">
      <alignment horizontal="center" vertical="center" wrapText="1"/>
      <protection/>
    </xf>
    <xf numFmtId="172" fontId="27" fillId="0" borderId="13" xfId="55" applyFont="1" applyFill="1" applyBorder="1" applyAlignment="1" applyProtection="1">
      <alignment horizontal="center" vertical="center" wrapText="1"/>
      <protection/>
    </xf>
    <xf numFmtId="172" fontId="28" fillId="33" borderId="12" xfId="55" applyFont="1" applyFill="1" applyBorder="1" applyAlignment="1" applyProtection="1">
      <alignment horizontal="center" vertical="center"/>
      <protection/>
    </xf>
    <xf numFmtId="172" fontId="27" fillId="0" borderId="14" xfId="55" applyFont="1" applyFill="1" applyBorder="1" applyAlignment="1" applyProtection="1">
      <alignment horizontal="center" vertical="center" wrapText="1"/>
      <protection/>
    </xf>
    <xf numFmtId="175" fontId="29" fillId="0" borderId="15" xfId="55" applyNumberFormat="1" applyFont="1" applyFill="1" applyBorder="1" applyAlignment="1" applyProtection="1">
      <alignment horizontal="center" vertical="center" textRotation="90"/>
      <protection/>
    </xf>
    <xf numFmtId="176" fontId="29" fillId="0" borderId="15" xfId="55" applyNumberFormat="1" applyFont="1" applyFill="1" applyBorder="1" applyAlignment="1" applyProtection="1">
      <alignment horizontal="center" vertical="center"/>
      <protection/>
    </xf>
    <xf numFmtId="177" fontId="29" fillId="0" borderId="15" xfId="55" applyNumberFormat="1" applyFont="1" applyFill="1" applyBorder="1" applyAlignment="1" applyProtection="1">
      <alignment horizontal="center" vertical="center" wrapText="1"/>
      <protection/>
    </xf>
    <xf numFmtId="175" fontId="26" fillId="0" borderId="15" xfId="55" applyNumberFormat="1" applyFont="1" applyFill="1" applyBorder="1" applyAlignment="1" applyProtection="1">
      <alignment horizontal="center" vertical="center"/>
      <protection/>
    </xf>
    <xf numFmtId="177" fontId="26" fillId="0" borderId="15" xfId="55" applyNumberFormat="1" applyFont="1" applyFill="1" applyBorder="1" applyAlignment="1" applyProtection="1">
      <alignment horizontal="center" vertical="center"/>
      <protection/>
    </xf>
    <xf numFmtId="176" fontId="26" fillId="0" borderId="15" xfId="55" applyNumberFormat="1" applyFont="1" applyFill="1" applyBorder="1" applyAlignment="1" applyProtection="1">
      <alignment horizontal="center" vertical="center"/>
      <protection/>
    </xf>
    <xf numFmtId="177" fontId="26" fillId="33" borderId="15" xfId="55" applyNumberFormat="1" applyFont="1" applyFill="1" applyBorder="1" applyAlignment="1" applyProtection="1">
      <alignment horizontal="center" vertical="center"/>
      <protection/>
    </xf>
    <xf numFmtId="177" fontId="26" fillId="34" borderId="15" xfId="55" applyNumberFormat="1" applyFont="1" applyFill="1" applyBorder="1" applyAlignment="1" applyProtection="1">
      <alignment horizontal="center" vertical="center" wrapText="1"/>
      <protection/>
    </xf>
    <xf numFmtId="175" fontId="26" fillId="0" borderId="15" xfId="55" applyNumberFormat="1" applyFont="1" applyFill="1" applyBorder="1" applyAlignment="1" applyProtection="1">
      <alignment horizontal="justify" vertical="center" textRotation="90"/>
      <protection/>
    </xf>
    <xf numFmtId="175" fontId="26" fillId="0" borderId="15" xfId="55" applyNumberFormat="1" applyFont="1" applyFill="1" applyBorder="1" applyAlignment="1" applyProtection="1">
      <alignment horizontal="justify" vertical="center"/>
      <protection/>
    </xf>
    <xf numFmtId="177" fontId="26" fillId="0" borderId="15" xfId="55" applyNumberFormat="1" applyFont="1" applyFill="1" applyBorder="1" applyAlignment="1" applyProtection="1">
      <alignment horizontal="center" vertical="center" wrapText="1"/>
      <protection/>
    </xf>
    <xf numFmtId="176" fontId="26" fillId="0" borderId="15" xfId="55" applyNumberFormat="1" applyFont="1" applyFill="1" applyBorder="1" applyAlignment="1" applyProtection="1">
      <alignment horizontal="justify" vertical="center"/>
      <protection/>
    </xf>
    <xf numFmtId="177" fontId="26" fillId="0" borderId="15" xfId="55" applyNumberFormat="1" applyFont="1" applyFill="1" applyBorder="1" applyAlignment="1" applyProtection="1">
      <alignment horizontal="justify" vertical="center"/>
      <protection/>
    </xf>
    <xf numFmtId="177" fontId="26" fillId="33" borderId="15" xfId="55" applyNumberFormat="1" applyFont="1" applyFill="1" applyBorder="1" applyAlignment="1" applyProtection="1">
      <alignment horizontal="justify" vertical="center"/>
      <protection/>
    </xf>
    <xf numFmtId="177" fontId="26" fillId="33" borderId="15" xfId="55" applyNumberFormat="1" applyFont="1" applyFill="1" applyBorder="1" applyAlignment="1" applyProtection="1">
      <alignment horizontal="right" vertical="center"/>
      <protection/>
    </xf>
    <xf numFmtId="177" fontId="26" fillId="34" borderId="15" xfId="55" applyNumberFormat="1" applyFont="1" applyFill="1" applyBorder="1" applyAlignment="1" applyProtection="1">
      <alignment horizontal="right" vertical="center" wrapText="1"/>
      <protection/>
    </xf>
    <xf numFmtId="0" fontId="26" fillId="0" borderId="15" xfId="55" applyNumberFormat="1" applyFont="1" applyFill="1" applyBorder="1" applyAlignment="1" applyProtection="1">
      <alignment horizontal="justify" vertical="center"/>
      <protection/>
    </xf>
    <xf numFmtId="177" fontId="26" fillId="0" borderId="15" xfId="44" applyNumberFormat="1" applyFont="1" applyFill="1" applyBorder="1" applyAlignment="1" applyProtection="1">
      <alignment horizontal="justify"/>
      <protection/>
    </xf>
    <xf numFmtId="172" fontId="26" fillId="0" borderId="16" xfId="44" applyFont="1" applyFill="1" applyBorder="1" applyAlignment="1" applyProtection="1">
      <alignment horizontal="justify"/>
      <protection/>
    </xf>
    <xf numFmtId="4" fontId="26" fillId="0" borderId="0" xfId="44" applyNumberFormat="1" applyFont="1" applyFill="1" applyBorder="1" applyAlignment="1" applyProtection="1">
      <alignment horizontal="justify"/>
      <protection/>
    </xf>
    <xf numFmtId="172" fontId="30" fillId="0" borderId="0" xfId="44" applyFont="1" applyFill="1" applyBorder="1" applyAlignment="1" applyProtection="1">
      <alignment horizontal="justify" readingOrder="1"/>
      <protection/>
    </xf>
    <xf numFmtId="177" fontId="26" fillId="0" borderId="17" xfId="44" applyNumberFormat="1" applyFont="1" applyFill="1" applyBorder="1" applyAlignment="1" applyProtection="1">
      <alignment horizontal="justify"/>
      <protection/>
    </xf>
    <xf numFmtId="177" fontId="26" fillId="34" borderId="12" xfId="55" applyNumberFormat="1" applyFont="1" applyFill="1" applyBorder="1" applyAlignment="1" applyProtection="1">
      <alignment horizontal="right" vertical="center" wrapText="1"/>
      <protection/>
    </xf>
    <xf numFmtId="178" fontId="26" fillId="0" borderId="18" xfId="44" applyNumberFormat="1" applyFont="1" applyFill="1" applyBorder="1" applyAlignment="1" applyProtection="1">
      <alignment horizontal="justify"/>
      <protection/>
    </xf>
    <xf numFmtId="180" fontId="26" fillId="0" borderId="0" xfId="44" applyNumberFormat="1" applyFont="1" applyFill="1" applyBorder="1" applyAlignment="1" applyProtection="1">
      <alignment horizontal="center"/>
      <protection/>
    </xf>
    <xf numFmtId="177" fontId="26" fillId="0" borderId="15" xfId="55" applyNumberFormat="1" applyFont="1" applyFill="1" applyBorder="1" applyAlignment="1" applyProtection="1">
      <alignment horizontal="center" vertical="center" wrapText="1"/>
      <protection/>
    </xf>
    <xf numFmtId="175" fontId="26" fillId="0" borderId="15" xfId="55" applyNumberFormat="1" applyFont="1" applyFill="1" applyBorder="1" applyAlignment="1" applyProtection="1">
      <alignment horizontal="center" vertical="center"/>
      <protection/>
    </xf>
    <xf numFmtId="177" fontId="26" fillId="0" borderId="15" xfId="55" applyNumberFormat="1" applyFont="1" applyFill="1" applyBorder="1" applyAlignment="1" applyProtection="1">
      <alignment horizontal="center" vertical="center"/>
      <protection/>
    </xf>
    <xf numFmtId="177" fontId="26" fillId="0" borderId="15" xfId="55" applyNumberFormat="1" applyFont="1" applyFill="1" applyBorder="1" applyAlignment="1" applyProtection="1">
      <alignment horizontal="justify" vertical="center"/>
      <protection/>
    </xf>
    <xf numFmtId="175" fontId="26" fillId="0" borderId="15" xfId="55" applyNumberFormat="1" applyFont="1" applyFill="1" applyBorder="1" applyAlignment="1" applyProtection="1">
      <alignment horizontal="justify" vertical="center"/>
      <protection/>
    </xf>
    <xf numFmtId="175" fontId="26" fillId="0" borderId="15" xfId="55" applyNumberFormat="1" applyFont="1" applyFill="1" applyBorder="1" applyAlignment="1" applyProtection="1">
      <alignment horizontal="justify" vertical="center" textRotation="90"/>
      <protection/>
    </xf>
    <xf numFmtId="177" fontId="29" fillId="0" borderId="15" xfId="55" applyNumberFormat="1" applyFont="1" applyFill="1" applyBorder="1" applyAlignment="1" applyProtection="1">
      <alignment horizontal="center" vertical="center" wrapText="1"/>
      <protection/>
    </xf>
    <xf numFmtId="176" fontId="29" fillId="0" borderId="15" xfId="55" applyNumberFormat="1" applyFont="1" applyFill="1" applyBorder="1" applyAlignment="1" applyProtection="1">
      <alignment horizontal="center" vertical="center"/>
      <protection/>
    </xf>
    <xf numFmtId="185" fontId="29" fillId="0" borderId="15" xfId="55" applyNumberFormat="1" applyFont="1" applyFill="1" applyBorder="1" applyAlignment="1" applyProtection="1">
      <alignment horizontal="center" vertical="center"/>
      <protection/>
    </xf>
    <xf numFmtId="186" fontId="26" fillId="0" borderId="15" xfId="55" applyNumberFormat="1" applyFont="1" applyFill="1" applyBorder="1" applyAlignment="1" applyProtection="1">
      <alignment horizontal="center" vertical="center"/>
      <protection/>
    </xf>
    <xf numFmtId="175" fontId="31" fillId="0" borderId="15" xfId="55" applyNumberFormat="1" applyFont="1" applyFill="1" applyBorder="1" applyAlignment="1" applyProtection="1">
      <alignment horizontal="center" vertical="center" textRotation="90" wrapText="1"/>
      <protection/>
    </xf>
    <xf numFmtId="172" fontId="32" fillId="0" borderId="15" xfId="55" applyFont="1" applyFill="1" applyBorder="1" applyAlignment="1" applyProtection="1">
      <alignment horizontal="center" vertical="center" textRotation="90" wrapText="1"/>
      <protection/>
    </xf>
    <xf numFmtId="175" fontId="32" fillId="0" borderId="15" xfId="55" applyNumberFormat="1" applyFont="1" applyFill="1" applyBorder="1" applyAlignment="1" applyProtection="1">
      <alignment horizontal="center" vertical="center" textRotation="90" wrapText="1"/>
      <protection/>
    </xf>
    <xf numFmtId="172" fontId="31" fillId="0" borderId="15" xfId="55" applyFont="1" applyFill="1" applyBorder="1" applyAlignment="1" applyProtection="1">
      <alignment horizontal="center" vertical="center" textRotation="90" wrapText="1"/>
      <protection/>
    </xf>
    <xf numFmtId="196" fontId="26" fillId="0" borderId="15" xfId="55" applyNumberFormat="1" applyFont="1" applyFill="1" applyBorder="1" applyAlignment="1" applyProtection="1">
      <alignment horizontal="center" vertical="center"/>
      <protection/>
    </xf>
    <xf numFmtId="17" fontId="33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172" fontId="26" fillId="0" borderId="15" xfId="44" applyFont="1" applyFill="1" applyBorder="1" applyAlignment="1" applyProtection="1">
      <alignment/>
      <protection/>
    </xf>
    <xf numFmtId="185" fontId="29" fillId="0" borderId="19" xfId="55" applyNumberFormat="1" applyFont="1" applyFill="1" applyBorder="1" applyAlignment="1" applyProtection="1">
      <alignment horizontal="center" vertical="center"/>
      <protection/>
    </xf>
    <xf numFmtId="175" fontId="29" fillId="0" borderId="12" xfId="55" applyNumberFormat="1" applyFont="1" applyFill="1" applyBorder="1" applyAlignment="1" applyProtection="1">
      <alignment horizontal="center" vertical="center" textRotation="90"/>
      <protection/>
    </xf>
    <xf numFmtId="172" fontId="26" fillId="0" borderId="20" xfId="44" applyFont="1" applyFill="1" applyBorder="1" applyAlignment="1" applyProtection="1">
      <alignment horizontal="centerContinuous"/>
      <protection/>
    </xf>
    <xf numFmtId="172" fontId="26" fillId="0" borderId="21" xfId="44" applyFont="1" applyFill="1" applyBorder="1" applyAlignment="1" applyProtection="1">
      <alignment horizontal="centerContinuous"/>
      <protection/>
    </xf>
    <xf numFmtId="172" fontId="55" fillId="0" borderId="0" xfId="44" applyFont="1" applyFill="1" applyBorder="1" applyAlignment="1" applyProtection="1">
      <alignment horizontal="center"/>
      <protection/>
    </xf>
    <xf numFmtId="172" fontId="26" fillId="0" borderId="0" xfId="44" applyFont="1" applyFill="1" applyBorder="1" applyAlignment="1" applyProtection="1">
      <alignment horizontal="center"/>
      <protection/>
    </xf>
    <xf numFmtId="172" fontId="34" fillId="0" borderId="0" xfId="44" applyFont="1" applyFill="1" applyBorder="1" applyAlignment="1" applyProtection="1">
      <alignment horizontal="center" vertical="center" wrapText="1"/>
      <protection/>
    </xf>
    <xf numFmtId="172" fontId="26" fillId="0" borderId="15" xfId="55" applyFont="1" applyFill="1" applyBorder="1" applyAlignment="1" applyProtection="1">
      <alignment horizontal="center" vertical="center"/>
      <protection/>
    </xf>
    <xf numFmtId="172" fontId="26" fillId="0" borderId="15" xfId="55" applyFont="1" applyFill="1" applyBorder="1" applyAlignment="1" applyProtection="1">
      <alignment horizontal="center" vertical="center" textRotation="90" wrapText="1"/>
      <protection/>
    </xf>
    <xf numFmtId="172" fontId="26" fillId="0" borderId="15" xfId="55" applyFont="1" applyFill="1" applyBorder="1" applyAlignment="1" applyProtection="1">
      <alignment horizontal="center" vertical="center" wrapText="1"/>
      <protection/>
    </xf>
    <xf numFmtId="172" fontId="26" fillId="0" borderId="17" xfId="55" applyFont="1" applyFill="1" applyBorder="1" applyAlignment="1" applyProtection="1">
      <alignment horizontal="center" vertical="center"/>
      <protection/>
    </xf>
    <xf numFmtId="175" fontId="29" fillId="0" borderId="15" xfId="55" applyNumberFormat="1" applyFont="1" applyFill="1" applyBorder="1" applyAlignment="1" applyProtection="1">
      <alignment horizontal="center" vertical="center"/>
      <protection/>
    </xf>
    <xf numFmtId="172" fontId="29" fillId="0" borderId="15" xfId="55" applyNumberFormat="1" applyFont="1" applyFill="1" applyBorder="1" applyAlignment="1" applyProtection="1">
      <alignment horizontal="justify" vertical="center"/>
      <protection/>
    </xf>
    <xf numFmtId="176" fontId="26" fillId="0" borderId="15" xfId="55" applyNumberFormat="1" applyFont="1" applyFill="1" applyBorder="1" applyAlignment="1" applyProtection="1">
      <alignment horizontal="justify" vertical="center" wrapText="1"/>
      <protection/>
    </xf>
    <xf numFmtId="175" fontId="26" fillId="0" borderId="15" xfId="55" applyNumberFormat="1" applyFont="1" applyFill="1" applyBorder="1" applyAlignment="1" applyProtection="1">
      <alignment horizontal="center" vertical="center"/>
      <protection/>
    </xf>
    <xf numFmtId="177" fontId="26" fillId="0" borderId="15" xfId="55" applyNumberFormat="1" applyFont="1" applyFill="1" applyBorder="1" applyAlignment="1" applyProtection="1">
      <alignment horizontal="center" vertical="center"/>
      <protection/>
    </xf>
    <xf numFmtId="177" fontId="26" fillId="0" borderId="15" xfId="55" applyNumberFormat="1" applyFont="1" applyFill="1" applyBorder="1" applyAlignment="1" applyProtection="1">
      <alignment horizontal="center" vertical="center" wrapText="1"/>
      <protection/>
    </xf>
    <xf numFmtId="175" fontId="29" fillId="0" borderId="15" xfId="55" applyNumberFormat="1" applyFont="1" applyFill="1" applyBorder="1" applyAlignment="1" applyProtection="1">
      <alignment horizontal="justify" vertical="center" textRotation="90"/>
      <protection/>
    </xf>
    <xf numFmtId="185" fontId="29" fillId="0" borderId="12" xfId="55" applyNumberFormat="1" applyFont="1" applyFill="1" applyBorder="1" applyAlignment="1" applyProtection="1">
      <alignment horizontal="center" vertical="center"/>
      <protection/>
    </xf>
    <xf numFmtId="185" fontId="29" fillId="0" borderId="22" xfId="55" applyNumberFormat="1" applyFont="1" applyFill="1" applyBorder="1" applyAlignment="1" applyProtection="1">
      <alignment horizontal="center" vertical="center"/>
      <protection/>
    </xf>
    <xf numFmtId="172" fontId="32" fillId="0" borderId="15" xfId="55" applyFont="1" applyFill="1" applyBorder="1" applyAlignment="1" applyProtection="1">
      <alignment horizontal="center" vertical="center" textRotation="90" wrapText="1"/>
      <protection/>
    </xf>
    <xf numFmtId="177" fontId="29" fillId="0" borderId="15" xfId="55" applyNumberFormat="1" applyFont="1" applyFill="1" applyBorder="1" applyAlignment="1" applyProtection="1">
      <alignment horizontal="center" vertical="center" wrapText="1"/>
      <protection/>
    </xf>
    <xf numFmtId="175" fontId="26" fillId="0" borderId="15" xfId="55" applyNumberFormat="1" applyFont="1" applyFill="1" applyBorder="1" applyAlignment="1" applyProtection="1">
      <alignment horizontal="justify" vertical="center"/>
      <protection/>
    </xf>
    <xf numFmtId="177" fontId="26" fillId="0" borderId="15" xfId="55" applyNumberFormat="1" applyFont="1" applyFill="1" applyBorder="1" applyAlignment="1" applyProtection="1">
      <alignment horizontal="justify" vertical="center"/>
      <protection/>
    </xf>
    <xf numFmtId="0" fontId="26" fillId="0" borderId="15" xfId="55" applyNumberFormat="1" applyFont="1" applyFill="1" applyBorder="1" applyAlignment="1" applyProtection="1">
      <alignment horizontal="justify" vertical="center"/>
      <protection/>
    </xf>
    <xf numFmtId="172" fontId="26" fillId="0" borderId="15" xfId="55" applyNumberFormat="1" applyFont="1" applyFill="1" applyBorder="1" applyAlignment="1" applyProtection="1">
      <alignment horizontal="justify" vertical="center"/>
      <protection/>
    </xf>
    <xf numFmtId="175" fontId="26" fillId="0" borderId="15" xfId="55" applyNumberFormat="1" applyFont="1" applyFill="1" applyBorder="1" applyAlignment="1" applyProtection="1">
      <alignment horizontal="justify" vertical="center" textRotation="90"/>
      <protection/>
    </xf>
    <xf numFmtId="186" fontId="26" fillId="0" borderId="15" xfId="55" applyNumberFormat="1" applyFont="1" applyFill="1" applyBorder="1" applyAlignment="1" applyProtection="1">
      <alignment horizontal="center" vertical="center"/>
      <protection/>
    </xf>
    <xf numFmtId="172" fontId="31" fillId="0" borderId="15" xfId="55" applyFont="1" applyFill="1" applyBorder="1" applyAlignment="1" applyProtection="1">
      <alignment horizontal="center" vertical="center" textRotation="90" wrapText="1"/>
      <protection/>
    </xf>
    <xf numFmtId="175" fontId="26" fillId="0" borderId="12" xfId="55" applyNumberFormat="1" applyFont="1" applyFill="1" applyBorder="1" applyAlignment="1" applyProtection="1">
      <alignment horizontal="center" vertical="center"/>
      <protection/>
    </xf>
    <xf numFmtId="175" fontId="26" fillId="0" borderId="22" xfId="55" applyNumberFormat="1" applyFont="1" applyFill="1" applyBorder="1" applyAlignment="1" applyProtection="1">
      <alignment horizontal="center" vertical="center"/>
      <protection/>
    </xf>
    <xf numFmtId="172" fontId="26" fillId="0" borderId="15" xfId="44" applyFont="1" applyFill="1" applyBorder="1" applyAlignment="1" applyProtection="1">
      <alignment horizontal="justify"/>
      <protection/>
    </xf>
    <xf numFmtId="172" fontId="26" fillId="0" borderId="15" xfId="44" applyFont="1" applyFill="1" applyBorder="1" applyAlignment="1" applyProtection="1">
      <alignment horizontal="center"/>
      <protection/>
    </xf>
    <xf numFmtId="196" fontId="26" fillId="0" borderId="15" xfId="55" applyNumberFormat="1" applyFont="1" applyFill="1" applyBorder="1" applyAlignment="1" applyProtection="1">
      <alignment horizontal="center" vertical="center"/>
      <protection/>
    </xf>
    <xf numFmtId="172" fontId="29" fillId="0" borderId="12" xfId="55" applyNumberFormat="1" applyFont="1" applyFill="1" applyBorder="1" applyAlignment="1" applyProtection="1">
      <alignment horizontal="justify" vertic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 3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Followed Hyperlink" xfId="57"/>
    <cellStyle name="Percent" xfId="58"/>
    <cellStyle name="Procentowy 2" xfId="59"/>
    <cellStyle name="Result 1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tabSelected="1" view="pageBreakPreview" zoomScale="80" zoomScaleNormal="80" zoomScaleSheetLayoutView="80" workbookViewId="0" topLeftCell="A1">
      <selection activeCell="N5" sqref="N5:AD5"/>
    </sheetView>
  </sheetViews>
  <sheetFormatPr defaultColWidth="8.00390625" defaultRowHeight="14.25"/>
  <cols>
    <col min="1" max="1" width="2.625" style="1" customWidth="1"/>
    <col min="2" max="2" width="6.125" style="1" customWidth="1"/>
    <col min="3" max="3" width="4.50390625" style="2" customWidth="1"/>
    <col min="4" max="4" width="2.50390625" style="2" customWidth="1"/>
    <col min="5" max="5" width="8.00390625" style="2" customWidth="1"/>
    <col min="6" max="6" width="9.875" style="1" customWidth="1"/>
    <col min="7" max="7" width="11.00390625" style="2" customWidth="1"/>
    <col min="8" max="8" width="3.125" style="2" customWidth="1"/>
    <col min="9" max="9" width="7.50390625" style="2" customWidth="1"/>
    <col min="10" max="10" width="12.375" style="2" customWidth="1"/>
    <col min="11" max="11" width="7.50390625" style="2" customWidth="1"/>
    <col min="12" max="12" width="8.50390625" style="2" customWidth="1"/>
    <col min="13" max="13" width="11.50390625" style="2" customWidth="1"/>
    <col min="14" max="14" width="6.625" style="2" customWidth="1"/>
    <col min="15" max="15" width="7.375" style="2" customWidth="1"/>
    <col min="16" max="16" width="6.375" style="2" customWidth="1"/>
    <col min="17" max="17" width="8.125" style="2" customWidth="1"/>
    <col min="18" max="18" width="6.375" style="2" customWidth="1"/>
    <col min="19" max="19" width="8.625" style="2" customWidth="1"/>
    <col min="20" max="20" width="6.00390625" style="2" customWidth="1"/>
    <col min="21" max="21" width="7.50390625" style="2" customWidth="1"/>
    <col min="22" max="22" width="4.875" style="2" customWidth="1"/>
    <col min="23" max="23" width="6.75390625" style="2" customWidth="1"/>
    <col min="24" max="24" width="5.375" style="2" customWidth="1"/>
    <col min="25" max="25" width="6.50390625" style="2" customWidth="1"/>
    <col min="26" max="28" width="8.875" style="2" customWidth="1"/>
    <col min="29" max="29" width="8.875" style="1" customWidth="1"/>
    <col min="30" max="30" width="8.875" style="2" customWidth="1"/>
    <col min="31" max="31" width="12.375" style="2" customWidth="1"/>
    <col min="32" max="48" width="8.00390625" style="2" customWidth="1"/>
    <col min="49" max="16384" width="8.00390625" style="3" customWidth="1"/>
  </cols>
  <sheetData>
    <row r="1" spans="27:31" ht="21.75" customHeight="1">
      <c r="AA1" s="64" t="s">
        <v>58</v>
      </c>
      <c r="AB1" s="65"/>
      <c r="AC1" s="65"/>
      <c r="AD1" s="65"/>
      <c r="AE1" s="65"/>
    </row>
    <row r="2" spans="1:31" ht="15.75" customHeight="1">
      <c r="A2" s="66" t="s">
        <v>57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1:31" ht="24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</row>
    <row r="4" spans="1:31" ht="12">
      <c r="A4" s="4"/>
      <c r="B4" s="4"/>
      <c r="C4" s="5"/>
      <c r="D4" s="5"/>
      <c r="E4" s="5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4"/>
      <c r="AD4" s="5"/>
      <c r="AE4" s="5"/>
    </row>
    <row r="5" spans="1:31" s="1" customFormat="1" ht="31.5" customHeight="1">
      <c r="A5" s="67" t="s">
        <v>0</v>
      </c>
      <c r="B5" s="68" t="s">
        <v>1</v>
      </c>
      <c r="C5" s="68" t="s">
        <v>2</v>
      </c>
      <c r="D5" s="68" t="s">
        <v>3</v>
      </c>
      <c r="E5" s="68"/>
      <c r="F5" s="68" t="s">
        <v>56</v>
      </c>
      <c r="G5" s="68"/>
      <c r="H5" s="68" t="s">
        <v>4</v>
      </c>
      <c r="I5" s="69" t="s">
        <v>44</v>
      </c>
      <c r="J5" s="69"/>
      <c r="K5" s="69"/>
      <c r="L5" s="69"/>
      <c r="M5" s="69"/>
      <c r="N5" s="67" t="s">
        <v>45</v>
      </c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8" t="s">
        <v>41</v>
      </c>
    </row>
    <row r="6" spans="1:31" s="1" customFormat="1" ht="33" customHeight="1">
      <c r="A6" s="67"/>
      <c r="B6" s="68"/>
      <c r="C6" s="68"/>
      <c r="D6" s="68"/>
      <c r="E6" s="68"/>
      <c r="F6" s="68"/>
      <c r="G6" s="68"/>
      <c r="H6" s="68"/>
      <c r="I6" s="67" t="s">
        <v>5</v>
      </c>
      <c r="J6" s="67"/>
      <c r="K6" s="67"/>
      <c r="L6" s="67"/>
      <c r="M6" s="68" t="s">
        <v>6</v>
      </c>
      <c r="N6" s="70" t="s">
        <v>5</v>
      </c>
      <c r="O6" s="70"/>
      <c r="P6" s="70"/>
      <c r="Q6" s="6"/>
      <c r="R6" s="6"/>
      <c r="S6" s="6"/>
      <c r="T6" s="6"/>
      <c r="U6" s="6"/>
      <c r="V6" s="6"/>
      <c r="W6" s="6"/>
      <c r="X6" s="7"/>
      <c r="Y6" s="7"/>
      <c r="Z6" s="7"/>
      <c r="AA6" s="7"/>
      <c r="AB6" s="7"/>
      <c r="AC6" s="7"/>
      <c r="AD6" s="68" t="s">
        <v>7</v>
      </c>
      <c r="AE6" s="68"/>
    </row>
    <row r="7" spans="1:31" s="1" customFormat="1" ht="114.75" customHeight="1">
      <c r="A7" s="67"/>
      <c r="B7" s="68"/>
      <c r="C7" s="68"/>
      <c r="D7" s="68"/>
      <c r="E7" s="68"/>
      <c r="F7" s="68"/>
      <c r="G7" s="68"/>
      <c r="H7" s="68"/>
      <c r="I7" s="8" t="s">
        <v>46</v>
      </c>
      <c r="J7" s="8" t="s">
        <v>8</v>
      </c>
      <c r="K7" s="8" t="s">
        <v>9</v>
      </c>
      <c r="L7" s="9" t="s">
        <v>10</v>
      </c>
      <c r="M7" s="68"/>
      <c r="N7" s="10" t="s">
        <v>47</v>
      </c>
      <c r="O7" s="8" t="s">
        <v>11</v>
      </c>
      <c r="P7" s="8" t="s">
        <v>12</v>
      </c>
      <c r="Q7" s="8" t="s">
        <v>13</v>
      </c>
      <c r="R7" s="8" t="s">
        <v>48</v>
      </c>
      <c r="S7" s="8" t="s">
        <v>14</v>
      </c>
      <c r="T7" s="8" t="s">
        <v>15</v>
      </c>
      <c r="U7" s="8" t="s">
        <v>16</v>
      </c>
      <c r="V7" s="8" t="s">
        <v>17</v>
      </c>
      <c r="W7" s="9" t="s">
        <v>18</v>
      </c>
      <c r="X7" s="11" t="s">
        <v>19</v>
      </c>
      <c r="Y7" s="11" t="s">
        <v>20</v>
      </c>
      <c r="Z7" s="11" t="s">
        <v>21</v>
      </c>
      <c r="AA7" s="11" t="s">
        <v>22</v>
      </c>
      <c r="AB7" s="11" t="s">
        <v>23</v>
      </c>
      <c r="AC7" s="11" t="s">
        <v>24</v>
      </c>
      <c r="AD7" s="68"/>
      <c r="AE7" s="68"/>
    </row>
    <row r="8" spans="1:31" s="1" customFormat="1" ht="12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3">
        <v>10</v>
      </c>
      <c r="K8" s="13">
        <v>11</v>
      </c>
      <c r="L8" s="14">
        <v>12</v>
      </c>
      <c r="M8" s="15">
        <v>13</v>
      </c>
      <c r="N8" s="16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3">
        <v>21</v>
      </c>
      <c r="V8" s="13">
        <v>22</v>
      </c>
      <c r="W8" s="14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5">
        <v>30</v>
      </c>
      <c r="AE8" s="15">
        <v>31</v>
      </c>
    </row>
    <row r="9" spans="1:31" s="1" customFormat="1" ht="46.5" customHeight="1">
      <c r="A9" s="67">
        <v>1</v>
      </c>
      <c r="B9" s="71" t="s">
        <v>25</v>
      </c>
      <c r="C9" s="72">
        <v>7</v>
      </c>
      <c r="D9" s="17" t="s">
        <v>26</v>
      </c>
      <c r="E9" s="50">
        <v>439.5</v>
      </c>
      <c r="F9" s="53" t="s">
        <v>27</v>
      </c>
      <c r="G9" s="19">
        <v>326820</v>
      </c>
      <c r="H9" s="73">
        <v>12</v>
      </c>
      <c r="I9" s="20"/>
      <c r="J9" s="21">
        <f>G9*I9</f>
        <v>0</v>
      </c>
      <c r="K9" s="20"/>
      <c r="L9" s="21">
        <f>H9*K9</f>
        <v>0</v>
      </c>
      <c r="M9" s="74" t="s">
        <v>28</v>
      </c>
      <c r="N9" s="20"/>
      <c r="O9" s="21">
        <f>G9*N9</f>
        <v>0</v>
      </c>
      <c r="P9" s="20"/>
      <c r="Q9" s="21">
        <f>H9*P9</f>
        <v>0</v>
      </c>
      <c r="R9" s="20"/>
      <c r="S9" s="21">
        <f>G9*R9</f>
        <v>0</v>
      </c>
      <c r="T9" s="20"/>
      <c r="U9" s="21">
        <f>E9*H9*T9</f>
        <v>0</v>
      </c>
      <c r="V9" s="21"/>
      <c r="W9" s="21">
        <f>H9*V9</f>
        <v>0</v>
      </c>
      <c r="X9" s="21"/>
      <c r="Y9" s="21">
        <f>G9*X9</f>
        <v>0</v>
      </c>
      <c r="Z9" s="21"/>
      <c r="AA9" s="21">
        <f>G9*Z9</f>
        <v>0</v>
      </c>
      <c r="AB9" s="21"/>
      <c r="AC9" s="21">
        <f>G9*AB9</f>
        <v>0</v>
      </c>
      <c r="AD9" s="75" t="s">
        <v>28</v>
      </c>
      <c r="AE9" s="76" t="s">
        <v>28</v>
      </c>
    </row>
    <row r="10" spans="1:31" s="1" customFormat="1" ht="59.25" customHeight="1">
      <c r="A10" s="67"/>
      <c r="B10" s="71"/>
      <c r="C10" s="72"/>
      <c r="D10" s="17"/>
      <c r="E10" s="18">
        <v>0</v>
      </c>
      <c r="F10" s="53" t="s">
        <v>29</v>
      </c>
      <c r="G10" s="48">
        <v>562552</v>
      </c>
      <c r="H10" s="73"/>
      <c r="I10" s="20"/>
      <c r="J10" s="21">
        <f>G10*I10</f>
        <v>0</v>
      </c>
      <c r="K10" s="20" t="s">
        <v>28</v>
      </c>
      <c r="L10" s="21" t="s">
        <v>28</v>
      </c>
      <c r="M10" s="74"/>
      <c r="N10" s="20"/>
      <c r="O10" s="21">
        <f>G10*N10</f>
        <v>0</v>
      </c>
      <c r="P10" s="20" t="s">
        <v>28</v>
      </c>
      <c r="Q10" s="21" t="s">
        <v>28</v>
      </c>
      <c r="R10" s="20"/>
      <c r="S10" s="21">
        <f>G10*R10</f>
        <v>0</v>
      </c>
      <c r="T10" s="20" t="s">
        <v>28</v>
      </c>
      <c r="U10" s="21" t="s">
        <v>28</v>
      </c>
      <c r="V10" s="21" t="s">
        <v>28</v>
      </c>
      <c r="W10" s="21" t="s">
        <v>28</v>
      </c>
      <c r="X10" s="21"/>
      <c r="Y10" s="21">
        <f>G10*X10</f>
        <v>0</v>
      </c>
      <c r="Z10" s="21"/>
      <c r="AA10" s="21">
        <f>G10*Z10</f>
        <v>0</v>
      </c>
      <c r="AB10" s="21"/>
      <c r="AC10" s="21">
        <f>(G10*(1-80%))*AB10</f>
        <v>0</v>
      </c>
      <c r="AD10" s="75"/>
      <c r="AE10" s="76"/>
    </row>
    <row r="11" spans="1:31" s="1" customFormat="1" ht="42.75" customHeight="1">
      <c r="A11" s="67"/>
      <c r="B11" s="71"/>
      <c r="C11" s="72"/>
      <c r="D11" s="17" t="s">
        <v>30</v>
      </c>
      <c r="E11" s="50">
        <f>E9+E10</f>
        <v>439.5</v>
      </c>
      <c r="F11" s="54" t="s">
        <v>31</v>
      </c>
      <c r="G11" s="19">
        <f>SUM(G9:G10)</f>
        <v>889372</v>
      </c>
      <c r="H11" s="22" t="s">
        <v>28</v>
      </c>
      <c r="I11" s="20" t="s">
        <v>28</v>
      </c>
      <c r="J11" s="21">
        <f>SUM(J9:J10)</f>
        <v>0</v>
      </c>
      <c r="K11" s="20" t="s">
        <v>31</v>
      </c>
      <c r="L11" s="21">
        <f>SUM(L9:L10)</f>
        <v>0</v>
      </c>
      <c r="M11" s="23">
        <f>J11+L11</f>
        <v>0</v>
      </c>
      <c r="N11" s="20" t="s">
        <v>31</v>
      </c>
      <c r="O11" s="21">
        <f>SUM(O9:O10)</f>
        <v>0</v>
      </c>
      <c r="P11" s="20" t="s">
        <v>31</v>
      </c>
      <c r="Q11" s="21">
        <f>SUM(Q9:Q10)</f>
        <v>0</v>
      </c>
      <c r="R11" s="20" t="s">
        <v>31</v>
      </c>
      <c r="S11" s="21">
        <f>SUM(S9:S10)</f>
        <v>0</v>
      </c>
      <c r="T11" s="20" t="s">
        <v>31</v>
      </c>
      <c r="U11" s="21">
        <f>SUM(U9:U10)</f>
        <v>0</v>
      </c>
      <c r="V11" s="20" t="s">
        <v>28</v>
      </c>
      <c r="W11" s="20" t="s">
        <v>28</v>
      </c>
      <c r="X11" s="20" t="s">
        <v>28</v>
      </c>
      <c r="Y11" s="21">
        <f>SUM(Y9:Y10)</f>
        <v>0</v>
      </c>
      <c r="Z11" s="20" t="s">
        <v>28</v>
      </c>
      <c r="AA11" s="21">
        <f>SUM(AA9:AA10)</f>
        <v>0</v>
      </c>
      <c r="AB11" s="20" t="s">
        <v>28</v>
      </c>
      <c r="AC11" s="21">
        <f>SUM(AC9:AC10)</f>
        <v>0</v>
      </c>
      <c r="AD11" s="23">
        <f>O11+Q11+S11+U11+W9+Y11+AA11+AC11</f>
        <v>0</v>
      </c>
      <c r="AE11" s="24">
        <f>M11+AD11</f>
        <v>0</v>
      </c>
    </row>
    <row r="12" spans="1:31" ht="15.75" customHeight="1">
      <c r="A12" s="67">
        <v>2</v>
      </c>
      <c r="B12" s="71" t="s">
        <v>32</v>
      </c>
      <c r="C12" s="72">
        <v>8</v>
      </c>
      <c r="D12" s="77" t="s">
        <v>26</v>
      </c>
      <c r="E12" s="78">
        <v>457</v>
      </c>
      <c r="F12" s="80" t="s">
        <v>33</v>
      </c>
      <c r="G12" s="81">
        <v>525673</v>
      </c>
      <c r="H12" s="73">
        <v>12</v>
      </c>
      <c r="I12" s="82"/>
      <c r="J12" s="75">
        <f>G12*I12</f>
        <v>0</v>
      </c>
      <c r="K12" s="82"/>
      <c r="L12" s="83">
        <f>H12*K12</f>
        <v>0</v>
      </c>
      <c r="M12" s="74" t="s">
        <v>28</v>
      </c>
      <c r="N12" s="74"/>
      <c r="O12" s="84">
        <f>G12*N12</f>
        <v>0</v>
      </c>
      <c r="P12" s="82"/>
      <c r="Q12" s="83">
        <f>E12*H12*P12</f>
        <v>0</v>
      </c>
      <c r="R12" s="74"/>
      <c r="S12" s="83">
        <f>G12*R12</f>
        <v>0</v>
      </c>
      <c r="T12" s="82"/>
      <c r="U12" s="83">
        <f>E12*H12*T12</f>
        <v>0</v>
      </c>
      <c r="V12" s="83"/>
      <c r="W12" s="83">
        <f>H12*V12</f>
        <v>0</v>
      </c>
      <c r="X12" s="83"/>
      <c r="Y12" s="75">
        <f>G14*X12</f>
        <v>0</v>
      </c>
      <c r="Z12" s="75"/>
      <c r="AA12" s="75">
        <f>G12*Z12</f>
        <v>0</v>
      </c>
      <c r="AB12" s="75"/>
      <c r="AC12" s="75">
        <f>(G14*(1-30%)*AB12)</f>
        <v>0</v>
      </c>
      <c r="AD12" s="75" t="s">
        <v>28</v>
      </c>
      <c r="AE12" s="76" t="s">
        <v>28</v>
      </c>
    </row>
    <row r="13" spans="1:31" ht="51.75" customHeight="1">
      <c r="A13" s="67"/>
      <c r="B13" s="71"/>
      <c r="C13" s="72"/>
      <c r="D13" s="77"/>
      <c r="E13" s="79"/>
      <c r="F13" s="80"/>
      <c r="G13" s="81"/>
      <c r="H13" s="73"/>
      <c r="I13" s="82"/>
      <c r="J13" s="75"/>
      <c r="K13" s="82"/>
      <c r="L13" s="83"/>
      <c r="M13" s="74"/>
      <c r="N13" s="74"/>
      <c r="O13" s="84"/>
      <c r="P13" s="82"/>
      <c r="Q13" s="83"/>
      <c r="R13" s="74"/>
      <c r="S13" s="83"/>
      <c r="T13" s="82"/>
      <c r="U13" s="83"/>
      <c r="V13" s="83"/>
      <c r="W13" s="83"/>
      <c r="X13" s="83"/>
      <c r="Y13" s="75"/>
      <c r="Z13" s="75"/>
      <c r="AA13" s="75"/>
      <c r="AB13" s="75"/>
      <c r="AC13" s="75"/>
      <c r="AD13" s="75"/>
      <c r="AE13" s="76"/>
    </row>
    <row r="14" spans="1:31" s="1" customFormat="1" ht="33">
      <c r="A14" s="67"/>
      <c r="B14" s="71"/>
      <c r="C14" s="72"/>
      <c r="D14" s="17" t="s">
        <v>30</v>
      </c>
      <c r="E14" s="50">
        <f>E12+E13</f>
        <v>457</v>
      </c>
      <c r="F14" s="54" t="s">
        <v>31</v>
      </c>
      <c r="G14" s="19">
        <f>SUM(G12:G13)</f>
        <v>525673</v>
      </c>
      <c r="H14" s="22" t="s">
        <v>28</v>
      </c>
      <c r="I14" s="20" t="s">
        <v>28</v>
      </c>
      <c r="J14" s="21">
        <f>SUM(J12:J13)</f>
        <v>0</v>
      </c>
      <c r="K14" s="20" t="s">
        <v>31</v>
      </c>
      <c r="L14" s="21">
        <f>SUM(L12:L13)</f>
        <v>0</v>
      </c>
      <c r="M14" s="23">
        <f>J14+L14</f>
        <v>0</v>
      </c>
      <c r="N14" s="20" t="s">
        <v>31</v>
      </c>
      <c r="O14" s="21">
        <f>SUM(O12:O13)</f>
        <v>0</v>
      </c>
      <c r="P14" s="20" t="s">
        <v>31</v>
      </c>
      <c r="Q14" s="21">
        <f>SUM(Q12:Q13)</f>
        <v>0</v>
      </c>
      <c r="R14" s="20" t="s">
        <v>31</v>
      </c>
      <c r="S14" s="21">
        <f>SUM(S12:S13)</f>
        <v>0</v>
      </c>
      <c r="T14" s="20" t="s">
        <v>31</v>
      </c>
      <c r="U14" s="21">
        <f>SUM(U12:U13)</f>
        <v>0</v>
      </c>
      <c r="V14" s="20" t="s">
        <v>28</v>
      </c>
      <c r="W14" s="20" t="s">
        <v>28</v>
      </c>
      <c r="X14" s="20" t="s">
        <v>28</v>
      </c>
      <c r="Y14" s="21">
        <f>SUM(Y12:Y13)</f>
        <v>0</v>
      </c>
      <c r="Z14" s="20" t="s">
        <v>28</v>
      </c>
      <c r="AA14" s="21">
        <f>SUM(AA12:AA13)</f>
        <v>0</v>
      </c>
      <c r="AB14" s="20" t="s">
        <v>28</v>
      </c>
      <c r="AC14" s="20">
        <f>SUM(AC12:AC13)</f>
        <v>0</v>
      </c>
      <c r="AD14" s="23">
        <f>O14+Q14+S14+U14+W12+Y12+AA14+AC14</f>
        <v>0</v>
      </c>
      <c r="AE14" s="24">
        <f>M14+AD14</f>
        <v>0</v>
      </c>
    </row>
    <row r="15" spans="1:31" ht="15.75" customHeight="1">
      <c r="A15" s="67">
        <v>3</v>
      </c>
      <c r="B15" s="74" t="s">
        <v>34</v>
      </c>
      <c r="C15" s="85">
        <v>62</v>
      </c>
      <c r="D15" s="86" t="s">
        <v>26</v>
      </c>
      <c r="E15" s="87">
        <v>551.4</v>
      </c>
      <c r="F15" s="88" t="s">
        <v>33</v>
      </c>
      <c r="G15" s="76">
        <v>290857</v>
      </c>
      <c r="H15" s="73">
        <v>12</v>
      </c>
      <c r="I15" s="82"/>
      <c r="J15" s="75">
        <f>G15*I15</f>
        <v>0</v>
      </c>
      <c r="K15" s="82"/>
      <c r="L15" s="83">
        <f>H15*K15</f>
        <v>0</v>
      </c>
      <c r="M15" s="74" t="s">
        <v>28</v>
      </c>
      <c r="N15" s="89"/>
      <c r="O15" s="83">
        <f>G15*N15</f>
        <v>0</v>
      </c>
      <c r="P15" s="82"/>
      <c r="Q15" s="83">
        <f>E15*H15*P15</f>
        <v>0</v>
      </c>
      <c r="R15" s="74"/>
      <c r="S15" s="83">
        <f>G15*R15</f>
        <v>0</v>
      </c>
      <c r="T15" s="82"/>
      <c r="U15" s="83">
        <f>E15*H15*T15</f>
        <v>0</v>
      </c>
      <c r="V15" s="83"/>
      <c r="W15" s="83">
        <f>H15*V15</f>
        <v>0</v>
      </c>
      <c r="X15" s="83"/>
      <c r="Y15" s="75">
        <f>G17*X15</f>
        <v>0</v>
      </c>
      <c r="Z15" s="75"/>
      <c r="AA15" s="75">
        <f>G15*Z15</f>
        <v>0</v>
      </c>
      <c r="AB15" s="75"/>
      <c r="AC15" s="75">
        <f>(G15*(1-30%)*AB15)</f>
        <v>0</v>
      </c>
      <c r="AD15" s="75" t="s">
        <v>28</v>
      </c>
      <c r="AE15" s="76" t="s">
        <v>28</v>
      </c>
    </row>
    <row r="16" spans="1:31" ht="45" customHeight="1">
      <c r="A16" s="67"/>
      <c r="B16" s="74"/>
      <c r="C16" s="85"/>
      <c r="D16" s="86"/>
      <c r="E16" s="87"/>
      <c r="F16" s="88"/>
      <c r="G16" s="76"/>
      <c r="H16" s="73"/>
      <c r="I16" s="82"/>
      <c r="J16" s="75"/>
      <c r="K16" s="82"/>
      <c r="L16" s="83"/>
      <c r="M16" s="74"/>
      <c r="N16" s="90"/>
      <c r="O16" s="83"/>
      <c r="P16" s="82"/>
      <c r="Q16" s="83"/>
      <c r="R16" s="74"/>
      <c r="S16" s="83"/>
      <c r="T16" s="82"/>
      <c r="U16" s="83"/>
      <c r="V16" s="83"/>
      <c r="W16" s="83"/>
      <c r="X16" s="83"/>
      <c r="Y16" s="75"/>
      <c r="Z16" s="75"/>
      <c r="AA16" s="75"/>
      <c r="AB16" s="75"/>
      <c r="AC16" s="75"/>
      <c r="AD16" s="75"/>
      <c r="AE16" s="76"/>
    </row>
    <row r="17" spans="1:31" ht="33">
      <c r="A17" s="67"/>
      <c r="B17" s="74"/>
      <c r="C17" s="85"/>
      <c r="D17" s="47" t="s">
        <v>30</v>
      </c>
      <c r="E17" s="51">
        <f>E15</f>
        <v>551.4</v>
      </c>
      <c r="F17" s="52" t="s">
        <v>31</v>
      </c>
      <c r="G17" s="42">
        <f>SUM(G15:G16)</f>
        <v>290857</v>
      </c>
      <c r="H17" s="28" t="s">
        <v>28</v>
      </c>
      <c r="I17" s="46" t="s">
        <v>28</v>
      </c>
      <c r="J17" s="45">
        <f>SUM(J15)</f>
        <v>0</v>
      </c>
      <c r="K17" s="46" t="s">
        <v>31</v>
      </c>
      <c r="L17" s="45">
        <f>SUM(L15:L16)</f>
        <v>0</v>
      </c>
      <c r="M17" s="30">
        <f>J15+L17</f>
        <v>0</v>
      </c>
      <c r="N17" s="43" t="s">
        <v>31</v>
      </c>
      <c r="O17" s="45">
        <f>SUM(O15:O16)</f>
        <v>0</v>
      </c>
      <c r="P17" s="46" t="s">
        <v>31</v>
      </c>
      <c r="Q17" s="45">
        <f>SUM(Q15:Q16)</f>
        <v>0</v>
      </c>
      <c r="R17" s="46" t="s">
        <v>31</v>
      </c>
      <c r="S17" s="45">
        <f>SUM(S15:S16)</f>
        <v>0</v>
      </c>
      <c r="T17" s="46" t="s">
        <v>31</v>
      </c>
      <c r="U17" s="45">
        <f>SUM(U15:U16)</f>
        <v>0</v>
      </c>
      <c r="V17" s="43" t="s">
        <v>28</v>
      </c>
      <c r="W17" s="43" t="s">
        <v>28</v>
      </c>
      <c r="X17" s="43" t="s">
        <v>28</v>
      </c>
      <c r="Y17" s="44">
        <f>SUM(Y15:Y16)</f>
        <v>0</v>
      </c>
      <c r="Z17" s="43" t="s">
        <v>28</v>
      </c>
      <c r="AA17" s="44">
        <f>SUM(AA15:AA16)</f>
        <v>0</v>
      </c>
      <c r="AB17" s="43" t="s">
        <v>28</v>
      </c>
      <c r="AC17" s="44">
        <f>SUM(AC15:AC16)</f>
        <v>0</v>
      </c>
      <c r="AD17" s="31">
        <f>O17+Q17+S17+U17+W15+Y15</f>
        <v>0</v>
      </c>
      <c r="AE17" s="32">
        <f>M17+AD17</f>
        <v>0</v>
      </c>
    </row>
    <row r="18" spans="1:31" ht="15.75" customHeight="1">
      <c r="A18" s="67">
        <v>4</v>
      </c>
      <c r="B18" s="74" t="s">
        <v>49</v>
      </c>
      <c r="C18" s="85">
        <v>6</v>
      </c>
      <c r="D18" s="86" t="s">
        <v>26</v>
      </c>
      <c r="E18" s="87">
        <v>43</v>
      </c>
      <c r="F18" s="88" t="s">
        <v>33</v>
      </c>
      <c r="G18" s="76">
        <v>39131</v>
      </c>
      <c r="H18" s="73">
        <v>12</v>
      </c>
      <c r="I18" s="82"/>
      <c r="J18" s="75">
        <f>G18*I18</f>
        <v>0</v>
      </c>
      <c r="K18" s="82"/>
      <c r="L18" s="83">
        <f>H18*K18</f>
        <v>0</v>
      </c>
      <c r="M18" s="74" t="s">
        <v>28</v>
      </c>
      <c r="N18" s="89"/>
      <c r="O18" s="83">
        <f>G18*N18</f>
        <v>0</v>
      </c>
      <c r="P18" s="82"/>
      <c r="Q18" s="83">
        <f>E18*H18*P18</f>
        <v>0</v>
      </c>
      <c r="R18" s="74"/>
      <c r="S18" s="83">
        <f>G18*R18</f>
        <v>0</v>
      </c>
      <c r="T18" s="82"/>
      <c r="U18" s="83">
        <f>E18*H18*T18</f>
        <v>0</v>
      </c>
      <c r="V18" s="83"/>
      <c r="W18" s="83">
        <f>H18*V18</f>
        <v>0</v>
      </c>
      <c r="X18" s="83"/>
      <c r="Y18" s="75">
        <f>G20*X18</f>
        <v>0</v>
      </c>
      <c r="Z18" s="75"/>
      <c r="AA18" s="75">
        <f>G18*Z18</f>
        <v>0</v>
      </c>
      <c r="AB18" s="75"/>
      <c r="AC18" s="75">
        <f>(G18*(1-30%)*AB18)</f>
        <v>0</v>
      </c>
      <c r="AD18" s="75" t="s">
        <v>28</v>
      </c>
      <c r="AE18" s="76" t="s">
        <v>28</v>
      </c>
    </row>
    <row r="19" spans="1:31" ht="42.75" customHeight="1">
      <c r="A19" s="67"/>
      <c r="B19" s="74"/>
      <c r="C19" s="85"/>
      <c r="D19" s="86"/>
      <c r="E19" s="87"/>
      <c r="F19" s="88"/>
      <c r="G19" s="76"/>
      <c r="H19" s="73"/>
      <c r="I19" s="82"/>
      <c r="J19" s="75"/>
      <c r="K19" s="82"/>
      <c r="L19" s="83"/>
      <c r="M19" s="74"/>
      <c r="N19" s="90"/>
      <c r="O19" s="83"/>
      <c r="P19" s="82"/>
      <c r="Q19" s="83"/>
      <c r="R19" s="74"/>
      <c r="S19" s="83"/>
      <c r="T19" s="82"/>
      <c r="U19" s="83"/>
      <c r="V19" s="83"/>
      <c r="W19" s="83"/>
      <c r="X19" s="83"/>
      <c r="Y19" s="75"/>
      <c r="Z19" s="75"/>
      <c r="AA19" s="75"/>
      <c r="AB19" s="75"/>
      <c r="AC19" s="75"/>
      <c r="AD19" s="75"/>
      <c r="AE19" s="76"/>
    </row>
    <row r="20" spans="1:31" ht="33">
      <c r="A20" s="67"/>
      <c r="B20" s="74"/>
      <c r="C20" s="85"/>
      <c r="D20" s="25" t="s">
        <v>30</v>
      </c>
      <c r="E20" s="51">
        <f>E18</f>
        <v>43</v>
      </c>
      <c r="F20" s="52" t="s">
        <v>31</v>
      </c>
      <c r="G20" s="27">
        <f>SUM(G18:G19)</f>
        <v>39131</v>
      </c>
      <c r="H20" s="28" t="s">
        <v>28</v>
      </c>
      <c r="I20" s="26" t="s">
        <v>28</v>
      </c>
      <c r="J20" s="29">
        <f>SUM(J18)</f>
        <v>0</v>
      </c>
      <c r="K20" s="26" t="s">
        <v>31</v>
      </c>
      <c r="L20" s="29">
        <f>SUM(L18:L19)</f>
        <v>0</v>
      </c>
      <c r="M20" s="30">
        <f>J18+L20</f>
        <v>0</v>
      </c>
      <c r="N20" s="20" t="s">
        <v>31</v>
      </c>
      <c r="O20" s="29">
        <f>SUM(O18:O19)</f>
        <v>0</v>
      </c>
      <c r="P20" s="26" t="s">
        <v>31</v>
      </c>
      <c r="Q20" s="29">
        <f>SUM(Q18:Q19)</f>
        <v>0</v>
      </c>
      <c r="R20" s="26" t="s">
        <v>31</v>
      </c>
      <c r="S20" s="29">
        <f>SUM(S18:S19)</f>
        <v>0</v>
      </c>
      <c r="T20" s="26" t="s">
        <v>31</v>
      </c>
      <c r="U20" s="29">
        <f>SUM(U18:U19)</f>
        <v>0</v>
      </c>
      <c r="V20" s="20" t="s">
        <v>28</v>
      </c>
      <c r="W20" s="20" t="s">
        <v>28</v>
      </c>
      <c r="X20" s="20" t="s">
        <v>28</v>
      </c>
      <c r="Y20" s="21">
        <f>SUM(Y18:Y19)</f>
        <v>0</v>
      </c>
      <c r="Z20" s="20" t="s">
        <v>28</v>
      </c>
      <c r="AA20" s="21">
        <f>SUM(AA18:AA19)</f>
        <v>0</v>
      </c>
      <c r="AB20" s="20" t="s">
        <v>28</v>
      </c>
      <c r="AC20" s="21">
        <f>SUM(AC18:AC19)</f>
        <v>0</v>
      </c>
      <c r="AD20" s="31">
        <f>O20+Q20+S20+U20+W18+Y18</f>
        <v>0</v>
      </c>
      <c r="AE20" s="32">
        <f>M20+AD20</f>
        <v>0</v>
      </c>
    </row>
    <row r="21" spans="1:31" ht="45" customHeight="1">
      <c r="A21" s="67">
        <v>5</v>
      </c>
      <c r="B21" s="74" t="s">
        <v>35</v>
      </c>
      <c r="C21" s="85">
        <v>70</v>
      </c>
      <c r="D21" s="25" t="s">
        <v>26</v>
      </c>
      <c r="E21" s="51">
        <v>1218.9</v>
      </c>
      <c r="F21" s="55" t="s">
        <v>27</v>
      </c>
      <c r="G21" s="27">
        <v>484799</v>
      </c>
      <c r="H21" s="73">
        <v>12</v>
      </c>
      <c r="I21" s="26"/>
      <c r="J21" s="29">
        <f>G21*I21</f>
        <v>0</v>
      </c>
      <c r="K21" s="26"/>
      <c r="L21" s="29">
        <f>H21*K21</f>
        <v>0</v>
      </c>
      <c r="M21" s="74" t="s">
        <v>28</v>
      </c>
      <c r="N21" s="20"/>
      <c r="O21" s="33">
        <f>G21*N21</f>
        <v>0</v>
      </c>
      <c r="P21" s="26"/>
      <c r="Q21" s="29">
        <f>E21*P21</f>
        <v>0</v>
      </c>
      <c r="R21" s="20"/>
      <c r="S21" s="29">
        <f>G21*R21</f>
        <v>0</v>
      </c>
      <c r="T21" s="26"/>
      <c r="U21" s="29">
        <f>E21*H21*T21</f>
        <v>0</v>
      </c>
      <c r="V21" s="29"/>
      <c r="W21" s="29">
        <f>H21*V21</f>
        <v>0</v>
      </c>
      <c r="X21" s="21"/>
      <c r="Y21" s="21">
        <f>G21*X21</f>
        <v>0</v>
      </c>
      <c r="Z21" s="21"/>
      <c r="AA21" s="21">
        <f>G21*Z21</f>
        <v>0</v>
      </c>
      <c r="AB21" s="21"/>
      <c r="AC21" s="21">
        <f>G21*AB21</f>
        <v>0</v>
      </c>
      <c r="AD21" s="75" t="s">
        <v>28</v>
      </c>
      <c r="AE21" s="76" t="s">
        <v>28</v>
      </c>
    </row>
    <row r="22" spans="1:31" ht="68.25" customHeight="1">
      <c r="A22" s="67"/>
      <c r="B22" s="74"/>
      <c r="C22" s="85"/>
      <c r="D22" s="25"/>
      <c r="E22" s="26"/>
      <c r="F22" s="55" t="s">
        <v>29</v>
      </c>
      <c r="G22" s="21">
        <v>757742</v>
      </c>
      <c r="H22" s="73"/>
      <c r="I22" s="26"/>
      <c r="J22" s="29">
        <f>G22*I22</f>
        <v>0</v>
      </c>
      <c r="K22" s="20" t="s">
        <v>28</v>
      </c>
      <c r="L22" s="20" t="s">
        <v>28</v>
      </c>
      <c r="M22" s="74"/>
      <c r="N22" s="20"/>
      <c r="O22" s="29">
        <f>G22*N22</f>
        <v>0</v>
      </c>
      <c r="P22" s="20" t="s">
        <v>28</v>
      </c>
      <c r="Q22" s="21" t="s">
        <v>28</v>
      </c>
      <c r="R22" s="20"/>
      <c r="S22" s="29">
        <f>G22*R22</f>
        <v>0</v>
      </c>
      <c r="T22" s="20" t="s">
        <v>28</v>
      </c>
      <c r="U22" s="21" t="s">
        <v>28</v>
      </c>
      <c r="V22" s="20" t="s">
        <v>28</v>
      </c>
      <c r="W22" s="20" t="s">
        <v>28</v>
      </c>
      <c r="X22" s="21"/>
      <c r="Y22" s="21">
        <f>G22*X22</f>
        <v>0</v>
      </c>
      <c r="Z22" s="21"/>
      <c r="AA22" s="21">
        <f>G22*Z22</f>
        <v>0</v>
      </c>
      <c r="AB22" s="21"/>
      <c r="AC22" s="21">
        <f>(G22*(1-80%))*AB22</f>
        <v>0</v>
      </c>
      <c r="AD22" s="75"/>
      <c r="AE22" s="76"/>
    </row>
    <row r="23" spans="1:31" ht="33">
      <c r="A23" s="67"/>
      <c r="B23" s="74"/>
      <c r="C23" s="85"/>
      <c r="D23" s="25" t="s">
        <v>30</v>
      </c>
      <c r="E23" s="51">
        <f>E21+E22</f>
        <v>1218.9</v>
      </c>
      <c r="F23" s="52" t="s">
        <v>31</v>
      </c>
      <c r="G23" s="27">
        <f>SUM(G21:G22)</f>
        <v>1242541</v>
      </c>
      <c r="H23" s="28" t="s">
        <v>28</v>
      </c>
      <c r="I23" s="26" t="s">
        <v>28</v>
      </c>
      <c r="J23" s="29">
        <f>SUM(J21:J22)</f>
        <v>0</v>
      </c>
      <c r="K23" s="26" t="s">
        <v>31</v>
      </c>
      <c r="L23" s="29">
        <f>SUM(L21:L22)</f>
        <v>0</v>
      </c>
      <c r="M23" s="30">
        <f>J23+L23</f>
        <v>0</v>
      </c>
      <c r="N23" s="20" t="s">
        <v>31</v>
      </c>
      <c r="O23" s="29">
        <f>SUM(O21:O22)</f>
        <v>0</v>
      </c>
      <c r="P23" s="26" t="s">
        <v>31</v>
      </c>
      <c r="Q23" s="29">
        <f>SUM(Q21:Q22)</f>
        <v>0</v>
      </c>
      <c r="R23" s="26" t="s">
        <v>31</v>
      </c>
      <c r="S23" s="29">
        <f>SUM(S21:S22)</f>
        <v>0</v>
      </c>
      <c r="T23" s="26" t="s">
        <v>31</v>
      </c>
      <c r="U23" s="29">
        <f>SUM(U21:U22)</f>
        <v>0</v>
      </c>
      <c r="V23" s="20" t="s">
        <v>28</v>
      </c>
      <c r="W23" s="20" t="s">
        <v>28</v>
      </c>
      <c r="X23" s="20" t="s">
        <v>28</v>
      </c>
      <c r="Y23" s="21">
        <f>SUM(Y21:Y22)</f>
        <v>0</v>
      </c>
      <c r="Z23" s="20" t="s">
        <v>28</v>
      </c>
      <c r="AA23" s="21">
        <f>SUM(AA21:AA22)</f>
        <v>0</v>
      </c>
      <c r="AB23" s="20" t="s">
        <v>28</v>
      </c>
      <c r="AC23" s="21">
        <f>SUM(AC21:AC22)</f>
        <v>0</v>
      </c>
      <c r="AD23" s="31">
        <f>O23+Q23+S23+U23+W21+Y23+AA23+AC23</f>
        <v>0</v>
      </c>
      <c r="AE23" s="32">
        <f>M23+AD23</f>
        <v>0</v>
      </c>
    </row>
    <row r="24" spans="1:31" ht="51" customHeight="1">
      <c r="A24" s="67">
        <v>6</v>
      </c>
      <c r="B24" s="74" t="s">
        <v>36</v>
      </c>
      <c r="C24" s="85">
        <v>139</v>
      </c>
      <c r="D24" s="25" t="s">
        <v>26</v>
      </c>
      <c r="E24" s="51">
        <v>845.1</v>
      </c>
      <c r="F24" s="55" t="s">
        <v>37</v>
      </c>
      <c r="G24" s="27">
        <v>1327486</v>
      </c>
      <c r="H24" s="73">
        <v>12</v>
      </c>
      <c r="I24" s="26"/>
      <c r="J24" s="29">
        <f>G24*I24</f>
        <v>0</v>
      </c>
      <c r="K24" s="26"/>
      <c r="L24" s="29">
        <f>H24*K24</f>
        <v>0</v>
      </c>
      <c r="M24" s="74" t="s">
        <v>28</v>
      </c>
      <c r="N24" s="20"/>
      <c r="O24" s="29">
        <f>G24*N24</f>
        <v>0</v>
      </c>
      <c r="P24" s="26"/>
      <c r="Q24" s="29">
        <f>E24*P24</f>
        <v>0</v>
      </c>
      <c r="R24" s="20"/>
      <c r="S24" s="29">
        <f>G24*R24</f>
        <v>0</v>
      </c>
      <c r="T24" s="26"/>
      <c r="U24" s="29">
        <f>E24*H24*T24</f>
        <v>0</v>
      </c>
      <c r="V24" s="29"/>
      <c r="W24" s="29">
        <f>H24*V24</f>
        <v>0</v>
      </c>
      <c r="X24" s="21"/>
      <c r="Y24" s="21">
        <f>G24*X24</f>
        <v>0</v>
      </c>
      <c r="Z24" s="21"/>
      <c r="AA24" s="21">
        <f>G24*Z24</f>
        <v>0</v>
      </c>
      <c r="AB24" s="21"/>
      <c r="AC24" s="21">
        <f>AB24*G24</f>
        <v>0</v>
      </c>
      <c r="AD24" s="75" t="s">
        <v>28</v>
      </c>
      <c r="AE24" s="76" t="s">
        <v>28</v>
      </c>
    </row>
    <row r="25" spans="1:31" ht="36" customHeight="1">
      <c r="A25" s="67"/>
      <c r="B25" s="74"/>
      <c r="C25" s="85"/>
      <c r="D25" s="25"/>
      <c r="E25" s="26"/>
      <c r="F25" s="55" t="s">
        <v>38</v>
      </c>
      <c r="G25" s="21">
        <v>2188004</v>
      </c>
      <c r="H25" s="73"/>
      <c r="I25" s="26"/>
      <c r="J25" s="29">
        <f>G25*I25</f>
        <v>0</v>
      </c>
      <c r="K25" s="20" t="s">
        <v>28</v>
      </c>
      <c r="L25" s="20" t="s">
        <v>28</v>
      </c>
      <c r="M25" s="74"/>
      <c r="N25" s="20"/>
      <c r="O25" s="29">
        <f>G25*N25</f>
        <v>0</v>
      </c>
      <c r="P25" s="20" t="s">
        <v>28</v>
      </c>
      <c r="Q25" s="21" t="s">
        <v>28</v>
      </c>
      <c r="R25" s="20"/>
      <c r="S25" s="29">
        <f>G25*R25</f>
        <v>0</v>
      </c>
      <c r="T25" s="20" t="s">
        <v>28</v>
      </c>
      <c r="U25" s="20" t="s">
        <v>28</v>
      </c>
      <c r="V25" s="20" t="s">
        <v>28</v>
      </c>
      <c r="W25" s="20" t="s">
        <v>28</v>
      </c>
      <c r="X25" s="21"/>
      <c r="Y25" s="21">
        <f>G25*X25</f>
        <v>0</v>
      </c>
      <c r="Z25" s="21"/>
      <c r="AA25" s="21">
        <f>G25*Z25</f>
        <v>0</v>
      </c>
      <c r="AB25" s="21"/>
      <c r="AC25" s="21">
        <f>(G25*(1-80%))*AB25</f>
        <v>0</v>
      </c>
      <c r="AD25" s="75"/>
      <c r="AE25" s="76"/>
    </row>
    <row r="26" spans="1:31" ht="33">
      <c r="A26" s="67"/>
      <c r="B26" s="74"/>
      <c r="C26" s="85"/>
      <c r="D26" s="25" t="s">
        <v>30</v>
      </c>
      <c r="E26" s="51">
        <f>E24+E25</f>
        <v>845.1</v>
      </c>
      <c r="F26" s="52" t="s">
        <v>31</v>
      </c>
      <c r="G26" s="27">
        <f>SUM(G24:G25)</f>
        <v>3515490</v>
      </c>
      <c r="H26" s="28" t="s">
        <v>28</v>
      </c>
      <c r="I26" s="26" t="s">
        <v>28</v>
      </c>
      <c r="J26" s="29">
        <f>SUM(J24:J25)</f>
        <v>0</v>
      </c>
      <c r="K26" s="26" t="s">
        <v>31</v>
      </c>
      <c r="L26" s="29">
        <f>SUM(L24:L25)</f>
        <v>0</v>
      </c>
      <c r="M26" s="30">
        <f>J26+L26</f>
        <v>0</v>
      </c>
      <c r="N26" s="20" t="s">
        <v>31</v>
      </c>
      <c r="O26" s="29">
        <f>SUM(O24:O25)</f>
        <v>0</v>
      </c>
      <c r="P26" s="26" t="s">
        <v>31</v>
      </c>
      <c r="Q26" s="29">
        <f>SUM(Q24:Q25)</f>
        <v>0</v>
      </c>
      <c r="R26" s="26" t="s">
        <v>31</v>
      </c>
      <c r="S26" s="29">
        <f>SUM(S24:S25)</f>
        <v>0</v>
      </c>
      <c r="T26" s="26" t="s">
        <v>31</v>
      </c>
      <c r="U26" s="29">
        <f>SUM(U24:U25)</f>
        <v>0</v>
      </c>
      <c r="V26" s="20" t="s">
        <v>28</v>
      </c>
      <c r="W26" s="20" t="s">
        <v>28</v>
      </c>
      <c r="X26" s="20" t="s">
        <v>28</v>
      </c>
      <c r="Y26" s="21">
        <f>SUM(Y24:Y25)</f>
        <v>0</v>
      </c>
      <c r="Z26" s="20" t="s">
        <v>28</v>
      </c>
      <c r="AA26" s="21">
        <f>SUM(AA24:AA25)</f>
        <v>0</v>
      </c>
      <c r="AB26" s="20" t="s">
        <v>28</v>
      </c>
      <c r="AC26" s="21">
        <f>SUM(AC24:AC25)</f>
        <v>0</v>
      </c>
      <c r="AD26" s="31">
        <f>O26+Q26+S26+U26+W24+Y26+AA26+AC23</f>
        <v>0</v>
      </c>
      <c r="AE26" s="32">
        <f>M26+AD26</f>
        <v>0</v>
      </c>
    </row>
    <row r="27" spans="1:31" ht="51" customHeight="1">
      <c r="A27" s="67">
        <v>7</v>
      </c>
      <c r="B27" s="74" t="s">
        <v>42</v>
      </c>
      <c r="C27" s="85">
        <v>1</v>
      </c>
      <c r="D27" s="25" t="s">
        <v>26</v>
      </c>
      <c r="E27" s="51">
        <v>130</v>
      </c>
      <c r="F27" s="55" t="s">
        <v>37</v>
      </c>
      <c r="G27" s="27">
        <v>136094</v>
      </c>
      <c r="H27" s="73">
        <v>12</v>
      </c>
      <c r="I27" s="26"/>
      <c r="J27" s="29">
        <f>G27*I27</f>
        <v>0</v>
      </c>
      <c r="K27" s="26"/>
      <c r="L27" s="29">
        <f>H27*K27</f>
        <v>0</v>
      </c>
      <c r="M27" s="74" t="s">
        <v>28</v>
      </c>
      <c r="N27" s="20"/>
      <c r="O27" s="29">
        <f>G27*N27</f>
        <v>0</v>
      </c>
      <c r="P27" s="26"/>
      <c r="Q27" s="29">
        <f>E27*P27</f>
        <v>0</v>
      </c>
      <c r="R27" s="20"/>
      <c r="S27" s="29">
        <f>G27*R27</f>
        <v>0</v>
      </c>
      <c r="T27" s="26"/>
      <c r="U27" s="29">
        <f>E27*H27*T27</f>
        <v>0</v>
      </c>
      <c r="V27" s="29"/>
      <c r="W27" s="29">
        <f>H27*V27</f>
        <v>0</v>
      </c>
      <c r="X27" s="21"/>
      <c r="Y27" s="21">
        <f>G27*X27</f>
        <v>0</v>
      </c>
      <c r="Z27" s="21"/>
      <c r="AA27" s="21">
        <f>G27*Z27</f>
        <v>0</v>
      </c>
      <c r="AB27" s="21"/>
      <c r="AC27" s="21">
        <f>AB27*G27</f>
        <v>0</v>
      </c>
      <c r="AD27" s="75" t="s">
        <v>28</v>
      </c>
      <c r="AE27" s="76" t="s">
        <v>28</v>
      </c>
    </row>
    <row r="28" spans="1:31" ht="36" customHeight="1">
      <c r="A28" s="67"/>
      <c r="B28" s="74"/>
      <c r="C28" s="85"/>
      <c r="D28" s="25"/>
      <c r="E28" s="26"/>
      <c r="F28" s="55" t="s">
        <v>38</v>
      </c>
      <c r="G28" s="21">
        <v>106729</v>
      </c>
      <c r="H28" s="73"/>
      <c r="I28" s="26"/>
      <c r="J28" s="29">
        <f>G28*I28</f>
        <v>0</v>
      </c>
      <c r="K28" s="20" t="s">
        <v>28</v>
      </c>
      <c r="L28" s="20" t="s">
        <v>28</v>
      </c>
      <c r="M28" s="74"/>
      <c r="N28" s="20"/>
      <c r="O28" s="29">
        <f>G28*N28</f>
        <v>0</v>
      </c>
      <c r="P28" s="20" t="s">
        <v>28</v>
      </c>
      <c r="Q28" s="21" t="s">
        <v>28</v>
      </c>
      <c r="R28" s="20"/>
      <c r="S28" s="29">
        <f>G28*R28</f>
        <v>0</v>
      </c>
      <c r="T28" s="20" t="s">
        <v>28</v>
      </c>
      <c r="U28" s="20" t="s">
        <v>28</v>
      </c>
      <c r="V28" s="20" t="s">
        <v>28</v>
      </c>
      <c r="W28" s="20" t="s">
        <v>28</v>
      </c>
      <c r="X28" s="21"/>
      <c r="Y28" s="21">
        <f>G28*X28</f>
        <v>0</v>
      </c>
      <c r="Z28" s="21"/>
      <c r="AA28" s="21">
        <f>G28*Z28</f>
        <v>0</v>
      </c>
      <c r="AB28" s="21"/>
      <c r="AC28" s="21">
        <f>(G28*(1-80%))*AB28</f>
        <v>0</v>
      </c>
      <c r="AD28" s="75"/>
      <c r="AE28" s="76"/>
    </row>
    <row r="29" spans="1:31" ht="33">
      <c r="A29" s="67"/>
      <c r="B29" s="74"/>
      <c r="C29" s="85"/>
      <c r="D29" s="25" t="s">
        <v>30</v>
      </c>
      <c r="E29" s="51">
        <f>E27+E28</f>
        <v>130</v>
      </c>
      <c r="F29" s="52" t="s">
        <v>31</v>
      </c>
      <c r="G29" s="27">
        <f>SUM(G27:G28)</f>
        <v>242823</v>
      </c>
      <c r="H29" s="28" t="s">
        <v>28</v>
      </c>
      <c r="I29" s="26" t="s">
        <v>28</v>
      </c>
      <c r="J29" s="29">
        <f>SUM(J27:J28)</f>
        <v>0</v>
      </c>
      <c r="K29" s="26" t="s">
        <v>31</v>
      </c>
      <c r="L29" s="29">
        <f>SUM(L27:L28)</f>
        <v>0</v>
      </c>
      <c r="M29" s="30">
        <f>J29+L29</f>
        <v>0</v>
      </c>
      <c r="N29" s="20" t="s">
        <v>31</v>
      </c>
      <c r="O29" s="29">
        <f>SUM(O27:O28)</f>
        <v>0</v>
      </c>
      <c r="P29" s="26" t="s">
        <v>31</v>
      </c>
      <c r="Q29" s="29">
        <f>SUM(Q27:Q28)</f>
        <v>0</v>
      </c>
      <c r="R29" s="26" t="s">
        <v>31</v>
      </c>
      <c r="S29" s="29">
        <f>SUM(S27:S28)</f>
        <v>0</v>
      </c>
      <c r="T29" s="26" t="s">
        <v>31</v>
      </c>
      <c r="U29" s="29">
        <f>SUM(U27:U28)</f>
        <v>0</v>
      </c>
      <c r="V29" s="20" t="s">
        <v>28</v>
      </c>
      <c r="W29" s="20" t="s">
        <v>28</v>
      </c>
      <c r="X29" s="20" t="s">
        <v>28</v>
      </c>
      <c r="Y29" s="21">
        <f>SUM(Y27:Y28)</f>
        <v>0</v>
      </c>
      <c r="Z29" s="20" t="s">
        <v>28</v>
      </c>
      <c r="AA29" s="21">
        <f>SUM(AA27:AA28)</f>
        <v>0</v>
      </c>
      <c r="AB29" s="20" t="s">
        <v>28</v>
      </c>
      <c r="AC29" s="21">
        <f>SUM(AC27:AC28)</f>
        <v>0</v>
      </c>
      <c r="AD29" s="31">
        <f>O29+Q29+S29+U29+W27+Y29+AA29+AC26</f>
        <v>0</v>
      </c>
      <c r="AE29" s="32">
        <f>M29+AD29</f>
        <v>0</v>
      </c>
    </row>
    <row r="30" spans="1:31" ht="15.75" customHeight="1">
      <c r="A30" s="67">
        <v>8</v>
      </c>
      <c r="B30" s="74" t="s">
        <v>39</v>
      </c>
      <c r="C30" s="85">
        <v>8</v>
      </c>
      <c r="D30" s="86" t="s">
        <v>26</v>
      </c>
      <c r="E30" s="87">
        <v>126</v>
      </c>
      <c r="F30" s="88" t="s">
        <v>33</v>
      </c>
      <c r="G30" s="76">
        <v>169086</v>
      </c>
      <c r="H30" s="73">
        <v>12</v>
      </c>
      <c r="I30" s="82"/>
      <c r="J30" s="83">
        <f>G30*I30</f>
        <v>0</v>
      </c>
      <c r="K30" s="82"/>
      <c r="L30" s="83">
        <f>H30*K30</f>
        <v>0</v>
      </c>
      <c r="M30" s="74" t="s">
        <v>28</v>
      </c>
      <c r="N30" s="75"/>
      <c r="O30" s="83">
        <f>G30*N30</f>
        <v>0</v>
      </c>
      <c r="P30" s="82"/>
      <c r="Q30" s="83">
        <f>E30*H30*P30</f>
        <v>0</v>
      </c>
      <c r="R30" s="74"/>
      <c r="S30" s="83">
        <f>G30*R30</f>
        <v>0</v>
      </c>
      <c r="T30" s="82"/>
      <c r="U30" s="83">
        <f>E30*H30*T30</f>
        <v>0</v>
      </c>
      <c r="V30" s="83"/>
      <c r="W30" s="83">
        <f>H30*V30</f>
        <v>0</v>
      </c>
      <c r="X30" s="75"/>
      <c r="Y30" s="75">
        <f>G30*X30</f>
        <v>0</v>
      </c>
      <c r="Z30" s="75"/>
      <c r="AA30" s="75">
        <f>G30*Z30</f>
        <v>0</v>
      </c>
      <c r="AB30" s="75"/>
      <c r="AC30" s="75">
        <f>(G30*(1-30%))*AB30</f>
        <v>0</v>
      </c>
      <c r="AD30" s="75" t="s">
        <v>28</v>
      </c>
      <c r="AE30" s="76" t="s">
        <v>28</v>
      </c>
    </row>
    <row r="31" spans="1:31" ht="46.5" customHeight="1">
      <c r="A31" s="67"/>
      <c r="B31" s="74"/>
      <c r="C31" s="85"/>
      <c r="D31" s="86"/>
      <c r="E31" s="87"/>
      <c r="F31" s="88"/>
      <c r="G31" s="76"/>
      <c r="H31" s="73"/>
      <c r="I31" s="82"/>
      <c r="J31" s="83"/>
      <c r="K31" s="82"/>
      <c r="L31" s="83"/>
      <c r="M31" s="74"/>
      <c r="N31" s="74"/>
      <c r="O31" s="83"/>
      <c r="P31" s="82"/>
      <c r="Q31" s="83"/>
      <c r="R31" s="74"/>
      <c r="S31" s="83"/>
      <c r="T31" s="82"/>
      <c r="U31" s="83"/>
      <c r="V31" s="83"/>
      <c r="W31" s="83"/>
      <c r="X31" s="75"/>
      <c r="Y31" s="75"/>
      <c r="Z31" s="75"/>
      <c r="AA31" s="75"/>
      <c r="AB31" s="75"/>
      <c r="AC31" s="75"/>
      <c r="AD31" s="75"/>
      <c r="AE31" s="76"/>
    </row>
    <row r="32" spans="1:31" ht="33">
      <c r="A32" s="67"/>
      <c r="B32" s="74"/>
      <c r="C32" s="85"/>
      <c r="D32" s="47" t="s">
        <v>30</v>
      </c>
      <c r="E32" s="51">
        <f>E30</f>
        <v>126</v>
      </c>
      <c r="F32" s="52" t="s">
        <v>31</v>
      </c>
      <c r="G32" s="42">
        <f>SUM(G30:G31)</f>
        <v>169086</v>
      </c>
      <c r="H32" s="28" t="s">
        <v>28</v>
      </c>
      <c r="I32" s="46" t="s">
        <v>28</v>
      </c>
      <c r="J32" s="45">
        <f>SUM(J30)</f>
        <v>0</v>
      </c>
      <c r="K32" s="46" t="s">
        <v>31</v>
      </c>
      <c r="L32" s="45">
        <f>SUM(L30:L31)</f>
        <v>0</v>
      </c>
      <c r="M32" s="30">
        <f>J32+L32</f>
        <v>0</v>
      </c>
      <c r="N32" s="43" t="s">
        <v>31</v>
      </c>
      <c r="O32" s="45">
        <f>SUM(O30:O31)</f>
        <v>0</v>
      </c>
      <c r="P32" s="46" t="s">
        <v>31</v>
      </c>
      <c r="Q32" s="45">
        <f>SUM(Q30:Q31)</f>
        <v>0</v>
      </c>
      <c r="R32" s="46" t="s">
        <v>31</v>
      </c>
      <c r="S32" s="45">
        <f>SUM(S30:S31)</f>
        <v>0</v>
      </c>
      <c r="T32" s="46" t="s">
        <v>31</v>
      </c>
      <c r="U32" s="45">
        <f>SUM(U30:U31)</f>
        <v>0</v>
      </c>
      <c r="V32" s="43" t="s">
        <v>28</v>
      </c>
      <c r="W32" s="43" t="s">
        <v>28</v>
      </c>
      <c r="X32" s="43" t="s">
        <v>28</v>
      </c>
      <c r="Y32" s="43" t="s">
        <v>28</v>
      </c>
      <c r="Z32" s="43" t="s">
        <v>28</v>
      </c>
      <c r="AA32" s="44">
        <f>SUM(AA30:AA31)</f>
        <v>0</v>
      </c>
      <c r="AB32" s="43" t="s">
        <v>28</v>
      </c>
      <c r="AC32" s="44">
        <f>SUM(AC30:AC31)</f>
        <v>0</v>
      </c>
      <c r="AD32" s="31">
        <f>O32+Q32+S32+U32+W30+Y30+AA30+AC30</f>
        <v>0</v>
      </c>
      <c r="AE32" s="39">
        <f>M32+AD32</f>
        <v>0</v>
      </c>
    </row>
    <row r="33" spans="1:31" ht="15.75" customHeight="1">
      <c r="A33" s="67">
        <v>9</v>
      </c>
      <c r="B33" s="74" t="s">
        <v>50</v>
      </c>
      <c r="C33" s="85">
        <v>1</v>
      </c>
      <c r="D33" s="86" t="s">
        <v>26</v>
      </c>
      <c r="E33" s="87">
        <v>13</v>
      </c>
      <c r="F33" s="88" t="s">
        <v>33</v>
      </c>
      <c r="G33" s="76">
        <v>4876</v>
      </c>
      <c r="H33" s="73">
        <v>12</v>
      </c>
      <c r="I33" s="82"/>
      <c r="J33" s="83">
        <f>G33*I33</f>
        <v>0</v>
      </c>
      <c r="K33" s="82"/>
      <c r="L33" s="83">
        <f>H33*K33</f>
        <v>0</v>
      </c>
      <c r="M33" s="74" t="s">
        <v>28</v>
      </c>
      <c r="N33" s="75"/>
      <c r="O33" s="83">
        <f>G33*N33</f>
        <v>0</v>
      </c>
      <c r="P33" s="82"/>
      <c r="Q33" s="83">
        <f>E33*H33*P33</f>
        <v>0</v>
      </c>
      <c r="R33" s="74"/>
      <c r="S33" s="83">
        <f>G33*R33</f>
        <v>0</v>
      </c>
      <c r="T33" s="82"/>
      <c r="U33" s="83">
        <f>E33*H33*T33</f>
        <v>0</v>
      </c>
      <c r="V33" s="83"/>
      <c r="W33" s="83">
        <f>H33*V33</f>
        <v>0</v>
      </c>
      <c r="X33" s="75"/>
      <c r="Y33" s="75">
        <f>G33*X33</f>
        <v>0</v>
      </c>
      <c r="Z33" s="75"/>
      <c r="AA33" s="75">
        <f>G33*Z33</f>
        <v>0</v>
      </c>
      <c r="AB33" s="75"/>
      <c r="AC33" s="75">
        <f>(G33*(1-30%))*AB33</f>
        <v>0</v>
      </c>
      <c r="AD33" s="75" t="s">
        <v>28</v>
      </c>
      <c r="AE33" s="76" t="s">
        <v>28</v>
      </c>
    </row>
    <row r="34" spans="1:31" ht="45" customHeight="1">
      <c r="A34" s="67"/>
      <c r="B34" s="74"/>
      <c r="C34" s="85"/>
      <c r="D34" s="86"/>
      <c r="E34" s="87"/>
      <c r="F34" s="88"/>
      <c r="G34" s="76"/>
      <c r="H34" s="73"/>
      <c r="I34" s="82"/>
      <c r="J34" s="83"/>
      <c r="K34" s="82"/>
      <c r="L34" s="83"/>
      <c r="M34" s="74"/>
      <c r="N34" s="74"/>
      <c r="O34" s="83"/>
      <c r="P34" s="82"/>
      <c r="Q34" s="83"/>
      <c r="R34" s="74"/>
      <c r="S34" s="83"/>
      <c r="T34" s="82"/>
      <c r="U34" s="83"/>
      <c r="V34" s="83"/>
      <c r="W34" s="83"/>
      <c r="X34" s="75"/>
      <c r="Y34" s="75"/>
      <c r="Z34" s="75"/>
      <c r="AA34" s="75"/>
      <c r="AB34" s="75"/>
      <c r="AC34" s="75"/>
      <c r="AD34" s="75"/>
      <c r="AE34" s="76"/>
    </row>
    <row r="35" spans="1:31" ht="33">
      <c r="A35" s="67"/>
      <c r="B35" s="74"/>
      <c r="C35" s="85"/>
      <c r="D35" s="25" t="s">
        <v>30</v>
      </c>
      <c r="E35" s="51">
        <f>E33</f>
        <v>13</v>
      </c>
      <c r="F35" s="52" t="s">
        <v>31</v>
      </c>
      <c r="G35" s="27">
        <f>SUM(G33:G34)</f>
        <v>4876</v>
      </c>
      <c r="H35" s="28" t="s">
        <v>28</v>
      </c>
      <c r="I35" s="26" t="s">
        <v>28</v>
      </c>
      <c r="J35" s="29">
        <f>SUM(J33)</f>
        <v>0</v>
      </c>
      <c r="K35" s="26" t="s">
        <v>31</v>
      </c>
      <c r="L35" s="29">
        <f>SUM(L33:L34)</f>
        <v>0</v>
      </c>
      <c r="M35" s="30">
        <f>J35+L35</f>
        <v>0</v>
      </c>
      <c r="N35" s="20" t="s">
        <v>31</v>
      </c>
      <c r="O35" s="29">
        <f>SUM(O33:O34)</f>
        <v>0</v>
      </c>
      <c r="P35" s="26" t="s">
        <v>31</v>
      </c>
      <c r="Q35" s="29">
        <f>SUM(Q33:Q34)</f>
        <v>0</v>
      </c>
      <c r="R35" s="26" t="s">
        <v>31</v>
      </c>
      <c r="S35" s="29">
        <f>SUM(S33:S34)</f>
        <v>0</v>
      </c>
      <c r="T35" s="26" t="s">
        <v>31</v>
      </c>
      <c r="U35" s="29">
        <f>SUM(U33:U34)</f>
        <v>0</v>
      </c>
      <c r="V35" s="20" t="s">
        <v>28</v>
      </c>
      <c r="W35" s="20" t="s">
        <v>28</v>
      </c>
      <c r="X35" s="20" t="s">
        <v>28</v>
      </c>
      <c r="Y35" s="20" t="s">
        <v>28</v>
      </c>
      <c r="Z35" s="20" t="s">
        <v>28</v>
      </c>
      <c r="AA35" s="21">
        <f>SUM(AA33:AA34)</f>
        <v>0</v>
      </c>
      <c r="AB35" s="20" t="s">
        <v>28</v>
      </c>
      <c r="AC35" s="21">
        <f>SUM(AC33:AC34)</f>
        <v>0</v>
      </c>
      <c r="AD35" s="31">
        <f>O35+Q35+S35+U35+W33+Y33+AA33+AC33</f>
        <v>0</v>
      </c>
      <c r="AE35" s="39">
        <f>M35+AD35</f>
        <v>0</v>
      </c>
    </row>
    <row r="36" spans="1:31" ht="15.75" customHeight="1">
      <c r="A36" s="67">
        <v>10</v>
      </c>
      <c r="B36" s="74" t="s">
        <v>51</v>
      </c>
      <c r="C36" s="85">
        <v>2</v>
      </c>
      <c r="D36" s="86" t="s">
        <v>26</v>
      </c>
      <c r="E36" s="93">
        <v>410</v>
      </c>
      <c r="F36" s="88" t="s">
        <v>33</v>
      </c>
      <c r="G36" s="76">
        <v>980032</v>
      </c>
      <c r="H36" s="73">
        <v>12</v>
      </c>
      <c r="I36" s="82"/>
      <c r="J36" s="83">
        <f>G36*I36</f>
        <v>0</v>
      </c>
      <c r="K36" s="82"/>
      <c r="L36" s="83">
        <f>H36*K36</f>
        <v>0</v>
      </c>
      <c r="M36" s="74" t="s">
        <v>28</v>
      </c>
      <c r="N36" s="75"/>
      <c r="O36" s="83">
        <f>G36*N36</f>
        <v>0</v>
      </c>
      <c r="P36" s="82"/>
      <c r="Q36" s="83">
        <f>E36*H36*P36</f>
        <v>0</v>
      </c>
      <c r="R36" s="74"/>
      <c r="S36" s="83">
        <f>G36*R36</f>
        <v>0</v>
      </c>
      <c r="T36" s="82"/>
      <c r="U36" s="83">
        <f>E36*H36*T36</f>
        <v>0</v>
      </c>
      <c r="V36" s="83"/>
      <c r="W36" s="83">
        <f>H36*V36</f>
        <v>0</v>
      </c>
      <c r="X36" s="75"/>
      <c r="Y36" s="75">
        <f>G36*X36</f>
        <v>0</v>
      </c>
      <c r="Z36" s="75"/>
      <c r="AA36" s="75">
        <f>G36*Z36</f>
        <v>0</v>
      </c>
      <c r="AB36" s="75"/>
      <c r="AC36" s="75">
        <f>(G36*(1-30%))*AB36</f>
        <v>0</v>
      </c>
      <c r="AD36" s="75" t="s">
        <v>28</v>
      </c>
      <c r="AE36" s="76" t="s">
        <v>28</v>
      </c>
    </row>
    <row r="37" spans="1:31" ht="39.75" customHeight="1">
      <c r="A37" s="67"/>
      <c r="B37" s="74"/>
      <c r="C37" s="85"/>
      <c r="D37" s="86"/>
      <c r="E37" s="93"/>
      <c r="F37" s="88"/>
      <c r="G37" s="76"/>
      <c r="H37" s="73"/>
      <c r="I37" s="82"/>
      <c r="J37" s="83"/>
      <c r="K37" s="82"/>
      <c r="L37" s="83"/>
      <c r="M37" s="74"/>
      <c r="N37" s="74"/>
      <c r="O37" s="83"/>
      <c r="P37" s="82"/>
      <c r="Q37" s="83"/>
      <c r="R37" s="74"/>
      <c r="S37" s="83"/>
      <c r="T37" s="82"/>
      <c r="U37" s="83"/>
      <c r="V37" s="83"/>
      <c r="W37" s="83"/>
      <c r="X37" s="75"/>
      <c r="Y37" s="75"/>
      <c r="Z37" s="75"/>
      <c r="AA37" s="75"/>
      <c r="AB37" s="75"/>
      <c r="AC37" s="75"/>
      <c r="AD37" s="75"/>
      <c r="AE37" s="76"/>
    </row>
    <row r="38" spans="1:31" ht="33">
      <c r="A38" s="67"/>
      <c r="B38" s="74"/>
      <c r="C38" s="85"/>
      <c r="D38" s="47" t="s">
        <v>30</v>
      </c>
      <c r="E38" s="56">
        <f>(410+310)/2</f>
        <v>360</v>
      </c>
      <c r="F38" s="52" t="s">
        <v>31</v>
      </c>
      <c r="G38" s="42">
        <f>SUM(G36:G37)</f>
        <v>980032</v>
      </c>
      <c r="H38" s="28" t="s">
        <v>28</v>
      </c>
      <c r="I38" s="46" t="s">
        <v>28</v>
      </c>
      <c r="J38" s="45">
        <f>SUM(J36)</f>
        <v>0</v>
      </c>
      <c r="K38" s="46" t="s">
        <v>31</v>
      </c>
      <c r="L38" s="45">
        <f>SUM(L36:L37)</f>
        <v>0</v>
      </c>
      <c r="M38" s="30">
        <f>J38+L38</f>
        <v>0</v>
      </c>
      <c r="N38" s="43" t="s">
        <v>31</v>
      </c>
      <c r="O38" s="45">
        <f>SUM(O36:O37)</f>
        <v>0</v>
      </c>
      <c r="P38" s="46" t="s">
        <v>31</v>
      </c>
      <c r="Q38" s="45">
        <f>SUM(Q36:Q37)</f>
        <v>0</v>
      </c>
      <c r="R38" s="46" t="s">
        <v>31</v>
      </c>
      <c r="S38" s="45">
        <f>SUM(S36:S37)</f>
        <v>0</v>
      </c>
      <c r="T38" s="46" t="s">
        <v>31</v>
      </c>
      <c r="U38" s="45">
        <f>SUM(U36:U37)</f>
        <v>0</v>
      </c>
      <c r="V38" s="43" t="s">
        <v>28</v>
      </c>
      <c r="W38" s="43" t="s">
        <v>28</v>
      </c>
      <c r="X38" s="43" t="s">
        <v>28</v>
      </c>
      <c r="Y38" s="43" t="s">
        <v>28</v>
      </c>
      <c r="Z38" s="43" t="s">
        <v>28</v>
      </c>
      <c r="AA38" s="44">
        <f>SUM(AA36:AA37)</f>
        <v>0</v>
      </c>
      <c r="AB38" s="43" t="s">
        <v>28</v>
      </c>
      <c r="AC38" s="44">
        <f>SUM(AC36:AC37)</f>
        <v>0</v>
      </c>
      <c r="AD38" s="31">
        <f>O38+Q38+S38+U38+W36+Y36+AA36+AC36</f>
        <v>0</v>
      </c>
      <c r="AE38" s="39">
        <f>M38+AD38</f>
        <v>0</v>
      </c>
    </row>
    <row r="39" spans="1:31" s="1" customFormat="1" ht="68.25" customHeight="1">
      <c r="A39" s="67">
        <v>11</v>
      </c>
      <c r="B39" s="71" t="s">
        <v>52</v>
      </c>
      <c r="C39" s="72">
        <v>1</v>
      </c>
      <c r="D39" s="17" t="s">
        <v>26</v>
      </c>
      <c r="E39" s="50">
        <v>52</v>
      </c>
      <c r="F39" s="52" t="s">
        <v>53</v>
      </c>
      <c r="G39" s="48">
        <v>271910</v>
      </c>
      <c r="H39" s="73">
        <v>12</v>
      </c>
      <c r="I39" s="43"/>
      <c r="J39" s="44">
        <f>G39*I39</f>
        <v>0</v>
      </c>
      <c r="K39" s="43"/>
      <c r="L39" s="44">
        <f>H39*K39</f>
        <v>0</v>
      </c>
      <c r="M39" s="74" t="s">
        <v>28</v>
      </c>
      <c r="N39" s="43"/>
      <c r="O39" s="44">
        <f>G39*N39</f>
        <v>0</v>
      </c>
      <c r="P39" s="43"/>
      <c r="Q39" s="44">
        <f>H39*P39</f>
        <v>0</v>
      </c>
      <c r="R39" s="43"/>
      <c r="S39" s="44">
        <f>G39*R39</f>
        <v>0</v>
      </c>
      <c r="T39" s="43"/>
      <c r="U39" s="44">
        <f>E39*H39*T39</f>
        <v>0</v>
      </c>
      <c r="V39" s="44"/>
      <c r="W39" s="44">
        <f>H39*V39</f>
        <v>0</v>
      </c>
      <c r="X39" s="44"/>
      <c r="Y39" s="44">
        <f>G39*X39</f>
        <v>0</v>
      </c>
      <c r="Z39" s="44"/>
      <c r="AA39" s="44">
        <f>G39*Z39</f>
        <v>0</v>
      </c>
      <c r="AB39" s="44"/>
      <c r="AC39" s="44">
        <f>G39*AB39</f>
        <v>0</v>
      </c>
      <c r="AD39" s="75" t="s">
        <v>28</v>
      </c>
      <c r="AE39" s="76" t="s">
        <v>28</v>
      </c>
    </row>
    <row r="40" spans="1:31" s="1" customFormat="1" ht="61.5" customHeight="1">
      <c r="A40" s="67"/>
      <c r="B40" s="71"/>
      <c r="C40" s="72"/>
      <c r="D40" s="17"/>
      <c r="E40" s="50"/>
      <c r="F40" s="52" t="s">
        <v>54</v>
      </c>
      <c r="G40" s="48">
        <v>120000</v>
      </c>
      <c r="H40" s="73"/>
      <c r="I40" s="43"/>
      <c r="J40" s="44"/>
      <c r="K40" s="43"/>
      <c r="L40" s="44"/>
      <c r="M40" s="74"/>
      <c r="N40" s="43"/>
      <c r="O40" s="44"/>
      <c r="P40" s="43"/>
      <c r="Q40" s="44"/>
      <c r="R40" s="43"/>
      <c r="S40" s="44"/>
      <c r="T40" s="43"/>
      <c r="U40" s="44"/>
      <c r="V40" s="44"/>
      <c r="W40" s="44"/>
      <c r="X40" s="44"/>
      <c r="Y40" s="44"/>
      <c r="Z40" s="44"/>
      <c r="AA40" s="44"/>
      <c r="AB40" s="44"/>
      <c r="AC40" s="44"/>
      <c r="AD40" s="75"/>
      <c r="AE40" s="76"/>
    </row>
    <row r="41" spans="1:31" s="1" customFormat="1" ht="50.25" customHeight="1">
      <c r="A41" s="67"/>
      <c r="B41" s="71"/>
      <c r="C41" s="72"/>
      <c r="D41" s="17"/>
      <c r="E41" s="49"/>
      <c r="F41" s="52" t="s">
        <v>55</v>
      </c>
      <c r="G41" s="48">
        <v>514445</v>
      </c>
      <c r="H41" s="73"/>
      <c r="I41" s="43"/>
      <c r="J41" s="44">
        <f>G41*I41</f>
        <v>0</v>
      </c>
      <c r="K41" s="43" t="s">
        <v>28</v>
      </c>
      <c r="L41" s="44" t="s">
        <v>28</v>
      </c>
      <c r="M41" s="74"/>
      <c r="N41" s="43"/>
      <c r="O41" s="44">
        <f>G41*N41</f>
        <v>0</v>
      </c>
      <c r="P41" s="43" t="s">
        <v>28</v>
      </c>
      <c r="Q41" s="44" t="s">
        <v>28</v>
      </c>
      <c r="R41" s="43"/>
      <c r="S41" s="44">
        <f>G41*R41</f>
        <v>0</v>
      </c>
      <c r="T41" s="43" t="s">
        <v>28</v>
      </c>
      <c r="U41" s="44" t="s">
        <v>28</v>
      </c>
      <c r="V41" s="44" t="s">
        <v>28</v>
      </c>
      <c r="W41" s="44" t="s">
        <v>28</v>
      </c>
      <c r="X41" s="44"/>
      <c r="Y41" s="44">
        <f>G41*X41</f>
        <v>0</v>
      </c>
      <c r="Z41" s="44"/>
      <c r="AA41" s="44">
        <f>G41*Z41</f>
        <v>0</v>
      </c>
      <c r="AB41" s="44"/>
      <c r="AC41" s="44">
        <f>(G41*(1-80%))*AB41</f>
        <v>0</v>
      </c>
      <c r="AD41" s="75"/>
      <c r="AE41" s="76"/>
    </row>
    <row r="42" spans="1:31" s="1" customFormat="1" ht="42.75" customHeight="1">
      <c r="A42" s="67"/>
      <c r="B42" s="71"/>
      <c r="C42" s="94"/>
      <c r="D42" s="61" t="s">
        <v>30</v>
      </c>
      <c r="E42" s="50">
        <f>E39+E40+E41</f>
        <v>52</v>
      </c>
      <c r="F42" s="54" t="s">
        <v>31</v>
      </c>
      <c r="G42" s="48">
        <f>SUM(G39:G41)</f>
        <v>906355</v>
      </c>
      <c r="H42" s="22" t="s">
        <v>28</v>
      </c>
      <c r="I42" s="43" t="s">
        <v>28</v>
      </c>
      <c r="J42" s="44">
        <f>SUM(J39:J41)</f>
        <v>0</v>
      </c>
      <c r="K42" s="43" t="s">
        <v>31</v>
      </c>
      <c r="L42" s="44">
        <f>SUM(L39:L41)</f>
        <v>0</v>
      </c>
      <c r="M42" s="23">
        <f>J42+L42</f>
        <v>0</v>
      </c>
      <c r="N42" s="43" t="s">
        <v>31</v>
      </c>
      <c r="O42" s="44">
        <f>SUM(O39:O41)</f>
        <v>0</v>
      </c>
      <c r="P42" s="43" t="s">
        <v>31</v>
      </c>
      <c r="Q42" s="44">
        <f>SUM(Q39:Q41)</f>
        <v>0</v>
      </c>
      <c r="R42" s="43" t="s">
        <v>31</v>
      </c>
      <c r="S42" s="44">
        <f>SUM(S39:S41)</f>
        <v>0</v>
      </c>
      <c r="T42" s="43" t="s">
        <v>31</v>
      </c>
      <c r="U42" s="44">
        <f>SUM(U39:U41)</f>
        <v>0</v>
      </c>
      <c r="V42" s="43" t="s">
        <v>28</v>
      </c>
      <c r="W42" s="43" t="s">
        <v>28</v>
      </c>
      <c r="X42" s="43" t="s">
        <v>28</v>
      </c>
      <c r="Y42" s="44">
        <f>SUM(Y39:Y41)</f>
        <v>0</v>
      </c>
      <c r="Z42" s="43" t="s">
        <v>28</v>
      </c>
      <c r="AA42" s="44">
        <f>SUM(AA39:AA41)</f>
        <v>0</v>
      </c>
      <c r="AB42" s="43" t="s">
        <v>28</v>
      </c>
      <c r="AC42" s="44">
        <f>SUM(AC39:AC41)</f>
        <v>0</v>
      </c>
      <c r="AD42" s="23">
        <f>O42+Q42+S42+U42+W39+Y42+AA42+AC42</f>
        <v>0</v>
      </c>
      <c r="AE42" s="24">
        <f>M42+AD42</f>
        <v>0</v>
      </c>
    </row>
    <row r="43" spans="3:31" ht="21" customHeight="1">
      <c r="C43" s="62" t="s">
        <v>40</v>
      </c>
      <c r="D43" s="63"/>
      <c r="E43" s="60">
        <f>E11+E14+E17+E20+E23+E26+E29++E32+E35+E38+E42</f>
        <v>4235.9</v>
      </c>
      <c r="F43" s="59"/>
      <c r="G43" s="34">
        <f>SUM(G11,G14,G17,G20,G23,G26,G29,G32,G35,G38,G42)</f>
        <v>8806236</v>
      </c>
      <c r="I43" s="35" t="s">
        <v>40</v>
      </c>
      <c r="J43" s="34">
        <f>SUM(J35,J29,J26,J23,J20,J14,J11)</f>
        <v>0</v>
      </c>
      <c r="K43" s="91" t="s">
        <v>31</v>
      </c>
      <c r="L43" s="91"/>
      <c r="M43" s="34">
        <f>SUM(M35,M29,M26,M23,M20,M14,M11)</f>
        <v>0</v>
      </c>
      <c r="V43" s="92" t="s">
        <v>40</v>
      </c>
      <c r="W43" s="92"/>
      <c r="X43" s="92"/>
      <c r="Y43" s="92"/>
      <c r="Z43" s="20" t="s">
        <v>28</v>
      </c>
      <c r="AA43" s="20" t="s">
        <v>28</v>
      </c>
      <c r="AB43" s="20" t="s">
        <v>28</v>
      </c>
      <c r="AC43" s="20" t="s">
        <v>28</v>
      </c>
      <c r="AD43" s="38">
        <f>SUM(AD35,AD29,AD26,AD23,AD20,AD14,AD11)</f>
        <v>0</v>
      </c>
      <c r="AE43" s="40">
        <f>SUM(AE35,AE29,AE26,AE23,AE20,AE14,AE11)</f>
        <v>0</v>
      </c>
    </row>
    <row r="44" spans="10:31" ht="18.75" customHeight="1">
      <c r="J44" s="36"/>
      <c r="AD44" s="2" t="s">
        <v>43</v>
      </c>
      <c r="AE44" s="40">
        <f>AE43*1.23</f>
        <v>0</v>
      </c>
    </row>
    <row r="45" ht="12">
      <c r="U45" s="37"/>
    </row>
    <row r="48" spans="11:13" ht="12.75">
      <c r="K48" s="57"/>
      <c r="L48" s="58"/>
      <c r="M48" s="58"/>
    </row>
    <row r="49" ht="12">
      <c r="AE49" s="41"/>
    </row>
    <row r="50" ht="12">
      <c r="AE50" s="41"/>
    </row>
  </sheetData>
  <sheetProtection selectLockedCells="1" selectUnlockedCells="1"/>
  <mergeCells count="238">
    <mergeCell ref="AE36:AE37"/>
    <mergeCell ref="A39:A42"/>
    <mergeCell ref="B39:B42"/>
    <mergeCell ref="C39:C42"/>
    <mergeCell ref="H39:H41"/>
    <mergeCell ref="M39:M41"/>
    <mergeCell ref="AD39:AD41"/>
    <mergeCell ref="AE39:AE41"/>
    <mergeCell ref="Y36:Y37"/>
    <mergeCell ref="Z36:Z37"/>
    <mergeCell ref="AC36:AC37"/>
    <mergeCell ref="AD36:AD37"/>
    <mergeCell ref="S36:S37"/>
    <mergeCell ref="T36:T37"/>
    <mergeCell ref="U36:U37"/>
    <mergeCell ref="V36:V37"/>
    <mergeCell ref="W36:W37"/>
    <mergeCell ref="X36:X37"/>
    <mergeCell ref="O36:O37"/>
    <mergeCell ref="P36:P37"/>
    <mergeCell ref="Q36:Q37"/>
    <mergeCell ref="R36:R37"/>
    <mergeCell ref="AA36:AA37"/>
    <mergeCell ref="AB36:AB37"/>
    <mergeCell ref="I36:I37"/>
    <mergeCell ref="J36:J37"/>
    <mergeCell ref="K36:K37"/>
    <mergeCell ref="L36:L37"/>
    <mergeCell ref="M36:M37"/>
    <mergeCell ref="N36:N37"/>
    <mergeCell ref="AD30:AD31"/>
    <mergeCell ref="AE30:AE31"/>
    <mergeCell ref="A36:A38"/>
    <mergeCell ref="B36:B38"/>
    <mergeCell ref="C36:C38"/>
    <mergeCell ref="D36:D37"/>
    <mergeCell ref="E36:E37"/>
    <mergeCell ref="F36:F37"/>
    <mergeCell ref="G36:G37"/>
    <mergeCell ref="H36:H37"/>
    <mergeCell ref="X30:X31"/>
    <mergeCell ref="Y30:Y31"/>
    <mergeCell ref="Z30:Z31"/>
    <mergeCell ref="AA30:AA31"/>
    <mergeCell ref="AB30:AB31"/>
    <mergeCell ref="AC30:AC31"/>
    <mergeCell ref="R30:R31"/>
    <mergeCell ref="S30:S31"/>
    <mergeCell ref="T30:T31"/>
    <mergeCell ref="U30:U31"/>
    <mergeCell ref="V30:V31"/>
    <mergeCell ref="W30:W31"/>
    <mergeCell ref="L30:L31"/>
    <mergeCell ref="M30:M31"/>
    <mergeCell ref="N30:N31"/>
    <mergeCell ref="O30:O31"/>
    <mergeCell ref="P30:P31"/>
    <mergeCell ref="Q30:Q31"/>
    <mergeCell ref="AE15:AE16"/>
    <mergeCell ref="A30:A32"/>
    <mergeCell ref="B30:B32"/>
    <mergeCell ref="C30:C32"/>
    <mergeCell ref="D30:D31"/>
    <mergeCell ref="E30:E31"/>
    <mergeCell ref="F30:F31"/>
    <mergeCell ref="G30:G31"/>
    <mergeCell ref="H30:H31"/>
    <mergeCell ref="I30:I31"/>
    <mergeCell ref="Y15:Y16"/>
    <mergeCell ref="Z15:Z16"/>
    <mergeCell ref="AA15:AA16"/>
    <mergeCell ref="AB15:AB16"/>
    <mergeCell ref="AC15:AC16"/>
    <mergeCell ref="AD15:AD16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5:A17"/>
    <mergeCell ref="B15:B17"/>
    <mergeCell ref="C15:C17"/>
    <mergeCell ref="D15:D16"/>
    <mergeCell ref="E15:E16"/>
    <mergeCell ref="F15:F16"/>
    <mergeCell ref="Y33:Y34"/>
    <mergeCell ref="AE27:AE28"/>
    <mergeCell ref="A27:A29"/>
    <mergeCell ref="B27:B29"/>
    <mergeCell ref="C27:C29"/>
    <mergeCell ref="H27:H28"/>
    <mergeCell ref="M27:M28"/>
    <mergeCell ref="AD27:AD28"/>
    <mergeCell ref="J30:J31"/>
    <mergeCell ref="K30:K31"/>
    <mergeCell ref="U33:U34"/>
    <mergeCell ref="AB33:AB34"/>
    <mergeCell ref="AC33:AC34"/>
    <mergeCell ref="AD33:AD34"/>
    <mergeCell ref="AE33:AE34"/>
    <mergeCell ref="K43:L43"/>
    <mergeCell ref="V43:Y43"/>
    <mergeCell ref="V33:V34"/>
    <mergeCell ref="W33:W34"/>
    <mergeCell ref="X33:X34"/>
    <mergeCell ref="M33:M34"/>
    <mergeCell ref="N33:N34"/>
    <mergeCell ref="O33:O34"/>
    <mergeCell ref="Z33:Z34"/>
    <mergeCell ref="AA33:AA34"/>
    <mergeCell ref="P33:P34"/>
    <mergeCell ref="Q33:Q34"/>
    <mergeCell ref="R33:R34"/>
    <mergeCell ref="S33:S34"/>
    <mergeCell ref="T33:T34"/>
    <mergeCell ref="AD24:AD25"/>
    <mergeCell ref="A33:A35"/>
    <mergeCell ref="B33:B35"/>
    <mergeCell ref="C33:C35"/>
    <mergeCell ref="D33:D34"/>
    <mergeCell ref="E33:E34"/>
    <mergeCell ref="F33:F34"/>
    <mergeCell ref="J33:J34"/>
    <mergeCell ref="K33:K34"/>
    <mergeCell ref="L33:L34"/>
    <mergeCell ref="Z18:Z19"/>
    <mergeCell ref="G33:G34"/>
    <mergeCell ref="H33:H34"/>
    <mergeCell ref="I33:I34"/>
    <mergeCell ref="AE24:AE25"/>
    <mergeCell ref="A24:A26"/>
    <mergeCell ref="B24:B26"/>
    <mergeCell ref="C24:C26"/>
    <mergeCell ref="H24:H25"/>
    <mergeCell ref="M24:M25"/>
    <mergeCell ref="X18:X19"/>
    <mergeCell ref="AE18:AE19"/>
    <mergeCell ref="A21:A23"/>
    <mergeCell ref="B21:B23"/>
    <mergeCell ref="C21:C23"/>
    <mergeCell ref="H21:H22"/>
    <mergeCell ref="M21:M22"/>
    <mergeCell ref="AD21:AD22"/>
    <mergeCell ref="AE21:AE22"/>
    <mergeCell ref="Y18:Y19"/>
    <mergeCell ref="R18:R19"/>
    <mergeCell ref="AA18:AA19"/>
    <mergeCell ref="AB18:AB19"/>
    <mergeCell ref="AC18:AC19"/>
    <mergeCell ref="AD18:AD19"/>
    <mergeCell ref="S18:S19"/>
    <mergeCell ref="T18:T19"/>
    <mergeCell ref="U18:U19"/>
    <mergeCell ref="V18:V19"/>
    <mergeCell ref="W18:W19"/>
    <mergeCell ref="L18:L19"/>
    <mergeCell ref="M18:M19"/>
    <mergeCell ref="N18:N19"/>
    <mergeCell ref="O18:O19"/>
    <mergeCell ref="P18:P19"/>
    <mergeCell ref="Q18:Q19"/>
    <mergeCell ref="F18:F19"/>
    <mergeCell ref="G18:G19"/>
    <mergeCell ref="H18:H19"/>
    <mergeCell ref="I18:I19"/>
    <mergeCell ref="J18:J19"/>
    <mergeCell ref="K18:K19"/>
    <mergeCell ref="AA12:AA13"/>
    <mergeCell ref="AB12:AB13"/>
    <mergeCell ref="AC12:AC13"/>
    <mergeCell ref="AD12:AD13"/>
    <mergeCell ref="AE12:AE13"/>
    <mergeCell ref="A18:A20"/>
    <mergeCell ref="B18:B20"/>
    <mergeCell ref="C18:C20"/>
    <mergeCell ref="D18:D19"/>
    <mergeCell ref="E18:E19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AD9:AD10"/>
    <mergeCell ref="AE9:AE10"/>
    <mergeCell ref="A12:A14"/>
    <mergeCell ref="B12:B14"/>
    <mergeCell ref="C12:C14"/>
    <mergeCell ref="D12:D13"/>
    <mergeCell ref="E12:E13"/>
    <mergeCell ref="F12:F13"/>
    <mergeCell ref="G12:G13"/>
    <mergeCell ref="H12:H13"/>
    <mergeCell ref="AE5:AE7"/>
    <mergeCell ref="I6:L6"/>
    <mergeCell ref="M6:M7"/>
    <mergeCell ref="N6:P6"/>
    <mergeCell ref="AD6:AD7"/>
    <mergeCell ref="A9:A11"/>
    <mergeCell ref="B9:B11"/>
    <mergeCell ref="C9:C11"/>
    <mergeCell ref="H9:H10"/>
    <mergeCell ref="M9:M10"/>
    <mergeCell ref="AA1:AE1"/>
    <mergeCell ref="A2:AE3"/>
    <mergeCell ref="A5:A7"/>
    <mergeCell ref="B5:B7"/>
    <mergeCell ref="C5:C7"/>
    <mergeCell ref="D5:E7"/>
    <mergeCell ref="F5:G7"/>
    <mergeCell ref="H5:H7"/>
    <mergeCell ref="I5:M5"/>
    <mergeCell ref="N5:AD5"/>
  </mergeCells>
  <printOptions/>
  <pageMargins left="0.25" right="0.25" top="0.75" bottom="0.75" header="0.5118055555555555" footer="0.5118055555555555"/>
  <pageSetup fitToHeight="0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Mieczkowski</dc:creator>
  <cp:keywords/>
  <dc:description/>
  <cp:lastModifiedBy>Karolina Majk</cp:lastModifiedBy>
  <cp:lastPrinted>2023-10-11T11:17:39Z</cp:lastPrinted>
  <dcterms:created xsi:type="dcterms:W3CDTF">2022-10-13T14:10:39Z</dcterms:created>
  <dcterms:modified xsi:type="dcterms:W3CDTF">2023-10-11T11:30:33Z</dcterms:modified>
  <cp:category/>
  <cp:version/>
  <cp:contentType/>
  <cp:contentStatus/>
</cp:coreProperties>
</file>