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229" activeTab="0"/>
  </bookViews>
  <sheets>
    <sheet name="Gmina Bojadła" sheetId="1" r:id="rId1"/>
  </sheets>
  <definedNames>
    <definedName name="_xlnm._FilterDatabase" localSheetId="0" hidden="1">'Gmina Bojadła'!$A$1:$Y$71</definedName>
  </definedNames>
  <calcPr fullCalcOnLoad="1"/>
</workbook>
</file>

<file path=xl/sharedStrings.xml><?xml version="1.0" encoding="utf-8"?>
<sst xmlns="http://schemas.openxmlformats.org/spreadsheetml/2006/main" count="991" uniqueCount="294">
  <si>
    <t>Kod</t>
  </si>
  <si>
    <t>Miejscowość</t>
  </si>
  <si>
    <t>Nazwa obiektu</t>
  </si>
  <si>
    <t>Ulica</t>
  </si>
  <si>
    <t>Nr</t>
  </si>
  <si>
    <t>Poczta</t>
  </si>
  <si>
    <t>OSD</t>
  </si>
  <si>
    <t>Sprzedawca</t>
  </si>
  <si>
    <t>Obecna grupa taryfowa</t>
  </si>
  <si>
    <t>Nr licznika</t>
  </si>
  <si>
    <t>Okres dostaw - od</t>
  </si>
  <si>
    <t>Okres dostaw - do</t>
  </si>
  <si>
    <t>66-130</t>
  </si>
  <si>
    <t>Bojadła</t>
  </si>
  <si>
    <t>Biblioteka</t>
  </si>
  <si>
    <t>Klenica</t>
  </si>
  <si>
    <t>Kargowska</t>
  </si>
  <si>
    <t>7</t>
  </si>
  <si>
    <t>66-133</t>
  </si>
  <si>
    <t>ENEA Operator Sp. z o.o.</t>
  </si>
  <si>
    <t>C12a</t>
  </si>
  <si>
    <t>Biura</t>
  </si>
  <si>
    <t>Sulechowska</t>
  </si>
  <si>
    <t>-</t>
  </si>
  <si>
    <t>63072990</t>
  </si>
  <si>
    <t>Dom Kultury</t>
  </si>
  <si>
    <t>Boczna</t>
  </si>
  <si>
    <t>1 A</t>
  </si>
  <si>
    <t>Grupowa Oczyszczalnia Ścieków</t>
  </si>
  <si>
    <t>C21</t>
  </si>
  <si>
    <t>Hydrofornia</t>
  </si>
  <si>
    <t>Pyrnik</t>
  </si>
  <si>
    <t>Młynkowo</t>
  </si>
  <si>
    <t>C11</t>
  </si>
  <si>
    <t>Wirówek</t>
  </si>
  <si>
    <t>8209678</t>
  </si>
  <si>
    <t>Kaplica Cmentarna</t>
  </si>
  <si>
    <t>7560476</t>
  </si>
  <si>
    <t>Lokal Mieszkalny</t>
  </si>
  <si>
    <t>39</t>
  </si>
  <si>
    <t>81309855</t>
  </si>
  <si>
    <t>OSP</t>
  </si>
  <si>
    <t>Pyrnik OSP</t>
  </si>
  <si>
    <t>Piaskowa</t>
  </si>
  <si>
    <t>5 OSP</t>
  </si>
  <si>
    <t>63072971</t>
  </si>
  <si>
    <t>Kolejowa</t>
  </si>
  <si>
    <t>1</t>
  </si>
  <si>
    <t>Ośrodek Zdrowia</t>
  </si>
  <si>
    <t>71</t>
  </si>
  <si>
    <t>Oświetlenie Drogowe</t>
  </si>
  <si>
    <t>nr działki 301</t>
  </si>
  <si>
    <t>C11o</t>
  </si>
  <si>
    <t>83065804</t>
  </si>
  <si>
    <t>Oświetlenie Ulic</t>
  </si>
  <si>
    <t>Sosnówka</t>
  </si>
  <si>
    <t>C12b</t>
  </si>
  <si>
    <t>80388426</t>
  </si>
  <si>
    <t>Susłów</t>
  </si>
  <si>
    <t>Kliniczki</t>
  </si>
  <si>
    <t>Pólko</t>
  </si>
  <si>
    <t>Kościuszki</t>
  </si>
  <si>
    <t>63073003</t>
  </si>
  <si>
    <t>Kartno</t>
  </si>
  <si>
    <t>ośw./słup 1</t>
  </si>
  <si>
    <t>83011520</t>
  </si>
  <si>
    <t>Wąska</t>
  </si>
  <si>
    <t>63073004</t>
  </si>
  <si>
    <t>Słoneczna</t>
  </si>
  <si>
    <t>63073013</t>
  </si>
  <si>
    <t>83011607</t>
  </si>
  <si>
    <t>83011302</t>
  </si>
  <si>
    <t>Siadcza</t>
  </si>
  <si>
    <t>83055685</t>
  </si>
  <si>
    <t>460/12, 14</t>
  </si>
  <si>
    <t>81244411</t>
  </si>
  <si>
    <t>nr działki 474/3, 475/2</t>
  </si>
  <si>
    <t>81244459</t>
  </si>
  <si>
    <t>Przewóz</t>
  </si>
  <si>
    <t>83011469</t>
  </si>
  <si>
    <t>Oświetlenie Ulic S-1437</t>
  </si>
  <si>
    <t>Bełcze</t>
  </si>
  <si>
    <t>ośw./S-1437</t>
  </si>
  <si>
    <t>Oświetlenie Ulic S-1443 "Kościół"</t>
  </si>
  <si>
    <t>Oświetlenie Ulic S-1444 "UL"</t>
  </si>
  <si>
    <t>90926775</t>
  </si>
  <si>
    <t>Oświetlenie Ulic S-1445</t>
  </si>
  <si>
    <t>Oświetlenie Ulic S-1462</t>
  </si>
  <si>
    <t>Północna ośw.</t>
  </si>
  <si>
    <t>Oświetlenie Ulic S-1477</t>
  </si>
  <si>
    <t>Młyńska</t>
  </si>
  <si>
    <t>Oświetlenie Ulic S-1478</t>
  </si>
  <si>
    <t>Graniczna</t>
  </si>
  <si>
    <t>63073002</t>
  </si>
  <si>
    <t>Prom</t>
  </si>
  <si>
    <t>89132444</t>
  </si>
  <si>
    <t>Przedszkole Samorządowe</t>
  </si>
  <si>
    <t>Przepompownia Ścieków</t>
  </si>
  <si>
    <t>Kościelna</t>
  </si>
  <si>
    <t>dz. 888/1</t>
  </si>
  <si>
    <t>dz. 588</t>
  </si>
  <si>
    <t>Kresowa</t>
  </si>
  <si>
    <t>dz. 893/1</t>
  </si>
  <si>
    <t>Sławska</t>
  </si>
  <si>
    <t>dz. 374</t>
  </si>
  <si>
    <t>dz. 386/6</t>
  </si>
  <si>
    <t>Żabia</t>
  </si>
  <si>
    <t>dz. 229/6</t>
  </si>
  <si>
    <t>Podwalna</t>
  </si>
  <si>
    <t>dz. 1008</t>
  </si>
  <si>
    <t>dz. 398</t>
  </si>
  <si>
    <t>Przepompownia Ścieków LP1</t>
  </si>
  <si>
    <t>dz .993/2</t>
  </si>
  <si>
    <t>63703766</t>
  </si>
  <si>
    <t>Przepompownia Ścieków P1</t>
  </si>
  <si>
    <t>Sportowa</t>
  </si>
  <si>
    <t>dz.657</t>
  </si>
  <si>
    <t>63726761</t>
  </si>
  <si>
    <t>Przepompownia Ścieków P2</t>
  </si>
  <si>
    <t>Stawna</t>
  </si>
  <si>
    <t>dz.1012</t>
  </si>
  <si>
    <t>63670428</t>
  </si>
  <si>
    <t>Przepompownia Ścieków P3</t>
  </si>
  <si>
    <t>dz. 45</t>
  </si>
  <si>
    <t>63683400</t>
  </si>
  <si>
    <t>Śródka</t>
  </si>
  <si>
    <t>dz. 1009/1</t>
  </si>
  <si>
    <t>63683389</t>
  </si>
  <si>
    <t>Przepompownia Ścieków P4</t>
  </si>
  <si>
    <t>Poprzeczna</t>
  </si>
  <si>
    <t>dz.1014</t>
  </si>
  <si>
    <t>63683393</t>
  </si>
  <si>
    <t>Przepompownia Ścieków P6</t>
  </si>
  <si>
    <t>dz. 774/5</t>
  </si>
  <si>
    <t>63683358</t>
  </si>
  <si>
    <t>PZS</t>
  </si>
  <si>
    <t>dz. 887/1</t>
  </si>
  <si>
    <t>S-1430 Bojadła "Hamer" Słup 430/2/8</t>
  </si>
  <si>
    <t>Karczemka</t>
  </si>
  <si>
    <t>Sala Wiejska</t>
  </si>
  <si>
    <t>60</t>
  </si>
  <si>
    <t>Stacja Uzdarniania Wody</t>
  </si>
  <si>
    <t>Stacja Uzdatniania Wody</t>
  </si>
  <si>
    <t>Świetlica</t>
  </si>
  <si>
    <t>25956420</t>
  </si>
  <si>
    <t>31</t>
  </si>
  <si>
    <t>62347683</t>
  </si>
  <si>
    <t>81266361</t>
  </si>
  <si>
    <t>11593232</t>
  </si>
  <si>
    <t>50</t>
  </si>
  <si>
    <t>81239725</t>
  </si>
  <si>
    <t>Szatnia Sportowa</t>
  </si>
  <si>
    <t>dz. 657</t>
  </si>
  <si>
    <t>9603383</t>
  </si>
  <si>
    <t>Szkoła</t>
  </si>
  <si>
    <t>Szkolna</t>
  </si>
  <si>
    <t>68</t>
  </si>
  <si>
    <t>suma</t>
  </si>
  <si>
    <t>Lp.</t>
  </si>
  <si>
    <t>Nabywca</t>
  </si>
  <si>
    <t>Odbiorca, adres korespondencyjny</t>
  </si>
  <si>
    <t>Gmina Bojadła, ul. Sulechowska 35, 66-130 Bojadła, NIP 9251469911</t>
  </si>
  <si>
    <t>Gmina Bojadła, ul. Sulechowska 35, 66-130 Bojadła</t>
  </si>
  <si>
    <t>UWAGI</t>
  </si>
  <si>
    <t xml:space="preserve">G11 </t>
  </si>
  <si>
    <t>590310600001597945</t>
  </si>
  <si>
    <t>590310600001597921</t>
  </si>
  <si>
    <t>590310600001630468</t>
  </si>
  <si>
    <t>590310600001630451</t>
  </si>
  <si>
    <t>590310600001630444</t>
  </si>
  <si>
    <t>590310600001630437</t>
  </si>
  <si>
    <t>590310600001627321</t>
  </si>
  <si>
    <t>590310600001627314</t>
  </si>
  <si>
    <t>590310600001568587</t>
  </si>
  <si>
    <t>590310600001568426</t>
  </si>
  <si>
    <t>590310600001568358</t>
  </si>
  <si>
    <t>590310600001568334</t>
  </si>
  <si>
    <t>590310600001568327</t>
  </si>
  <si>
    <t>590310600001613904</t>
  </si>
  <si>
    <t>590310600001613881</t>
  </si>
  <si>
    <t>590310600001613874</t>
  </si>
  <si>
    <t>590310600001613867</t>
  </si>
  <si>
    <t>590310600001657205</t>
  </si>
  <si>
    <t>590310600001657199</t>
  </si>
  <si>
    <t>590310600001568914</t>
  </si>
  <si>
    <t>590310600001584891</t>
  </si>
  <si>
    <t>590310600001584860</t>
  </si>
  <si>
    <t>590310600002075756</t>
  </si>
  <si>
    <t>590310600002016476</t>
  </si>
  <si>
    <t>590310600002013000</t>
  </si>
  <si>
    <t>590310600002090513</t>
  </si>
  <si>
    <t>590310600001630475</t>
  </si>
  <si>
    <t>590310600002121927</t>
  </si>
  <si>
    <t>590310600002300834</t>
  </si>
  <si>
    <t>590310600002442558</t>
  </si>
  <si>
    <t>590310600002457392</t>
  </si>
  <si>
    <t>590310600002457385</t>
  </si>
  <si>
    <t>590310600002457378</t>
  </si>
  <si>
    <t>590310600002450447</t>
  </si>
  <si>
    <t>590310600002442527</t>
  </si>
  <si>
    <t>590310600002490993</t>
  </si>
  <si>
    <t>590310600002490986</t>
  </si>
  <si>
    <t>590310600012036693</t>
  </si>
  <si>
    <t>590310600001624429</t>
  </si>
  <si>
    <t>590310600001627246</t>
  </si>
  <si>
    <t>590310600001627253</t>
  </si>
  <si>
    <t>590310600001627260</t>
  </si>
  <si>
    <t>590310600001627277</t>
  </si>
  <si>
    <t>590310600007582754</t>
  </si>
  <si>
    <t>590310600001627284</t>
  </si>
  <si>
    <t>590310600001627291</t>
  </si>
  <si>
    <t>590310600001627338</t>
  </si>
  <si>
    <t>590310600001627345</t>
  </si>
  <si>
    <t>590310600001627406</t>
  </si>
  <si>
    <t>590310600001627505</t>
  </si>
  <si>
    <t>590310600001568372</t>
  </si>
  <si>
    <t>590310600001568860</t>
  </si>
  <si>
    <t>590310600001568884</t>
  </si>
  <si>
    <t>590310600001568891</t>
  </si>
  <si>
    <t>590310600001568907</t>
  </si>
  <si>
    <t>590310600001639041</t>
  </si>
  <si>
    <t>590310600001656949</t>
  </si>
  <si>
    <t>590310600001656956</t>
  </si>
  <si>
    <t>590310600001657182</t>
  </si>
  <si>
    <t>590310600001584792</t>
  </si>
  <si>
    <t>590310600001584808</t>
  </si>
  <si>
    <t>590310600001584815</t>
  </si>
  <si>
    <t>590310600001584839</t>
  </si>
  <si>
    <t>590310600001584846</t>
  </si>
  <si>
    <t>590310600007535323</t>
  </si>
  <si>
    <t>590310600001584907</t>
  </si>
  <si>
    <t>590310600001597938</t>
  </si>
  <si>
    <t>70171845</t>
  </si>
  <si>
    <t>70171970</t>
  </si>
  <si>
    <t>56126792</t>
  </si>
  <si>
    <t>56296857</t>
  </si>
  <si>
    <t>56126747</t>
  </si>
  <si>
    <t>56126788</t>
  </si>
  <si>
    <t xml:space="preserve">Kartno </t>
  </si>
  <si>
    <t>Kartno Ujście/Wody</t>
  </si>
  <si>
    <t>56297004</t>
  </si>
  <si>
    <t>56201434</t>
  </si>
  <si>
    <t>63685450</t>
  </si>
  <si>
    <t>62328543</t>
  </si>
  <si>
    <t>82674751</t>
  </si>
  <si>
    <t>62357580</t>
  </si>
  <si>
    <t>11644814</t>
  </si>
  <si>
    <t>Bolesława Chrobrego</t>
  </si>
  <si>
    <t>60808662</t>
  </si>
  <si>
    <t>60813744</t>
  </si>
  <si>
    <t>90904434</t>
  </si>
  <si>
    <t>60859923</t>
  </si>
  <si>
    <t>590310600001568594</t>
  </si>
  <si>
    <t>64812640</t>
  </si>
  <si>
    <t>66252842</t>
  </si>
  <si>
    <t>91847248</t>
  </si>
  <si>
    <t>62328571</t>
  </si>
  <si>
    <t>56126735</t>
  </si>
  <si>
    <t>Odbiorca-Zespół Edukacyjny w Bojadłach - Szkoła Podstawowa, ul. Szkolna 1, 66-130 Bojadła</t>
  </si>
  <si>
    <t>82656606</t>
  </si>
  <si>
    <t>Szkoła Podstawowa w Klenicy, ul. Chrobrego 68, 66-133 Klenica</t>
  </si>
  <si>
    <t>56126780</t>
  </si>
  <si>
    <t>Zespół Edukacyjny w Bojadłach - Przedszkole Samorządowe, ulica Szkolna 1, 66-130 Bojadła</t>
  </si>
  <si>
    <t>81487273</t>
  </si>
  <si>
    <t>Okres rozliczeniowy</t>
  </si>
  <si>
    <t>62363699</t>
  </si>
  <si>
    <t>62368548</t>
  </si>
  <si>
    <t>Nowy Nr PPE</t>
  </si>
  <si>
    <t>innogy Polska S.A.</t>
  </si>
  <si>
    <t>sprzedażowa, terminowa do 31.12.2021 r., nie wymaga wypowiedzenia</t>
  </si>
  <si>
    <t>Podsumowanie wg grup taryfowych</t>
  </si>
  <si>
    <t>Wyszczególnienie - grupa taryfowa</t>
  </si>
  <si>
    <t>zużycie energii elektrycznej w trakcie trwania zamówienia w kWh - zamówienie planowane</t>
  </si>
  <si>
    <t>A</t>
  </si>
  <si>
    <t>B</t>
  </si>
  <si>
    <t>E = B +C</t>
  </si>
  <si>
    <t>C12a I strefa</t>
  </si>
  <si>
    <t>C12a II strefa</t>
  </si>
  <si>
    <t>C12b I strefa</t>
  </si>
  <si>
    <t>C12b II strefa</t>
  </si>
  <si>
    <t>G11</t>
  </si>
  <si>
    <t>Łącznie wartość zamówienia  dla zamówienia na 2022 i 2023 r.</t>
  </si>
  <si>
    <t>C = B x 20%</t>
  </si>
  <si>
    <t>D = B x 30%</t>
  </si>
  <si>
    <t>zwiększenie ilości energii elektrycznej w trakcie trwania zamówienia o 20% zamówienia planowanego (kWh)</t>
  </si>
  <si>
    <t>zmniejszenie ilości energii elektrycznej w trakcie trwania zamówienia o30% zamówienia planowanego (kWh)</t>
  </si>
  <si>
    <t>maksymalne zużycie energii elektrycznej w trakcie trwania zamówienia w kWh - zmówienie  planowane ze zwiększeniem 20%</t>
  </si>
  <si>
    <t>Zużycie planowane według faktur na rok 2022 - strefa I (kWh)</t>
  </si>
  <si>
    <t>Zużycie planowane według faktur na rok- 2022 - strefa II (kWh)</t>
  </si>
  <si>
    <t>Zużycie planowane według faktur na rok- 2023 - strefa II (kWh)</t>
  </si>
  <si>
    <t>Zużycie planowane według faktur na rok 2023 - strefa I (kWh)</t>
  </si>
  <si>
    <t>Rodzaj umowy/ termin obowiązywania/ okres wypowiedzenia</t>
  </si>
  <si>
    <t>Zużycie planowene według faktur na rok 2022 - suma (kWh)</t>
  </si>
  <si>
    <t>Zużycie planowane według faktur na rok 2023 - suma (kWh)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</si>
</sst>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8"/>
      <name val="Calibri Light"/>
      <family val="2"/>
    </font>
    <font>
      <sz val="8"/>
      <name val="Calibri Light"/>
      <family val="2"/>
    </font>
    <font>
      <sz val="8"/>
      <color indexed="8"/>
      <name val="Calibri Light"/>
      <family val="2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0"/>
      <name val="Calibri Light"/>
      <family val="2"/>
    </font>
    <font>
      <sz val="10"/>
      <color indexed="8"/>
      <name val="Calibri Light"/>
      <family val="2"/>
    </font>
    <font>
      <b/>
      <sz val="10"/>
      <color indexed="8"/>
      <name val="Calibri Light"/>
      <family val="2"/>
    </font>
    <font>
      <b/>
      <sz val="10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Calibri Light"/>
      <family val="2"/>
    </font>
    <font>
      <b/>
      <sz val="11"/>
      <color rgb="FF000000"/>
      <name val="Calibri Light"/>
      <family val="2"/>
    </font>
    <font>
      <sz val="11"/>
      <color theme="1"/>
      <name val="Calibri Light"/>
      <family val="2"/>
    </font>
    <font>
      <b/>
      <sz val="10"/>
      <color rgb="FF000000"/>
      <name val="Calibri Light"/>
      <family val="2"/>
    </font>
    <font>
      <sz val="10"/>
      <color rgb="FF00000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0" fillId="0" borderId="0" applyBorder="0">
      <alignment/>
      <protection locked="0"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Border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 quotePrefix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 quotePrefix="1">
      <alignment horizontal="left" vertical="center"/>
    </xf>
    <xf numFmtId="14" fontId="19" fillId="0" borderId="11" xfId="0" applyNumberFormat="1" applyFont="1" applyFill="1" applyBorder="1" applyAlignment="1">
      <alignment horizontal="left" vertical="center"/>
    </xf>
    <xf numFmtId="3" fontId="19" fillId="0" borderId="11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1" xfId="0" applyFont="1" applyFill="1" applyBorder="1" applyAlignment="1" quotePrefix="1">
      <alignment horizontal="center" vertical="center"/>
    </xf>
    <xf numFmtId="0" fontId="19" fillId="0" borderId="11" xfId="0" applyFont="1" applyFill="1" applyBorder="1" applyAlignment="1">
      <alignment horizontal="left" vertical="center"/>
    </xf>
    <xf numFmtId="3" fontId="45" fillId="0" borderId="11" xfId="0" applyNumberFormat="1" applyFont="1" applyFill="1" applyBorder="1" applyAlignment="1">
      <alignment vertical="center"/>
    </xf>
    <xf numFmtId="0" fontId="19" fillId="0" borderId="0" xfId="0" applyFont="1" applyFill="1" applyBorder="1" applyAlignment="1" quotePrefix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3" fontId="18" fillId="0" borderId="11" xfId="0" applyNumberFormat="1" applyFont="1" applyBorder="1" applyAlignment="1">
      <alignment vertical="center"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/>
      <protection/>
    </xf>
    <xf numFmtId="3" fontId="19" fillId="0" borderId="0" xfId="0" applyNumberFormat="1" applyFont="1" applyBorder="1" applyAlignment="1">
      <alignment vertical="center"/>
    </xf>
    <xf numFmtId="0" fontId="48" fillId="0" borderId="11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vertical="center"/>
      <protection/>
    </xf>
    <xf numFmtId="3" fontId="49" fillId="0" borderId="11" xfId="0" applyNumberFormat="1" applyFont="1" applyBorder="1" applyAlignment="1" applyProtection="1">
      <alignment horizontal="right" vertical="center" wrapText="1"/>
      <protection/>
    </xf>
    <xf numFmtId="0" fontId="48" fillId="0" borderId="11" xfId="0" applyFont="1" applyBorder="1" applyAlignment="1" applyProtection="1">
      <alignment vertical="center" wrapText="1"/>
      <protection/>
    </xf>
    <xf numFmtId="3" fontId="48" fillId="0" borderId="11" xfId="0" applyNumberFormat="1" applyFont="1" applyBorder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 applyProtection="1">
      <alignment horizontal="center" vertical="center" wrapText="1"/>
      <protection/>
    </xf>
    <xf numFmtId="0" fontId="49" fillId="0" borderId="11" xfId="0" applyFont="1" applyBorder="1" applyAlignment="1" applyProtection="1">
      <alignment horizontal="center" vertical="center" wrapText="1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V9" sqref="V9"/>
    </sheetView>
  </sheetViews>
  <sheetFormatPr defaultColWidth="9.140625" defaultRowHeight="12.75"/>
  <cols>
    <col min="1" max="1" width="6.57421875" style="17" customWidth="1"/>
    <col min="2" max="2" width="53.140625" style="18" customWidth="1"/>
    <col min="3" max="3" width="48.8515625" style="17" bestFit="1" customWidth="1"/>
    <col min="4" max="4" width="27.00390625" style="17" bestFit="1" customWidth="1"/>
    <col min="5" max="5" width="12.8515625" style="17" customWidth="1"/>
    <col min="6" max="6" width="16.421875" style="17" customWidth="1"/>
    <col min="7" max="7" width="16.140625" style="17" bestFit="1" customWidth="1"/>
    <col min="8" max="8" width="8.28125" style="17" bestFit="1" customWidth="1"/>
    <col min="9" max="9" width="10.28125" style="17" bestFit="1" customWidth="1"/>
    <col min="10" max="10" width="20.57421875" style="17" customWidth="1"/>
    <col min="11" max="11" width="18.421875" style="17" customWidth="1"/>
    <col min="12" max="12" width="55.00390625" style="17" customWidth="1"/>
    <col min="13" max="14" width="7.57421875" style="17" customWidth="1"/>
    <col min="15" max="15" width="9.7109375" style="17" customWidth="1"/>
    <col min="16" max="16" width="7.140625" style="19" customWidth="1"/>
    <col min="17" max="17" width="19.00390625" style="17" customWidth="1"/>
    <col min="18" max="19" width="10.00390625" style="17" customWidth="1"/>
    <col min="20" max="20" width="9.28125" style="17" customWidth="1"/>
    <col min="21" max="21" width="10.00390625" style="17" customWidth="1"/>
    <col min="22" max="22" width="11.421875" style="17" customWidth="1"/>
    <col min="23" max="23" width="11.7109375" style="17" customWidth="1"/>
    <col min="24" max="24" width="11.8515625" style="17" customWidth="1"/>
    <col min="25" max="25" width="11.7109375" style="17" customWidth="1"/>
    <col min="26" max="16384" width="9.140625" style="17" customWidth="1"/>
  </cols>
  <sheetData>
    <row r="1" spans="1:25" s="4" customFormat="1" ht="80.25" customHeight="1">
      <c r="A1" s="1" t="s">
        <v>158</v>
      </c>
      <c r="B1" s="2" t="s">
        <v>159</v>
      </c>
      <c r="C1" s="3" t="s">
        <v>160</v>
      </c>
      <c r="D1" s="3" t="s">
        <v>2</v>
      </c>
      <c r="E1" s="3" t="s">
        <v>1</v>
      </c>
      <c r="F1" s="3" t="s">
        <v>3</v>
      </c>
      <c r="G1" s="3" t="s">
        <v>4</v>
      </c>
      <c r="H1" s="3" t="s">
        <v>0</v>
      </c>
      <c r="I1" s="3" t="s">
        <v>5</v>
      </c>
      <c r="J1" s="3" t="s">
        <v>6</v>
      </c>
      <c r="K1" s="3" t="s">
        <v>7</v>
      </c>
      <c r="L1" s="3" t="s">
        <v>291</v>
      </c>
      <c r="M1" s="3" t="s">
        <v>8</v>
      </c>
      <c r="N1" s="3" t="s">
        <v>163</v>
      </c>
      <c r="O1" s="3" t="s">
        <v>9</v>
      </c>
      <c r="P1" s="3" t="s">
        <v>264</v>
      </c>
      <c r="Q1" s="3" t="s">
        <v>267</v>
      </c>
      <c r="R1" s="3" t="s">
        <v>10</v>
      </c>
      <c r="S1" s="3" t="s">
        <v>11</v>
      </c>
      <c r="T1" s="3" t="s">
        <v>287</v>
      </c>
      <c r="U1" s="3" t="s">
        <v>288</v>
      </c>
      <c r="V1" s="3" t="s">
        <v>292</v>
      </c>
      <c r="W1" s="3" t="s">
        <v>290</v>
      </c>
      <c r="X1" s="3" t="s">
        <v>289</v>
      </c>
      <c r="Y1" s="3" t="s">
        <v>293</v>
      </c>
    </row>
    <row r="2" spans="1:25" s="12" customFormat="1" ht="15.75" customHeight="1">
      <c r="A2" s="5">
        <v>1</v>
      </c>
      <c r="B2" s="6" t="s">
        <v>161</v>
      </c>
      <c r="C2" s="5" t="s">
        <v>162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5" t="s">
        <v>15</v>
      </c>
      <c r="J2" s="5" t="s">
        <v>19</v>
      </c>
      <c r="K2" s="7" t="s">
        <v>268</v>
      </c>
      <c r="L2" s="5" t="s">
        <v>269</v>
      </c>
      <c r="M2" s="5" t="s">
        <v>20</v>
      </c>
      <c r="N2" s="5"/>
      <c r="O2" s="7" t="s">
        <v>266</v>
      </c>
      <c r="P2" s="8">
        <v>1</v>
      </c>
      <c r="Q2" s="9" t="s">
        <v>180</v>
      </c>
      <c r="R2" s="10">
        <v>44562</v>
      </c>
      <c r="S2" s="10">
        <v>45291</v>
      </c>
      <c r="T2" s="11">
        <v>8384</v>
      </c>
      <c r="U2" s="11">
        <v>21930</v>
      </c>
      <c r="V2" s="11">
        <f>T2+U2</f>
        <v>30314</v>
      </c>
      <c r="W2" s="11">
        <v>8384</v>
      </c>
      <c r="X2" s="11">
        <v>21930</v>
      </c>
      <c r="Y2" s="11">
        <v>30314</v>
      </c>
    </row>
    <row r="3" spans="1:25" s="12" customFormat="1" ht="15.75" customHeight="1">
      <c r="A3" s="5">
        <v>2</v>
      </c>
      <c r="B3" s="6" t="s">
        <v>161</v>
      </c>
      <c r="C3" s="5" t="s">
        <v>162</v>
      </c>
      <c r="D3" s="5" t="s">
        <v>21</v>
      </c>
      <c r="E3" s="5" t="s">
        <v>13</v>
      </c>
      <c r="F3" s="5" t="s">
        <v>22</v>
      </c>
      <c r="G3" s="5" t="s">
        <v>23</v>
      </c>
      <c r="H3" s="5" t="s">
        <v>12</v>
      </c>
      <c r="I3" s="5" t="s">
        <v>13</v>
      </c>
      <c r="J3" s="5" t="s">
        <v>19</v>
      </c>
      <c r="K3" s="7" t="s">
        <v>268</v>
      </c>
      <c r="L3" s="5" t="s">
        <v>269</v>
      </c>
      <c r="M3" s="5" t="s">
        <v>20</v>
      </c>
      <c r="N3" s="5"/>
      <c r="O3" s="5" t="s">
        <v>24</v>
      </c>
      <c r="P3" s="8">
        <v>1</v>
      </c>
      <c r="Q3" s="9" t="s">
        <v>181</v>
      </c>
      <c r="R3" s="10">
        <v>44562</v>
      </c>
      <c r="S3" s="10">
        <v>45291</v>
      </c>
      <c r="T3" s="11">
        <v>5992</v>
      </c>
      <c r="U3" s="11">
        <v>15586</v>
      </c>
      <c r="V3" s="11">
        <f aca="true" t="shared" si="0" ref="V3:V66">T3+U3</f>
        <v>21578</v>
      </c>
      <c r="W3" s="11">
        <v>5992</v>
      </c>
      <c r="X3" s="11">
        <v>15586</v>
      </c>
      <c r="Y3" s="11">
        <v>21578</v>
      </c>
    </row>
    <row r="4" spans="1:25" s="12" customFormat="1" ht="15.75" customHeight="1">
      <c r="A4" s="5">
        <v>3</v>
      </c>
      <c r="B4" s="6" t="s">
        <v>161</v>
      </c>
      <c r="C4" s="5" t="s">
        <v>162</v>
      </c>
      <c r="D4" s="5" t="s">
        <v>25</v>
      </c>
      <c r="E4" s="5" t="s">
        <v>13</v>
      </c>
      <c r="F4" s="5" t="s">
        <v>26</v>
      </c>
      <c r="G4" s="5" t="s">
        <v>27</v>
      </c>
      <c r="H4" s="5" t="s">
        <v>12</v>
      </c>
      <c r="I4" s="5" t="s">
        <v>13</v>
      </c>
      <c r="J4" s="5" t="s">
        <v>19</v>
      </c>
      <c r="K4" s="7" t="s">
        <v>268</v>
      </c>
      <c r="L4" s="5" t="s">
        <v>269</v>
      </c>
      <c r="M4" s="5" t="s">
        <v>20</v>
      </c>
      <c r="N4" s="5"/>
      <c r="O4" s="7" t="s">
        <v>236</v>
      </c>
      <c r="P4" s="13">
        <v>1</v>
      </c>
      <c r="Q4" s="9" t="s">
        <v>182</v>
      </c>
      <c r="R4" s="10">
        <v>44562</v>
      </c>
      <c r="S4" s="10">
        <v>45291</v>
      </c>
      <c r="T4" s="11">
        <v>4602</v>
      </c>
      <c r="U4" s="11">
        <v>10439</v>
      </c>
      <c r="V4" s="11">
        <f t="shared" si="0"/>
        <v>15041</v>
      </c>
      <c r="W4" s="11">
        <v>4602</v>
      </c>
      <c r="X4" s="11">
        <v>10439</v>
      </c>
      <c r="Y4" s="11">
        <v>15041</v>
      </c>
    </row>
    <row r="5" spans="1:25" s="12" customFormat="1" ht="15.75" customHeight="1">
      <c r="A5" s="5">
        <v>4</v>
      </c>
      <c r="B5" s="6" t="s">
        <v>161</v>
      </c>
      <c r="C5" s="5" t="s">
        <v>162</v>
      </c>
      <c r="D5" s="5" t="s">
        <v>28</v>
      </c>
      <c r="E5" s="5" t="s">
        <v>13</v>
      </c>
      <c r="F5" s="5" t="s">
        <v>23</v>
      </c>
      <c r="G5" s="14" t="s">
        <v>23</v>
      </c>
      <c r="H5" s="5" t="s">
        <v>12</v>
      </c>
      <c r="I5" s="5" t="s">
        <v>13</v>
      </c>
      <c r="J5" s="5" t="s">
        <v>19</v>
      </c>
      <c r="K5" s="7" t="s">
        <v>268</v>
      </c>
      <c r="L5" s="5" t="s">
        <v>269</v>
      </c>
      <c r="M5" s="5" t="s">
        <v>29</v>
      </c>
      <c r="N5" s="5"/>
      <c r="O5" s="5" t="str">
        <f>TEXT(,96751553)</f>
        <v>96751553</v>
      </c>
      <c r="P5" s="8">
        <v>1</v>
      </c>
      <c r="Q5" s="9" t="s">
        <v>220</v>
      </c>
      <c r="R5" s="10">
        <v>44562</v>
      </c>
      <c r="S5" s="10">
        <v>45291</v>
      </c>
      <c r="T5" s="11">
        <v>172614</v>
      </c>
      <c r="U5" s="11">
        <v>0</v>
      </c>
      <c r="V5" s="11">
        <f t="shared" si="0"/>
        <v>172614</v>
      </c>
      <c r="W5" s="11">
        <v>172614</v>
      </c>
      <c r="X5" s="11">
        <v>0</v>
      </c>
      <c r="Y5" s="11">
        <v>172614</v>
      </c>
    </row>
    <row r="6" spans="1:25" s="12" customFormat="1" ht="15.75" customHeight="1">
      <c r="A6" s="5">
        <v>5</v>
      </c>
      <c r="B6" s="6" t="s">
        <v>161</v>
      </c>
      <c r="C6" s="5" t="s">
        <v>162</v>
      </c>
      <c r="D6" s="5" t="s">
        <v>30</v>
      </c>
      <c r="E6" s="5" t="s">
        <v>31</v>
      </c>
      <c r="F6" s="5" t="s">
        <v>23</v>
      </c>
      <c r="G6" s="5" t="s">
        <v>23</v>
      </c>
      <c r="H6" s="5" t="s">
        <v>12</v>
      </c>
      <c r="I6" s="5" t="s">
        <v>31</v>
      </c>
      <c r="J6" s="5" t="s">
        <v>19</v>
      </c>
      <c r="K6" s="7" t="s">
        <v>268</v>
      </c>
      <c r="L6" s="5" t="s">
        <v>269</v>
      </c>
      <c r="M6" s="5" t="s">
        <v>20</v>
      </c>
      <c r="N6" s="5"/>
      <c r="O6" s="7" t="s">
        <v>234</v>
      </c>
      <c r="P6" s="13">
        <v>1</v>
      </c>
      <c r="Q6" s="9" t="s">
        <v>183</v>
      </c>
      <c r="R6" s="10">
        <v>44562</v>
      </c>
      <c r="S6" s="10">
        <v>45291</v>
      </c>
      <c r="T6" s="11">
        <v>1652</v>
      </c>
      <c r="U6" s="11">
        <v>4014</v>
      </c>
      <c r="V6" s="11">
        <f t="shared" si="0"/>
        <v>5666</v>
      </c>
      <c r="W6" s="11">
        <v>1652</v>
      </c>
      <c r="X6" s="11">
        <v>4014</v>
      </c>
      <c r="Y6" s="11">
        <v>5666</v>
      </c>
    </row>
    <row r="7" spans="1:25" s="12" customFormat="1" ht="15.75" customHeight="1">
      <c r="A7" s="5">
        <v>6</v>
      </c>
      <c r="B7" s="6" t="s">
        <v>161</v>
      </c>
      <c r="C7" s="5" t="s">
        <v>162</v>
      </c>
      <c r="D7" s="5" t="s">
        <v>30</v>
      </c>
      <c r="E7" s="5" t="s">
        <v>32</v>
      </c>
      <c r="F7" s="5" t="s">
        <v>23</v>
      </c>
      <c r="G7" s="5" t="s">
        <v>23</v>
      </c>
      <c r="H7" s="5" t="s">
        <v>12</v>
      </c>
      <c r="I7" s="5" t="s">
        <v>32</v>
      </c>
      <c r="J7" s="5" t="s">
        <v>19</v>
      </c>
      <c r="K7" s="7" t="s">
        <v>268</v>
      </c>
      <c r="L7" s="5" t="s">
        <v>269</v>
      </c>
      <c r="M7" s="5" t="s">
        <v>33</v>
      </c>
      <c r="N7" s="5"/>
      <c r="O7" s="5" t="str">
        <f>TEXT(,7440144)</f>
        <v>7440144</v>
      </c>
      <c r="P7" s="8">
        <v>1</v>
      </c>
      <c r="Q7" s="9" t="s">
        <v>223</v>
      </c>
      <c r="R7" s="10">
        <v>44562</v>
      </c>
      <c r="S7" s="10">
        <v>45291</v>
      </c>
      <c r="T7" s="15">
        <v>0</v>
      </c>
      <c r="U7" s="15">
        <v>0</v>
      </c>
      <c r="V7" s="11">
        <f t="shared" si="0"/>
        <v>0</v>
      </c>
      <c r="W7" s="15">
        <v>0</v>
      </c>
      <c r="X7" s="15">
        <v>0</v>
      </c>
      <c r="Y7" s="11">
        <v>0</v>
      </c>
    </row>
    <row r="8" spans="1:25" s="12" customFormat="1" ht="15.75" customHeight="1">
      <c r="A8" s="5">
        <v>7</v>
      </c>
      <c r="B8" s="6" t="s">
        <v>161</v>
      </c>
      <c r="C8" s="5" t="s">
        <v>162</v>
      </c>
      <c r="D8" s="5" t="s">
        <v>30</v>
      </c>
      <c r="E8" s="5" t="s">
        <v>34</v>
      </c>
      <c r="F8" s="5" t="s">
        <v>23</v>
      </c>
      <c r="G8" s="5" t="s">
        <v>23</v>
      </c>
      <c r="H8" s="5" t="s">
        <v>18</v>
      </c>
      <c r="I8" s="5" t="s">
        <v>34</v>
      </c>
      <c r="J8" s="5" t="s">
        <v>19</v>
      </c>
      <c r="K8" s="7" t="s">
        <v>268</v>
      </c>
      <c r="L8" s="5" t="s">
        <v>269</v>
      </c>
      <c r="M8" s="5" t="s">
        <v>33</v>
      </c>
      <c r="N8" s="5"/>
      <c r="O8" s="5" t="s">
        <v>35</v>
      </c>
      <c r="P8" s="8">
        <v>1</v>
      </c>
      <c r="Q8" s="9" t="s">
        <v>222</v>
      </c>
      <c r="R8" s="10">
        <v>44562</v>
      </c>
      <c r="S8" s="10">
        <v>45291</v>
      </c>
      <c r="T8" s="11">
        <v>1181</v>
      </c>
      <c r="U8" s="11">
        <v>0</v>
      </c>
      <c r="V8" s="11">
        <f t="shared" si="0"/>
        <v>1181</v>
      </c>
      <c r="W8" s="11">
        <v>1181</v>
      </c>
      <c r="X8" s="11">
        <v>0</v>
      </c>
      <c r="Y8" s="11">
        <v>1181</v>
      </c>
    </row>
    <row r="9" spans="1:25" s="12" customFormat="1" ht="15.75" customHeight="1">
      <c r="A9" s="5">
        <v>8</v>
      </c>
      <c r="B9" s="6" t="s">
        <v>161</v>
      </c>
      <c r="C9" s="5" t="s">
        <v>162</v>
      </c>
      <c r="D9" s="5" t="s">
        <v>36</v>
      </c>
      <c r="E9" s="5" t="s">
        <v>13</v>
      </c>
      <c r="F9" s="5" t="s">
        <v>22</v>
      </c>
      <c r="G9" s="5" t="s">
        <v>23</v>
      </c>
      <c r="H9" s="5" t="s">
        <v>12</v>
      </c>
      <c r="I9" s="5" t="s">
        <v>13</v>
      </c>
      <c r="J9" s="5" t="s">
        <v>19</v>
      </c>
      <c r="K9" s="7" t="s">
        <v>268</v>
      </c>
      <c r="L9" s="5" t="s">
        <v>269</v>
      </c>
      <c r="M9" s="5" t="s">
        <v>33</v>
      </c>
      <c r="N9" s="5"/>
      <c r="O9" s="5" t="s">
        <v>37</v>
      </c>
      <c r="P9" s="8">
        <v>1</v>
      </c>
      <c r="Q9" s="9" t="s">
        <v>221</v>
      </c>
      <c r="R9" s="10">
        <v>44562</v>
      </c>
      <c r="S9" s="10">
        <v>45291</v>
      </c>
      <c r="T9" s="15">
        <v>5</v>
      </c>
      <c r="U9" s="15">
        <v>0</v>
      </c>
      <c r="V9" s="11">
        <f t="shared" si="0"/>
        <v>5</v>
      </c>
      <c r="W9" s="15">
        <v>5</v>
      </c>
      <c r="X9" s="15">
        <v>0</v>
      </c>
      <c r="Y9" s="11">
        <v>5</v>
      </c>
    </row>
    <row r="10" spans="1:25" s="12" customFormat="1" ht="15.75" customHeight="1">
      <c r="A10" s="5">
        <v>9</v>
      </c>
      <c r="B10" s="6" t="s">
        <v>161</v>
      </c>
      <c r="C10" s="5" t="s">
        <v>162</v>
      </c>
      <c r="D10" s="5" t="s">
        <v>38</v>
      </c>
      <c r="E10" s="5" t="s">
        <v>13</v>
      </c>
      <c r="F10" s="5" t="s">
        <v>22</v>
      </c>
      <c r="G10" s="5" t="s">
        <v>39</v>
      </c>
      <c r="H10" s="5" t="s">
        <v>12</v>
      </c>
      <c r="I10" s="5" t="s">
        <v>13</v>
      </c>
      <c r="J10" s="5" t="s">
        <v>19</v>
      </c>
      <c r="K10" s="7" t="s">
        <v>268</v>
      </c>
      <c r="L10" s="5" t="s">
        <v>269</v>
      </c>
      <c r="M10" s="5" t="s">
        <v>164</v>
      </c>
      <c r="N10" s="5"/>
      <c r="O10" s="5" t="s">
        <v>40</v>
      </c>
      <c r="P10" s="8">
        <v>1</v>
      </c>
      <c r="Q10" s="9" t="s">
        <v>193</v>
      </c>
      <c r="R10" s="10">
        <v>44562</v>
      </c>
      <c r="S10" s="10">
        <v>45291</v>
      </c>
      <c r="T10" s="15">
        <v>12</v>
      </c>
      <c r="U10" s="15">
        <v>0</v>
      </c>
      <c r="V10" s="11">
        <f t="shared" si="0"/>
        <v>12</v>
      </c>
      <c r="W10" s="15">
        <v>12</v>
      </c>
      <c r="X10" s="15">
        <v>0</v>
      </c>
      <c r="Y10" s="11">
        <v>12</v>
      </c>
    </row>
    <row r="11" spans="1:25" s="12" customFormat="1" ht="15.75" customHeight="1">
      <c r="A11" s="5">
        <v>10</v>
      </c>
      <c r="B11" s="6" t="s">
        <v>161</v>
      </c>
      <c r="C11" s="5" t="s">
        <v>162</v>
      </c>
      <c r="D11" s="5" t="s">
        <v>41</v>
      </c>
      <c r="E11" s="5" t="s">
        <v>42</v>
      </c>
      <c r="F11" s="5" t="s">
        <v>23</v>
      </c>
      <c r="G11" s="5" t="s">
        <v>23</v>
      </c>
      <c r="H11" s="5" t="s">
        <v>12</v>
      </c>
      <c r="I11" s="5" t="s">
        <v>31</v>
      </c>
      <c r="J11" s="5" t="s">
        <v>19</v>
      </c>
      <c r="K11" s="7" t="s">
        <v>268</v>
      </c>
      <c r="L11" s="5" t="s">
        <v>269</v>
      </c>
      <c r="M11" s="5" t="s">
        <v>33</v>
      </c>
      <c r="N11" s="5"/>
      <c r="O11" s="7" t="s">
        <v>255</v>
      </c>
      <c r="P11" s="13">
        <v>1</v>
      </c>
      <c r="Q11" s="9" t="s">
        <v>219</v>
      </c>
      <c r="R11" s="10">
        <v>44562</v>
      </c>
      <c r="S11" s="10">
        <v>45291</v>
      </c>
      <c r="T11" s="15">
        <v>0</v>
      </c>
      <c r="U11" s="15">
        <v>0</v>
      </c>
      <c r="V11" s="11">
        <f t="shared" si="0"/>
        <v>0</v>
      </c>
      <c r="W11" s="15">
        <v>0</v>
      </c>
      <c r="X11" s="15">
        <v>0</v>
      </c>
      <c r="Y11" s="11">
        <v>0</v>
      </c>
    </row>
    <row r="12" spans="1:25" s="12" customFormat="1" ht="15.75" customHeight="1">
      <c r="A12" s="5">
        <v>11</v>
      </c>
      <c r="B12" s="6" t="s">
        <v>161</v>
      </c>
      <c r="C12" s="5" t="s">
        <v>162</v>
      </c>
      <c r="D12" s="5" t="s">
        <v>41</v>
      </c>
      <c r="E12" s="5" t="s">
        <v>15</v>
      </c>
      <c r="F12" s="5" t="s">
        <v>43</v>
      </c>
      <c r="G12" s="5" t="s">
        <v>44</v>
      </c>
      <c r="H12" s="5" t="s">
        <v>18</v>
      </c>
      <c r="I12" s="5" t="s">
        <v>15</v>
      </c>
      <c r="J12" s="5" t="s">
        <v>19</v>
      </c>
      <c r="K12" s="7" t="s">
        <v>268</v>
      </c>
      <c r="L12" s="5" t="s">
        <v>269</v>
      </c>
      <c r="M12" s="5" t="s">
        <v>20</v>
      </c>
      <c r="N12" s="5"/>
      <c r="O12" s="5" t="s">
        <v>45</v>
      </c>
      <c r="P12" s="8">
        <v>1</v>
      </c>
      <c r="Q12" s="9" t="s">
        <v>184</v>
      </c>
      <c r="R12" s="10">
        <v>44562</v>
      </c>
      <c r="S12" s="10">
        <v>45291</v>
      </c>
      <c r="T12" s="11">
        <v>191</v>
      </c>
      <c r="U12" s="11">
        <v>719</v>
      </c>
      <c r="V12" s="11">
        <f t="shared" si="0"/>
        <v>910</v>
      </c>
      <c r="W12" s="11">
        <v>191</v>
      </c>
      <c r="X12" s="11">
        <v>719</v>
      </c>
      <c r="Y12" s="11">
        <v>910</v>
      </c>
    </row>
    <row r="13" spans="1:25" s="12" customFormat="1" ht="15.75" customHeight="1">
      <c r="A13" s="5">
        <v>12</v>
      </c>
      <c r="B13" s="6" t="s">
        <v>161</v>
      </c>
      <c r="C13" s="5" t="s">
        <v>162</v>
      </c>
      <c r="D13" s="5" t="s">
        <v>41</v>
      </c>
      <c r="E13" s="5" t="s">
        <v>13</v>
      </c>
      <c r="F13" s="5" t="s">
        <v>46</v>
      </c>
      <c r="G13" s="5" t="s">
        <v>47</v>
      </c>
      <c r="H13" s="5" t="s">
        <v>12</v>
      </c>
      <c r="I13" s="5" t="s">
        <v>13</v>
      </c>
      <c r="J13" s="5" t="s">
        <v>19</v>
      </c>
      <c r="K13" s="7" t="s">
        <v>268</v>
      </c>
      <c r="L13" s="5" t="s">
        <v>269</v>
      </c>
      <c r="M13" s="5" t="s">
        <v>20</v>
      </c>
      <c r="N13" s="5"/>
      <c r="O13" s="5" t="str">
        <f>TEXT(,90931258)</f>
        <v>90931258</v>
      </c>
      <c r="P13" s="8">
        <v>1</v>
      </c>
      <c r="Q13" s="9" t="s">
        <v>218</v>
      </c>
      <c r="R13" s="10">
        <v>44562</v>
      </c>
      <c r="S13" s="10">
        <v>45291</v>
      </c>
      <c r="T13" s="11">
        <v>1399</v>
      </c>
      <c r="U13" s="11">
        <v>3616</v>
      </c>
      <c r="V13" s="11">
        <f t="shared" si="0"/>
        <v>5015</v>
      </c>
      <c r="W13" s="11">
        <v>1399</v>
      </c>
      <c r="X13" s="11">
        <v>3616</v>
      </c>
      <c r="Y13" s="11">
        <v>5015</v>
      </c>
    </row>
    <row r="14" spans="1:25" s="12" customFormat="1" ht="15.75" customHeight="1">
      <c r="A14" s="5">
        <v>13</v>
      </c>
      <c r="B14" s="6" t="s">
        <v>161</v>
      </c>
      <c r="C14" s="5" t="s">
        <v>162</v>
      </c>
      <c r="D14" s="5" t="s">
        <v>48</v>
      </c>
      <c r="E14" s="5" t="s">
        <v>15</v>
      </c>
      <c r="F14" s="5" t="s">
        <v>247</v>
      </c>
      <c r="G14" s="5" t="s">
        <v>49</v>
      </c>
      <c r="H14" s="5" t="s">
        <v>18</v>
      </c>
      <c r="I14" s="5" t="s">
        <v>15</v>
      </c>
      <c r="J14" s="5" t="s">
        <v>19</v>
      </c>
      <c r="K14" s="7" t="s">
        <v>268</v>
      </c>
      <c r="L14" s="5" t="s">
        <v>269</v>
      </c>
      <c r="M14" s="5" t="s">
        <v>33</v>
      </c>
      <c r="N14" s="5"/>
      <c r="O14" s="7" t="s">
        <v>246</v>
      </c>
      <c r="P14" s="13">
        <v>1</v>
      </c>
      <c r="Q14" s="9" t="s">
        <v>217</v>
      </c>
      <c r="R14" s="10">
        <v>44562</v>
      </c>
      <c r="S14" s="10">
        <v>45291</v>
      </c>
      <c r="T14" s="11">
        <v>652</v>
      </c>
      <c r="U14" s="11">
        <v>0</v>
      </c>
      <c r="V14" s="11">
        <f t="shared" si="0"/>
        <v>652</v>
      </c>
      <c r="W14" s="11">
        <v>652</v>
      </c>
      <c r="X14" s="11">
        <v>0</v>
      </c>
      <c r="Y14" s="11">
        <v>652</v>
      </c>
    </row>
    <row r="15" spans="1:25" s="12" customFormat="1" ht="15.75" customHeight="1">
      <c r="A15" s="5">
        <v>14</v>
      </c>
      <c r="B15" s="6" t="s">
        <v>161</v>
      </c>
      <c r="C15" s="5" t="s">
        <v>162</v>
      </c>
      <c r="D15" s="5" t="s">
        <v>50</v>
      </c>
      <c r="E15" s="5" t="s">
        <v>32</v>
      </c>
      <c r="F15" s="5" t="s">
        <v>23</v>
      </c>
      <c r="G15" s="5" t="s">
        <v>51</v>
      </c>
      <c r="H15" s="5" t="s">
        <v>12</v>
      </c>
      <c r="I15" s="5" t="s">
        <v>32</v>
      </c>
      <c r="J15" s="5" t="s">
        <v>19</v>
      </c>
      <c r="K15" s="7" t="s">
        <v>268</v>
      </c>
      <c r="L15" s="5" t="s">
        <v>269</v>
      </c>
      <c r="M15" s="5" t="s">
        <v>52</v>
      </c>
      <c r="N15" s="5"/>
      <c r="O15" s="5" t="s">
        <v>53</v>
      </c>
      <c r="P15" s="8">
        <v>1</v>
      </c>
      <c r="Q15" s="9" t="s">
        <v>189</v>
      </c>
      <c r="R15" s="10">
        <v>44562</v>
      </c>
      <c r="S15" s="10">
        <v>45291</v>
      </c>
      <c r="T15" s="11">
        <v>365</v>
      </c>
      <c r="U15" s="11">
        <v>0</v>
      </c>
      <c r="V15" s="11">
        <f t="shared" si="0"/>
        <v>365</v>
      </c>
      <c r="W15" s="11">
        <v>365</v>
      </c>
      <c r="X15" s="11">
        <v>0</v>
      </c>
      <c r="Y15" s="11">
        <v>365</v>
      </c>
    </row>
    <row r="16" spans="1:25" s="12" customFormat="1" ht="15.75" customHeight="1">
      <c r="A16" s="5">
        <v>15</v>
      </c>
      <c r="B16" s="6" t="s">
        <v>161</v>
      </c>
      <c r="C16" s="5" t="s">
        <v>162</v>
      </c>
      <c r="D16" s="5" t="s">
        <v>54</v>
      </c>
      <c r="E16" s="5" t="s">
        <v>55</v>
      </c>
      <c r="F16" s="5" t="s">
        <v>23</v>
      </c>
      <c r="G16" s="5" t="s">
        <v>23</v>
      </c>
      <c r="H16" s="5" t="s">
        <v>12</v>
      </c>
      <c r="I16" s="5" t="s">
        <v>55</v>
      </c>
      <c r="J16" s="5" t="s">
        <v>19</v>
      </c>
      <c r="K16" s="7" t="s">
        <v>268</v>
      </c>
      <c r="L16" s="5" t="s">
        <v>269</v>
      </c>
      <c r="M16" s="5" t="s">
        <v>56</v>
      </c>
      <c r="N16" s="5"/>
      <c r="O16" s="5" t="s">
        <v>57</v>
      </c>
      <c r="P16" s="8">
        <v>1</v>
      </c>
      <c r="Q16" s="9" t="s">
        <v>215</v>
      </c>
      <c r="R16" s="10">
        <v>44562</v>
      </c>
      <c r="S16" s="10">
        <v>45291</v>
      </c>
      <c r="T16" s="11">
        <v>841</v>
      </c>
      <c r="U16" s="11">
        <v>607</v>
      </c>
      <c r="V16" s="11">
        <f t="shared" si="0"/>
        <v>1448</v>
      </c>
      <c r="W16" s="11">
        <v>841</v>
      </c>
      <c r="X16" s="11">
        <v>607</v>
      </c>
      <c r="Y16" s="11">
        <v>1448</v>
      </c>
    </row>
    <row r="17" spans="1:25" s="12" customFormat="1" ht="15.75" customHeight="1">
      <c r="A17" s="5">
        <v>16</v>
      </c>
      <c r="B17" s="6" t="s">
        <v>161</v>
      </c>
      <c r="C17" s="5" t="s">
        <v>162</v>
      </c>
      <c r="D17" s="5" t="s">
        <v>54</v>
      </c>
      <c r="E17" s="5" t="s">
        <v>58</v>
      </c>
      <c r="F17" s="5" t="s">
        <v>23</v>
      </c>
      <c r="G17" s="5" t="s">
        <v>23</v>
      </c>
      <c r="H17" s="5" t="s">
        <v>12</v>
      </c>
      <c r="I17" s="5" t="s">
        <v>58</v>
      </c>
      <c r="J17" s="5" t="s">
        <v>19</v>
      </c>
      <c r="K17" s="7" t="s">
        <v>268</v>
      </c>
      <c r="L17" s="5" t="s">
        <v>269</v>
      </c>
      <c r="M17" s="5" t="s">
        <v>52</v>
      </c>
      <c r="N17" s="5"/>
      <c r="O17" s="7" t="s">
        <v>251</v>
      </c>
      <c r="P17" s="13">
        <v>1</v>
      </c>
      <c r="Q17" s="9" t="s">
        <v>175</v>
      </c>
      <c r="R17" s="10">
        <v>44562</v>
      </c>
      <c r="S17" s="10">
        <v>45291</v>
      </c>
      <c r="T17" s="11">
        <v>2307</v>
      </c>
      <c r="U17" s="11">
        <v>0</v>
      </c>
      <c r="V17" s="11">
        <f t="shared" si="0"/>
        <v>2307</v>
      </c>
      <c r="W17" s="11">
        <v>2307</v>
      </c>
      <c r="X17" s="11">
        <v>0</v>
      </c>
      <c r="Y17" s="11">
        <v>2307</v>
      </c>
    </row>
    <row r="18" spans="1:25" s="12" customFormat="1" ht="15.75" customHeight="1">
      <c r="A18" s="5">
        <v>17</v>
      </c>
      <c r="B18" s="6" t="s">
        <v>161</v>
      </c>
      <c r="C18" s="5" t="s">
        <v>162</v>
      </c>
      <c r="D18" s="5" t="s">
        <v>54</v>
      </c>
      <c r="E18" s="5" t="s">
        <v>59</v>
      </c>
      <c r="F18" s="5" t="s">
        <v>23</v>
      </c>
      <c r="G18" s="5" t="s">
        <v>23</v>
      </c>
      <c r="H18" s="5" t="s">
        <v>18</v>
      </c>
      <c r="I18" s="5" t="s">
        <v>59</v>
      </c>
      <c r="J18" s="5" t="s">
        <v>19</v>
      </c>
      <c r="K18" s="7" t="s">
        <v>268</v>
      </c>
      <c r="L18" s="5" t="s">
        <v>269</v>
      </c>
      <c r="M18" s="5" t="s">
        <v>52</v>
      </c>
      <c r="N18" s="5"/>
      <c r="O18" s="7" t="s">
        <v>232</v>
      </c>
      <c r="P18" s="13">
        <v>1</v>
      </c>
      <c r="Q18" s="9" t="s">
        <v>190</v>
      </c>
      <c r="R18" s="10">
        <v>44562</v>
      </c>
      <c r="S18" s="10">
        <v>45291</v>
      </c>
      <c r="T18" s="11">
        <v>1039</v>
      </c>
      <c r="U18" s="11">
        <v>0</v>
      </c>
      <c r="V18" s="11">
        <f t="shared" si="0"/>
        <v>1039</v>
      </c>
      <c r="W18" s="11">
        <v>1039</v>
      </c>
      <c r="X18" s="11">
        <v>0</v>
      </c>
      <c r="Y18" s="11">
        <v>1039</v>
      </c>
    </row>
    <row r="19" spans="1:25" s="12" customFormat="1" ht="15.75" customHeight="1">
      <c r="A19" s="5">
        <v>18</v>
      </c>
      <c r="B19" s="6" t="s">
        <v>161</v>
      </c>
      <c r="C19" s="5" t="s">
        <v>162</v>
      </c>
      <c r="D19" s="5" t="s">
        <v>54</v>
      </c>
      <c r="E19" s="5" t="s">
        <v>13</v>
      </c>
      <c r="F19" s="5" t="s">
        <v>46</v>
      </c>
      <c r="G19" s="5" t="s">
        <v>23</v>
      </c>
      <c r="H19" s="5" t="s">
        <v>12</v>
      </c>
      <c r="I19" s="5" t="s">
        <v>13</v>
      </c>
      <c r="J19" s="5" t="s">
        <v>19</v>
      </c>
      <c r="K19" s="7" t="s">
        <v>268</v>
      </c>
      <c r="L19" s="5" t="s">
        <v>269</v>
      </c>
      <c r="M19" s="5" t="s">
        <v>52</v>
      </c>
      <c r="N19" s="5"/>
      <c r="O19" s="5" t="str">
        <f>TEXT(,19515728)</f>
        <v>19515728</v>
      </c>
      <c r="P19" s="8">
        <v>1</v>
      </c>
      <c r="Q19" s="9" t="s">
        <v>169</v>
      </c>
      <c r="R19" s="10">
        <v>44562</v>
      </c>
      <c r="S19" s="10">
        <v>45291</v>
      </c>
      <c r="T19" s="11">
        <v>4112</v>
      </c>
      <c r="U19" s="11">
        <v>0</v>
      </c>
      <c r="V19" s="11">
        <f t="shared" si="0"/>
        <v>4112</v>
      </c>
      <c r="W19" s="11">
        <v>4112</v>
      </c>
      <c r="X19" s="11">
        <v>0</v>
      </c>
      <c r="Y19" s="11">
        <v>4112</v>
      </c>
    </row>
    <row r="20" spans="1:25" s="12" customFormat="1" ht="15.75" customHeight="1">
      <c r="A20" s="5">
        <v>19</v>
      </c>
      <c r="B20" s="6" t="s">
        <v>161</v>
      </c>
      <c r="C20" s="5" t="s">
        <v>162</v>
      </c>
      <c r="D20" s="5" t="s">
        <v>54</v>
      </c>
      <c r="E20" s="5" t="s">
        <v>60</v>
      </c>
      <c r="F20" s="5" t="s">
        <v>23</v>
      </c>
      <c r="G20" s="5" t="s">
        <v>23</v>
      </c>
      <c r="H20" s="5" t="s">
        <v>12</v>
      </c>
      <c r="I20" s="5" t="s">
        <v>60</v>
      </c>
      <c r="J20" s="5" t="s">
        <v>19</v>
      </c>
      <c r="K20" s="7" t="s">
        <v>268</v>
      </c>
      <c r="L20" s="5" t="s">
        <v>269</v>
      </c>
      <c r="M20" s="5" t="s">
        <v>56</v>
      </c>
      <c r="N20" s="5"/>
      <c r="O20" s="5" t="str">
        <f>TEXT(,81266565)</f>
        <v>81266565</v>
      </c>
      <c r="P20" s="8">
        <v>1</v>
      </c>
      <c r="Q20" s="9" t="s">
        <v>212</v>
      </c>
      <c r="R20" s="10">
        <v>44562</v>
      </c>
      <c r="S20" s="10">
        <v>45291</v>
      </c>
      <c r="T20" s="11">
        <v>753</v>
      </c>
      <c r="U20" s="11">
        <v>1588</v>
      </c>
      <c r="V20" s="11">
        <f t="shared" si="0"/>
        <v>2341</v>
      </c>
      <c r="W20" s="11">
        <v>753</v>
      </c>
      <c r="X20" s="11">
        <v>1588</v>
      </c>
      <c r="Y20" s="11">
        <v>2341</v>
      </c>
    </row>
    <row r="21" spans="1:25" s="12" customFormat="1" ht="15.75" customHeight="1">
      <c r="A21" s="5">
        <v>20</v>
      </c>
      <c r="B21" s="6" t="s">
        <v>161</v>
      </c>
      <c r="C21" s="5" t="s">
        <v>162</v>
      </c>
      <c r="D21" s="5" t="s">
        <v>54</v>
      </c>
      <c r="E21" s="5" t="s">
        <v>13</v>
      </c>
      <c r="F21" s="5" t="s">
        <v>61</v>
      </c>
      <c r="G21" s="5" t="s">
        <v>23</v>
      </c>
      <c r="H21" s="5" t="s">
        <v>12</v>
      </c>
      <c r="I21" s="5" t="s">
        <v>13</v>
      </c>
      <c r="J21" s="5" t="s">
        <v>19</v>
      </c>
      <c r="K21" s="7" t="s">
        <v>268</v>
      </c>
      <c r="L21" s="5" t="s">
        <v>269</v>
      </c>
      <c r="M21" s="5" t="s">
        <v>52</v>
      </c>
      <c r="N21" s="5"/>
      <c r="O21" s="5" t="s">
        <v>62</v>
      </c>
      <c r="P21" s="8">
        <v>1</v>
      </c>
      <c r="Q21" s="9" t="s">
        <v>170</v>
      </c>
      <c r="R21" s="10">
        <v>44562</v>
      </c>
      <c r="S21" s="10">
        <v>45291</v>
      </c>
      <c r="T21" s="11">
        <v>6311</v>
      </c>
      <c r="U21" s="11">
        <v>0</v>
      </c>
      <c r="V21" s="11">
        <f t="shared" si="0"/>
        <v>6311</v>
      </c>
      <c r="W21" s="11">
        <v>6311</v>
      </c>
      <c r="X21" s="11">
        <v>0</v>
      </c>
      <c r="Y21" s="11">
        <v>6311</v>
      </c>
    </row>
    <row r="22" spans="1:25" s="12" customFormat="1" ht="15.75" customHeight="1">
      <c r="A22" s="5">
        <v>21</v>
      </c>
      <c r="B22" s="6" t="s">
        <v>161</v>
      </c>
      <c r="C22" s="5" t="s">
        <v>162</v>
      </c>
      <c r="D22" s="5" t="s">
        <v>54</v>
      </c>
      <c r="E22" s="5" t="s">
        <v>63</v>
      </c>
      <c r="F22" s="5" t="s">
        <v>23</v>
      </c>
      <c r="G22" s="5" t="s">
        <v>64</v>
      </c>
      <c r="H22" s="5" t="s">
        <v>12</v>
      </c>
      <c r="I22" s="5" t="s">
        <v>63</v>
      </c>
      <c r="J22" s="5" t="s">
        <v>19</v>
      </c>
      <c r="K22" s="7" t="s">
        <v>268</v>
      </c>
      <c r="L22" s="5" t="s">
        <v>269</v>
      </c>
      <c r="M22" s="5" t="s">
        <v>52</v>
      </c>
      <c r="N22" s="5"/>
      <c r="O22" s="5" t="s">
        <v>65</v>
      </c>
      <c r="P22" s="8">
        <v>1</v>
      </c>
      <c r="Q22" s="9" t="s">
        <v>168</v>
      </c>
      <c r="R22" s="10">
        <v>44562</v>
      </c>
      <c r="S22" s="10">
        <v>45291</v>
      </c>
      <c r="T22" s="11">
        <v>7867</v>
      </c>
      <c r="U22" s="11">
        <v>0</v>
      </c>
      <c r="V22" s="11">
        <f t="shared" si="0"/>
        <v>7867</v>
      </c>
      <c r="W22" s="11">
        <v>7867</v>
      </c>
      <c r="X22" s="11">
        <v>0</v>
      </c>
      <c r="Y22" s="11">
        <v>7867</v>
      </c>
    </row>
    <row r="23" spans="1:25" s="12" customFormat="1" ht="15.75" customHeight="1">
      <c r="A23" s="5">
        <v>22</v>
      </c>
      <c r="B23" s="6" t="s">
        <v>161</v>
      </c>
      <c r="C23" s="5" t="s">
        <v>162</v>
      </c>
      <c r="D23" s="5" t="s">
        <v>54</v>
      </c>
      <c r="E23" s="5" t="s">
        <v>13</v>
      </c>
      <c r="F23" s="5" t="s">
        <v>66</v>
      </c>
      <c r="G23" s="5" t="s">
        <v>23</v>
      </c>
      <c r="H23" s="5" t="s">
        <v>12</v>
      </c>
      <c r="I23" s="5" t="s">
        <v>13</v>
      </c>
      <c r="J23" s="5" t="s">
        <v>19</v>
      </c>
      <c r="K23" s="7" t="s">
        <v>268</v>
      </c>
      <c r="L23" s="5" t="s">
        <v>269</v>
      </c>
      <c r="M23" s="5" t="s">
        <v>52</v>
      </c>
      <c r="N23" s="5"/>
      <c r="O23" s="5" t="s">
        <v>67</v>
      </c>
      <c r="P23" s="8">
        <v>1</v>
      </c>
      <c r="Q23" s="9" t="s">
        <v>176</v>
      </c>
      <c r="R23" s="10">
        <v>44562</v>
      </c>
      <c r="S23" s="10">
        <v>45291</v>
      </c>
      <c r="T23" s="11">
        <v>6811</v>
      </c>
      <c r="U23" s="11">
        <v>0</v>
      </c>
      <c r="V23" s="11">
        <f t="shared" si="0"/>
        <v>6811</v>
      </c>
      <c r="W23" s="11">
        <v>6811</v>
      </c>
      <c r="X23" s="11">
        <v>0</v>
      </c>
      <c r="Y23" s="11">
        <v>6811</v>
      </c>
    </row>
    <row r="24" spans="1:25" s="12" customFormat="1" ht="15.75" customHeight="1">
      <c r="A24" s="5">
        <v>23</v>
      </c>
      <c r="B24" s="6" t="s">
        <v>161</v>
      </c>
      <c r="C24" s="5" t="s">
        <v>162</v>
      </c>
      <c r="D24" s="5" t="s">
        <v>54</v>
      </c>
      <c r="E24" s="5" t="s">
        <v>13</v>
      </c>
      <c r="F24" s="5" t="s">
        <v>68</v>
      </c>
      <c r="G24" s="5" t="s">
        <v>23</v>
      </c>
      <c r="H24" s="5" t="s">
        <v>12</v>
      </c>
      <c r="I24" s="5" t="s">
        <v>13</v>
      </c>
      <c r="J24" s="5" t="s">
        <v>19</v>
      </c>
      <c r="K24" s="7" t="s">
        <v>268</v>
      </c>
      <c r="L24" s="5" t="s">
        <v>269</v>
      </c>
      <c r="M24" s="5" t="s">
        <v>52</v>
      </c>
      <c r="N24" s="5"/>
      <c r="O24" s="5" t="s">
        <v>69</v>
      </c>
      <c r="P24" s="8">
        <v>1</v>
      </c>
      <c r="Q24" s="9" t="s">
        <v>174</v>
      </c>
      <c r="R24" s="10">
        <v>44562</v>
      </c>
      <c r="S24" s="10">
        <v>45291</v>
      </c>
      <c r="T24" s="11">
        <v>15242</v>
      </c>
      <c r="U24" s="11">
        <v>0</v>
      </c>
      <c r="V24" s="11">
        <f t="shared" si="0"/>
        <v>15242</v>
      </c>
      <c r="W24" s="11">
        <v>15242</v>
      </c>
      <c r="X24" s="11">
        <v>0</v>
      </c>
      <c r="Y24" s="11">
        <v>15242</v>
      </c>
    </row>
    <row r="25" spans="1:25" s="12" customFormat="1" ht="15.75" customHeight="1">
      <c r="A25" s="5">
        <v>24</v>
      </c>
      <c r="B25" s="6" t="s">
        <v>161</v>
      </c>
      <c r="C25" s="5" t="s">
        <v>162</v>
      </c>
      <c r="D25" s="5" t="s">
        <v>54</v>
      </c>
      <c r="E25" s="5" t="s">
        <v>31</v>
      </c>
      <c r="F25" s="5" t="s">
        <v>23</v>
      </c>
      <c r="G25" s="5" t="s">
        <v>23</v>
      </c>
      <c r="H25" s="5" t="s">
        <v>12</v>
      </c>
      <c r="I25" s="5" t="s">
        <v>31</v>
      </c>
      <c r="J25" s="5" t="s">
        <v>19</v>
      </c>
      <c r="K25" s="7" t="s">
        <v>268</v>
      </c>
      <c r="L25" s="5" t="s">
        <v>269</v>
      </c>
      <c r="M25" s="5" t="s">
        <v>52</v>
      </c>
      <c r="N25" s="5"/>
      <c r="O25" s="5" t="s">
        <v>70</v>
      </c>
      <c r="P25" s="8">
        <v>1</v>
      </c>
      <c r="Q25" s="9" t="s">
        <v>172</v>
      </c>
      <c r="R25" s="10">
        <v>44562</v>
      </c>
      <c r="S25" s="10">
        <v>45291</v>
      </c>
      <c r="T25" s="11">
        <v>6529</v>
      </c>
      <c r="U25" s="11">
        <v>0</v>
      </c>
      <c r="V25" s="11">
        <f t="shared" si="0"/>
        <v>6529</v>
      </c>
      <c r="W25" s="11">
        <v>6529</v>
      </c>
      <c r="X25" s="11">
        <v>0</v>
      </c>
      <c r="Y25" s="11">
        <v>6529</v>
      </c>
    </row>
    <row r="26" spans="1:25" s="12" customFormat="1" ht="15.75" customHeight="1">
      <c r="A26" s="5">
        <v>25</v>
      </c>
      <c r="B26" s="6" t="s">
        <v>161</v>
      </c>
      <c r="C26" s="5" t="s">
        <v>162</v>
      </c>
      <c r="D26" s="5" t="s">
        <v>54</v>
      </c>
      <c r="E26" s="5" t="s">
        <v>32</v>
      </c>
      <c r="F26" s="5" t="s">
        <v>23</v>
      </c>
      <c r="G26" s="5" t="s">
        <v>23</v>
      </c>
      <c r="H26" s="5" t="s">
        <v>12</v>
      </c>
      <c r="I26" s="5" t="s">
        <v>32</v>
      </c>
      <c r="J26" s="5" t="s">
        <v>19</v>
      </c>
      <c r="K26" s="7" t="s">
        <v>268</v>
      </c>
      <c r="L26" s="5" t="s">
        <v>269</v>
      </c>
      <c r="M26" s="5" t="s">
        <v>56</v>
      </c>
      <c r="N26" s="5"/>
      <c r="O26" s="7" t="s">
        <v>263</v>
      </c>
      <c r="P26" s="13">
        <v>1</v>
      </c>
      <c r="Q26" s="9" t="s">
        <v>214</v>
      </c>
      <c r="R26" s="10">
        <v>44562</v>
      </c>
      <c r="S26" s="10">
        <v>45291</v>
      </c>
      <c r="T26" s="11">
        <v>1864</v>
      </c>
      <c r="U26" s="11">
        <v>3734</v>
      </c>
      <c r="V26" s="11">
        <f t="shared" si="0"/>
        <v>5598</v>
      </c>
      <c r="W26" s="11">
        <v>1864</v>
      </c>
      <c r="X26" s="11">
        <v>3734</v>
      </c>
      <c r="Y26" s="11">
        <v>5598</v>
      </c>
    </row>
    <row r="27" spans="1:25" s="12" customFormat="1" ht="15.75" customHeight="1">
      <c r="A27" s="5">
        <v>26</v>
      </c>
      <c r="B27" s="6" t="s">
        <v>161</v>
      </c>
      <c r="C27" s="5" t="s">
        <v>162</v>
      </c>
      <c r="D27" s="5" t="s">
        <v>54</v>
      </c>
      <c r="E27" s="5" t="s">
        <v>31</v>
      </c>
      <c r="F27" s="5" t="s">
        <v>23</v>
      </c>
      <c r="G27" s="5" t="s">
        <v>23</v>
      </c>
      <c r="H27" s="5" t="s">
        <v>12</v>
      </c>
      <c r="I27" s="5" t="s">
        <v>31</v>
      </c>
      <c r="J27" s="5" t="s">
        <v>19</v>
      </c>
      <c r="K27" s="7" t="s">
        <v>268</v>
      </c>
      <c r="L27" s="5" t="s">
        <v>269</v>
      </c>
      <c r="M27" s="5" t="s">
        <v>52</v>
      </c>
      <c r="N27" s="5"/>
      <c r="O27" s="5" t="s">
        <v>71</v>
      </c>
      <c r="P27" s="8">
        <v>1</v>
      </c>
      <c r="Q27" s="9" t="s">
        <v>252</v>
      </c>
      <c r="R27" s="10">
        <v>44562</v>
      </c>
      <c r="S27" s="10">
        <v>45291</v>
      </c>
      <c r="T27" s="11">
        <v>4994</v>
      </c>
      <c r="U27" s="11">
        <v>0</v>
      </c>
      <c r="V27" s="11">
        <f t="shared" si="0"/>
        <v>4994</v>
      </c>
      <c r="W27" s="11">
        <v>4994</v>
      </c>
      <c r="X27" s="11">
        <v>0</v>
      </c>
      <c r="Y27" s="11">
        <v>4994</v>
      </c>
    </row>
    <row r="28" spans="1:25" s="12" customFormat="1" ht="15.75" customHeight="1">
      <c r="A28" s="5">
        <v>27</v>
      </c>
      <c r="B28" s="6" t="s">
        <v>161</v>
      </c>
      <c r="C28" s="5" t="s">
        <v>162</v>
      </c>
      <c r="D28" s="5" t="s">
        <v>54</v>
      </c>
      <c r="E28" s="5" t="s">
        <v>72</v>
      </c>
      <c r="F28" s="5" t="s">
        <v>23</v>
      </c>
      <c r="G28" s="5" t="s">
        <v>23</v>
      </c>
      <c r="H28" s="5" t="s">
        <v>18</v>
      </c>
      <c r="I28" s="5" t="s">
        <v>72</v>
      </c>
      <c r="J28" s="5" t="s">
        <v>19</v>
      </c>
      <c r="K28" s="7" t="s">
        <v>268</v>
      </c>
      <c r="L28" s="5" t="s">
        <v>269</v>
      </c>
      <c r="M28" s="5" t="s">
        <v>52</v>
      </c>
      <c r="N28" s="5"/>
      <c r="O28" s="5" t="s">
        <v>73</v>
      </c>
      <c r="P28" s="8">
        <v>1</v>
      </c>
      <c r="Q28" s="9" t="s">
        <v>173</v>
      </c>
      <c r="R28" s="10">
        <v>44562</v>
      </c>
      <c r="S28" s="10">
        <v>45291</v>
      </c>
      <c r="T28" s="11">
        <v>4779</v>
      </c>
      <c r="U28" s="11">
        <v>0</v>
      </c>
      <c r="V28" s="11">
        <f t="shared" si="0"/>
        <v>4779</v>
      </c>
      <c r="W28" s="11">
        <v>4779</v>
      </c>
      <c r="X28" s="11">
        <v>0</v>
      </c>
      <c r="Y28" s="11">
        <v>4779</v>
      </c>
    </row>
    <row r="29" spans="1:25" s="12" customFormat="1" ht="15.75" customHeight="1">
      <c r="A29" s="5">
        <v>28</v>
      </c>
      <c r="B29" s="6" t="s">
        <v>161</v>
      </c>
      <c r="C29" s="5" t="s">
        <v>162</v>
      </c>
      <c r="D29" s="5" t="s">
        <v>54</v>
      </c>
      <c r="E29" s="5" t="s">
        <v>31</v>
      </c>
      <c r="F29" s="5" t="s">
        <v>23</v>
      </c>
      <c r="G29" s="5" t="s">
        <v>74</v>
      </c>
      <c r="H29" s="5" t="s">
        <v>12</v>
      </c>
      <c r="I29" s="5" t="s">
        <v>31</v>
      </c>
      <c r="J29" s="5" t="s">
        <v>19</v>
      </c>
      <c r="K29" s="7" t="s">
        <v>268</v>
      </c>
      <c r="L29" s="5" t="s">
        <v>269</v>
      </c>
      <c r="M29" s="5" t="s">
        <v>52</v>
      </c>
      <c r="N29" s="5"/>
      <c r="O29" s="5" t="s">
        <v>75</v>
      </c>
      <c r="P29" s="8">
        <v>1</v>
      </c>
      <c r="Q29" s="9" t="s">
        <v>188</v>
      </c>
      <c r="R29" s="10">
        <v>44562</v>
      </c>
      <c r="S29" s="10">
        <v>45291</v>
      </c>
      <c r="T29" s="11">
        <v>1229</v>
      </c>
      <c r="U29" s="11">
        <v>0</v>
      </c>
      <c r="V29" s="11">
        <f t="shared" si="0"/>
        <v>1229</v>
      </c>
      <c r="W29" s="11">
        <v>1229</v>
      </c>
      <c r="X29" s="11">
        <v>0</v>
      </c>
      <c r="Y29" s="11">
        <v>1229</v>
      </c>
    </row>
    <row r="30" spans="1:25" s="12" customFormat="1" ht="15.75" customHeight="1">
      <c r="A30" s="5">
        <v>29</v>
      </c>
      <c r="B30" s="6" t="s">
        <v>161</v>
      </c>
      <c r="C30" s="5" t="s">
        <v>162</v>
      </c>
      <c r="D30" s="5" t="s">
        <v>54</v>
      </c>
      <c r="E30" s="5" t="s">
        <v>32</v>
      </c>
      <c r="F30" s="5" t="s">
        <v>23</v>
      </c>
      <c r="G30" s="5" t="s">
        <v>76</v>
      </c>
      <c r="H30" s="5" t="s">
        <v>12</v>
      </c>
      <c r="I30" s="5" t="s">
        <v>32</v>
      </c>
      <c r="J30" s="5" t="s">
        <v>19</v>
      </c>
      <c r="K30" s="7" t="s">
        <v>268</v>
      </c>
      <c r="L30" s="5" t="s">
        <v>269</v>
      </c>
      <c r="M30" s="5" t="s">
        <v>52</v>
      </c>
      <c r="N30" s="5"/>
      <c r="O30" s="5" t="s">
        <v>77</v>
      </c>
      <c r="P30" s="8">
        <v>1</v>
      </c>
      <c r="Q30" s="9" t="s">
        <v>187</v>
      </c>
      <c r="R30" s="10">
        <v>44562</v>
      </c>
      <c r="S30" s="10">
        <v>45291</v>
      </c>
      <c r="T30" s="11">
        <v>969</v>
      </c>
      <c r="U30" s="11">
        <v>0</v>
      </c>
      <c r="V30" s="11">
        <f t="shared" si="0"/>
        <v>969</v>
      </c>
      <c r="W30" s="11">
        <v>969</v>
      </c>
      <c r="X30" s="11">
        <v>0</v>
      </c>
      <c r="Y30" s="11">
        <v>969</v>
      </c>
    </row>
    <row r="31" spans="1:25" s="12" customFormat="1" ht="15.75" customHeight="1">
      <c r="A31" s="5">
        <v>30</v>
      </c>
      <c r="B31" s="6" t="s">
        <v>161</v>
      </c>
      <c r="C31" s="5" t="s">
        <v>162</v>
      </c>
      <c r="D31" s="5" t="s">
        <v>54</v>
      </c>
      <c r="E31" s="5" t="s">
        <v>78</v>
      </c>
      <c r="F31" s="5" t="s">
        <v>23</v>
      </c>
      <c r="G31" s="5" t="s">
        <v>23</v>
      </c>
      <c r="H31" s="5" t="s">
        <v>12</v>
      </c>
      <c r="I31" s="5" t="s">
        <v>78</v>
      </c>
      <c r="J31" s="5" t="s">
        <v>19</v>
      </c>
      <c r="K31" s="7" t="s">
        <v>268</v>
      </c>
      <c r="L31" s="5" t="s">
        <v>269</v>
      </c>
      <c r="M31" s="5" t="s">
        <v>52</v>
      </c>
      <c r="N31" s="5"/>
      <c r="O31" s="5" t="s">
        <v>79</v>
      </c>
      <c r="P31" s="8">
        <v>1</v>
      </c>
      <c r="Q31" s="9" t="s">
        <v>171</v>
      </c>
      <c r="R31" s="10">
        <v>44562</v>
      </c>
      <c r="S31" s="10">
        <v>45291</v>
      </c>
      <c r="T31" s="11">
        <v>4575</v>
      </c>
      <c r="U31" s="11">
        <v>0</v>
      </c>
      <c r="V31" s="11">
        <f t="shared" si="0"/>
        <v>4575</v>
      </c>
      <c r="W31" s="11">
        <v>4575</v>
      </c>
      <c r="X31" s="11">
        <v>0</v>
      </c>
      <c r="Y31" s="11">
        <v>4575</v>
      </c>
    </row>
    <row r="32" spans="1:25" s="12" customFormat="1" ht="15.75" customHeight="1">
      <c r="A32" s="5">
        <v>31</v>
      </c>
      <c r="B32" s="6" t="s">
        <v>161</v>
      </c>
      <c r="C32" s="5" t="s">
        <v>162</v>
      </c>
      <c r="D32" s="5" t="s">
        <v>80</v>
      </c>
      <c r="E32" s="5" t="s">
        <v>81</v>
      </c>
      <c r="F32" s="5" t="s">
        <v>23</v>
      </c>
      <c r="G32" s="5" t="s">
        <v>82</v>
      </c>
      <c r="H32" s="5" t="s">
        <v>12</v>
      </c>
      <c r="I32" s="5" t="s">
        <v>81</v>
      </c>
      <c r="J32" s="5" t="s">
        <v>19</v>
      </c>
      <c r="K32" s="7" t="s">
        <v>268</v>
      </c>
      <c r="L32" s="5" t="s">
        <v>269</v>
      </c>
      <c r="M32" s="5" t="s">
        <v>52</v>
      </c>
      <c r="N32" s="5"/>
      <c r="O32" s="7" t="s">
        <v>248</v>
      </c>
      <c r="P32" s="13">
        <v>1</v>
      </c>
      <c r="Q32" s="9" t="s">
        <v>191</v>
      </c>
      <c r="R32" s="10">
        <v>44562</v>
      </c>
      <c r="S32" s="10">
        <v>45291</v>
      </c>
      <c r="T32" s="11">
        <v>7989</v>
      </c>
      <c r="U32" s="11">
        <v>0</v>
      </c>
      <c r="V32" s="11">
        <f t="shared" si="0"/>
        <v>7989</v>
      </c>
      <c r="W32" s="11">
        <v>7989</v>
      </c>
      <c r="X32" s="11">
        <v>0</v>
      </c>
      <c r="Y32" s="11">
        <v>7989</v>
      </c>
    </row>
    <row r="33" spans="1:25" s="12" customFormat="1" ht="15.75" customHeight="1">
      <c r="A33" s="5">
        <v>32</v>
      </c>
      <c r="B33" s="6" t="s">
        <v>161</v>
      </c>
      <c r="C33" s="5" t="s">
        <v>162</v>
      </c>
      <c r="D33" s="5" t="s">
        <v>83</v>
      </c>
      <c r="E33" s="5" t="s">
        <v>15</v>
      </c>
      <c r="F33" s="5" t="s">
        <v>247</v>
      </c>
      <c r="G33" s="5" t="s">
        <v>23</v>
      </c>
      <c r="H33" s="5" t="s">
        <v>18</v>
      </c>
      <c r="I33" s="5" t="s">
        <v>15</v>
      </c>
      <c r="J33" s="5" t="s">
        <v>19</v>
      </c>
      <c r="K33" s="7" t="s">
        <v>268</v>
      </c>
      <c r="L33" s="5" t="s">
        <v>269</v>
      </c>
      <c r="M33" s="5" t="s">
        <v>52</v>
      </c>
      <c r="N33" s="5"/>
      <c r="O33" s="7" t="s">
        <v>250</v>
      </c>
      <c r="P33" s="13">
        <v>1</v>
      </c>
      <c r="Q33" s="9" t="s">
        <v>178</v>
      </c>
      <c r="R33" s="10">
        <v>44562</v>
      </c>
      <c r="S33" s="10">
        <v>45291</v>
      </c>
      <c r="T33" s="11">
        <v>17795</v>
      </c>
      <c r="U33" s="11">
        <v>0</v>
      </c>
      <c r="V33" s="11">
        <f t="shared" si="0"/>
        <v>17795</v>
      </c>
      <c r="W33" s="11">
        <v>17795</v>
      </c>
      <c r="X33" s="11">
        <v>0</v>
      </c>
      <c r="Y33" s="11">
        <v>17795</v>
      </c>
    </row>
    <row r="34" spans="1:25" s="12" customFormat="1" ht="15.75" customHeight="1">
      <c r="A34" s="5">
        <v>33</v>
      </c>
      <c r="B34" s="6" t="s">
        <v>161</v>
      </c>
      <c r="C34" s="5" t="s">
        <v>162</v>
      </c>
      <c r="D34" s="5" t="s">
        <v>84</v>
      </c>
      <c r="E34" s="5" t="s">
        <v>15</v>
      </c>
      <c r="F34" s="5" t="s">
        <v>125</v>
      </c>
      <c r="G34" s="5" t="s">
        <v>23</v>
      </c>
      <c r="H34" s="5" t="s">
        <v>18</v>
      </c>
      <c r="I34" s="5" t="s">
        <v>15</v>
      </c>
      <c r="J34" s="5" t="s">
        <v>19</v>
      </c>
      <c r="K34" s="7" t="s">
        <v>268</v>
      </c>
      <c r="L34" s="5" t="s">
        <v>269</v>
      </c>
      <c r="M34" s="5" t="s">
        <v>52</v>
      </c>
      <c r="N34" s="5"/>
      <c r="O34" s="5" t="s">
        <v>85</v>
      </c>
      <c r="P34" s="8">
        <v>1</v>
      </c>
      <c r="Q34" s="9" t="s">
        <v>177</v>
      </c>
      <c r="R34" s="10">
        <v>44562</v>
      </c>
      <c r="S34" s="10">
        <v>45291</v>
      </c>
      <c r="T34" s="11">
        <v>8097</v>
      </c>
      <c r="U34" s="11">
        <v>0</v>
      </c>
      <c r="V34" s="11">
        <f t="shared" si="0"/>
        <v>8097</v>
      </c>
      <c r="W34" s="11">
        <v>8097</v>
      </c>
      <c r="X34" s="11">
        <v>0</v>
      </c>
      <c r="Y34" s="11">
        <v>8097</v>
      </c>
    </row>
    <row r="35" spans="1:25" s="12" customFormat="1" ht="15.75" customHeight="1">
      <c r="A35" s="5">
        <v>34</v>
      </c>
      <c r="B35" s="6" t="s">
        <v>161</v>
      </c>
      <c r="C35" s="5" t="s">
        <v>162</v>
      </c>
      <c r="D35" s="5" t="s">
        <v>86</v>
      </c>
      <c r="E35" s="5" t="s">
        <v>15</v>
      </c>
      <c r="F35" s="5" t="s">
        <v>247</v>
      </c>
      <c r="G35" s="5" t="s">
        <v>23</v>
      </c>
      <c r="H35" s="5" t="s">
        <v>18</v>
      </c>
      <c r="I35" s="5" t="s">
        <v>15</v>
      </c>
      <c r="J35" s="5" t="s">
        <v>19</v>
      </c>
      <c r="K35" s="7" t="s">
        <v>268</v>
      </c>
      <c r="L35" s="5" t="s">
        <v>269</v>
      </c>
      <c r="M35" s="5" t="s">
        <v>52</v>
      </c>
      <c r="N35" s="5"/>
      <c r="O35" s="7" t="s">
        <v>249</v>
      </c>
      <c r="P35" s="13">
        <v>1</v>
      </c>
      <c r="Q35" s="9" t="s">
        <v>179</v>
      </c>
      <c r="R35" s="10">
        <v>44562</v>
      </c>
      <c r="S35" s="10">
        <v>45291</v>
      </c>
      <c r="T35" s="11">
        <v>5237</v>
      </c>
      <c r="U35" s="11">
        <v>0</v>
      </c>
      <c r="V35" s="11">
        <f t="shared" si="0"/>
        <v>5237</v>
      </c>
      <c r="W35" s="11">
        <v>5237</v>
      </c>
      <c r="X35" s="11">
        <v>0</v>
      </c>
      <c r="Y35" s="11">
        <v>5237</v>
      </c>
    </row>
    <row r="36" spans="1:25" s="12" customFormat="1" ht="15.75" customHeight="1">
      <c r="A36" s="5">
        <v>35</v>
      </c>
      <c r="B36" s="6" t="s">
        <v>161</v>
      </c>
      <c r="C36" s="5" t="s">
        <v>162</v>
      </c>
      <c r="D36" s="5" t="s">
        <v>87</v>
      </c>
      <c r="E36" s="5" t="s">
        <v>13</v>
      </c>
      <c r="F36" s="5" t="s">
        <v>88</v>
      </c>
      <c r="G36" s="5" t="s">
        <v>23</v>
      </c>
      <c r="H36" s="5" t="s">
        <v>12</v>
      </c>
      <c r="I36" s="5" t="s">
        <v>13</v>
      </c>
      <c r="J36" s="5" t="s">
        <v>19</v>
      </c>
      <c r="K36" s="7" t="s">
        <v>268</v>
      </c>
      <c r="L36" s="5" t="s">
        <v>269</v>
      </c>
      <c r="M36" s="5" t="s">
        <v>56</v>
      </c>
      <c r="N36" s="5"/>
      <c r="O36" s="5" t="str">
        <f>TEXT(,70021103)</f>
        <v>70021103</v>
      </c>
      <c r="P36" s="8">
        <v>1</v>
      </c>
      <c r="Q36" s="9" t="s">
        <v>211</v>
      </c>
      <c r="R36" s="10">
        <v>44562</v>
      </c>
      <c r="S36" s="10">
        <v>45291</v>
      </c>
      <c r="T36" s="11">
        <v>1123</v>
      </c>
      <c r="U36" s="11">
        <v>2523</v>
      </c>
      <c r="V36" s="11">
        <f t="shared" si="0"/>
        <v>3646</v>
      </c>
      <c r="W36" s="11">
        <v>1123</v>
      </c>
      <c r="X36" s="11">
        <v>2523</v>
      </c>
      <c r="Y36" s="11">
        <v>3646</v>
      </c>
    </row>
    <row r="37" spans="1:25" s="12" customFormat="1" ht="15.75" customHeight="1">
      <c r="A37" s="5">
        <v>36</v>
      </c>
      <c r="B37" s="6" t="s">
        <v>161</v>
      </c>
      <c r="C37" s="5" t="s">
        <v>162</v>
      </c>
      <c r="D37" s="5" t="s">
        <v>89</v>
      </c>
      <c r="E37" s="5" t="s">
        <v>15</v>
      </c>
      <c r="F37" s="5" t="s">
        <v>90</v>
      </c>
      <c r="G37" s="5" t="s">
        <v>23</v>
      </c>
      <c r="H37" s="5" t="s">
        <v>18</v>
      </c>
      <c r="I37" s="5" t="s">
        <v>15</v>
      </c>
      <c r="J37" s="5" t="s">
        <v>19</v>
      </c>
      <c r="K37" s="7" t="s">
        <v>268</v>
      </c>
      <c r="L37" s="5" t="s">
        <v>269</v>
      </c>
      <c r="M37" s="5" t="s">
        <v>56</v>
      </c>
      <c r="N37" s="5"/>
      <c r="O37" s="5" t="str">
        <f>TEXT(,70021099)</f>
        <v>70021099</v>
      </c>
      <c r="P37" s="8">
        <v>1</v>
      </c>
      <c r="Q37" s="9" t="s">
        <v>213</v>
      </c>
      <c r="R37" s="10">
        <v>44562</v>
      </c>
      <c r="S37" s="10">
        <v>45291</v>
      </c>
      <c r="T37" s="11">
        <v>906</v>
      </c>
      <c r="U37" s="11">
        <v>1951</v>
      </c>
      <c r="V37" s="11">
        <f t="shared" si="0"/>
        <v>2857</v>
      </c>
      <c r="W37" s="11">
        <v>906</v>
      </c>
      <c r="X37" s="11">
        <v>1951</v>
      </c>
      <c r="Y37" s="11">
        <v>2857</v>
      </c>
    </row>
    <row r="38" spans="1:25" s="12" customFormat="1" ht="15.75" customHeight="1">
      <c r="A38" s="5">
        <v>37</v>
      </c>
      <c r="B38" s="6" t="s">
        <v>161</v>
      </c>
      <c r="C38" s="5" t="s">
        <v>162</v>
      </c>
      <c r="D38" s="5" t="s">
        <v>91</v>
      </c>
      <c r="E38" s="5" t="s">
        <v>15</v>
      </c>
      <c r="F38" s="5" t="s">
        <v>92</v>
      </c>
      <c r="G38" s="5" t="s">
        <v>23</v>
      </c>
      <c r="H38" s="5" t="s">
        <v>18</v>
      </c>
      <c r="I38" s="5" t="s">
        <v>15</v>
      </c>
      <c r="J38" s="5" t="s">
        <v>19</v>
      </c>
      <c r="K38" s="7" t="s">
        <v>268</v>
      </c>
      <c r="L38" s="5" t="s">
        <v>269</v>
      </c>
      <c r="M38" s="5" t="s">
        <v>52</v>
      </c>
      <c r="N38" s="5"/>
      <c r="O38" s="5" t="s">
        <v>93</v>
      </c>
      <c r="P38" s="8">
        <v>1</v>
      </c>
      <c r="Q38" s="9" t="s">
        <v>167</v>
      </c>
      <c r="R38" s="10">
        <v>44562</v>
      </c>
      <c r="S38" s="10">
        <v>45291</v>
      </c>
      <c r="T38" s="11">
        <v>5659</v>
      </c>
      <c r="U38" s="11">
        <v>0</v>
      </c>
      <c r="V38" s="11">
        <f t="shared" si="0"/>
        <v>5659</v>
      </c>
      <c r="W38" s="11">
        <v>5659</v>
      </c>
      <c r="X38" s="11">
        <v>0</v>
      </c>
      <c r="Y38" s="11">
        <v>5659</v>
      </c>
    </row>
    <row r="39" spans="1:25" s="12" customFormat="1" ht="15.75" customHeight="1">
      <c r="A39" s="5">
        <v>38</v>
      </c>
      <c r="B39" s="6" t="s">
        <v>161</v>
      </c>
      <c r="C39" s="5" t="s">
        <v>162</v>
      </c>
      <c r="D39" s="5" t="s">
        <v>94</v>
      </c>
      <c r="E39" s="5" t="s">
        <v>78</v>
      </c>
      <c r="F39" s="5" t="s">
        <v>23</v>
      </c>
      <c r="G39" s="5" t="s">
        <v>23</v>
      </c>
      <c r="H39" s="5" t="s">
        <v>12</v>
      </c>
      <c r="I39" s="5" t="s">
        <v>78</v>
      </c>
      <c r="J39" s="5" t="s">
        <v>19</v>
      </c>
      <c r="K39" s="7" t="s">
        <v>268</v>
      </c>
      <c r="L39" s="5" t="s">
        <v>269</v>
      </c>
      <c r="M39" s="5" t="s">
        <v>33</v>
      </c>
      <c r="N39" s="5"/>
      <c r="O39" s="5" t="s">
        <v>95</v>
      </c>
      <c r="P39" s="8">
        <v>1</v>
      </c>
      <c r="Q39" s="9" t="s">
        <v>192</v>
      </c>
      <c r="R39" s="10">
        <v>44562</v>
      </c>
      <c r="S39" s="10">
        <v>45291</v>
      </c>
      <c r="T39" s="11">
        <v>5114</v>
      </c>
      <c r="U39" s="11">
        <v>0</v>
      </c>
      <c r="V39" s="11">
        <f t="shared" si="0"/>
        <v>5114</v>
      </c>
      <c r="W39" s="11">
        <v>5114</v>
      </c>
      <c r="X39" s="11">
        <v>0</v>
      </c>
      <c r="Y39" s="11">
        <v>5114</v>
      </c>
    </row>
    <row r="40" spans="1:25" s="12" customFormat="1" ht="15.75" customHeight="1">
      <c r="A40" s="5">
        <v>39</v>
      </c>
      <c r="B40" s="6" t="s">
        <v>161</v>
      </c>
      <c r="C40" s="5" t="s">
        <v>162</v>
      </c>
      <c r="D40" s="5" t="s">
        <v>97</v>
      </c>
      <c r="E40" s="5" t="s">
        <v>13</v>
      </c>
      <c r="F40" s="5" t="s">
        <v>98</v>
      </c>
      <c r="G40" s="5" t="s">
        <v>99</v>
      </c>
      <c r="H40" s="5" t="s">
        <v>12</v>
      </c>
      <c r="I40" s="5" t="s">
        <v>13</v>
      </c>
      <c r="J40" s="5" t="s">
        <v>19</v>
      </c>
      <c r="K40" s="7" t="s">
        <v>268</v>
      </c>
      <c r="L40" s="5" t="s">
        <v>269</v>
      </c>
      <c r="M40" s="5" t="s">
        <v>20</v>
      </c>
      <c r="N40" s="5"/>
      <c r="O40" s="7" t="s">
        <v>243</v>
      </c>
      <c r="P40" s="13">
        <v>1</v>
      </c>
      <c r="Q40" s="9" t="s">
        <v>207</v>
      </c>
      <c r="R40" s="10">
        <v>44562</v>
      </c>
      <c r="S40" s="10">
        <v>45291</v>
      </c>
      <c r="T40" s="11">
        <v>50</v>
      </c>
      <c r="U40" s="11">
        <v>143</v>
      </c>
      <c r="V40" s="11">
        <f t="shared" si="0"/>
        <v>193</v>
      </c>
      <c r="W40" s="11">
        <v>50</v>
      </c>
      <c r="X40" s="11">
        <v>143</v>
      </c>
      <c r="Y40" s="11">
        <v>193</v>
      </c>
    </row>
    <row r="41" spans="1:25" s="12" customFormat="1" ht="15.75" customHeight="1">
      <c r="A41" s="5">
        <v>40</v>
      </c>
      <c r="B41" s="6" t="s">
        <v>161</v>
      </c>
      <c r="C41" s="5" t="s">
        <v>162</v>
      </c>
      <c r="D41" s="5" t="s">
        <v>97</v>
      </c>
      <c r="E41" s="5" t="s">
        <v>13</v>
      </c>
      <c r="F41" s="5" t="s">
        <v>46</v>
      </c>
      <c r="G41" s="5" t="s">
        <v>100</v>
      </c>
      <c r="H41" s="5" t="s">
        <v>12</v>
      </c>
      <c r="I41" s="5" t="s">
        <v>13</v>
      </c>
      <c r="J41" s="5" t="s">
        <v>19</v>
      </c>
      <c r="K41" s="7" t="s">
        <v>268</v>
      </c>
      <c r="L41" s="5" t="s">
        <v>269</v>
      </c>
      <c r="M41" s="5" t="s">
        <v>20</v>
      </c>
      <c r="N41" s="5"/>
      <c r="O41" s="7" t="s">
        <v>254</v>
      </c>
      <c r="P41" s="13">
        <v>1</v>
      </c>
      <c r="Q41" s="9" t="s">
        <v>206</v>
      </c>
      <c r="R41" s="10">
        <v>44562</v>
      </c>
      <c r="S41" s="10">
        <v>45291</v>
      </c>
      <c r="T41" s="11">
        <v>67</v>
      </c>
      <c r="U41" s="11">
        <v>216</v>
      </c>
      <c r="V41" s="11">
        <f t="shared" si="0"/>
        <v>283</v>
      </c>
      <c r="W41" s="11">
        <v>67</v>
      </c>
      <c r="X41" s="11">
        <v>216</v>
      </c>
      <c r="Y41" s="11">
        <v>283</v>
      </c>
    </row>
    <row r="42" spans="1:25" s="12" customFormat="1" ht="15.75" customHeight="1">
      <c r="A42" s="5">
        <v>41</v>
      </c>
      <c r="B42" s="6" t="s">
        <v>161</v>
      </c>
      <c r="C42" s="5" t="s">
        <v>162</v>
      </c>
      <c r="D42" s="5" t="s">
        <v>97</v>
      </c>
      <c r="E42" s="5" t="s">
        <v>13</v>
      </c>
      <c r="F42" s="5" t="s">
        <v>101</v>
      </c>
      <c r="G42" s="5" t="s">
        <v>102</v>
      </c>
      <c r="H42" s="5" t="s">
        <v>12</v>
      </c>
      <c r="I42" s="5" t="s">
        <v>13</v>
      </c>
      <c r="J42" s="5" t="s">
        <v>19</v>
      </c>
      <c r="K42" s="7" t="s">
        <v>268</v>
      </c>
      <c r="L42" s="5" t="s">
        <v>269</v>
      </c>
      <c r="M42" s="5" t="s">
        <v>20</v>
      </c>
      <c r="N42" s="5"/>
      <c r="O42" s="7" t="s">
        <v>235</v>
      </c>
      <c r="P42" s="13">
        <v>1</v>
      </c>
      <c r="Q42" s="16" t="s">
        <v>210</v>
      </c>
      <c r="R42" s="10">
        <v>44562</v>
      </c>
      <c r="S42" s="10">
        <v>45291</v>
      </c>
      <c r="T42" s="11">
        <v>2678</v>
      </c>
      <c r="U42" s="11">
        <v>5935</v>
      </c>
      <c r="V42" s="11">
        <f t="shared" si="0"/>
        <v>8613</v>
      </c>
      <c r="W42" s="11">
        <v>2678</v>
      </c>
      <c r="X42" s="11">
        <v>5935</v>
      </c>
      <c r="Y42" s="11">
        <v>8613</v>
      </c>
    </row>
    <row r="43" spans="1:25" s="12" customFormat="1" ht="15.75" customHeight="1">
      <c r="A43" s="5">
        <v>42</v>
      </c>
      <c r="B43" s="6" t="s">
        <v>161</v>
      </c>
      <c r="C43" s="5" t="s">
        <v>162</v>
      </c>
      <c r="D43" s="5" t="s">
        <v>97</v>
      </c>
      <c r="E43" s="5" t="s">
        <v>13</v>
      </c>
      <c r="F43" s="5" t="s">
        <v>103</v>
      </c>
      <c r="G43" s="5" t="s">
        <v>104</v>
      </c>
      <c r="H43" s="5" t="s">
        <v>12</v>
      </c>
      <c r="I43" s="5" t="s">
        <v>13</v>
      </c>
      <c r="J43" s="5" t="s">
        <v>19</v>
      </c>
      <c r="K43" s="7" t="s">
        <v>268</v>
      </c>
      <c r="L43" s="5" t="s">
        <v>269</v>
      </c>
      <c r="M43" s="5" t="s">
        <v>20</v>
      </c>
      <c r="N43" s="5"/>
      <c r="O43" s="7" t="s">
        <v>253</v>
      </c>
      <c r="P43" s="13">
        <v>1</v>
      </c>
      <c r="Q43" s="9" t="s">
        <v>203</v>
      </c>
      <c r="R43" s="10">
        <v>44562</v>
      </c>
      <c r="S43" s="10">
        <v>45291</v>
      </c>
      <c r="T43" s="11">
        <v>38</v>
      </c>
      <c r="U43" s="11">
        <v>114</v>
      </c>
      <c r="V43" s="11">
        <f t="shared" si="0"/>
        <v>152</v>
      </c>
      <c r="W43" s="11">
        <v>38</v>
      </c>
      <c r="X43" s="11">
        <v>114</v>
      </c>
      <c r="Y43" s="11">
        <v>152</v>
      </c>
    </row>
    <row r="44" spans="1:25" s="12" customFormat="1" ht="15.75" customHeight="1">
      <c r="A44" s="5">
        <v>43</v>
      </c>
      <c r="B44" s="6" t="s">
        <v>161</v>
      </c>
      <c r="C44" s="5" t="s">
        <v>162</v>
      </c>
      <c r="D44" s="5" t="s">
        <v>97</v>
      </c>
      <c r="E44" s="5" t="s">
        <v>13</v>
      </c>
      <c r="F44" s="5" t="s">
        <v>66</v>
      </c>
      <c r="G44" s="5" t="s">
        <v>105</v>
      </c>
      <c r="H44" s="5" t="s">
        <v>12</v>
      </c>
      <c r="I44" s="5" t="s">
        <v>13</v>
      </c>
      <c r="J44" s="5" t="s">
        <v>19</v>
      </c>
      <c r="K44" s="7" t="s">
        <v>268</v>
      </c>
      <c r="L44" s="5" t="s">
        <v>269</v>
      </c>
      <c r="M44" s="5" t="s">
        <v>20</v>
      </c>
      <c r="N44" s="5"/>
      <c r="O44" s="7" t="s">
        <v>242</v>
      </c>
      <c r="P44" s="13">
        <v>1</v>
      </c>
      <c r="Q44" s="9" t="s">
        <v>204</v>
      </c>
      <c r="R44" s="10">
        <v>44562</v>
      </c>
      <c r="S44" s="10">
        <v>45291</v>
      </c>
      <c r="T44" s="11">
        <v>189</v>
      </c>
      <c r="U44" s="11">
        <v>570</v>
      </c>
      <c r="V44" s="11">
        <f t="shared" si="0"/>
        <v>759</v>
      </c>
      <c r="W44" s="11">
        <v>189</v>
      </c>
      <c r="X44" s="11">
        <v>570</v>
      </c>
      <c r="Y44" s="11">
        <v>759</v>
      </c>
    </row>
    <row r="45" spans="1:25" s="12" customFormat="1" ht="15.75" customHeight="1">
      <c r="A45" s="5">
        <v>44</v>
      </c>
      <c r="B45" s="6" t="s">
        <v>161</v>
      </c>
      <c r="C45" s="5" t="s">
        <v>162</v>
      </c>
      <c r="D45" s="5" t="s">
        <v>97</v>
      </c>
      <c r="E45" s="5" t="s">
        <v>13</v>
      </c>
      <c r="F45" s="5" t="s">
        <v>106</v>
      </c>
      <c r="G45" s="5" t="s">
        <v>107</v>
      </c>
      <c r="H45" s="5" t="s">
        <v>12</v>
      </c>
      <c r="I45" s="5" t="s">
        <v>13</v>
      </c>
      <c r="J45" s="5" t="s">
        <v>19</v>
      </c>
      <c r="K45" s="7" t="s">
        <v>268</v>
      </c>
      <c r="L45" s="5" t="s">
        <v>269</v>
      </c>
      <c r="M45" s="5" t="s">
        <v>20</v>
      </c>
      <c r="N45" s="5"/>
      <c r="O45" s="7" t="s">
        <v>245</v>
      </c>
      <c r="P45" s="13">
        <v>1</v>
      </c>
      <c r="Q45" s="9" t="s">
        <v>209</v>
      </c>
      <c r="R45" s="10">
        <v>44562</v>
      </c>
      <c r="S45" s="10">
        <v>45291</v>
      </c>
      <c r="T45" s="11">
        <v>936</v>
      </c>
      <c r="U45" s="11">
        <v>2465</v>
      </c>
      <c r="V45" s="11">
        <f t="shared" si="0"/>
        <v>3401</v>
      </c>
      <c r="W45" s="11">
        <v>936</v>
      </c>
      <c r="X45" s="11">
        <v>2465</v>
      </c>
      <c r="Y45" s="11">
        <v>3401</v>
      </c>
    </row>
    <row r="46" spans="1:25" s="12" customFormat="1" ht="15.75" customHeight="1">
      <c r="A46" s="5">
        <v>45</v>
      </c>
      <c r="B46" s="6" t="s">
        <v>161</v>
      </c>
      <c r="C46" s="5" t="s">
        <v>162</v>
      </c>
      <c r="D46" s="5" t="s">
        <v>97</v>
      </c>
      <c r="E46" s="5" t="s">
        <v>15</v>
      </c>
      <c r="F46" s="5" t="s">
        <v>108</v>
      </c>
      <c r="G46" s="5" t="s">
        <v>109</v>
      </c>
      <c r="H46" s="5" t="s">
        <v>18</v>
      </c>
      <c r="I46" s="5" t="s">
        <v>15</v>
      </c>
      <c r="J46" s="5" t="s">
        <v>19</v>
      </c>
      <c r="K46" s="7" t="s">
        <v>268</v>
      </c>
      <c r="L46" s="5" t="s">
        <v>269</v>
      </c>
      <c r="M46" s="5" t="s">
        <v>20</v>
      </c>
      <c r="N46" s="5"/>
      <c r="O46" s="7" t="s">
        <v>241</v>
      </c>
      <c r="P46" s="13">
        <v>1</v>
      </c>
      <c r="Q46" s="9" t="s">
        <v>195</v>
      </c>
      <c r="R46" s="10">
        <v>44562</v>
      </c>
      <c r="S46" s="10">
        <v>45291</v>
      </c>
      <c r="T46" s="11">
        <v>1984</v>
      </c>
      <c r="U46" s="11">
        <v>4913</v>
      </c>
      <c r="V46" s="11">
        <f t="shared" si="0"/>
        <v>6897</v>
      </c>
      <c r="W46" s="11">
        <v>1984</v>
      </c>
      <c r="X46" s="11">
        <v>4913</v>
      </c>
      <c r="Y46" s="11">
        <v>6897</v>
      </c>
    </row>
    <row r="47" spans="1:25" s="12" customFormat="1" ht="15.75" customHeight="1">
      <c r="A47" s="5">
        <v>46</v>
      </c>
      <c r="B47" s="6" t="s">
        <v>161</v>
      </c>
      <c r="C47" s="5" t="s">
        <v>162</v>
      </c>
      <c r="D47" s="5" t="s">
        <v>97</v>
      </c>
      <c r="E47" s="5" t="s">
        <v>13</v>
      </c>
      <c r="F47" s="5" t="s">
        <v>22</v>
      </c>
      <c r="G47" s="5" t="s">
        <v>110</v>
      </c>
      <c r="H47" s="5" t="s">
        <v>12</v>
      </c>
      <c r="I47" s="5" t="s">
        <v>13</v>
      </c>
      <c r="J47" s="5" t="s">
        <v>19</v>
      </c>
      <c r="K47" s="7" t="s">
        <v>268</v>
      </c>
      <c r="L47" s="5" t="s">
        <v>269</v>
      </c>
      <c r="M47" s="5" t="s">
        <v>20</v>
      </c>
      <c r="N47" s="5"/>
      <c r="O47" s="7" t="s">
        <v>265</v>
      </c>
      <c r="P47" s="13">
        <v>1</v>
      </c>
      <c r="Q47" s="9" t="s">
        <v>205</v>
      </c>
      <c r="R47" s="10">
        <v>44562</v>
      </c>
      <c r="S47" s="10">
        <v>45291</v>
      </c>
      <c r="T47" s="11">
        <v>326</v>
      </c>
      <c r="U47" s="11">
        <v>839</v>
      </c>
      <c r="V47" s="11">
        <f t="shared" si="0"/>
        <v>1165</v>
      </c>
      <c r="W47" s="11">
        <v>326</v>
      </c>
      <c r="X47" s="11">
        <v>839</v>
      </c>
      <c r="Y47" s="11">
        <v>1165</v>
      </c>
    </row>
    <row r="48" spans="1:25" s="12" customFormat="1" ht="15.75" customHeight="1">
      <c r="A48" s="5">
        <v>47</v>
      </c>
      <c r="B48" s="6" t="s">
        <v>161</v>
      </c>
      <c r="C48" s="5" t="s">
        <v>162</v>
      </c>
      <c r="D48" s="5" t="s">
        <v>111</v>
      </c>
      <c r="E48" s="5" t="s">
        <v>15</v>
      </c>
      <c r="F48" s="5" t="s">
        <v>247</v>
      </c>
      <c r="G48" s="5" t="s">
        <v>112</v>
      </c>
      <c r="H48" s="5" t="s">
        <v>18</v>
      </c>
      <c r="I48" s="5" t="s">
        <v>15</v>
      </c>
      <c r="J48" s="5" t="s">
        <v>19</v>
      </c>
      <c r="K48" s="7" t="s">
        <v>268</v>
      </c>
      <c r="L48" s="5" t="s">
        <v>269</v>
      </c>
      <c r="M48" s="5" t="s">
        <v>20</v>
      </c>
      <c r="N48" s="5"/>
      <c r="O48" s="5" t="s">
        <v>113</v>
      </c>
      <c r="P48" s="8">
        <v>1</v>
      </c>
      <c r="Q48" s="9" t="s">
        <v>198</v>
      </c>
      <c r="R48" s="10">
        <v>44562</v>
      </c>
      <c r="S48" s="10">
        <v>45291</v>
      </c>
      <c r="T48" s="15">
        <v>2</v>
      </c>
      <c r="U48" s="15">
        <v>3</v>
      </c>
      <c r="V48" s="11">
        <f t="shared" si="0"/>
        <v>5</v>
      </c>
      <c r="W48" s="15">
        <v>2</v>
      </c>
      <c r="X48" s="15">
        <v>3</v>
      </c>
      <c r="Y48" s="11">
        <v>5</v>
      </c>
    </row>
    <row r="49" spans="1:25" s="12" customFormat="1" ht="15.75" customHeight="1">
      <c r="A49" s="5">
        <v>48</v>
      </c>
      <c r="B49" s="6" t="s">
        <v>161</v>
      </c>
      <c r="C49" s="5" t="s">
        <v>162</v>
      </c>
      <c r="D49" s="5" t="s">
        <v>114</v>
      </c>
      <c r="E49" s="5" t="s">
        <v>15</v>
      </c>
      <c r="F49" s="5" t="s">
        <v>115</v>
      </c>
      <c r="G49" s="5" t="s">
        <v>116</v>
      </c>
      <c r="H49" s="5" t="s">
        <v>18</v>
      </c>
      <c r="I49" s="5" t="s">
        <v>15</v>
      </c>
      <c r="J49" s="5" t="s">
        <v>19</v>
      </c>
      <c r="K49" s="7" t="s">
        <v>268</v>
      </c>
      <c r="L49" s="5" t="s">
        <v>269</v>
      </c>
      <c r="M49" s="5" t="s">
        <v>20</v>
      </c>
      <c r="N49" s="5"/>
      <c r="O49" s="5" t="s">
        <v>117</v>
      </c>
      <c r="P49" s="8">
        <v>1</v>
      </c>
      <c r="Q49" s="9" t="s">
        <v>201</v>
      </c>
      <c r="R49" s="10">
        <v>44562</v>
      </c>
      <c r="S49" s="10">
        <v>45291</v>
      </c>
      <c r="T49" s="11">
        <v>183</v>
      </c>
      <c r="U49" s="11">
        <v>526</v>
      </c>
      <c r="V49" s="11">
        <f t="shared" si="0"/>
        <v>709</v>
      </c>
      <c r="W49" s="11">
        <v>183</v>
      </c>
      <c r="X49" s="11">
        <v>526</v>
      </c>
      <c r="Y49" s="11">
        <v>709</v>
      </c>
    </row>
    <row r="50" spans="1:25" s="12" customFormat="1" ht="15.75" customHeight="1">
      <c r="A50" s="5">
        <v>49</v>
      </c>
      <c r="B50" s="6" t="s">
        <v>161</v>
      </c>
      <c r="C50" s="5" t="s">
        <v>162</v>
      </c>
      <c r="D50" s="5" t="s">
        <v>118</v>
      </c>
      <c r="E50" s="5" t="s">
        <v>15</v>
      </c>
      <c r="F50" s="5" t="s">
        <v>119</v>
      </c>
      <c r="G50" s="5" t="s">
        <v>120</v>
      </c>
      <c r="H50" s="5" t="s">
        <v>18</v>
      </c>
      <c r="I50" s="5" t="s">
        <v>15</v>
      </c>
      <c r="J50" s="5" t="s">
        <v>19</v>
      </c>
      <c r="K50" s="7" t="s">
        <v>268</v>
      </c>
      <c r="L50" s="5" t="s">
        <v>269</v>
      </c>
      <c r="M50" s="5" t="s">
        <v>20</v>
      </c>
      <c r="N50" s="5"/>
      <c r="O50" s="5" t="s">
        <v>121</v>
      </c>
      <c r="P50" s="8">
        <v>1</v>
      </c>
      <c r="Q50" s="9" t="s">
        <v>200</v>
      </c>
      <c r="R50" s="10">
        <v>44562</v>
      </c>
      <c r="S50" s="10">
        <v>45291</v>
      </c>
      <c r="T50" s="11">
        <v>81</v>
      </c>
      <c r="U50" s="11">
        <v>280</v>
      </c>
      <c r="V50" s="11">
        <f t="shared" si="0"/>
        <v>361</v>
      </c>
      <c r="W50" s="11">
        <v>81</v>
      </c>
      <c r="X50" s="11">
        <v>280</v>
      </c>
      <c r="Y50" s="11">
        <v>361</v>
      </c>
    </row>
    <row r="51" spans="1:25" s="12" customFormat="1" ht="15.75" customHeight="1">
      <c r="A51" s="5">
        <v>50</v>
      </c>
      <c r="B51" s="6" t="s">
        <v>161</v>
      </c>
      <c r="C51" s="5" t="s">
        <v>162</v>
      </c>
      <c r="D51" s="5" t="s">
        <v>122</v>
      </c>
      <c r="E51" s="5" t="s">
        <v>15</v>
      </c>
      <c r="F51" s="5" t="s">
        <v>119</v>
      </c>
      <c r="G51" s="5" t="s">
        <v>123</v>
      </c>
      <c r="H51" s="5" t="s">
        <v>18</v>
      </c>
      <c r="I51" s="5" t="s">
        <v>15</v>
      </c>
      <c r="J51" s="5" t="s">
        <v>19</v>
      </c>
      <c r="K51" s="7" t="s">
        <v>268</v>
      </c>
      <c r="L51" s="5" t="s">
        <v>269</v>
      </c>
      <c r="M51" s="5" t="s">
        <v>20</v>
      </c>
      <c r="N51" s="5"/>
      <c r="O51" s="5" t="s">
        <v>124</v>
      </c>
      <c r="P51" s="8">
        <v>1</v>
      </c>
      <c r="Q51" s="9" t="s">
        <v>199</v>
      </c>
      <c r="R51" s="10">
        <v>44562</v>
      </c>
      <c r="S51" s="10">
        <v>45291</v>
      </c>
      <c r="T51" s="11">
        <v>152</v>
      </c>
      <c r="U51" s="11">
        <v>542</v>
      </c>
      <c r="V51" s="11">
        <f t="shared" si="0"/>
        <v>694</v>
      </c>
      <c r="W51" s="11">
        <v>152</v>
      </c>
      <c r="X51" s="11">
        <v>542</v>
      </c>
      <c r="Y51" s="11">
        <v>694</v>
      </c>
    </row>
    <row r="52" spans="1:25" s="12" customFormat="1" ht="15.75" customHeight="1">
      <c r="A52" s="5">
        <v>51</v>
      </c>
      <c r="B52" s="6" t="s">
        <v>161</v>
      </c>
      <c r="C52" s="5" t="s">
        <v>162</v>
      </c>
      <c r="D52" s="5" t="s">
        <v>122</v>
      </c>
      <c r="E52" s="5" t="s">
        <v>15</v>
      </c>
      <c r="F52" s="5" t="s">
        <v>125</v>
      </c>
      <c r="G52" s="5" t="s">
        <v>126</v>
      </c>
      <c r="H52" s="5" t="s">
        <v>18</v>
      </c>
      <c r="I52" s="5" t="s">
        <v>15</v>
      </c>
      <c r="J52" s="5" t="s">
        <v>19</v>
      </c>
      <c r="K52" s="7" t="s">
        <v>268</v>
      </c>
      <c r="L52" s="5" t="s">
        <v>269</v>
      </c>
      <c r="M52" s="5" t="s">
        <v>20</v>
      </c>
      <c r="N52" s="5"/>
      <c r="O52" s="5" t="s">
        <v>127</v>
      </c>
      <c r="P52" s="8">
        <v>1</v>
      </c>
      <c r="Q52" s="9" t="s">
        <v>197</v>
      </c>
      <c r="R52" s="10">
        <v>44562</v>
      </c>
      <c r="S52" s="10">
        <v>45291</v>
      </c>
      <c r="T52" s="11">
        <v>235</v>
      </c>
      <c r="U52" s="11">
        <v>607</v>
      </c>
      <c r="V52" s="11">
        <f t="shared" si="0"/>
        <v>842</v>
      </c>
      <c r="W52" s="11">
        <v>235</v>
      </c>
      <c r="X52" s="11">
        <v>607</v>
      </c>
      <c r="Y52" s="11">
        <v>842</v>
      </c>
    </row>
    <row r="53" spans="1:25" s="12" customFormat="1" ht="15.75" customHeight="1">
      <c r="A53" s="5">
        <v>52</v>
      </c>
      <c r="B53" s="6" t="s">
        <v>161</v>
      </c>
      <c r="C53" s="5" t="s">
        <v>162</v>
      </c>
      <c r="D53" s="5" t="s">
        <v>128</v>
      </c>
      <c r="E53" s="5" t="s">
        <v>15</v>
      </c>
      <c r="F53" s="5" t="s">
        <v>129</v>
      </c>
      <c r="G53" s="5" t="s">
        <v>130</v>
      </c>
      <c r="H53" s="5" t="s">
        <v>18</v>
      </c>
      <c r="I53" s="5" t="s">
        <v>15</v>
      </c>
      <c r="J53" s="5" t="s">
        <v>19</v>
      </c>
      <c r="K53" s="7" t="s">
        <v>268</v>
      </c>
      <c r="L53" s="5" t="s">
        <v>269</v>
      </c>
      <c r="M53" s="5" t="s">
        <v>20</v>
      </c>
      <c r="N53" s="5"/>
      <c r="O53" s="5" t="s">
        <v>131</v>
      </c>
      <c r="P53" s="8">
        <v>1</v>
      </c>
      <c r="Q53" s="9" t="s">
        <v>194</v>
      </c>
      <c r="R53" s="10">
        <v>44562</v>
      </c>
      <c r="S53" s="10">
        <v>45291</v>
      </c>
      <c r="T53" s="11">
        <v>425</v>
      </c>
      <c r="U53" s="11">
        <v>1152</v>
      </c>
      <c r="V53" s="11">
        <f t="shared" si="0"/>
        <v>1577</v>
      </c>
      <c r="W53" s="11">
        <v>425</v>
      </c>
      <c r="X53" s="11">
        <v>1152</v>
      </c>
      <c r="Y53" s="11">
        <v>1577</v>
      </c>
    </row>
    <row r="54" spans="1:25" s="12" customFormat="1" ht="15.75" customHeight="1">
      <c r="A54" s="5">
        <v>53</v>
      </c>
      <c r="B54" s="6" t="s">
        <v>161</v>
      </c>
      <c r="C54" s="5" t="s">
        <v>162</v>
      </c>
      <c r="D54" s="5" t="s">
        <v>132</v>
      </c>
      <c r="E54" s="5" t="s">
        <v>15</v>
      </c>
      <c r="F54" s="5" t="s">
        <v>43</v>
      </c>
      <c r="G54" s="5" t="s">
        <v>133</v>
      </c>
      <c r="H54" s="5" t="s">
        <v>18</v>
      </c>
      <c r="I54" s="5" t="s">
        <v>15</v>
      </c>
      <c r="J54" s="5" t="s">
        <v>19</v>
      </c>
      <c r="K54" s="7" t="s">
        <v>268</v>
      </c>
      <c r="L54" s="5" t="s">
        <v>269</v>
      </c>
      <c r="M54" s="5" t="s">
        <v>20</v>
      </c>
      <c r="N54" s="5"/>
      <c r="O54" s="5" t="s">
        <v>134</v>
      </c>
      <c r="P54" s="8">
        <v>1</v>
      </c>
      <c r="Q54" s="9" t="s">
        <v>196</v>
      </c>
      <c r="R54" s="10">
        <v>44562</v>
      </c>
      <c r="S54" s="10">
        <v>45291</v>
      </c>
      <c r="T54" s="11">
        <v>533</v>
      </c>
      <c r="U54" s="11">
        <v>1441</v>
      </c>
      <c r="V54" s="11">
        <f t="shared" si="0"/>
        <v>1974</v>
      </c>
      <c r="W54" s="11">
        <v>533</v>
      </c>
      <c r="X54" s="11">
        <v>1441</v>
      </c>
      <c r="Y54" s="11">
        <v>1974</v>
      </c>
    </row>
    <row r="55" spans="1:25" s="12" customFormat="1" ht="15.75" customHeight="1">
      <c r="A55" s="5">
        <v>54</v>
      </c>
      <c r="B55" s="6" t="s">
        <v>161</v>
      </c>
      <c r="C55" s="5" t="s">
        <v>162</v>
      </c>
      <c r="D55" s="5" t="s">
        <v>135</v>
      </c>
      <c r="E55" s="5" t="s">
        <v>13</v>
      </c>
      <c r="F55" s="5" t="s">
        <v>98</v>
      </c>
      <c r="G55" s="5" t="s">
        <v>136</v>
      </c>
      <c r="H55" s="5" t="s">
        <v>12</v>
      </c>
      <c r="I55" s="5" t="s">
        <v>13</v>
      </c>
      <c r="J55" s="5" t="s">
        <v>19</v>
      </c>
      <c r="K55" s="7" t="s">
        <v>268</v>
      </c>
      <c r="L55" s="5" t="s">
        <v>269</v>
      </c>
      <c r="M55" s="5" t="s">
        <v>20</v>
      </c>
      <c r="N55" s="5"/>
      <c r="O55" s="7" t="s">
        <v>244</v>
      </c>
      <c r="P55" s="13">
        <v>1</v>
      </c>
      <c r="Q55" s="9" t="s">
        <v>208</v>
      </c>
      <c r="R55" s="10">
        <v>44562</v>
      </c>
      <c r="S55" s="10">
        <v>45291</v>
      </c>
      <c r="T55" s="11">
        <v>284</v>
      </c>
      <c r="U55" s="11">
        <v>699</v>
      </c>
      <c r="V55" s="11">
        <f t="shared" si="0"/>
        <v>983</v>
      </c>
      <c r="W55" s="11">
        <v>284</v>
      </c>
      <c r="X55" s="11">
        <v>699</v>
      </c>
      <c r="Y55" s="11">
        <v>983</v>
      </c>
    </row>
    <row r="56" spans="1:25" s="12" customFormat="1" ht="15.75" customHeight="1">
      <c r="A56" s="5">
        <v>55</v>
      </c>
      <c r="B56" s="6" t="s">
        <v>161</v>
      </c>
      <c r="C56" s="5" t="s">
        <v>162</v>
      </c>
      <c r="D56" s="5" t="s">
        <v>137</v>
      </c>
      <c r="E56" s="5" t="s">
        <v>138</v>
      </c>
      <c r="F56" s="5" t="s">
        <v>23</v>
      </c>
      <c r="G56" s="5" t="s">
        <v>23</v>
      </c>
      <c r="H56" s="5" t="s">
        <v>12</v>
      </c>
      <c r="I56" s="5" t="s">
        <v>138</v>
      </c>
      <c r="J56" s="5" t="s">
        <v>19</v>
      </c>
      <c r="K56" s="7" t="s">
        <v>268</v>
      </c>
      <c r="L56" s="5" t="s">
        <v>269</v>
      </c>
      <c r="M56" s="5" t="s">
        <v>52</v>
      </c>
      <c r="N56" s="5"/>
      <c r="O56" s="7" t="s">
        <v>233</v>
      </c>
      <c r="P56" s="13">
        <v>1</v>
      </c>
      <c r="Q56" s="9" t="s">
        <v>202</v>
      </c>
      <c r="R56" s="10">
        <v>44562</v>
      </c>
      <c r="S56" s="10">
        <v>45291</v>
      </c>
      <c r="T56" s="11">
        <v>375</v>
      </c>
      <c r="U56" s="11">
        <v>0</v>
      </c>
      <c r="V56" s="11">
        <f t="shared" si="0"/>
        <v>375</v>
      </c>
      <c r="W56" s="11">
        <v>375</v>
      </c>
      <c r="X56" s="11">
        <v>0</v>
      </c>
      <c r="Y56" s="11">
        <v>375</v>
      </c>
    </row>
    <row r="57" spans="1:25" s="12" customFormat="1" ht="15.75" customHeight="1">
      <c r="A57" s="5">
        <v>56</v>
      </c>
      <c r="B57" s="6" t="s">
        <v>161</v>
      </c>
      <c r="C57" s="5" t="s">
        <v>162</v>
      </c>
      <c r="D57" s="5" t="s">
        <v>139</v>
      </c>
      <c r="E57" s="5" t="s">
        <v>15</v>
      </c>
      <c r="F57" s="5" t="s">
        <v>247</v>
      </c>
      <c r="G57" s="5" t="s">
        <v>140</v>
      </c>
      <c r="H57" s="5" t="s">
        <v>18</v>
      </c>
      <c r="I57" s="5" t="s">
        <v>15</v>
      </c>
      <c r="J57" s="5" t="s">
        <v>19</v>
      </c>
      <c r="K57" s="7" t="s">
        <v>268</v>
      </c>
      <c r="L57" s="5" t="s">
        <v>269</v>
      </c>
      <c r="M57" s="5" t="s">
        <v>33</v>
      </c>
      <c r="N57" s="5"/>
      <c r="O57" s="5" t="str">
        <f>TEXT(,2769890)</f>
        <v>2769890</v>
      </c>
      <c r="P57" s="8">
        <v>1</v>
      </c>
      <c r="Q57" s="9" t="s">
        <v>216</v>
      </c>
      <c r="R57" s="10">
        <v>44562</v>
      </c>
      <c r="S57" s="10">
        <v>45291</v>
      </c>
      <c r="T57" s="11">
        <v>978</v>
      </c>
      <c r="U57" s="11">
        <v>0</v>
      </c>
      <c r="V57" s="11">
        <f t="shared" si="0"/>
        <v>978</v>
      </c>
      <c r="W57" s="11">
        <v>978</v>
      </c>
      <c r="X57" s="11">
        <v>0</v>
      </c>
      <c r="Y57" s="11">
        <v>978</v>
      </c>
    </row>
    <row r="58" spans="1:25" s="12" customFormat="1" ht="15.75" customHeight="1">
      <c r="A58" s="5">
        <v>57</v>
      </c>
      <c r="B58" s="6" t="s">
        <v>161</v>
      </c>
      <c r="C58" s="5" t="s">
        <v>162</v>
      </c>
      <c r="D58" s="5" t="s">
        <v>141</v>
      </c>
      <c r="E58" s="5" t="s">
        <v>239</v>
      </c>
      <c r="F58" s="5" t="s">
        <v>23</v>
      </c>
      <c r="G58" s="5" t="s">
        <v>23</v>
      </c>
      <c r="H58" s="5" t="s">
        <v>12</v>
      </c>
      <c r="I58" s="5" t="s">
        <v>238</v>
      </c>
      <c r="J58" s="5" t="s">
        <v>19</v>
      </c>
      <c r="K58" s="7" t="s">
        <v>268</v>
      </c>
      <c r="L58" s="5" t="s">
        <v>269</v>
      </c>
      <c r="M58" s="5" t="s">
        <v>20</v>
      </c>
      <c r="N58" s="5"/>
      <c r="O58" s="7" t="s">
        <v>237</v>
      </c>
      <c r="P58" s="13">
        <v>1</v>
      </c>
      <c r="Q58" s="9" t="s">
        <v>186</v>
      </c>
      <c r="R58" s="10">
        <v>44562</v>
      </c>
      <c r="S58" s="10">
        <v>45291</v>
      </c>
      <c r="T58" s="11">
        <v>9490</v>
      </c>
      <c r="U58" s="11">
        <v>22448</v>
      </c>
      <c r="V58" s="11">
        <f t="shared" si="0"/>
        <v>31938</v>
      </c>
      <c r="W58" s="11">
        <v>9490</v>
      </c>
      <c r="X58" s="11">
        <v>22448</v>
      </c>
      <c r="Y58" s="11">
        <v>31938</v>
      </c>
    </row>
    <row r="59" spans="1:25" s="12" customFormat="1" ht="15.75" customHeight="1">
      <c r="A59" s="5">
        <v>58</v>
      </c>
      <c r="B59" s="6" t="s">
        <v>161</v>
      </c>
      <c r="C59" s="5" t="s">
        <v>162</v>
      </c>
      <c r="D59" s="5" t="s">
        <v>142</v>
      </c>
      <c r="E59" s="5" t="s">
        <v>81</v>
      </c>
      <c r="F59" s="5" t="s">
        <v>23</v>
      </c>
      <c r="G59" s="5" t="s">
        <v>23</v>
      </c>
      <c r="H59" s="5" t="s">
        <v>12</v>
      </c>
      <c r="I59" s="5" t="s">
        <v>81</v>
      </c>
      <c r="J59" s="5" t="s">
        <v>19</v>
      </c>
      <c r="K59" s="7" t="s">
        <v>268</v>
      </c>
      <c r="L59" s="5" t="s">
        <v>269</v>
      </c>
      <c r="M59" s="5" t="s">
        <v>20</v>
      </c>
      <c r="N59" s="5"/>
      <c r="O59" s="7" t="s">
        <v>240</v>
      </c>
      <c r="P59" s="13">
        <v>1</v>
      </c>
      <c r="Q59" s="9" t="s">
        <v>185</v>
      </c>
      <c r="R59" s="10">
        <v>44562</v>
      </c>
      <c r="S59" s="10">
        <v>45291</v>
      </c>
      <c r="T59" s="11">
        <v>2106</v>
      </c>
      <c r="U59" s="11">
        <v>4971</v>
      </c>
      <c r="V59" s="11">
        <f t="shared" si="0"/>
        <v>7077</v>
      </c>
      <c r="W59" s="11">
        <v>2106</v>
      </c>
      <c r="X59" s="11">
        <v>4971</v>
      </c>
      <c r="Y59" s="11">
        <v>7077</v>
      </c>
    </row>
    <row r="60" spans="1:25" s="12" customFormat="1" ht="15.75" customHeight="1">
      <c r="A60" s="5">
        <v>59</v>
      </c>
      <c r="B60" s="6" t="s">
        <v>161</v>
      </c>
      <c r="C60" s="5" t="s">
        <v>162</v>
      </c>
      <c r="D60" s="5" t="s">
        <v>143</v>
      </c>
      <c r="E60" s="5" t="s">
        <v>32</v>
      </c>
      <c r="F60" s="5" t="s">
        <v>23</v>
      </c>
      <c r="G60" s="5" t="s">
        <v>23</v>
      </c>
      <c r="H60" s="5" t="s">
        <v>12</v>
      </c>
      <c r="I60" s="5" t="s">
        <v>32</v>
      </c>
      <c r="J60" s="5" t="s">
        <v>19</v>
      </c>
      <c r="K60" s="7" t="s">
        <v>268</v>
      </c>
      <c r="L60" s="5" t="s">
        <v>269</v>
      </c>
      <c r="M60" s="5" t="s">
        <v>33</v>
      </c>
      <c r="N60" s="5"/>
      <c r="O60" s="5" t="s">
        <v>144</v>
      </c>
      <c r="P60" s="8">
        <v>1</v>
      </c>
      <c r="Q60" s="9" t="s">
        <v>228</v>
      </c>
      <c r="R60" s="10">
        <v>44562</v>
      </c>
      <c r="S60" s="10">
        <v>45291</v>
      </c>
      <c r="T60" s="15">
        <v>56</v>
      </c>
      <c r="U60" s="15">
        <v>0</v>
      </c>
      <c r="V60" s="11">
        <f t="shared" si="0"/>
        <v>56</v>
      </c>
      <c r="W60" s="15">
        <v>56</v>
      </c>
      <c r="X60" s="15">
        <v>0</v>
      </c>
      <c r="Y60" s="11">
        <v>56</v>
      </c>
    </row>
    <row r="61" spans="1:25" s="12" customFormat="1" ht="15.75" customHeight="1">
      <c r="A61" s="5">
        <v>60</v>
      </c>
      <c r="B61" s="6" t="s">
        <v>161</v>
      </c>
      <c r="C61" s="5" t="s">
        <v>162</v>
      </c>
      <c r="D61" s="5" t="s">
        <v>143</v>
      </c>
      <c r="E61" s="5" t="s">
        <v>81</v>
      </c>
      <c r="F61" s="5" t="s">
        <v>23</v>
      </c>
      <c r="G61" s="5" t="s">
        <v>145</v>
      </c>
      <c r="H61" s="5" t="s">
        <v>12</v>
      </c>
      <c r="I61" s="5" t="s">
        <v>81</v>
      </c>
      <c r="J61" s="5" t="s">
        <v>19</v>
      </c>
      <c r="K61" s="7" t="s">
        <v>268</v>
      </c>
      <c r="L61" s="5" t="s">
        <v>269</v>
      </c>
      <c r="M61" s="5" t="s">
        <v>33</v>
      </c>
      <c r="N61" s="5"/>
      <c r="O61" s="5" t="s">
        <v>146</v>
      </c>
      <c r="P61" s="8">
        <v>1</v>
      </c>
      <c r="Q61" s="9" t="s">
        <v>225</v>
      </c>
      <c r="R61" s="10">
        <v>44562</v>
      </c>
      <c r="S61" s="10">
        <v>45291</v>
      </c>
      <c r="T61" s="11">
        <v>3807</v>
      </c>
      <c r="U61" s="11">
        <v>0</v>
      </c>
      <c r="V61" s="11">
        <f t="shared" si="0"/>
        <v>3807</v>
      </c>
      <c r="W61" s="11">
        <v>3807</v>
      </c>
      <c r="X61" s="11">
        <v>0</v>
      </c>
      <c r="Y61" s="11">
        <v>3807</v>
      </c>
    </row>
    <row r="62" spans="1:25" s="12" customFormat="1" ht="15.75" customHeight="1">
      <c r="A62" s="5">
        <v>61</v>
      </c>
      <c r="B62" s="6" t="s">
        <v>161</v>
      </c>
      <c r="C62" s="5" t="s">
        <v>162</v>
      </c>
      <c r="D62" s="5" t="s">
        <v>143</v>
      </c>
      <c r="E62" s="5" t="s">
        <v>72</v>
      </c>
      <c r="F62" s="5" t="s">
        <v>23</v>
      </c>
      <c r="G62" s="5" t="s">
        <v>23</v>
      </c>
      <c r="H62" s="5" t="s">
        <v>18</v>
      </c>
      <c r="I62" s="5" t="s">
        <v>72</v>
      </c>
      <c r="J62" s="5" t="s">
        <v>19</v>
      </c>
      <c r="K62" s="7" t="s">
        <v>268</v>
      </c>
      <c r="L62" s="5" t="s">
        <v>269</v>
      </c>
      <c r="M62" s="5" t="s">
        <v>33</v>
      </c>
      <c r="N62" s="5"/>
      <c r="O62" s="5" t="s">
        <v>147</v>
      </c>
      <c r="P62" s="8">
        <v>1</v>
      </c>
      <c r="Q62" s="9" t="s">
        <v>230</v>
      </c>
      <c r="R62" s="10">
        <v>44562</v>
      </c>
      <c r="S62" s="10">
        <v>45291</v>
      </c>
      <c r="T62" s="11">
        <v>10</v>
      </c>
      <c r="U62" s="15">
        <v>0</v>
      </c>
      <c r="V62" s="11">
        <f t="shared" si="0"/>
        <v>10</v>
      </c>
      <c r="W62" s="11">
        <v>10</v>
      </c>
      <c r="X62" s="11">
        <v>0</v>
      </c>
      <c r="Y62" s="11">
        <v>10</v>
      </c>
    </row>
    <row r="63" spans="1:25" s="12" customFormat="1" ht="15.75" customHeight="1">
      <c r="A63" s="5">
        <v>62</v>
      </c>
      <c r="B63" s="6" t="s">
        <v>161</v>
      </c>
      <c r="C63" s="5" t="s">
        <v>162</v>
      </c>
      <c r="D63" s="5" t="s">
        <v>143</v>
      </c>
      <c r="E63" s="5" t="s">
        <v>63</v>
      </c>
      <c r="F63" s="5" t="s">
        <v>23</v>
      </c>
      <c r="G63" s="5" t="s">
        <v>23</v>
      </c>
      <c r="H63" s="5" t="s">
        <v>12</v>
      </c>
      <c r="I63" s="5" t="s">
        <v>63</v>
      </c>
      <c r="J63" s="5" t="s">
        <v>19</v>
      </c>
      <c r="K63" s="7" t="s">
        <v>268</v>
      </c>
      <c r="L63" s="5" t="s">
        <v>269</v>
      </c>
      <c r="M63" s="5" t="s">
        <v>33</v>
      </c>
      <c r="N63" s="5"/>
      <c r="O63" s="5" t="s">
        <v>148</v>
      </c>
      <c r="P63" s="8">
        <v>1</v>
      </c>
      <c r="Q63" s="9" t="s">
        <v>226</v>
      </c>
      <c r="R63" s="10">
        <v>44562</v>
      </c>
      <c r="S63" s="10">
        <v>45291</v>
      </c>
      <c r="T63" s="11">
        <v>536</v>
      </c>
      <c r="U63" s="11">
        <v>0</v>
      </c>
      <c r="V63" s="11">
        <f t="shared" si="0"/>
        <v>536</v>
      </c>
      <c r="W63" s="11">
        <v>536</v>
      </c>
      <c r="X63" s="11">
        <v>0</v>
      </c>
      <c r="Y63" s="11">
        <v>536</v>
      </c>
    </row>
    <row r="64" spans="1:25" s="12" customFormat="1" ht="15.75" customHeight="1">
      <c r="A64" s="5">
        <v>63</v>
      </c>
      <c r="B64" s="6" t="s">
        <v>161</v>
      </c>
      <c r="C64" s="5" t="s">
        <v>162</v>
      </c>
      <c r="D64" s="5" t="s">
        <v>143</v>
      </c>
      <c r="E64" s="5" t="s">
        <v>13</v>
      </c>
      <c r="F64" s="5" t="s">
        <v>61</v>
      </c>
      <c r="G64" s="5" t="s">
        <v>27</v>
      </c>
      <c r="H64" s="5" t="s">
        <v>12</v>
      </c>
      <c r="I64" s="5" t="s">
        <v>13</v>
      </c>
      <c r="J64" s="5" t="s">
        <v>19</v>
      </c>
      <c r="K64" s="7" t="s">
        <v>268</v>
      </c>
      <c r="L64" s="5" t="s">
        <v>269</v>
      </c>
      <c r="M64" s="5" t="s">
        <v>33</v>
      </c>
      <c r="N64" s="5"/>
      <c r="O64" s="7" t="s">
        <v>256</v>
      </c>
      <c r="P64" s="13">
        <v>1</v>
      </c>
      <c r="Q64" s="9" t="s">
        <v>224</v>
      </c>
      <c r="R64" s="10">
        <v>44562</v>
      </c>
      <c r="S64" s="10">
        <v>45291</v>
      </c>
      <c r="T64" s="15">
        <v>1</v>
      </c>
      <c r="U64" s="15">
        <v>0</v>
      </c>
      <c r="V64" s="11">
        <f t="shared" si="0"/>
        <v>1</v>
      </c>
      <c r="W64" s="15">
        <v>1</v>
      </c>
      <c r="X64" s="15">
        <v>0</v>
      </c>
      <c r="Y64" s="11">
        <v>1</v>
      </c>
    </row>
    <row r="65" spans="1:25" s="12" customFormat="1" ht="15.75" customHeight="1">
      <c r="A65" s="5">
        <v>64</v>
      </c>
      <c r="B65" s="6" t="s">
        <v>161</v>
      </c>
      <c r="C65" s="5" t="s">
        <v>162</v>
      </c>
      <c r="D65" s="5" t="s">
        <v>143</v>
      </c>
      <c r="E65" s="5" t="s">
        <v>31</v>
      </c>
      <c r="F65" s="5" t="s">
        <v>23</v>
      </c>
      <c r="G65" s="5" t="s">
        <v>149</v>
      </c>
      <c r="H65" s="5" t="s">
        <v>12</v>
      </c>
      <c r="I65" s="5" t="s">
        <v>31</v>
      </c>
      <c r="J65" s="5" t="s">
        <v>19</v>
      </c>
      <c r="K65" s="7" t="s">
        <v>268</v>
      </c>
      <c r="L65" s="5" t="s">
        <v>269</v>
      </c>
      <c r="M65" s="5" t="s">
        <v>33</v>
      </c>
      <c r="N65" s="5"/>
      <c r="O65" s="5" t="s">
        <v>150</v>
      </c>
      <c r="P65" s="8">
        <v>1</v>
      </c>
      <c r="Q65" s="9" t="s">
        <v>227</v>
      </c>
      <c r="R65" s="10">
        <v>44562</v>
      </c>
      <c r="S65" s="10">
        <v>45291</v>
      </c>
      <c r="T65" s="11">
        <v>197</v>
      </c>
      <c r="U65" s="11">
        <v>0</v>
      </c>
      <c r="V65" s="11">
        <f t="shared" si="0"/>
        <v>197</v>
      </c>
      <c r="W65" s="11">
        <v>197</v>
      </c>
      <c r="X65" s="11">
        <v>0</v>
      </c>
      <c r="Y65" s="11">
        <v>197</v>
      </c>
    </row>
    <row r="66" spans="1:25" s="12" customFormat="1" ht="15.75" customHeight="1">
      <c r="A66" s="5">
        <v>65</v>
      </c>
      <c r="B66" s="6" t="s">
        <v>161</v>
      </c>
      <c r="C66" s="5" t="s">
        <v>162</v>
      </c>
      <c r="D66" s="5" t="s">
        <v>151</v>
      </c>
      <c r="E66" s="5" t="s">
        <v>15</v>
      </c>
      <c r="F66" s="5" t="s">
        <v>115</v>
      </c>
      <c r="G66" s="5" t="s">
        <v>152</v>
      </c>
      <c r="H66" s="5" t="s">
        <v>18</v>
      </c>
      <c r="I66" s="5" t="s">
        <v>15</v>
      </c>
      <c r="J66" s="5" t="s">
        <v>19</v>
      </c>
      <c r="K66" s="7" t="s">
        <v>268</v>
      </c>
      <c r="L66" s="5" t="s">
        <v>269</v>
      </c>
      <c r="M66" s="5" t="s">
        <v>33</v>
      </c>
      <c r="N66" s="5"/>
      <c r="O66" s="5" t="s">
        <v>153</v>
      </c>
      <c r="P66" s="8">
        <v>1</v>
      </c>
      <c r="Q66" s="9" t="s">
        <v>229</v>
      </c>
      <c r="R66" s="10">
        <v>44562</v>
      </c>
      <c r="S66" s="10">
        <v>45291</v>
      </c>
      <c r="T66" s="11">
        <v>2002</v>
      </c>
      <c r="U66" s="15">
        <v>0</v>
      </c>
      <c r="V66" s="11">
        <f t="shared" si="0"/>
        <v>2002</v>
      </c>
      <c r="W66" s="11">
        <v>2002</v>
      </c>
      <c r="X66" s="11">
        <v>0</v>
      </c>
      <c r="Y66" s="11">
        <v>2002</v>
      </c>
    </row>
    <row r="67" spans="1:25" s="12" customFormat="1" ht="15.75" customHeight="1">
      <c r="A67" s="5">
        <v>66</v>
      </c>
      <c r="B67" s="6" t="s">
        <v>161</v>
      </c>
      <c r="C67" s="5" t="s">
        <v>258</v>
      </c>
      <c r="D67" s="5" t="s">
        <v>154</v>
      </c>
      <c r="E67" s="5" t="s">
        <v>13</v>
      </c>
      <c r="F67" s="5" t="s">
        <v>155</v>
      </c>
      <c r="G67" s="5" t="s">
        <v>47</v>
      </c>
      <c r="H67" s="5" t="s">
        <v>12</v>
      </c>
      <c r="I67" s="5" t="s">
        <v>13</v>
      </c>
      <c r="J67" s="5" t="s">
        <v>19</v>
      </c>
      <c r="K67" s="7" t="s">
        <v>268</v>
      </c>
      <c r="L67" s="5" t="s">
        <v>269</v>
      </c>
      <c r="M67" s="5" t="s">
        <v>20</v>
      </c>
      <c r="N67" s="5"/>
      <c r="O67" s="7" t="s">
        <v>257</v>
      </c>
      <c r="P67" s="13">
        <v>1</v>
      </c>
      <c r="Q67" s="9" t="s">
        <v>231</v>
      </c>
      <c r="R67" s="10">
        <v>44562</v>
      </c>
      <c r="S67" s="10">
        <v>45291</v>
      </c>
      <c r="T67" s="11">
        <v>4009</v>
      </c>
      <c r="U67" s="11">
        <v>7516</v>
      </c>
      <c r="V67" s="11">
        <f>T67+U67</f>
        <v>11525</v>
      </c>
      <c r="W67" s="11">
        <v>4009</v>
      </c>
      <c r="X67" s="11">
        <v>7516</v>
      </c>
      <c r="Y67" s="11">
        <v>11525</v>
      </c>
    </row>
    <row r="68" spans="1:25" s="12" customFormat="1" ht="15.75" customHeight="1">
      <c r="A68" s="5">
        <v>67</v>
      </c>
      <c r="B68" s="6" t="s">
        <v>161</v>
      </c>
      <c r="C68" s="5" t="s">
        <v>260</v>
      </c>
      <c r="D68" s="5" t="s">
        <v>154</v>
      </c>
      <c r="E68" s="5" t="s">
        <v>15</v>
      </c>
      <c r="F68" s="5" t="s">
        <v>247</v>
      </c>
      <c r="G68" s="5" t="s">
        <v>156</v>
      </c>
      <c r="H68" s="5" t="s">
        <v>18</v>
      </c>
      <c r="I68" s="5" t="s">
        <v>15</v>
      </c>
      <c r="J68" s="5" t="s">
        <v>19</v>
      </c>
      <c r="K68" s="7" t="s">
        <v>268</v>
      </c>
      <c r="L68" s="5" t="s">
        <v>269</v>
      </c>
      <c r="M68" s="5" t="s">
        <v>20</v>
      </c>
      <c r="N68" s="5"/>
      <c r="O68" s="7" t="s">
        <v>259</v>
      </c>
      <c r="P68" s="13">
        <v>1</v>
      </c>
      <c r="Q68" s="9" t="s">
        <v>165</v>
      </c>
      <c r="R68" s="10">
        <v>44562</v>
      </c>
      <c r="S68" s="10">
        <v>45291</v>
      </c>
      <c r="T68" s="11">
        <v>1843</v>
      </c>
      <c r="U68" s="11">
        <v>4208</v>
      </c>
      <c r="V68" s="11">
        <f>T68+U68</f>
        <v>6051</v>
      </c>
      <c r="W68" s="11">
        <v>1843</v>
      </c>
      <c r="X68" s="11">
        <v>4208</v>
      </c>
      <c r="Y68" s="11">
        <v>6051</v>
      </c>
    </row>
    <row r="69" spans="1:25" s="12" customFormat="1" ht="15.75" customHeight="1">
      <c r="A69" s="5">
        <v>68</v>
      </c>
      <c r="B69" s="6" t="s">
        <v>161</v>
      </c>
      <c r="C69" s="5" t="s">
        <v>262</v>
      </c>
      <c r="D69" s="5" t="s">
        <v>96</v>
      </c>
      <c r="E69" s="5" t="s">
        <v>13</v>
      </c>
      <c r="F69" s="5" t="s">
        <v>22</v>
      </c>
      <c r="G69" s="5" t="s">
        <v>39</v>
      </c>
      <c r="H69" s="5" t="s">
        <v>12</v>
      </c>
      <c r="I69" s="5" t="s">
        <v>13</v>
      </c>
      <c r="J69" s="5" t="s">
        <v>19</v>
      </c>
      <c r="K69" s="7" t="s">
        <v>268</v>
      </c>
      <c r="L69" s="5" t="s">
        <v>269</v>
      </c>
      <c r="M69" s="5" t="s">
        <v>20</v>
      </c>
      <c r="N69" s="5"/>
      <c r="O69" s="7" t="s">
        <v>261</v>
      </c>
      <c r="P69" s="13">
        <v>1</v>
      </c>
      <c r="Q69" s="9" t="s">
        <v>166</v>
      </c>
      <c r="R69" s="10">
        <v>44562</v>
      </c>
      <c r="S69" s="10">
        <v>45291</v>
      </c>
      <c r="T69" s="11">
        <v>8281</v>
      </c>
      <c r="U69" s="11">
        <v>14108</v>
      </c>
      <c r="V69" s="11">
        <f>T69+U69</f>
        <v>22389</v>
      </c>
      <c r="W69" s="11">
        <v>8281</v>
      </c>
      <c r="X69" s="11">
        <v>14108</v>
      </c>
      <c r="Y69" s="11">
        <v>22389</v>
      </c>
    </row>
    <row r="70" spans="17:25" ht="15.75" customHeight="1">
      <c r="Q70" s="20"/>
      <c r="R70" s="31" t="s">
        <v>157</v>
      </c>
      <c r="S70" s="31"/>
      <c r="T70" s="21">
        <f aca="true" t="shared" si="1" ref="T70:Y70">SUBTOTAL(9,T2:T69)</f>
        <v>361045</v>
      </c>
      <c r="U70" s="21">
        <f t="shared" si="1"/>
        <v>140403</v>
      </c>
      <c r="V70" s="21">
        <f t="shared" si="1"/>
        <v>501448</v>
      </c>
      <c r="W70" s="21">
        <f t="shared" si="1"/>
        <v>361045</v>
      </c>
      <c r="X70" s="21">
        <f t="shared" si="1"/>
        <v>140403</v>
      </c>
      <c r="Y70" s="21">
        <f t="shared" si="1"/>
        <v>501448</v>
      </c>
    </row>
    <row r="71" spans="18:25" ht="15.75" customHeight="1">
      <c r="R71" s="31" t="s">
        <v>157</v>
      </c>
      <c r="S71" s="31"/>
      <c r="T71" s="32">
        <f>V70+Y70</f>
        <v>1002896</v>
      </c>
      <c r="U71" s="32"/>
      <c r="V71" s="32"/>
      <c r="W71" s="32"/>
      <c r="X71" s="32"/>
      <c r="Y71" s="32"/>
    </row>
    <row r="74" spans="2:6" ht="14.25">
      <c r="B74" s="22" t="s">
        <v>270</v>
      </c>
      <c r="C74" s="23"/>
      <c r="D74" s="23"/>
      <c r="E74" s="23"/>
      <c r="F74" s="24"/>
    </row>
    <row r="75" spans="2:20" ht="9.75">
      <c r="B75" s="33" t="s">
        <v>271</v>
      </c>
      <c r="C75" s="33" t="s">
        <v>272</v>
      </c>
      <c r="D75" s="34" t="s">
        <v>284</v>
      </c>
      <c r="E75" s="34" t="s">
        <v>285</v>
      </c>
      <c r="F75" s="33" t="s">
        <v>286</v>
      </c>
      <c r="T75" s="25"/>
    </row>
    <row r="76" spans="2:20" ht="126" customHeight="1">
      <c r="B76" s="33"/>
      <c r="C76" s="33"/>
      <c r="D76" s="34"/>
      <c r="E76" s="34"/>
      <c r="F76" s="33"/>
      <c r="T76" s="25"/>
    </row>
    <row r="77" spans="2:6" ht="13.5">
      <c r="B77" s="26" t="s">
        <v>273</v>
      </c>
      <c r="C77" s="26" t="s">
        <v>274</v>
      </c>
      <c r="D77" s="26" t="s">
        <v>282</v>
      </c>
      <c r="E77" s="26" t="s">
        <v>283</v>
      </c>
      <c r="F77" s="26" t="s">
        <v>275</v>
      </c>
    </row>
    <row r="78" spans="2:6" ht="13.5">
      <c r="B78" s="27" t="s">
        <v>33</v>
      </c>
      <c r="C78" s="28">
        <v>29078</v>
      </c>
      <c r="D78" s="28">
        <f>ROUND(C78*0.2,0)</f>
        <v>5816</v>
      </c>
      <c r="E78" s="28">
        <f>ROUND(C78*0.3,0)</f>
        <v>8723</v>
      </c>
      <c r="F78" s="28">
        <f>C78+D78</f>
        <v>34894</v>
      </c>
    </row>
    <row r="79" spans="2:6" ht="13.5">
      <c r="B79" s="27" t="s">
        <v>52</v>
      </c>
      <c r="C79" s="28">
        <v>224562</v>
      </c>
      <c r="D79" s="28">
        <f aca="true" t="shared" si="2" ref="D79:D85">ROUND(C79*0.2,0)</f>
        <v>44912</v>
      </c>
      <c r="E79" s="28">
        <f aca="true" t="shared" si="3" ref="E79:E85">ROUND(C79*0.3,0)</f>
        <v>67369</v>
      </c>
      <c r="F79" s="28">
        <f>C79+D79</f>
        <v>269474</v>
      </c>
    </row>
    <row r="80" spans="2:6" ht="13.5">
      <c r="B80" s="27" t="s">
        <v>276</v>
      </c>
      <c r="C80" s="28">
        <v>112224</v>
      </c>
      <c r="D80" s="28">
        <f t="shared" si="2"/>
        <v>22445</v>
      </c>
      <c r="E80" s="28">
        <f t="shared" si="3"/>
        <v>33667</v>
      </c>
      <c r="F80" s="28">
        <f aca="true" t="shared" si="4" ref="F80:F85">C80+D80</f>
        <v>134669</v>
      </c>
    </row>
    <row r="81" spans="2:6" ht="13.5">
      <c r="B81" s="27" t="s">
        <v>277</v>
      </c>
      <c r="C81" s="28">
        <v>260000</v>
      </c>
      <c r="D81" s="28">
        <f t="shared" si="2"/>
        <v>52000</v>
      </c>
      <c r="E81" s="28">
        <f t="shared" si="3"/>
        <v>78000</v>
      </c>
      <c r="F81" s="28">
        <f t="shared" si="4"/>
        <v>312000</v>
      </c>
    </row>
    <row r="82" spans="2:6" ht="13.5">
      <c r="B82" s="27" t="s">
        <v>278</v>
      </c>
      <c r="C82" s="28">
        <v>10974</v>
      </c>
      <c r="D82" s="28">
        <f t="shared" si="2"/>
        <v>2195</v>
      </c>
      <c r="E82" s="28">
        <f t="shared" si="3"/>
        <v>3292</v>
      </c>
      <c r="F82" s="28">
        <f t="shared" si="4"/>
        <v>13169</v>
      </c>
    </row>
    <row r="83" spans="2:6" ht="13.5">
      <c r="B83" s="27" t="s">
        <v>279</v>
      </c>
      <c r="C83" s="28">
        <v>20806</v>
      </c>
      <c r="D83" s="28">
        <f t="shared" si="2"/>
        <v>4161</v>
      </c>
      <c r="E83" s="28">
        <f t="shared" si="3"/>
        <v>6242</v>
      </c>
      <c r="F83" s="28">
        <f t="shared" si="4"/>
        <v>24967</v>
      </c>
    </row>
    <row r="84" spans="2:6" ht="13.5">
      <c r="B84" s="27" t="s">
        <v>29</v>
      </c>
      <c r="C84" s="28">
        <v>345228</v>
      </c>
      <c r="D84" s="28">
        <f t="shared" si="2"/>
        <v>69046</v>
      </c>
      <c r="E84" s="28">
        <f t="shared" si="3"/>
        <v>103568</v>
      </c>
      <c r="F84" s="28">
        <f t="shared" si="4"/>
        <v>414274</v>
      </c>
    </row>
    <row r="85" spans="2:6" ht="13.5">
      <c r="B85" s="27" t="s">
        <v>280</v>
      </c>
      <c r="C85" s="28">
        <v>24</v>
      </c>
      <c r="D85" s="28">
        <f t="shared" si="2"/>
        <v>5</v>
      </c>
      <c r="E85" s="28">
        <f t="shared" si="3"/>
        <v>7</v>
      </c>
      <c r="F85" s="28">
        <f t="shared" si="4"/>
        <v>29</v>
      </c>
    </row>
    <row r="86" spans="2:6" ht="27">
      <c r="B86" s="29" t="s">
        <v>281</v>
      </c>
      <c r="C86" s="30">
        <f>SUM(C78:C85)</f>
        <v>1002896</v>
      </c>
      <c r="D86" s="30">
        <f>SUM(D78:D85)</f>
        <v>200580</v>
      </c>
      <c r="E86" s="30">
        <f>SUM(E78:E85)</f>
        <v>300868</v>
      </c>
      <c r="F86" s="30">
        <f>SUM(F78:F85)</f>
        <v>1203476</v>
      </c>
    </row>
  </sheetData>
  <sheetProtection/>
  <autoFilter ref="A1:Y71"/>
  <mergeCells count="8">
    <mergeCell ref="R70:S70"/>
    <mergeCell ref="R71:S71"/>
    <mergeCell ref="T71:Y71"/>
    <mergeCell ref="B75:B76"/>
    <mergeCell ref="C75:C76"/>
    <mergeCell ref="D75:D76"/>
    <mergeCell ref="E75:E76"/>
    <mergeCell ref="F75:F7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</dc:creator>
  <cp:keywords/>
  <dc:description/>
  <cp:lastModifiedBy>Aleksandra Alex</cp:lastModifiedBy>
  <dcterms:created xsi:type="dcterms:W3CDTF">2017-03-28T13:36:49Z</dcterms:created>
  <dcterms:modified xsi:type="dcterms:W3CDTF">2021-09-28T07:22:15Z</dcterms:modified>
  <cp:category/>
  <cp:version/>
  <cp:contentType/>
  <cp:contentStatus/>
</cp:coreProperties>
</file>