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960" tabRatio="932" activeTab="3"/>
  </bookViews>
  <sheets>
    <sheet name="ZZK" sheetId="1" r:id="rId1"/>
    <sheet name="1 - roboty drogowe" sheetId="2" r:id="rId2"/>
    <sheet name="2 - urządzenia inf.tech." sheetId="3" r:id="rId3"/>
    <sheet name="3 - przepusty" sheetId="4" r:id="rId4"/>
  </sheets>
  <externalReferences>
    <externalReference r:id="rId7"/>
    <externalReference r:id="rId8"/>
  </externalReferences>
  <definedNames>
    <definedName name="_C">#REF!</definedName>
    <definedName name="_xlfn.CEILING.MATH" hidden="1">#NAME?</definedName>
    <definedName name="_xlfn.FLOOR.MATH" hidden="1">#NAME?</definedName>
    <definedName name="dane" localSheetId="3">#REF!</definedName>
    <definedName name="dane">#REF!</definedName>
    <definedName name="kurs">4.2735</definedName>
    <definedName name="_xlnm.Print_Area" localSheetId="1">'1 - roboty drogowe'!$A$2:$G$154</definedName>
    <definedName name="_xlnm.Print_Area" localSheetId="2">'2 - urządzenia inf.tech.'!$A$2:$G$100</definedName>
    <definedName name="_xlnm.Print_Area" localSheetId="3">'3 - przepusty'!$A$1:$G$150</definedName>
    <definedName name="_xlnm.Print_Area" localSheetId="0">'ZZK'!$A$1:$E$27</definedName>
    <definedName name="OLE_LINK1" localSheetId="2">'2 - urządzenia inf.tech.'!#REF!</definedName>
    <definedName name="_xlnm.Print_Titles" localSheetId="1">'1 - roboty drogowe'!$3:$5</definedName>
    <definedName name="_xlnm.Print_Titles" localSheetId="2">'2 - urządzenia inf.tech.'!$4:$6</definedName>
    <definedName name="_xlnm.Print_Titles" localSheetId="3">'3 - przepusty'!$3:$6</definedName>
    <definedName name="_xlnm.Print_Titles" localSheetId="0">'ZZK'!$6:$6</definedName>
    <definedName name="Z_81736BE1_8433_11D3_AC2F_444553540000_.wvu.PrintArea" localSheetId="3" hidden="1">'3 - przepusty'!$A$1:$G$21</definedName>
    <definedName name="Z_81736BE1_8433_11D3_AC2F_444553540000_.wvu.PrintTitles" localSheetId="3" hidden="1">'3 - przepusty'!#REF!</definedName>
  </definedNames>
  <calcPr fullCalcOnLoad="1"/>
</workbook>
</file>

<file path=xl/sharedStrings.xml><?xml version="1.0" encoding="utf-8"?>
<sst xmlns="http://schemas.openxmlformats.org/spreadsheetml/2006/main" count="1239" uniqueCount="406">
  <si>
    <t>Podbudowa i ulepszone podłoże zmieszanki związanej cementem:</t>
  </si>
  <si>
    <t>D.05.03.13a</t>
  </si>
  <si>
    <t>- wykonanie nawierzchni z kostki betonowej grubości  8 cm koloru grafitowego na podsypce cem.-piaskowej grubości 3 cm,</t>
  </si>
  <si>
    <t>D.05.03.26a</t>
  </si>
  <si>
    <t>- ustawienie obrzeży betonowych 8x30 cm (kolor szary) na podsypce cementowo-piaskowej grubości 3 cm i ławie betonowej,</t>
  </si>
  <si>
    <r>
      <t>m</t>
    </r>
    <r>
      <rPr>
        <vertAlign val="superscript"/>
        <sz val="10"/>
        <rFont val="Times New Roman CE"/>
        <family val="1"/>
      </rPr>
      <t>3</t>
    </r>
  </si>
  <si>
    <t>- roboty pomiarowe sytuacyjno-wysokościowe w terenie równinnym,</t>
  </si>
  <si>
    <r>
      <t>m</t>
    </r>
    <r>
      <rPr>
        <vertAlign val="superscript"/>
        <sz val="10"/>
        <rFont val="Times New Roman CE"/>
        <family val="1"/>
      </rPr>
      <t>2</t>
    </r>
  </si>
  <si>
    <t>Ogółem</t>
  </si>
  <si>
    <t>- zdjęcie warstwy humusu grubości 30 cm,</t>
  </si>
  <si>
    <t>Cena</t>
  </si>
  <si>
    <t>Wartość</t>
  </si>
  <si>
    <t>Usunięcie drzew i krzewów:</t>
  </si>
  <si>
    <t>Odtworzenie trasy i punktów wysokościowych:</t>
  </si>
  <si>
    <t xml:space="preserve">Nr Specyfikacji
Technicznej   </t>
  </si>
  <si>
    <t>D.08.03.01</t>
  </si>
  <si>
    <t>FUNDAMENTOWANIE</t>
  </si>
  <si>
    <t>M.11.01.04</t>
  </si>
  <si>
    <t>ZBIORCZE  ZESTAWIENIE  KOSZTÓW  BUDOWY</t>
  </si>
  <si>
    <t>ryczałt</t>
  </si>
  <si>
    <t>D.07.07.01</t>
  </si>
  <si>
    <t>Umocnienie powierzchni skarp rowów i ścieków:</t>
  </si>
  <si>
    <t>ha</t>
  </si>
  <si>
    <t>D.04.06.01</t>
  </si>
  <si>
    <t>kg</t>
  </si>
  <si>
    <t>BETON</t>
  </si>
  <si>
    <t>M.13.01.01</t>
  </si>
  <si>
    <t>D.07.02.02</t>
  </si>
  <si>
    <t>ZBROJENIE</t>
  </si>
  <si>
    <t>M.12.01.02.</t>
  </si>
  <si>
    <t>- rozbiórka obrzeży chodnikowych,</t>
  </si>
  <si>
    <t>D.10.00.00</t>
  </si>
  <si>
    <t>INNE ROBOTY</t>
  </si>
  <si>
    <t>IZOLACJE</t>
  </si>
  <si>
    <t>Przebudowa napowietrznych linii energetycznych:</t>
  </si>
  <si>
    <t>D.03.02.01.</t>
  </si>
  <si>
    <t>ODWODNIENIE</t>
  </si>
  <si>
    <t>Wyszczególnienie elementów rozliczeniowych</t>
  </si>
  <si>
    <t>Nazwa</t>
  </si>
  <si>
    <t>Ilość</t>
  </si>
  <si>
    <t>D.01.00.00.</t>
  </si>
  <si>
    <t>ROBOTY PRZYGOTOWAWCZE</t>
  </si>
  <si>
    <t>x</t>
  </si>
  <si>
    <t>km</t>
  </si>
  <si>
    <t>szt.</t>
  </si>
  <si>
    <r>
      <t>m</t>
    </r>
    <r>
      <rPr>
        <vertAlign val="superscript"/>
        <sz val="10"/>
        <rFont val="Times New Roman CE"/>
        <family val="1"/>
      </rPr>
      <t>2</t>
    </r>
  </si>
  <si>
    <t>m</t>
  </si>
  <si>
    <t>D.02.00.00.</t>
  </si>
  <si>
    <t>ROBOTY ZIEMNE</t>
  </si>
  <si>
    <t>D.02.01.01.</t>
  </si>
  <si>
    <r>
      <t>m</t>
    </r>
    <r>
      <rPr>
        <vertAlign val="superscript"/>
        <sz val="10"/>
        <rFont val="Times New Roman CE"/>
        <family val="1"/>
      </rPr>
      <t>3</t>
    </r>
  </si>
  <si>
    <t>D.02.03.01.</t>
  </si>
  <si>
    <t>D.06.03.01</t>
  </si>
  <si>
    <t>D.05.03.05/b</t>
  </si>
  <si>
    <t>Oczyszczenie i skropienie warstw konstrukcyjnych:</t>
  </si>
  <si>
    <t>Nawierzchnia z kostki brukowej betonowej:</t>
  </si>
  <si>
    <t>D.05.03.23</t>
  </si>
  <si>
    <t>D.06.01.01</t>
  </si>
  <si>
    <t>Oznakowanie pionowe:</t>
  </si>
  <si>
    <t>Bariery ochronne stalowe:</t>
  </si>
  <si>
    <t>D.08.01.01</t>
  </si>
  <si>
    <t>Krawężniki betonowe:</t>
  </si>
  <si>
    <t>Przebudowa kablowych linii telekomunikacyjnych:</t>
  </si>
  <si>
    <t>Wyszczególnienie</t>
  </si>
  <si>
    <t>D.01.01.01.</t>
  </si>
  <si>
    <t>Ścieki:</t>
  </si>
  <si>
    <t>- ustawienie słupków do znaków drogowych,</t>
  </si>
  <si>
    <t xml:space="preserve"> URZĄDZENIA INFRASTRUKTURY TECHNICZNEJ</t>
  </si>
  <si>
    <t>jedn.</t>
  </si>
  <si>
    <t>Umocnienie poboczy:</t>
  </si>
  <si>
    <t>M. 11.01.01.</t>
  </si>
  <si>
    <t>M.12.00.00.</t>
  </si>
  <si>
    <t>M.13.00.00.</t>
  </si>
  <si>
    <t>- rozbiórka nawierzchni z kostki betonowej,</t>
  </si>
  <si>
    <t>M.20.00.00.</t>
  </si>
  <si>
    <t>D.04.00.00.</t>
  </si>
  <si>
    <t>PODBUDOWY</t>
  </si>
  <si>
    <t>D.04.01.01.</t>
  </si>
  <si>
    <t>D.04.03.01.</t>
  </si>
  <si>
    <t>D.04.05.01.</t>
  </si>
  <si>
    <t>D.05.00.00.</t>
  </si>
  <si>
    <t>NAWIERZCHNIE</t>
  </si>
  <si>
    <t>D.06.00.00.</t>
  </si>
  <si>
    <t>ROBOTY WYKOŃCZENIOWE</t>
  </si>
  <si>
    <t>D.07.00.00.</t>
  </si>
  <si>
    <t>URZĄDZENIA BEZPIECZEŃSTWA RUCHU</t>
  </si>
  <si>
    <t>D.07.02.01.</t>
  </si>
  <si>
    <t>D.08.00.00.</t>
  </si>
  <si>
    <t>ELEMENTY ULIC</t>
  </si>
  <si>
    <t>Zdjęcie warstwy humusu:</t>
  </si>
  <si>
    <t>Rozbiórka elementów dróg i ulic:</t>
  </si>
  <si>
    <t>D.01.03.04</t>
  </si>
  <si>
    <t>D.01.02.04</t>
  </si>
  <si>
    <t>D.01.02.02</t>
  </si>
  <si>
    <t>D.01.01.01</t>
  </si>
  <si>
    <t>Wykonanie wykopów w gruntach I-V kat.:</t>
  </si>
  <si>
    <t>Wykonanie nasypów:</t>
  </si>
  <si>
    <t>D.03.00.00.</t>
  </si>
  <si>
    <t>ODWODNIENIE KORPUSU DROGOWEGO</t>
  </si>
  <si>
    <t>kpl</t>
  </si>
  <si>
    <t>Nr</t>
  </si>
  <si>
    <t>Specyfikacji</t>
  </si>
  <si>
    <t>Technicznej</t>
  </si>
  <si>
    <t>D.01.03.01.</t>
  </si>
  <si>
    <t>szt</t>
  </si>
  <si>
    <t>Nawierzchnia z betonu asfaltowego-warstwa ścieralna:</t>
  </si>
  <si>
    <t>D.07.06.02</t>
  </si>
  <si>
    <t>Odtworzenie trasy i punktów wysokościowych</t>
  </si>
  <si>
    <t>M.11.00.00.</t>
  </si>
  <si>
    <t>Wartość
PLN</t>
  </si>
  <si>
    <t>Cena 
jedn.
PLN</t>
  </si>
  <si>
    <t>Podbudowa z mieszanki niezwiązanej stabilizowanej mechanicznie:</t>
  </si>
  <si>
    <t>D.04.07.01a</t>
  </si>
  <si>
    <t>D.05.03.05a</t>
  </si>
  <si>
    <t>- wykonanie nawierzchni z kostki betonowej grubości  8 cm koloru szarego na podsypce cem.-piaskowej grubości 3 cm,</t>
  </si>
  <si>
    <t>KONSTRUKCJE STALOWE</t>
  </si>
  <si>
    <t>D.01.02.01</t>
  </si>
  <si>
    <r>
      <t>m</t>
    </r>
    <r>
      <rPr>
        <vertAlign val="superscript"/>
        <sz val="10"/>
        <rFont val="Times New Roman CE"/>
        <family val="0"/>
      </rPr>
      <t>2</t>
    </r>
  </si>
  <si>
    <t>D.09.00.00</t>
  </si>
  <si>
    <t>ZIELEŃ DROGOWA</t>
  </si>
  <si>
    <t>D.09.01.01</t>
  </si>
  <si>
    <t>Zieleń drogowa:</t>
  </si>
  <si>
    <t>INNE ROBOTY MOSTOWE</t>
  </si>
  <si>
    <t>D.08.05.01</t>
  </si>
  <si>
    <t>Podbudowa z betonu asfaltowego:</t>
  </si>
  <si>
    <t>Jednostka</t>
  </si>
  <si>
    <t>Lp.</t>
  </si>
  <si>
    <t>PLN</t>
  </si>
  <si>
    <t>- wyprofilowanie i zagęszczenie podłoża gruntowego.</t>
  </si>
  <si>
    <t>Obrzeża betonowe:</t>
  </si>
  <si>
    <t>OGÓŁEM</t>
  </si>
  <si>
    <t>M.11.01.06.</t>
  </si>
  <si>
    <t>Wzmacnianie posadowienia</t>
  </si>
  <si>
    <t>-  oznakowanie granic pasa drogowego słupkami granicznymi typ 36a   i opracowanie jego szkicu,</t>
  </si>
  <si>
    <t>wycinka drzew z terenów nieleśnych</t>
  </si>
  <si>
    <t>Oświetlenie dróg:</t>
  </si>
  <si>
    <t>Profilowanie i zagęszczenie podłoża gruntowego pod nawierzchnię:</t>
  </si>
  <si>
    <t>- umocnienie poboczy mieszanką niezwiązaną  0/31,5 stabilizowaną mechanicznie grubość warstwy 15 cm,</t>
  </si>
  <si>
    <r>
      <t xml:space="preserve">- nasadzenie drzew liściastych wraz z pielęgnacją </t>
    </r>
    <r>
      <rPr>
        <sz val="10"/>
        <rFont val="Times New Roman CE"/>
        <family val="0"/>
      </rPr>
      <t>w okresie gwarancyjnym,</t>
    </r>
  </si>
  <si>
    <r>
      <t>- nasadzenie krzewów liściastych wraz z pielęgnacją</t>
    </r>
    <r>
      <rPr>
        <sz val="10"/>
        <rFont val="Times New Roman CE"/>
        <family val="0"/>
      </rPr>
      <t xml:space="preserve"> w okresie gwarancyjnym,</t>
    </r>
  </si>
  <si>
    <t>- spryzmowanie humusu na Placu Budowy (humus przeznaczony do humusowania),</t>
  </si>
  <si>
    <r>
      <t xml:space="preserve">- rozscielenie warstwy humusu gr. </t>
    </r>
    <r>
      <rPr>
        <sz val="10"/>
        <rFont val="Times New Roman CE"/>
        <family val="0"/>
      </rPr>
      <t xml:space="preserve">15 </t>
    </r>
    <r>
      <rPr>
        <sz val="10"/>
        <rFont val="Times New Roman CE"/>
        <family val="1"/>
      </rPr>
      <t xml:space="preserve">cm wraz z obsianiem trawą i pielęgnacją </t>
    </r>
    <r>
      <rPr>
        <sz val="10"/>
        <rFont val="Times New Roman CE"/>
        <family val="0"/>
      </rPr>
      <t>w okresie gwarancyjnym,</t>
    </r>
  </si>
  <si>
    <t>- odwiezienie humusu na składowisko Wykonawcy,</t>
  </si>
  <si>
    <t>- rozbiórka nawierzchni z betonu o gr. 15 cm,</t>
  </si>
  <si>
    <t>- rozbiórka nawierzchni z płyt bet. 35x35x5 cm i 50x50xx7 cm,</t>
  </si>
  <si>
    <t>- rozbiórka nawierzchni z betonu asfaltowego gr. 15 cm,</t>
  </si>
  <si>
    <t>- rozbiórka nawierzchni z kruszywa gr.20 cm,</t>
  </si>
  <si>
    <t>- rozbiórka nawierzchni z destruktu,</t>
  </si>
  <si>
    <t>- rozbiórka murów oporowych,</t>
  </si>
  <si>
    <t>- wykonywanie wykopów mechanicznie w gr. kat. I-V z wywozem urobku na odkład (z doprowadzeniem do parametrów nadających się do wbudowania w nasyp),</t>
  </si>
  <si>
    <t>-wykonywanie nasypów mechanicznie w gr. kat. I-V z transportem gruntu z odkładu (grunt z wykopu doprowadzony do parametrów nadających się do wbudowania) z formowaniem, schodkowaniem i zagęszczaniem,</t>
  </si>
  <si>
    <r>
      <t xml:space="preserve">- </t>
    </r>
    <r>
      <rPr>
        <sz val="9.5"/>
        <rFont val="Times New Roman CE"/>
        <family val="1"/>
      </rPr>
      <t>oczyszczenie i skropienie  warstw bitumicznych,</t>
    </r>
  </si>
  <si>
    <t>- wykonanie warstwy podbudowy grubości 20 cm z mieszanki niezwiązanej 0/31,5 mm,</t>
  </si>
  <si>
    <t>D.04.04.02/b</t>
  </si>
  <si>
    <t>- wykonanie warstwy ulepszonego podłoża grubości 10 cm z mieszanki związanej cementem C1,5/2,</t>
  </si>
  <si>
    <t>- wykonanie warstwy  podbudowy grubości 20 cm z mieszanki związanej cementem  C3/4,</t>
  </si>
  <si>
    <t>Podbudowa z betonu cementowego:</t>
  </si>
  <si>
    <t>- wykonanie warstwy podbudowy z betonu cementowego C8/10 grubość warstwy 20 cm,</t>
  </si>
  <si>
    <t>- wykonanie warstwy  podbudowy grubości 20 cm z mieszanki związanej cementem  C5/6,</t>
  </si>
  <si>
    <t>Nawierzchnia z betonu asfaltowego - warstwa wiążąca:</t>
  </si>
  <si>
    <t>- ułożenie warstwy  grubości 4 cm z AC 11S,</t>
  </si>
  <si>
    <t>Nawierzchnia z mieszanki mastyksowo-grysowej SMA:</t>
  </si>
  <si>
    <t>- ułożenie warstwy grubości 4cm z mieszanki SMA 8S,</t>
  </si>
  <si>
    <t>- ułożenie warstwy grubości 4cm z mieszanki SMA 11S,</t>
  </si>
  <si>
    <t xml:space="preserve">- wzmocnienie połączenia istn. nawierzchni jezdni z nową nawierzchnią  geosiatką   na szerokości 1,00 m </t>
  </si>
  <si>
    <t>- humusowanie skarp i dna rowów warstwą humusu grubości 15 cm wraz z obsianiem trawą i nawożeniem, (humus wcześniej zdjęty i spryzmowany)</t>
  </si>
  <si>
    <t xml:space="preserve">- umocnienie  dna  rowów darniną, </t>
  </si>
  <si>
    <t>- punktowe elementy odblaskowe typ PEO 1 (biało-czerwone)</t>
  </si>
  <si>
    <t>- punktowe elementy odblaskowe typ PEO 2 (białe),</t>
  </si>
  <si>
    <t>- przymocowanie tarcz znaków drogowych aktywnych znak C-9,</t>
  </si>
  <si>
    <t>- montaż słupków prowadzących U-1a ze znakami U-7 i U-8,</t>
  </si>
  <si>
    <t>- montaż słupków prowadzących U-1b ze znakami U-7 i U-8,</t>
  </si>
  <si>
    <t>D.07.05.01a</t>
  </si>
  <si>
    <t xml:space="preserve">- bariera ochronna o poziomie powstrzymywania N2, szerokości pracującej W2 i poziomie intensywności zdarzeń A, </t>
  </si>
  <si>
    <t>- ustawienie krawężników betonowych  20×30 cm  na podsypce cementowo-piaskowej  grubości 3 cm i ławie betonowej z oporem.</t>
  </si>
  <si>
    <r>
      <t>- ustawienie</t>
    </r>
    <r>
      <rPr>
        <sz val="10"/>
        <rFont val="Times New Roman CE"/>
        <family val="0"/>
      </rPr>
      <t xml:space="preserve"> krawężników</t>
    </r>
    <r>
      <rPr>
        <sz val="10"/>
        <rFont val="Times New Roman CE"/>
        <family val="1"/>
      </rPr>
      <t xml:space="preserve"> betonowych  20×22 cm  na podsypce cementowo-piaskowej  grubości 3 cm i ławie betonowej z oporem.</t>
    </r>
  </si>
  <si>
    <t>D.10.10.01a</t>
  </si>
  <si>
    <t>Wiaty przystankowe:</t>
  </si>
  <si>
    <t>- montaż wiaty przystankowej z wyposażeniem,</t>
  </si>
  <si>
    <t xml:space="preserve">ROBOTY DROGOWE </t>
  </si>
  <si>
    <t>kpl.</t>
  </si>
  <si>
    <t>- wykonanie gurtu z betonu C25/30,</t>
  </si>
  <si>
    <t>M.20.02.06.</t>
  </si>
  <si>
    <r>
      <t>- ściółkowanie drzew i krzewów</t>
    </r>
    <r>
      <rPr>
        <sz val="10"/>
        <rFont val="Times New Roman CE"/>
        <family val="0"/>
      </rPr>
      <t>,</t>
    </r>
  </si>
  <si>
    <t>Urządzenia zabezpieczające ruch pieszych:</t>
  </si>
  <si>
    <t>Słupki prowadzące i krawędziowe oraz znaki kilometrowe i hektometrowe:</t>
  </si>
  <si>
    <t>Zabezpieczenie geosiatką nawierzchni asfaltowej przed spękaniami odbitymi:</t>
  </si>
  <si>
    <t>Beton fundamentów w deskowaniu:</t>
  </si>
  <si>
    <t>Kanalizacja deszczowa:</t>
  </si>
  <si>
    <t>- montaż studni rewizyjnych z kręgów betonowych średnicy1000 mm wraz z robotami ziemnymi,</t>
  </si>
  <si>
    <t>- montaż studzienek wpustowych betonowych średnicy 500 mm z osadnikiem bez syfonu,</t>
  </si>
  <si>
    <r>
      <t xml:space="preserve">• </t>
    </r>
    <r>
      <rPr>
        <b/>
        <sz val="10"/>
        <rFont val="Times New Roman CE"/>
        <family val="1"/>
      </rPr>
      <t>Budowa kanału technologicznego,</t>
    </r>
  </si>
  <si>
    <t>- budowa studni kablowych prefabrykowanych rozdzielczych dwuelementowych, SK-2, wraz z elementami mechanicznej ochrony przed ingerencją osób nieuprawnionych,</t>
  </si>
  <si>
    <t>Przebudowa linii energetycznych nn</t>
  </si>
  <si>
    <t>- demontaż linii napowietrznej na złom,</t>
  </si>
  <si>
    <t>- demontaż linii kablowej,</t>
  </si>
  <si>
    <t>- demontaż słupów linii nn,</t>
  </si>
  <si>
    <t>BUDOWA PRZEPUSTÓW</t>
  </si>
  <si>
    <t>Wartość  PLN</t>
  </si>
  <si>
    <t>-karczowanie krzewów, zadrzewień , skraju lasów i poszycia z wywozem karpiny i gałęzi ,</t>
  </si>
  <si>
    <t>- rozbiórka nawierzchni z trylinki,</t>
  </si>
  <si>
    <t>- rozbiórka krawężników betonowych,</t>
  </si>
  <si>
    <t>- regulacja wysokościowa - ogrodzenie z elementów stalowych kutych ,</t>
  </si>
  <si>
    <t>-regulacja wysokościowa - ogrodzenia stalowe przesuwne,</t>
  </si>
  <si>
    <t xml:space="preserve">- regulacja wysokościowa - ogrodzenia z bram drewnianych, </t>
  </si>
  <si>
    <t xml:space="preserve">- regulacja wysokościowa - ogrodzenia z bram stalowych, </t>
  </si>
  <si>
    <t>- wykonanie wykopów z transportem na odkład Wykonawcy,</t>
  </si>
  <si>
    <t>- wykonanie zastawki upustowo-przelewowej na rowie odprowadzającym,</t>
  </si>
  <si>
    <t>D.03.05.02.</t>
  </si>
  <si>
    <t>Rowy chłonne:</t>
  </si>
  <si>
    <t>- wykonanie rowów chłonnych o szer. 1,0 m wraz z wykonaniem warstwy filtracyjnej - rowy umocnione darniną</t>
  </si>
  <si>
    <t>- wykonanie warstwy podbudowy grubości 32 cm z mieszanki niezwiązanej 0/31,5 mm,</t>
  </si>
  <si>
    <t>- wykonanie warstwy ulepszonego podłoża grubości 10 cm z mieszanki związanej cementem C0,4/05,</t>
  </si>
  <si>
    <t>- wykonanie warstwy ulepszonego podłoża grubości 20 cm z mieszanki związanej cementem C0,4/0,5,</t>
  </si>
  <si>
    <t>- wykonanie warstwy  grubości 20 cm z mieszanki związanej cementem C3/4,</t>
  </si>
  <si>
    <t>- wykonanie warstwy  podbudowy grubości 25 cm z mieszanki związanej cementem  C3/4,</t>
  </si>
  <si>
    <t>- wykonanie warstwy  podbudowy grubości 15 cm z mieszanki związanej cementem  C1,5/2,</t>
  </si>
  <si>
    <t>D.04.10.01</t>
  </si>
  <si>
    <t>Podbudowa z MCE:</t>
  </si>
  <si>
    <t>- wykonanie warstwy podbudowy zasadniczej z MCE grubość warstwy 19 cm,</t>
  </si>
  <si>
    <t>- wykonanie warstwy podbudowy zasadniczej z MCE grubość warstwy 15 cm,</t>
  </si>
  <si>
    <t>- wykonanie nawierzchni z kostki betonowej bezfazowej grubości  8 cm koloru czerwonego na podsypce cem.-piaskowej grubości 3 cm,</t>
  </si>
  <si>
    <t xml:space="preserve">- umocnienie dna rowów brukiem na sucho, </t>
  </si>
  <si>
    <t>D.06.02.01</t>
  </si>
  <si>
    <t>Przepusty pod zjazdami:</t>
  </si>
  <si>
    <t>- ułożenie przepustów z rur PEHD o średnicy 50 cm wlot i wylot umocniony narzutem kamiennym,</t>
  </si>
  <si>
    <t>- ułożenie przepustów z rur PEHD o średnicy 60 cm wlot i wylot umocniony narzutem kamiennym,</t>
  </si>
  <si>
    <t>- ułożenie przepustów z rur PEHD o średnicy 80 cm wlot i wylot umocniony narzutem kamiennym,</t>
  </si>
  <si>
    <t>D.07.01.01</t>
  </si>
  <si>
    <t>- przymocowanie tarczy znaków drogowych  z grupy wielkości :"średnie" do słupków, folia II generacji,</t>
  </si>
  <si>
    <t>- przymocowanie tarczy znaków drogowych  z grupy wielkości :"średnie" do słupków, folia III generacji,</t>
  </si>
  <si>
    <t>- montaż słupków przeszkodowych U-2,</t>
  </si>
  <si>
    <t>- umocnienie wylotu ścieku skarpowego - dno rowu:płyta chodnikowa 50x50x7cm, przeciwskarpa: płyta chodnikowa 50x50x7cm,</t>
  </si>
  <si>
    <t>- ułożenie ścieku przykrawężnikowego z dwóch rzędów kostki betonowej na podsypce cementowo-kruszywowej gr. 3 cm i na ławie betonowej,</t>
  </si>
  <si>
    <t>D.10.01.01</t>
  </si>
  <si>
    <t>Mury oporowe:</t>
  </si>
  <si>
    <r>
      <t>-</t>
    </r>
    <r>
      <rPr>
        <sz val="10"/>
        <rFont val="Times New Roman CE"/>
        <family val="0"/>
      </rPr>
      <t xml:space="preserve"> wykonanie elementów prefabrykownaych typu L ( h=1.8 m,  szer 1.0m)</t>
    </r>
  </si>
  <si>
    <r>
      <t>-</t>
    </r>
    <r>
      <rPr>
        <sz val="10"/>
        <rFont val="Times New Roman CE"/>
        <family val="0"/>
      </rPr>
      <t xml:space="preserve"> wykonanie elementów prefabrykownaych typu L ( h=1.55 m,  szer 1.0m)</t>
    </r>
  </si>
  <si>
    <t>- budowa kanalizacji kablowej z rur z RHDPEp 110/6,3 mm w wykopie wykonanym machanicznie w gruncie kategorii III, 2 warstwy w ciągu, 3  rury w warstwie, 6 otworów w ciągu,</t>
  </si>
  <si>
    <t>- budowa kanalizacji kablowej z rur z RHDPE 110/6,3 mm w wykopie wykonanym machanicznie w gruncie kategorii III, 2 warstwy w ciągu, 3  rury w warstwie, 6 otworów w ciągu,</t>
  </si>
  <si>
    <r>
      <t xml:space="preserve">• </t>
    </r>
    <r>
      <rPr>
        <b/>
        <sz val="10"/>
        <rFont val="Times New Roman CE"/>
        <family val="1"/>
      </rPr>
      <t>Przebudowa kolizji telekomunikacyjnych</t>
    </r>
  </si>
  <si>
    <t>- układanie  rury dwudzielnej RHDPE-D  120,</t>
  </si>
  <si>
    <t>- układanie  rury dwudzielnej RHDPE-D  160,</t>
  </si>
  <si>
    <t>- układanie  rury dwudzielnej RHDPE-D  110,</t>
  </si>
  <si>
    <t>- wykonanie przecisku hydraulicznego z powrotnym wciaganiem rur RHDPEp 110/6,3,</t>
  </si>
  <si>
    <t>- układanie rury osłonowej RHDPE 125/7,1,</t>
  </si>
  <si>
    <t>- wykonanie przecisku hydraulicznego z powrotnym wciaganiem rur RHDPEp 125/7,1,</t>
  </si>
  <si>
    <t>- budowa rurociągu - 1 rura HDPE 40 mm,</t>
  </si>
  <si>
    <t>- przekładanie kabla o śr. do 30 mm do rury osłonowej,</t>
  </si>
  <si>
    <t>- układanie kabla XzTKMXpw 5x4x0,5 w rowie kablowym,</t>
  </si>
  <si>
    <t>- wciąganie kabla XzTKMXpw 3x2x0,5 do kanalizacji kablowej,</t>
  </si>
  <si>
    <t>- wciąganie kabla XzTKMXpw 50x4x0,5 do kanalizacji kablowej,</t>
  </si>
  <si>
    <t>- wciąganie kabla XzTKMXpw 35x4x0,8 do kanalizacji kablowej,</t>
  </si>
  <si>
    <t>- wciąganie rur do przepustu rury średnicy 40 mm w zwojach,</t>
  </si>
  <si>
    <t>- wciąganie rur do przepustu rury średnicy 32 mm w zwojach,</t>
  </si>
  <si>
    <t>- przesunięcie rurociągu kablowego wraz z kablami,,</t>
  </si>
  <si>
    <t>- budowa rurociągu - 1 rura HDPE 32 mm,</t>
  </si>
  <si>
    <t>- układanie kabla sygnalizacyjnego wzdłuż rurociągu,</t>
  </si>
  <si>
    <t>- wciąganie kabli światłowodowych ZXOTKtsd 72J(6x12) z włóknami Coming SMF-28G.652 do rurociągów kablowych z rur HDPE 40 mm,</t>
  </si>
  <si>
    <t>- wciąganie kabli światłowodowych ZXOTKtsd 144J(12x12) z włóknami Coming SMF-28G.652 do rurociągów kablowych z rur HDPE 40 mm,</t>
  </si>
  <si>
    <t>- budowa studni kablowych prefabrykowanych rozdzielczych SKR-1, rama i pokrywa ciężka, grunt kategorii III,</t>
  </si>
  <si>
    <t>- wymiana ramy i pokrywy studni (rama i pokrywa żeliwna 1000x600x80 ciężka),</t>
  </si>
  <si>
    <t>- rozbiórka studni kablowych,</t>
  </si>
  <si>
    <t>- demontaż kanalizacji kablowej 2 -otworowej,</t>
  </si>
  <si>
    <t>- demontaż kabli,</t>
  </si>
  <si>
    <t>- demontaż rurociągu,</t>
  </si>
  <si>
    <t>- montaż studni rewizyjnych z kręgów betonowych średnicy1000 mm zlokalizowana w jezdni wraz z robotami ziemnymi,</t>
  </si>
  <si>
    <t>- montaż studni rewizyjnych z kręgów betonowych średnicy1500 mm wraz z robotami ziemnymi,</t>
  </si>
  <si>
    <t>- montaż studzienek wpustowych betonowych średnicy 500 mm z osadnikiem bez syfonu, wpust krawężnikowo-jezdniowy</t>
  </si>
  <si>
    <r>
      <t>- montaż osadnika z wewnętrznym kanałem odciążającym dn 1000, Hc = 2450 mm, objętość osadu 880 dm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</t>
    </r>
  </si>
  <si>
    <r>
      <t>- montaż osadnika z wewnętrznym kanałem odciążającym dn 1200, Hc = 2840 mm, objętość osadu 1210 dm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</t>
    </r>
  </si>
  <si>
    <t>- wykonanie wylotu betonowego średnicy 300 mm wg KPED karta 02.16,</t>
  </si>
  <si>
    <t>- wykonanie wylotu betonowego średnicy 200 mm wg KPED karta 01.20,</t>
  </si>
  <si>
    <t>- montaż klapo-zasuwy dn 300 mm,</t>
  </si>
  <si>
    <t>- montaż klapo-zasuwy dn 200 mm,</t>
  </si>
  <si>
    <t>- przebudowa przyłącza sieci wodociągowej,</t>
  </si>
  <si>
    <t>- przebudowa sieci wodociągowej,</t>
  </si>
  <si>
    <t>- przebudowa przyłącza kanalizacji sanitarnej ciśnieniowej,</t>
  </si>
  <si>
    <t>- demontaż istn. rurociągów o średnicy od 200 mm do 600 mm,</t>
  </si>
  <si>
    <t>- demontaż istn. studni o średnicy 1000 i 1500 mm,</t>
  </si>
  <si>
    <t>- demontaż istn. studzienek wpustowych,</t>
  </si>
  <si>
    <t>km/przew.</t>
  </si>
  <si>
    <t>- demontaż wysięgnika wraz z oprawą oświetleniowa,</t>
  </si>
  <si>
    <t>montaż nowego wysięgnika na nowym słupie oprawa z demontażu,</t>
  </si>
  <si>
    <t>- montaż i stawianie słupa z żerdzi wirowanych E10,5, wraz z osprzętem,</t>
  </si>
  <si>
    <t>- montaż i stawianie słupa z żerdzi wirowanych E12, wraz z osprzętem,</t>
  </si>
  <si>
    <t>- układanie w wykopie rury osłonowej  HDPE średnicy 110 mm (rury karbowane DVK110),</t>
  </si>
  <si>
    <t>- układanie w wykopie rury osłonowej  HDPEd średnicy 110 mm (rury dwudzielne PS),</t>
  </si>
  <si>
    <r>
      <t>- układanie w wykopie ziemnym,  kabla NAYY-J 4x35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, z przykryciem folią,</t>
    </r>
  </si>
  <si>
    <r>
      <t>- układanie w rurze ochronnej,  kabla NAYY-J 4x35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, z przykryciem folią,</t>
    </r>
  </si>
  <si>
    <r>
      <t>- montaż muf przelotowych z rur termokurczliwych, na kablach energetycznych z żyłami aluminiowymi o izolacji i powłoce z tworzyw sztucznych, na napięcie do 1 kV, o przekroju żył: ponad 25 do 70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 kabel wielożyłowy: mufa np. POLJ-01/4x25-70,</t>
    </r>
  </si>
  <si>
    <t>- montaż przewodów izolowanych linii napowietrznych NN, typu AsXSn lub podobnych, o przekroju 4x25  mm2,</t>
  </si>
  <si>
    <t>- montaż przewodów izolowanych linii napowietrznych NN, typu AsXSn lub podobnych, o przekroju 2x25  mm2,</t>
  </si>
  <si>
    <t>- montaż przewodów izolowanych linii napowietrznych NN, typu AsXSn lub podobnych, o przekroju 4x50  mm2,</t>
  </si>
  <si>
    <t>- montaż przewodów izolowanych linii napowietrznych NN, typu AsXSn lub podobnych, o przekroju 4x70  mm2,</t>
  </si>
  <si>
    <t xml:space="preserve">- posadowienie szafki oświetlenia ulicznego z wyposażeniem,                           </t>
  </si>
  <si>
    <t xml:space="preserve">- ręczne stawianie słupów oświetleniowych na fundamencie prefabrykowanym w gr.kat.I-III: słup oświetleniowy stalowy o wys. 9 m z wysięgnikiem o dł. 1,5m oprawa LED o mocy 71 W,                           </t>
  </si>
  <si>
    <t xml:space="preserve">- układanie w wykopie rur ochronnych; rury osłonowe gładkie HDPE 110,                           </t>
  </si>
  <si>
    <r>
      <t>- ręczne układanie w rowach kablowych, kabli wielożyłowych o masie: ponad 0.5 do 1.0 kg/m , z przykryciem folią, kabel typu YAKY 4x25mm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                          </t>
    </r>
  </si>
  <si>
    <r>
      <t>- układanie w rurze przepustowej kabla YAKY 4x25mm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                          </t>
    </r>
  </si>
  <si>
    <r>
      <t>- wciąganie przewodów z udziałem podnośnika samochodowego: w słup lub rury osłonowe, kabel YDY 3x2,5mm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</t>
    </r>
  </si>
  <si>
    <t>Aktywne znaki drogowe</t>
  </si>
  <si>
    <t>-  posadowienie szafki ze sterownikiem i zasilaczem impulsowym dla aktywnych znaków drogowych na fundamencie prefabrykowanym,</t>
  </si>
  <si>
    <t>- ręczne stawianie słupków dla znaków aktywnych , w gr.kat.I-III, słup stal. fi=76mm z kotwą i uchwytem,</t>
  </si>
  <si>
    <t>- montaż znaków drogowych podświetlanych na: gotowym maszcie : znak drogowy aktywny z folią fluoroscencyjną III generacji - C-9,</t>
  </si>
  <si>
    <t>- układanie w wykopie rur ochronnych; rury osłonowe gładkie HDPE 110,</t>
  </si>
  <si>
    <t xml:space="preserve">- układanie w wykopie rur ochronnych; rury osłonowe gładkie HDPE 32/2,9, </t>
  </si>
  <si>
    <r>
      <t>- ręczne układanie w rowach kablowych, kabli wielożyłowych o masie: ponad 0.5 do 1.0 kg/m , z przykryciem folią, kabel typu YAKY 4x16mm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</t>
    </r>
  </si>
  <si>
    <r>
      <t>- układanie w rurze HDPE110 kabla YAKY 4x16mm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</t>
    </r>
  </si>
  <si>
    <r>
      <t>- układanie w rurze HDPE32 kabla YKY 2x1,5mm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</t>
    </r>
  </si>
  <si>
    <t>Roboty drogowe</t>
  </si>
  <si>
    <t>D.01.02.03.</t>
  </si>
  <si>
    <t>Wyburzenie obiektów budowlanych i inżynierskich:</t>
  </si>
  <si>
    <t>- wywiezienie gruzu z terenu rozbiórki (transport na składowisko Wykonawcy z mechanicznym załadunkiem i rozładunkiem),</t>
  </si>
  <si>
    <t>Przepust w km 54+102,34</t>
  </si>
  <si>
    <t>Roboty mostowe</t>
  </si>
  <si>
    <t>- ułożenie podłoża pod konstrukcję  z  podsypki żwirowej - grubości około 30 cm wraz z zagęszczeniem mechanicznym - z transportem materiału z dokopu Wykonawcy,</t>
  </si>
  <si>
    <r>
      <t>- formowanie zasypki przepustu  z gruntu sypkiego - wraz z zagęszczeniem do I</t>
    </r>
    <r>
      <rPr>
        <vertAlign val="subscript"/>
        <sz val="10"/>
        <rFont val="Times New Roman CE"/>
        <family val="1"/>
      </rPr>
      <t>s</t>
    </r>
    <r>
      <rPr>
        <sz val="10"/>
        <rFont val="Times New Roman CE"/>
        <family val="1"/>
      </rPr>
      <t>=0,95÷0,98 i transportem z dokopu Wykonawcy,</t>
    </r>
  </si>
  <si>
    <t>-  wykonanie wykopów mechanicznie w gruncie kat. III - wraz z umocnieniem i rozparciem oraz złożeniem gruntu na odkład tymczasowy Wykonawcy (lub z transportem gruntu na składowisko Wykonawcy),</t>
  </si>
  <si>
    <t>- wykonanie zbrojenia gurtu ze stali A-IIIN,</t>
  </si>
  <si>
    <t>M.14.00.00.</t>
  </si>
  <si>
    <t>M.14.01.20.</t>
  </si>
  <si>
    <t>Wzmacnianie przepustów drogowych:</t>
  </si>
  <si>
    <t>- wzmacnianie istniejących betonowych przepustów drogowych za pomocą rur stalowych spiralnie karbowanych średnicy 1200 mm,</t>
  </si>
  <si>
    <t>- montaż półek dla płazów i małych zwierząt wewnątrz rury wraz z wyjsciem na teren,</t>
  </si>
  <si>
    <t>M.15.00.00.</t>
  </si>
  <si>
    <t>M.15.01.03.</t>
  </si>
  <si>
    <t>- wykonanie izolacji powierzchni odziemnych elementów betonowych obiektu mostowego poprzez trzykrotne posmarowanie materiałem powłokowym do izolacji na zimno (epoksydowo - bitumicznym) wraz z zagruntowaniem,</t>
  </si>
  <si>
    <t>M.20.01.05.</t>
  </si>
  <si>
    <t>Umocnienie skarp:</t>
  </si>
  <si>
    <r>
      <t>m</t>
    </r>
    <r>
      <rPr>
        <vertAlign val="superscript"/>
        <sz val="10"/>
        <rFont val="Times New Roman CE"/>
        <family val="1"/>
      </rPr>
      <t>2</t>
    </r>
  </si>
  <si>
    <t xml:space="preserve">- umocnienie skarp kostką kamienną gr. 10 cm ułożonej na betonie C12/15 gr. warstwy 10 cm, </t>
  </si>
  <si>
    <t>- wykonanie narzutu kamiennego na dnie rowu o gr. 15 cm,</t>
  </si>
  <si>
    <t>- ustawienie obrzeży betonowych 8x30 cm na podsypce cem.-piaskowej,</t>
  </si>
  <si>
    <t>- roboty ziemne – oczyszczenie i profilacja rowu - z transportem gruntu na składowisko Wykonawcy,</t>
  </si>
  <si>
    <t>- wykonanie palisady zamykającej umocnienie dna z pali drewinianych średnicy 10 cm na głębokość 1,0 m,</t>
  </si>
  <si>
    <t>Przepust w km 57+911,16</t>
  </si>
  <si>
    <t>Przepust w km 59+125,48</t>
  </si>
  <si>
    <t>D.03.01.03a.</t>
  </si>
  <si>
    <t>Przepust z rur polietylenowych HDPE spiralnie karbowanych:</t>
  </si>
  <si>
    <r>
      <t xml:space="preserve">- wykonanie ustroju rurowego z polietylenu HDPE  o średnicy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=1,00 m,</t>
    </r>
  </si>
  <si>
    <t>- wykonanie zasypki przepustu - zasypanie przestrzeni
 wokół rury przepustu gruntem niespoistym wraz z zagęszczeniem,</t>
  </si>
  <si>
    <t>D.01.02.04.</t>
  </si>
  <si>
    <t>- rozebranie mechaniczne nawierzchni z mas mineralno-bitumicznych grubości do 10 cm,</t>
  </si>
  <si>
    <r>
      <t>m</t>
    </r>
    <r>
      <rPr>
        <vertAlign val="superscript"/>
        <sz val="10"/>
        <rFont val="Times New Roman CE"/>
        <family val="1"/>
      </rPr>
      <t>3</t>
    </r>
  </si>
  <si>
    <t>- zasypanie wykopu pod wymianę gruntu,</t>
  </si>
  <si>
    <t>Przepust w km 55+484   (rozbiórka istn. przepustu)</t>
  </si>
  <si>
    <t>-  wykonanie wykopów mechanicznie w gruncie kat. III - wraz z  transportem gruntu na składowisko Wykonawcy,</t>
  </si>
  <si>
    <t>Wykopy pod ławy w gruncie niespoistym wraz z umocnieniem:</t>
  </si>
  <si>
    <t>- zasypanie wykopu po rozbiórce przepustu,</t>
  </si>
  <si>
    <t>- montaż znaków drogowych podświetlanych na: gotowym maszcie: znak drogowy aktywny z folią fluoroscencyjną III generacji - U-6c,</t>
  </si>
  <si>
    <t>- wykonanie warstwy podbudowy grubości 25 cm z mieszanki niezwiązanej 0/31,5 mm,</t>
  </si>
  <si>
    <t>- rozbiórka przepustów betonowych ø 200,</t>
  </si>
  <si>
    <t>- rozbiórka przepustów betonowych ø 500 ,</t>
  </si>
  <si>
    <t>- rozbiórka przepustów z rur PP ø 200 ,</t>
  </si>
  <si>
    <t xml:space="preserve"> 1 -  ROBOTY DROGOWE</t>
  </si>
  <si>
    <r>
      <t>2. - URZĄDZENI</t>
    </r>
    <r>
      <rPr>
        <b/>
        <sz val="12"/>
        <rFont val="Times New Roman CE"/>
        <family val="1"/>
      </rPr>
      <t>A INFRASTRUKTURY TECHNICZNEJ</t>
    </r>
  </si>
  <si>
    <r>
      <t>3.</t>
    </r>
    <r>
      <rPr>
        <sz val="14"/>
        <rFont val="Times New Roman CE"/>
        <family val="0"/>
      </rPr>
      <t xml:space="preserve"> -</t>
    </r>
    <r>
      <rPr>
        <b/>
        <sz val="14"/>
        <rFont val="Times New Roman CE"/>
        <family val="0"/>
      </rPr>
      <t xml:space="preserve"> PRZEPUSTY </t>
    </r>
  </si>
  <si>
    <r>
      <t>RAZEM</t>
    </r>
    <r>
      <rPr>
        <b/>
        <sz val="12"/>
        <rFont val="Times New Roman CE"/>
        <family val="1"/>
      </rPr>
      <t xml:space="preserve">   </t>
    </r>
    <r>
      <rPr>
        <b/>
        <sz val="8"/>
        <rFont val="Times New Roman CE"/>
        <family val="1"/>
      </rPr>
      <t xml:space="preserve"> (poz. 1 - 3)</t>
    </r>
  </si>
  <si>
    <t>ROBOTY NIEPRZEWIDZIANE  5%  (z poz. 4)</t>
  </si>
  <si>
    <t>RAZEM    (poz. 4 - 5)</t>
  </si>
  <si>
    <r>
      <t>PODATEK  VAT</t>
    </r>
    <r>
      <rPr>
        <b/>
        <sz val="12"/>
        <rFont val="Times New Roman CE"/>
        <family val="1"/>
      </rPr>
      <t xml:space="preserve">    </t>
    </r>
    <r>
      <rPr>
        <b/>
        <sz val="8"/>
        <rFont val="Times New Roman CE"/>
        <family val="1"/>
      </rPr>
      <t>(23% z poz. 6)</t>
    </r>
  </si>
  <si>
    <r>
      <t>OGÓŁEM</t>
    </r>
    <r>
      <rPr>
        <b/>
        <sz val="12"/>
        <rFont val="Times New Roman CE"/>
        <family val="1"/>
      </rPr>
      <t xml:space="preserve">    </t>
    </r>
    <r>
      <rPr>
        <b/>
        <sz val="8"/>
        <rFont val="Times New Roman CE"/>
        <family val="1"/>
      </rPr>
      <t>(poz. 6 + 7)</t>
    </r>
  </si>
  <si>
    <t>Wykopy pod ławy w gruncie niespoistym wraz z umocnieniem,</t>
  </si>
  <si>
    <t>Zasypanie wykopów wraz z zagęszczeniem:</t>
  </si>
  <si>
    <t>Zbrojenie betonu stalą klasy  A-III:</t>
  </si>
  <si>
    <t>- wypełnienie przestrzeni między istniejącą konstrukcją a rurą stalową płynnym betonem C12/15 samozagęszczalnym,</t>
  </si>
  <si>
    <t>- wykonanie wieńców skrajnych przepustu z betonu konstrukcyjnego klasy C25/30 o szerokośći 30 cm,</t>
  </si>
  <si>
    <t>Izolacja bitumiczna wykonana na zimno:</t>
  </si>
  <si>
    <t>- ręczne plantowanie – obrobienie na czysto powierzchni skarp,</t>
  </si>
  <si>
    <t>Umocninie koryta cieku:</t>
  </si>
  <si>
    <t>- odtworzenie (wyznaczenie) trasy i punktów wysokościowych - roboty pomiarowe dla potrzeb budowy obiektu w terenie równinnym,</t>
  </si>
  <si>
    <t>- wykonanie geodezyjnej dokumentacji powykonawczej obiektu,</t>
  </si>
  <si>
    <t>- burzenie przy pomocy młotów pneumatycznych górnych części ścianek czołowych przepustu,</t>
  </si>
  <si>
    <t>Wzmacnianie posadowienia:</t>
  </si>
  <si>
    <t>- wywiezienie gruzu (destruktu - nawierzchni bitumicznej) z terenu rozbiórki (transport na składowisko Zamawiającego z mechanicznym załadunkiem i rozładunkiem),</t>
  </si>
  <si>
    <t>- ułożenie warstwy podsypki piaskowo-żwirowej 0-20 mm, o grubości warstwy do 30 cm pod rurą wraz z zagęszczeniem; z dowiezieniem gruntu z dokopu Wykonawcy,</t>
  </si>
  <si>
    <t>Umocnienie koryta cieku:</t>
  </si>
  <si>
    <t>- odtworzenie (wyznaczenie) trasy i punktów wysokościowych roboty pomiarowe dla potrzeb budowy obiektu w terenie równinnym,</t>
  </si>
  <si>
    <t>- karczowanie pni po drzewach  średnicy 4 - 15 cm,</t>
  </si>
  <si>
    <t>- karczowanie pni po drzewach  średnicy 16 - 25 cm,</t>
  </si>
  <si>
    <t>- karczowanie pni po drzewach  średnicy &gt; 75 cm,</t>
  </si>
  <si>
    <t>- karczowanie pni po drzewach  średnicy 66 - 75 cm,</t>
  </si>
  <si>
    <t>- przeniesienie pod nadzorem entomologicznym wyciętego drzewa zasiedlonego przez kwietnicę okazałą i ciołka matowego,</t>
  </si>
  <si>
    <t>- przeniesienie pod nadzorem entomologicznym mrowisk,</t>
  </si>
  <si>
    <t>- karczowanie pni po drzewach  średnicy 56 - 65 cm,</t>
  </si>
  <si>
    <t>- karczowanie pni po drzewach  średnicy 46 - 55 cm,</t>
  </si>
  <si>
    <t>- karczowanie pni po drzewach  średnicy 36 - 45 cm,</t>
  </si>
  <si>
    <t>- karczowanie pni po drzewach  średnicy 26 - 35 cm,</t>
  </si>
  <si>
    <t>- wywiezienie gruzu z terenu rozbiórki (transport na składowisko Wykonawcy z mechanicznym załadunkiem i rozładunkiem i utylizacją),</t>
  </si>
  <si>
    <t>Oznakowanie poziome grubowarstwowe:</t>
  </si>
  <si>
    <t>- oznakowanie strukturalne z mas chemoutwardzalnych malowane mechaniczne,</t>
  </si>
  <si>
    <t>- wykonywanie nasypów mechanicznie z gruntu z dokopu z transportem ,</t>
  </si>
  <si>
    <t>36a</t>
  </si>
  <si>
    <t>- wykonanie podbudowy grubości  7 cm z AC 22P,</t>
  </si>
  <si>
    <t>- wykonanie warstwy podbudowy zasadniczej z MCE grubość warstwy 16 cm,</t>
  </si>
  <si>
    <t xml:space="preserve">- ułożenie warstwy  grubości 5 cm AC 16W, </t>
  </si>
  <si>
    <t>- ułożenie warstwy  grubości 8 cm AC 16W,</t>
  </si>
  <si>
    <t>- ułożenie warstwy  grubości 4 cm z AC 8S,</t>
  </si>
  <si>
    <t>- oznakowanie media -line (30 cm) w kolorze żółtym,</t>
  </si>
  <si>
    <t>- ustawienie oporników betonowych  15×25 cm  na podsypce cementowo-piaskowej  grubości 3 cm i ławie betonowej z oporem.</t>
  </si>
  <si>
    <t>- ustawienie balustrady ulicznej segmentowej U-11a,</t>
  </si>
  <si>
    <t>- montaż rurociągów kanalizacyjnych  z PP SN8  średnicy 200/5,9  łączone na wcisk w wykopie umocnionym  wraz z robotami ziemnymi,</t>
  </si>
  <si>
    <t>- montaż rurociągów kanalizacyjnych  z PP SN8  średnicy 300 mm  łączone na wcisk w wykopie umocnionym  wraz z robotami ziemnymi,</t>
  </si>
  <si>
    <t>- montaż rurociągów kanalizacyjnych  z PP SN8  średnicy 400 mm  łączone na wcisk w wykopie umocnionym  wraz z robotami ziemnymi,</t>
  </si>
  <si>
    <t>- montaż rurociągów kanalizacyjnych  z rur PP SN8 średnicy 630 mm,  w wykopie umocnionym  wraz z robotami ziemnymi,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</si>
</sst>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\ _Z_ł_-;_-@_-"/>
    <numFmt numFmtId="167" formatCode="_-* #,##0.00\ _Z_ł_-;\-* #,##0.00\ _Z_ł_-;_-* &quot;-&quot;??\ _Z_ł_-;_-@_-"/>
    <numFmt numFmtId="168" formatCode="0.0"/>
    <numFmt numFmtId="169" formatCode="0."/>
    <numFmt numFmtId="170" formatCode="#,##0.000"/>
    <numFmt numFmtId="171" formatCode="#,##0.0"/>
    <numFmt numFmtId="172" formatCode="d.00.00.00\."/>
    <numFmt numFmtId="173" formatCode="0.000"/>
    <numFmt numFmtId="174" formatCode="00\-000"/>
    <numFmt numFmtId="175" formatCode="#,##0.0000"/>
    <numFmt numFmtId="176" formatCode="#,##0.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00\.00\.00\."/>
    <numFmt numFmtId="181" formatCode="0\."/>
    <numFmt numFmtId="182" formatCode="0.000000"/>
    <numFmt numFmtId="183" formatCode="0.00000"/>
    <numFmt numFmtId="184" formatCode="0.0000"/>
    <numFmt numFmtId="185" formatCode="#,##0_ ;[Red]\-#,##0\ "/>
    <numFmt numFmtId="186" formatCode="#,##0.00_ ;[Red]\-#,##0.00\ "/>
    <numFmt numFmtId="187" formatCode="#,##0&quot; F&quot;_);[Red]\(#,##0&quot; F&quot;\)"/>
    <numFmt numFmtId="188" formatCode="#,##0.00&quot; F&quot;_);[Red]\(#,##0.00&quot; F&quot;\)"/>
    <numFmt numFmtId="189" formatCode="#,##0.000000"/>
    <numFmt numFmtId="190" formatCode="#,##0.0000000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 zł&quot;#,##0.00_);\(&quot; zł&quot;#,##0.00\)"/>
    <numFmt numFmtId="207" formatCode="_-* #,##0\ _z_ł_-;\-* #,##0\ _z_ł_-;_-* &quot;-&quot;??\ _z_ł_-;_-@_-"/>
    <numFmt numFmtId="208" formatCode="0.00;[Red]0.00"/>
    <numFmt numFmtId="209" formatCode="#,##0.00;[Red]#,##0.00"/>
    <numFmt numFmtId="210" formatCode="0.00000000"/>
    <numFmt numFmtId="211" formatCode="0.0000000"/>
    <numFmt numFmtId="212" formatCode="0.000;[Red]0.000"/>
    <numFmt numFmtId="213" formatCode="0.0;[Red]0.0"/>
    <numFmt numFmtId="214" formatCode="0;[Red]0"/>
    <numFmt numFmtId="215" formatCode="#,##0;&quot;-&quot;#,##0"/>
    <numFmt numFmtId="216" formatCode="#,##0;[Red]&quot;-&quot;#,##0"/>
    <numFmt numFmtId="217" formatCode="#,##0.00;&quot;-&quot;#,##0.00"/>
    <numFmt numFmtId="218" formatCode="#,##0.00;[Red]&quot;-&quot;#,##0.00"/>
    <numFmt numFmtId="219" formatCode="0&quot; *&quot;"/>
    <numFmt numFmtId="220" formatCode="#,##0;[Red]#,##0"/>
    <numFmt numFmtId="221" formatCode="#,##0.0;[Red]#,##0.0"/>
  </numFmts>
  <fonts count="8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9.5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vertAlign val="subscript"/>
      <sz val="10"/>
      <name val="Times New Roman CE"/>
      <family val="1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 CE"/>
      <family val="1"/>
    </font>
    <font>
      <sz val="10"/>
      <name val="Symbol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Pl Courier New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b/>
      <sz val="11"/>
      <color indexed="10"/>
      <name val="Arial CE"/>
      <family val="2"/>
    </font>
    <font>
      <b/>
      <i/>
      <sz val="8"/>
      <name val="Times New Roman CE"/>
      <family val="1"/>
    </font>
    <font>
      <i/>
      <sz val="8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i/>
      <sz val="5"/>
      <name val="Times New Roman CE"/>
      <family val="1"/>
    </font>
    <font>
      <b/>
      <sz val="11"/>
      <name val="Times New Roman CE"/>
      <family val="1"/>
    </font>
    <font>
      <sz val="5"/>
      <name val="Arial CE"/>
      <family val="0"/>
    </font>
    <font>
      <sz val="11"/>
      <color indexed="8"/>
      <name val="Calibri"/>
      <family val="2"/>
    </font>
    <font>
      <sz val="9"/>
      <name val="Times New Roman CE"/>
      <family val="1"/>
    </font>
    <font>
      <sz val="10"/>
      <name val="Cambria"/>
      <family val="1"/>
    </font>
    <font>
      <sz val="12"/>
      <name val="Arial CE"/>
      <family val="2"/>
    </font>
    <font>
      <sz val="10"/>
      <color indexed="10"/>
      <name val="Times New Roman CE"/>
      <family val="1"/>
    </font>
    <font>
      <b/>
      <sz val="10"/>
      <color indexed="10"/>
      <name val="Arial CE"/>
      <family val="2"/>
    </font>
    <font>
      <b/>
      <sz val="13"/>
      <name val="Times New Roman CE"/>
      <family val="1"/>
    </font>
    <font>
      <sz val="10"/>
      <name val="Arial"/>
      <family val="2"/>
    </font>
    <font>
      <b/>
      <sz val="13"/>
      <name val="Arial CE"/>
      <family val="0"/>
    </font>
    <font>
      <b/>
      <sz val="9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2" fillId="0" borderId="0">
      <alignment/>
      <protection/>
    </xf>
    <xf numFmtId="0" fontId="43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7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13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7" fillId="0" borderId="0" xfId="0" applyNumberFormat="1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4" fontId="10" fillId="33" borderId="0" xfId="0" applyNumberFormat="1" applyFont="1" applyFill="1" applyAlignment="1">
      <alignment horizontal="right" vertical="center"/>
    </xf>
    <xf numFmtId="0" fontId="28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1" fillId="0" borderId="0" xfId="0" applyFont="1" applyAlignment="1">
      <alignment vertical="center"/>
    </xf>
    <xf numFmtId="0" fontId="7" fillId="34" borderId="11" xfId="0" applyFont="1" applyFill="1" applyBorder="1" applyAlignment="1">
      <alignment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4" fontId="34" fillId="34" borderId="17" xfId="75" applyNumberFormat="1" applyFont="1" applyFill="1" applyBorder="1" applyAlignment="1">
      <alignment horizontal="right" vertical="center" wrapText="1"/>
      <protection/>
    </xf>
    <xf numFmtId="4" fontId="34" fillId="34" borderId="17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4" fontId="10" fillId="34" borderId="19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4" fontId="10" fillId="34" borderId="19" xfId="0" applyNumberFormat="1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horizontal="center" vertical="center"/>
    </xf>
    <xf numFmtId="4" fontId="34" fillId="34" borderId="21" xfId="0" applyNumberFormat="1" applyFont="1" applyFill="1" applyBorder="1" applyAlignment="1">
      <alignment horizontal="right" vertical="center"/>
    </xf>
    <xf numFmtId="0" fontId="6" fillId="34" borderId="22" xfId="0" applyFont="1" applyFill="1" applyBorder="1" applyAlignment="1">
      <alignment horizontal="center" vertical="center"/>
    </xf>
    <xf numFmtId="4" fontId="10" fillId="34" borderId="23" xfId="0" applyNumberFormat="1" applyFont="1" applyFill="1" applyBorder="1" applyAlignment="1">
      <alignment horizontal="right" vertical="center"/>
    </xf>
    <xf numFmtId="4" fontId="4" fillId="0" borderId="24" xfId="83" applyNumberFormat="1" applyFont="1" applyBorder="1" applyAlignment="1" applyProtection="1">
      <alignment horizontal="right"/>
      <protection locked="0"/>
    </xf>
    <xf numFmtId="4" fontId="4" fillId="0" borderId="25" xfId="61" applyNumberFormat="1" applyFont="1" applyBorder="1" applyAlignment="1" applyProtection="1">
      <alignment horizontal="right"/>
      <protection locked="0"/>
    </xf>
    <xf numFmtId="4" fontId="4" fillId="0" borderId="24" xfId="61" applyNumberFormat="1" applyFont="1" applyBorder="1" applyAlignment="1" applyProtection="1">
      <alignment horizontal="right"/>
      <protection locked="0"/>
    </xf>
    <xf numFmtId="4" fontId="4" fillId="0" borderId="25" xfId="83" applyNumberFormat="1" applyFont="1" applyBorder="1" applyAlignment="1" applyProtection="1">
      <alignment horizontal="right"/>
      <protection locked="0"/>
    </xf>
    <xf numFmtId="0" fontId="6" fillId="34" borderId="26" xfId="62" applyFont="1" applyFill="1" applyBorder="1" applyAlignment="1" applyProtection="1">
      <alignment horizontal="centerContinuous"/>
      <protection/>
    </xf>
    <xf numFmtId="4" fontId="6" fillId="34" borderId="27" xfId="62" applyNumberFormat="1" applyFont="1" applyFill="1" applyBorder="1" applyAlignment="1" applyProtection="1">
      <alignment horizontal="centerContinuous"/>
      <protection/>
    </xf>
    <xf numFmtId="0" fontId="6" fillId="34" borderId="28" xfId="62" applyFont="1" applyFill="1" applyBorder="1" applyAlignment="1" applyProtection="1">
      <alignment horizontal="center" vertical="center" wrapText="1"/>
      <protection/>
    </xf>
    <xf numFmtId="4" fontId="6" fillId="34" borderId="28" xfId="62" applyNumberFormat="1" applyFont="1" applyFill="1" applyBorder="1" applyAlignment="1" applyProtection="1">
      <alignment horizontal="center" vertical="center" wrapText="1"/>
      <protection/>
    </xf>
    <xf numFmtId="1" fontId="6" fillId="34" borderId="29" xfId="62" applyNumberFormat="1" applyFont="1" applyFill="1" applyBorder="1" applyAlignment="1" applyProtection="1">
      <alignment horizontal="center" vertical="top"/>
      <protection/>
    </xf>
    <xf numFmtId="1" fontId="6" fillId="34" borderId="30" xfId="62" applyNumberFormat="1" applyFont="1" applyFill="1" applyBorder="1" applyAlignment="1" applyProtection="1">
      <alignment horizontal="center" vertical="top"/>
      <protection/>
    </xf>
    <xf numFmtId="1" fontId="6" fillId="34" borderId="30" xfId="62" applyNumberFormat="1" applyFont="1" applyFill="1" applyBorder="1" applyAlignment="1" applyProtection="1">
      <alignment horizontal="center" vertical="top" wrapText="1"/>
      <protection/>
    </xf>
    <xf numFmtId="4" fontId="6" fillId="34" borderId="30" xfId="62" applyNumberFormat="1" applyFont="1" applyFill="1" applyBorder="1" applyAlignment="1" applyProtection="1">
      <alignment horizontal="center" vertical="top"/>
      <protection/>
    </xf>
    <xf numFmtId="1" fontId="6" fillId="0" borderId="30" xfId="62" applyNumberFormat="1" applyFont="1" applyBorder="1" applyAlignment="1" applyProtection="1">
      <alignment horizontal="center" vertical="top"/>
      <protection/>
    </xf>
    <xf numFmtId="1" fontId="6" fillId="34" borderId="31" xfId="62" applyNumberFormat="1" applyFont="1" applyFill="1" applyBorder="1" applyAlignment="1" applyProtection="1">
      <alignment horizontal="center" vertical="top"/>
      <protection/>
    </xf>
    <xf numFmtId="0" fontId="4" fillId="34" borderId="32" xfId="62" applyFont="1" applyFill="1" applyBorder="1" applyAlignment="1" applyProtection="1">
      <alignment horizontal="center"/>
      <protection/>
    </xf>
    <xf numFmtId="172" fontId="6" fillId="34" borderId="33" xfId="62" applyNumberFormat="1" applyFont="1" applyFill="1" applyBorder="1" applyAlignment="1" applyProtection="1">
      <alignment horizontal="center" vertical="top"/>
      <protection/>
    </xf>
    <xf numFmtId="0" fontId="6" fillId="34" borderId="33" xfId="62" applyFont="1" applyFill="1" applyBorder="1" applyAlignment="1" applyProtection="1">
      <alignment vertical="center" wrapText="1"/>
      <protection/>
    </xf>
    <xf numFmtId="0" fontId="4" fillId="34" borderId="33" xfId="62" applyFont="1" applyFill="1" applyBorder="1" applyAlignment="1" applyProtection="1">
      <alignment horizontal="center"/>
      <protection/>
    </xf>
    <xf numFmtId="4" fontId="4" fillId="34" borderId="33" xfId="62" applyNumberFormat="1" applyFont="1" applyFill="1" applyBorder="1" applyAlignment="1" applyProtection="1">
      <alignment horizontal="center"/>
      <protection/>
    </xf>
    <xf numFmtId="4" fontId="4" fillId="0" borderId="33" xfId="62" applyNumberFormat="1" applyFont="1" applyBorder="1" applyAlignment="1" applyProtection="1">
      <alignment horizontal="center"/>
      <protection/>
    </xf>
    <xf numFmtId="4" fontId="4" fillId="34" borderId="34" xfId="62" applyNumberFormat="1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 vertical="top"/>
      <protection/>
    </xf>
    <xf numFmtId="172" fontId="4" fillId="34" borderId="25" xfId="0" applyNumberFormat="1" applyFont="1" applyFill="1" applyBorder="1" applyAlignment="1" applyProtection="1">
      <alignment horizontal="center" vertical="top"/>
      <protection/>
    </xf>
    <xf numFmtId="0" fontId="4" fillId="34" borderId="25" xfId="0" applyFont="1" applyFill="1" applyBorder="1" applyAlignment="1" applyProtection="1">
      <alignment vertical="top" wrapText="1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4" fontId="4" fillId="34" borderId="25" xfId="0" applyNumberFormat="1" applyFont="1" applyFill="1" applyBorder="1" applyAlignment="1" applyProtection="1">
      <alignment horizontal="center" vertical="center"/>
      <protection/>
    </xf>
    <xf numFmtId="4" fontId="4" fillId="0" borderId="25" xfId="62" applyNumberFormat="1" applyFont="1" applyBorder="1" applyAlignment="1" applyProtection="1">
      <alignment horizontal="center" vertical="center"/>
      <protection/>
    </xf>
    <xf numFmtId="4" fontId="4" fillId="34" borderId="36" xfId="62" applyNumberFormat="1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 quotePrefix="1">
      <alignment wrapText="1"/>
      <protection/>
    </xf>
    <xf numFmtId="0" fontId="4" fillId="34" borderId="25" xfId="0" applyFont="1" applyFill="1" applyBorder="1" applyAlignment="1" applyProtection="1">
      <alignment horizontal="center"/>
      <protection/>
    </xf>
    <xf numFmtId="4" fontId="4" fillId="0" borderId="25" xfId="0" applyNumberFormat="1" applyFont="1" applyFill="1" applyBorder="1" applyAlignment="1" applyProtection="1" quotePrefix="1">
      <alignment horizontal="right"/>
      <protection/>
    </xf>
    <xf numFmtId="4" fontId="4" fillId="34" borderId="36" xfId="62" applyNumberFormat="1" applyFont="1" applyFill="1" applyBorder="1" applyProtection="1">
      <alignment/>
      <protection/>
    </xf>
    <xf numFmtId="0" fontId="4" fillId="34" borderId="37" xfId="0" applyFont="1" applyFill="1" applyBorder="1" applyAlignment="1" applyProtection="1">
      <alignment horizontal="center" vertical="top"/>
      <protection/>
    </xf>
    <xf numFmtId="172" fontId="4" fillId="34" borderId="24" xfId="0" applyNumberFormat="1" applyFont="1" applyFill="1" applyBorder="1" applyAlignment="1" applyProtection="1">
      <alignment horizontal="center" vertical="top"/>
      <protection/>
    </xf>
    <xf numFmtId="0" fontId="4" fillId="34" borderId="24" xfId="0" applyFont="1" applyFill="1" applyBorder="1" applyAlignment="1" applyProtection="1" quotePrefix="1">
      <alignment wrapText="1"/>
      <protection/>
    </xf>
    <xf numFmtId="0" fontId="4" fillId="34" borderId="24" xfId="0" applyFont="1" applyFill="1" applyBorder="1" applyAlignment="1" applyProtection="1">
      <alignment horizontal="center"/>
      <protection/>
    </xf>
    <xf numFmtId="4" fontId="4" fillId="0" borderId="24" xfId="0" applyNumberFormat="1" applyFont="1" applyFill="1" applyBorder="1" applyAlignment="1" applyProtection="1" quotePrefix="1">
      <alignment horizontal="right"/>
      <protection/>
    </xf>
    <xf numFmtId="0" fontId="4" fillId="34" borderId="35" xfId="62" applyFont="1" applyFill="1" applyBorder="1" applyAlignment="1" applyProtection="1">
      <alignment horizontal="center" vertical="top"/>
      <protection/>
    </xf>
    <xf numFmtId="172" fontId="4" fillId="34" borderId="25" xfId="62" applyNumberFormat="1" applyFont="1" applyFill="1" applyBorder="1" applyAlignment="1" applyProtection="1">
      <alignment horizontal="center" vertical="top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4" fontId="4" fillId="0" borderId="25" xfId="62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vertical="top" wrapText="1"/>
      <protection/>
    </xf>
    <xf numFmtId="4" fontId="4" fillId="0" borderId="25" xfId="0" applyNumberFormat="1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4" fontId="4" fillId="34" borderId="36" xfId="0" applyNumberFormat="1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 quotePrefix="1">
      <alignment vertical="top" wrapText="1"/>
      <protection/>
    </xf>
    <xf numFmtId="4" fontId="4" fillId="0" borderId="25" xfId="0" applyNumberFormat="1" applyFont="1" applyFill="1" applyBorder="1" applyAlignment="1" applyProtection="1">
      <alignment/>
      <protection/>
    </xf>
    <xf numFmtId="4" fontId="4" fillId="34" borderId="36" xfId="0" applyNumberFormat="1" applyFont="1" applyFill="1" applyBorder="1" applyAlignment="1" applyProtection="1">
      <alignment/>
      <protection/>
    </xf>
    <xf numFmtId="0" fontId="4" fillId="34" borderId="20" xfId="62" applyFont="1" applyFill="1" applyBorder="1" applyAlignment="1" applyProtection="1">
      <alignment horizontal="center"/>
      <protection/>
    </xf>
    <xf numFmtId="172" fontId="4" fillId="34" borderId="38" xfId="62" applyNumberFormat="1" applyFont="1" applyFill="1" applyBorder="1" applyAlignment="1" applyProtection="1">
      <alignment horizontal="center" vertical="top"/>
      <protection/>
    </xf>
    <xf numFmtId="0" fontId="4" fillId="34" borderId="38" xfId="0" applyFont="1" applyFill="1" applyBorder="1" applyAlignment="1" applyProtection="1">
      <alignment vertical="top" wrapText="1"/>
      <protection/>
    </xf>
    <xf numFmtId="0" fontId="4" fillId="34" borderId="38" xfId="62" applyFont="1" applyFill="1" applyBorder="1" applyAlignment="1" applyProtection="1">
      <alignment horizontal="center" vertical="center"/>
      <protection/>
    </xf>
    <xf numFmtId="4" fontId="4" fillId="34" borderId="38" xfId="62" applyNumberFormat="1" applyFont="1" applyFill="1" applyBorder="1" applyAlignment="1" applyProtection="1">
      <alignment horizontal="center" vertical="center"/>
      <protection/>
    </xf>
    <xf numFmtId="4" fontId="4" fillId="0" borderId="38" xfId="62" applyNumberFormat="1" applyFont="1" applyBorder="1" applyAlignment="1" applyProtection="1">
      <alignment horizontal="center" vertical="center"/>
      <protection/>
    </xf>
    <xf numFmtId="4" fontId="4" fillId="34" borderId="21" xfId="62" applyNumberFormat="1" applyFont="1" applyFill="1" applyBorder="1" applyAlignment="1" applyProtection="1">
      <alignment horizontal="center" vertical="center"/>
      <protection/>
    </xf>
    <xf numFmtId="172" fontId="4" fillId="34" borderId="25" xfId="62" applyNumberFormat="1" applyFont="1" applyFill="1" applyBorder="1" applyAlignment="1" applyProtection="1">
      <alignment horizontal="center"/>
      <protection/>
    </xf>
    <xf numFmtId="0" fontId="4" fillId="34" borderId="0" xfId="62" applyFont="1" applyFill="1" applyAlignment="1" applyProtection="1" quotePrefix="1">
      <alignment vertical="top" wrapText="1"/>
      <protection/>
    </xf>
    <xf numFmtId="0" fontId="4" fillId="34" borderId="25" xfId="62" applyFont="1" applyFill="1" applyBorder="1" applyAlignment="1" applyProtection="1">
      <alignment horizontal="center"/>
      <protection/>
    </xf>
    <xf numFmtId="4" fontId="4" fillId="0" borderId="0" xfId="62" applyNumberFormat="1" applyFont="1" applyFill="1" applyProtection="1">
      <alignment/>
      <protection/>
    </xf>
    <xf numFmtId="0" fontId="4" fillId="34" borderId="0" xfId="0" applyFont="1" applyFill="1" applyAlignment="1" applyProtection="1" quotePrefix="1">
      <alignment vertical="top" wrapText="1"/>
      <protection/>
    </xf>
    <xf numFmtId="4" fontId="4" fillId="0" borderId="25" xfId="62" applyNumberFormat="1" applyFont="1" applyFill="1" applyBorder="1" applyProtection="1">
      <alignment/>
      <protection/>
    </xf>
    <xf numFmtId="0" fontId="4" fillId="34" borderId="39" xfId="62" applyFont="1" applyFill="1" applyBorder="1" applyAlignment="1" applyProtection="1">
      <alignment horizontal="center" vertical="top"/>
      <protection/>
    </xf>
    <xf numFmtId="0" fontId="4" fillId="34" borderId="38" xfId="62" applyFont="1" applyFill="1" applyBorder="1" applyAlignment="1" applyProtection="1">
      <alignment vertical="top" wrapText="1"/>
      <protection/>
    </xf>
    <xf numFmtId="172" fontId="4" fillId="34" borderId="40" xfId="62" applyNumberFormat="1" applyFont="1" applyFill="1" applyBorder="1" applyAlignment="1" applyProtection="1">
      <alignment horizontal="center" vertical="top"/>
      <protection/>
    </xf>
    <xf numFmtId="0" fontId="4" fillId="34" borderId="25" xfId="62" applyFont="1" applyFill="1" applyBorder="1" applyAlignment="1" applyProtection="1" quotePrefix="1">
      <alignment vertical="top" wrapText="1"/>
      <protection/>
    </xf>
    <xf numFmtId="4" fontId="4" fillId="34" borderId="25" xfId="62" applyNumberFormat="1" applyFont="1" applyFill="1" applyBorder="1" applyProtection="1">
      <alignment/>
      <protection/>
    </xf>
    <xf numFmtId="0" fontId="4" fillId="34" borderId="41" xfId="62" applyFont="1" applyFill="1" applyBorder="1" applyAlignment="1" applyProtection="1">
      <alignment horizontal="center"/>
      <protection/>
    </xf>
    <xf numFmtId="172" fontId="6" fillId="34" borderId="42" xfId="62" applyNumberFormat="1" applyFont="1" applyFill="1" applyBorder="1" applyAlignment="1" applyProtection="1">
      <alignment horizontal="center" vertical="top"/>
      <protection/>
    </xf>
    <xf numFmtId="0" fontId="6" fillId="34" borderId="42" xfId="62" applyFont="1" applyFill="1" applyBorder="1" applyAlignment="1" applyProtection="1">
      <alignment vertical="center" wrapText="1"/>
      <protection/>
    </xf>
    <xf numFmtId="0" fontId="4" fillId="34" borderId="42" xfId="62" applyFont="1" applyFill="1" applyBorder="1" applyAlignment="1" applyProtection="1">
      <alignment horizontal="center"/>
      <protection/>
    </xf>
    <xf numFmtId="4" fontId="4" fillId="34" borderId="42" xfId="62" applyNumberFormat="1" applyFont="1" applyFill="1" applyBorder="1" applyAlignment="1" applyProtection="1">
      <alignment horizontal="center"/>
      <protection/>
    </xf>
    <xf numFmtId="4" fontId="4" fillId="0" borderId="42" xfId="62" applyNumberFormat="1" applyFont="1" applyBorder="1" applyAlignment="1" applyProtection="1">
      <alignment horizontal="center"/>
      <protection/>
    </xf>
    <xf numFmtId="4" fontId="4" fillId="34" borderId="43" xfId="62" applyNumberFormat="1" applyFont="1" applyFill="1" applyBorder="1" applyAlignment="1" applyProtection="1">
      <alignment horizontal="center"/>
      <protection/>
    </xf>
    <xf numFmtId="0" fontId="0" fillId="34" borderId="44" xfId="0" applyFont="1" applyFill="1" applyBorder="1" applyAlignment="1" applyProtection="1">
      <alignment horizontal="center" vertical="center"/>
      <protection/>
    </xf>
    <xf numFmtId="4" fontId="0" fillId="34" borderId="44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172" fontId="4" fillId="34" borderId="40" xfId="0" applyNumberFormat="1" applyFont="1" applyFill="1" applyBorder="1" applyAlignment="1" applyProtection="1">
      <alignment horizontal="center" vertical="top"/>
      <protection/>
    </xf>
    <xf numFmtId="4" fontId="11" fillId="0" borderId="44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center" vertical="top"/>
      <protection/>
    </xf>
    <xf numFmtId="172" fontId="4" fillId="34" borderId="38" xfId="0" applyNumberFormat="1" applyFont="1" applyFill="1" applyBorder="1" applyAlignment="1" applyProtection="1">
      <alignment horizontal="center" vertical="top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4" fontId="4" fillId="34" borderId="38" xfId="0" applyNumberFormat="1" applyFont="1" applyFill="1" applyBorder="1" applyAlignment="1" applyProtection="1">
      <alignment horizontal="center" vertical="center"/>
      <protection/>
    </xf>
    <xf numFmtId="4" fontId="4" fillId="0" borderId="38" xfId="0" applyNumberFormat="1" applyFont="1" applyBorder="1" applyAlignment="1" applyProtection="1">
      <alignment horizontal="center" vertical="center"/>
      <protection/>
    </xf>
    <xf numFmtId="4" fontId="4" fillId="34" borderId="21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172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 applyProtection="1" quotePrefix="1">
      <alignment vertical="top" wrapText="1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center" vertical="top"/>
      <protection/>
    </xf>
    <xf numFmtId="172" fontId="6" fillId="34" borderId="42" xfId="0" applyNumberFormat="1" applyFont="1" applyFill="1" applyBorder="1" applyAlignment="1" applyProtection="1">
      <alignment horizontal="center" vertical="top"/>
      <protection/>
    </xf>
    <xf numFmtId="0" fontId="6" fillId="34" borderId="42" xfId="0" applyFont="1" applyFill="1" applyBorder="1" applyAlignment="1" applyProtection="1">
      <alignment vertical="top" wrapText="1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4" fontId="4" fillId="34" borderId="42" xfId="0" applyNumberFormat="1" applyFont="1" applyFill="1" applyBorder="1" applyAlignment="1" applyProtection="1">
      <alignment horizontal="center" vertical="center"/>
      <protection/>
    </xf>
    <xf numFmtId="4" fontId="37" fillId="0" borderId="42" xfId="0" applyNumberFormat="1" applyFont="1" applyBorder="1" applyAlignment="1" applyProtection="1">
      <alignment horizontal="center" vertical="center"/>
      <protection/>
    </xf>
    <xf numFmtId="4" fontId="4" fillId="34" borderId="43" xfId="0" applyNumberFormat="1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top"/>
      <protection/>
    </xf>
    <xf numFmtId="49" fontId="11" fillId="34" borderId="38" xfId="62" applyNumberFormat="1" applyFont="1" applyFill="1" applyBorder="1" applyAlignment="1" applyProtection="1">
      <alignment vertical="top" wrapText="1"/>
      <protection/>
    </xf>
    <xf numFmtId="4" fontId="4" fillId="34" borderId="45" xfId="62" applyNumberFormat="1" applyFont="1" applyFill="1" applyBorder="1" applyAlignment="1" applyProtection="1">
      <alignment horizontal="center" vertical="center"/>
      <protection/>
    </xf>
    <xf numFmtId="4" fontId="4" fillId="0" borderId="45" xfId="62" applyNumberFormat="1" applyFont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 quotePrefix="1">
      <alignment vertical="top" wrapText="1"/>
      <protection/>
    </xf>
    <xf numFmtId="0" fontId="4" fillId="34" borderId="41" xfId="62" applyFont="1" applyFill="1" applyBorder="1" applyAlignment="1" applyProtection="1">
      <alignment horizontal="center" vertical="top"/>
      <protection/>
    </xf>
    <xf numFmtId="0" fontId="4" fillId="34" borderId="42" xfId="62" applyFont="1" applyFill="1" applyBorder="1" applyAlignment="1" applyProtection="1">
      <alignment horizontal="center" vertical="center"/>
      <protection/>
    </xf>
    <xf numFmtId="4" fontId="4" fillId="34" borderId="42" xfId="62" applyNumberFormat="1" applyFont="1" applyFill="1" applyBorder="1" applyAlignment="1" applyProtection="1">
      <alignment horizontal="center" vertical="center"/>
      <protection/>
    </xf>
    <xf numFmtId="4" fontId="4" fillId="0" borderId="42" xfId="62" applyNumberFormat="1" applyFont="1" applyBorder="1" applyAlignment="1" applyProtection="1">
      <alignment horizontal="center" vertical="center"/>
      <protection/>
    </xf>
    <xf numFmtId="4" fontId="4" fillId="34" borderId="43" xfId="62" applyNumberFormat="1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vertical="top" wrapText="1"/>
      <protection/>
    </xf>
    <xf numFmtId="4" fontId="4" fillId="34" borderId="25" xfId="62" applyNumberFormat="1" applyFont="1" applyFill="1" applyBorder="1" applyAlignment="1" applyProtection="1">
      <alignment horizontal="center" vertical="center"/>
      <protection/>
    </xf>
    <xf numFmtId="0" fontId="4" fillId="34" borderId="37" xfId="62" applyFont="1" applyFill="1" applyBorder="1" applyAlignment="1" applyProtection="1">
      <alignment horizontal="center" vertical="top"/>
      <protection/>
    </xf>
    <xf numFmtId="172" fontId="4" fillId="34" borderId="24" xfId="62" applyNumberFormat="1" applyFont="1" applyFill="1" applyBorder="1" applyAlignment="1" applyProtection="1">
      <alignment horizontal="center" vertical="top"/>
      <protection/>
    </xf>
    <xf numFmtId="0" fontId="4" fillId="34" borderId="24" xfId="62" applyFont="1" applyFill="1" applyBorder="1" applyAlignment="1" applyProtection="1" quotePrefix="1">
      <alignment vertical="top" wrapText="1"/>
      <protection/>
    </xf>
    <xf numFmtId="0" fontId="4" fillId="34" borderId="24" xfId="62" applyFont="1" applyFill="1" applyBorder="1" applyAlignment="1" applyProtection="1">
      <alignment horizontal="center"/>
      <protection/>
    </xf>
    <xf numFmtId="4" fontId="4" fillId="0" borderId="24" xfId="62" applyNumberFormat="1" applyFont="1" applyFill="1" applyBorder="1" applyProtection="1">
      <alignment/>
      <protection/>
    </xf>
    <xf numFmtId="4" fontId="4" fillId="34" borderId="46" xfId="62" applyNumberFormat="1" applyFont="1" applyFill="1" applyBorder="1" applyProtection="1">
      <alignment/>
      <protection/>
    </xf>
    <xf numFmtId="4" fontId="4" fillId="34" borderId="38" xfId="62" applyNumberFormat="1" applyFont="1" applyFill="1" applyBorder="1" applyAlignment="1" applyProtection="1">
      <alignment horizontal="center" vertical="center" wrapText="1"/>
      <protection/>
    </xf>
    <xf numFmtId="4" fontId="4" fillId="0" borderId="25" xfId="62" applyNumberFormat="1" applyFont="1" applyFill="1" applyBorder="1" applyAlignment="1" applyProtection="1">
      <alignment wrapText="1"/>
      <protection/>
    </xf>
    <xf numFmtId="0" fontId="4" fillId="34" borderId="47" xfId="62" applyFont="1" applyFill="1" applyBorder="1" applyAlignment="1" applyProtection="1">
      <alignment horizontal="center" vertical="top"/>
      <protection/>
    </xf>
    <xf numFmtId="0" fontId="4" fillId="34" borderId="40" xfId="62" applyFont="1" applyFill="1" applyBorder="1" applyAlignment="1" applyProtection="1" quotePrefix="1">
      <alignment vertical="top" wrapText="1"/>
      <protection/>
    </xf>
    <xf numFmtId="0" fontId="4" fillId="34" borderId="40" xfId="62" applyFont="1" applyFill="1" applyBorder="1" applyAlignment="1" applyProtection="1" quotePrefix="1">
      <alignment wrapText="1"/>
      <protection/>
    </xf>
    <xf numFmtId="172" fontId="4" fillId="34" borderId="48" xfId="62" applyNumberFormat="1" applyFont="1" applyFill="1" applyBorder="1" applyAlignment="1" applyProtection="1">
      <alignment horizontal="center" vertical="top"/>
      <protection/>
    </xf>
    <xf numFmtId="0" fontId="4" fillId="34" borderId="48" xfId="62" applyFont="1" applyFill="1" applyBorder="1" applyAlignment="1" applyProtection="1" quotePrefix="1">
      <alignment vertical="top" wrapText="1"/>
      <protection/>
    </xf>
    <xf numFmtId="4" fontId="4" fillId="34" borderId="49" xfId="62" applyNumberFormat="1" applyFont="1" applyFill="1" applyBorder="1" applyAlignment="1" applyProtection="1">
      <alignment horizontal="center" vertical="center"/>
      <protection/>
    </xf>
    <xf numFmtId="0" fontId="80" fillId="34" borderId="0" xfId="0" applyFont="1" applyFill="1" applyAlignment="1" applyProtection="1" quotePrefix="1">
      <alignment wrapText="1"/>
      <protection/>
    </xf>
    <xf numFmtId="4" fontId="4" fillId="34" borderId="50" xfId="62" applyNumberFormat="1" applyFont="1" applyFill="1" applyBorder="1" applyProtection="1">
      <alignment/>
      <protection/>
    </xf>
    <xf numFmtId="0" fontId="4" fillId="0" borderId="35" xfId="62" applyFont="1" applyFill="1" applyBorder="1" applyAlignment="1" applyProtection="1">
      <alignment horizontal="center" vertical="top"/>
      <protection/>
    </xf>
    <xf numFmtId="172" fontId="4" fillId="0" borderId="40" xfId="62" applyNumberFormat="1" applyFont="1" applyFill="1" applyBorder="1" applyAlignment="1" applyProtection="1">
      <alignment horizontal="center" vertical="top"/>
      <protection/>
    </xf>
    <xf numFmtId="0" fontId="4" fillId="0" borderId="40" xfId="62" applyFont="1" applyFill="1" applyBorder="1" applyAlignment="1" applyProtection="1" quotePrefix="1">
      <alignment vertical="top" wrapText="1"/>
      <protection/>
    </xf>
    <xf numFmtId="0" fontId="4" fillId="0" borderId="25" xfId="62" applyFont="1" applyFill="1" applyBorder="1" applyAlignment="1" applyProtection="1">
      <alignment horizontal="center"/>
      <protection/>
    </xf>
    <xf numFmtId="4" fontId="4" fillId="0" borderId="25" xfId="62" applyNumberFormat="1" applyFont="1" applyFill="1" applyBorder="1" applyAlignment="1" applyProtection="1">
      <alignment horizontal="right"/>
      <protection/>
    </xf>
    <xf numFmtId="0" fontId="4" fillId="34" borderId="38" xfId="62" applyFont="1" applyFill="1" applyBorder="1" applyAlignment="1" applyProtection="1" quotePrefix="1">
      <alignment vertical="top" wrapText="1"/>
      <protection/>
    </xf>
    <xf numFmtId="4" fontId="4" fillId="34" borderId="25" xfId="62" applyNumberFormat="1" applyFont="1" applyFill="1" applyBorder="1" applyAlignment="1" applyProtection="1">
      <alignment horizontal="right"/>
      <protection/>
    </xf>
    <xf numFmtId="0" fontId="4" fillId="0" borderId="25" xfId="62" applyFont="1" applyFill="1" applyBorder="1" applyAlignment="1" applyProtection="1" quotePrefix="1">
      <alignment vertical="top" wrapText="1"/>
      <protection/>
    </xf>
    <xf numFmtId="4" fontId="4" fillId="0" borderId="40" xfId="62" applyNumberFormat="1" applyFont="1" applyFill="1" applyBorder="1" applyAlignment="1" applyProtection="1">
      <alignment horizontal="right"/>
      <protection/>
    </xf>
    <xf numFmtId="0" fontId="4" fillId="34" borderId="48" xfId="62" applyFont="1" applyFill="1" applyBorder="1" applyAlignment="1" applyProtection="1">
      <alignment vertical="top" wrapText="1"/>
      <protection/>
    </xf>
    <xf numFmtId="4" fontId="4" fillId="0" borderId="40" xfId="62" applyNumberFormat="1" applyFont="1" applyFill="1" applyBorder="1" applyProtection="1">
      <alignment/>
      <protection/>
    </xf>
    <xf numFmtId="0" fontId="4" fillId="34" borderId="38" xfId="62" applyFont="1" applyFill="1" applyBorder="1" applyAlignment="1" applyProtection="1">
      <alignment horizontal="center" vertical="top"/>
      <protection/>
    </xf>
    <xf numFmtId="4" fontId="4" fillId="0" borderId="38" xfId="62" applyNumberFormat="1" applyFont="1" applyFill="1" applyBorder="1" applyAlignment="1" applyProtection="1">
      <alignment horizontal="center" vertical="center"/>
      <protection/>
    </xf>
    <xf numFmtId="0" fontId="6" fillId="34" borderId="42" xfId="62" applyFont="1" applyFill="1" applyBorder="1" applyAlignment="1" applyProtection="1" quotePrefix="1">
      <alignment vertical="center" wrapText="1"/>
      <protection/>
    </xf>
    <xf numFmtId="0" fontId="11" fillId="34" borderId="0" xfId="62" applyFont="1" applyFill="1" applyAlignment="1" applyProtection="1" quotePrefix="1">
      <alignment vertical="top" wrapText="1" shrinkToFit="1"/>
      <protection/>
    </xf>
    <xf numFmtId="4" fontId="4" fillId="0" borderId="25" xfId="0" applyNumberFormat="1" applyFont="1" applyFill="1" applyBorder="1" applyAlignment="1" applyProtection="1">
      <alignment horizontal="right"/>
      <protection/>
    </xf>
    <xf numFmtId="0" fontId="4" fillId="34" borderId="38" xfId="62" applyFont="1" applyFill="1" applyBorder="1" applyAlignment="1" applyProtection="1">
      <alignment wrapText="1"/>
      <protection/>
    </xf>
    <xf numFmtId="0" fontId="11" fillId="34" borderId="0" xfId="62" applyFont="1" applyFill="1" applyAlignment="1" applyProtection="1" quotePrefix="1">
      <alignment wrapText="1"/>
      <protection/>
    </xf>
    <xf numFmtId="4" fontId="4" fillId="0" borderId="42" xfId="62" applyNumberFormat="1" applyFont="1" applyFill="1" applyBorder="1" applyAlignment="1" applyProtection="1">
      <alignment horizontal="center"/>
      <protection/>
    </xf>
    <xf numFmtId="0" fontId="4" fillId="34" borderId="40" xfId="62" applyFont="1" applyFill="1" applyBorder="1" applyAlignment="1" applyProtection="1">
      <alignment horizontal="center"/>
      <protection/>
    </xf>
    <xf numFmtId="0" fontId="4" fillId="34" borderId="0" xfId="62" applyFont="1" applyFill="1" applyAlignment="1" applyProtection="1">
      <alignment vertical="top" wrapText="1"/>
      <protection/>
    </xf>
    <xf numFmtId="0" fontId="4" fillId="0" borderId="0" xfId="0" applyFont="1" applyFill="1" applyAlignment="1" applyProtection="1" quotePrefix="1">
      <alignment vertical="top" wrapText="1"/>
      <protection/>
    </xf>
    <xf numFmtId="0" fontId="4" fillId="34" borderId="40" xfId="0" applyFont="1" applyFill="1" applyBorder="1" applyAlignment="1" applyProtection="1" quotePrefix="1">
      <alignment vertical="top" wrapText="1"/>
      <protection/>
    </xf>
    <xf numFmtId="0" fontId="4" fillId="34" borderId="48" xfId="62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vertical="top" wrapText="1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4" fontId="4" fillId="34" borderId="21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 quotePrefix="1">
      <alignment wrapText="1"/>
      <protection/>
    </xf>
    <xf numFmtId="0" fontId="4" fillId="34" borderId="44" xfId="0" applyFont="1" applyFill="1" applyBorder="1" applyAlignment="1" applyProtection="1">
      <alignment horizontal="center"/>
      <protection/>
    </xf>
    <xf numFmtId="4" fontId="4" fillId="0" borderId="44" xfId="0" applyNumberFormat="1" applyFont="1" applyFill="1" applyBorder="1" applyAlignment="1" applyProtection="1">
      <alignment/>
      <protection/>
    </xf>
    <xf numFmtId="0" fontId="4" fillId="34" borderId="25" xfId="62" applyFont="1" applyFill="1" applyBorder="1" applyProtection="1">
      <alignment/>
      <protection/>
    </xf>
    <xf numFmtId="0" fontId="4" fillId="34" borderId="40" xfId="62" applyFont="1" applyFill="1" applyBorder="1" applyProtection="1">
      <alignment/>
      <protection/>
    </xf>
    <xf numFmtId="0" fontId="11" fillId="34" borderId="0" xfId="0" applyFont="1" applyFill="1" applyAlignment="1" applyProtection="1" quotePrefix="1">
      <alignment vertical="top" wrapText="1"/>
      <protection/>
    </xf>
    <xf numFmtId="0" fontId="4" fillId="34" borderId="51" xfId="62" applyFont="1" applyFill="1" applyBorder="1" applyAlignment="1" applyProtection="1">
      <alignment vertical="top" wrapText="1"/>
      <protection/>
    </xf>
    <xf numFmtId="0" fontId="80" fillId="34" borderId="0" xfId="0" applyFont="1" applyFill="1" applyAlignment="1" applyProtection="1" quotePrefix="1">
      <alignment vertical="top" wrapText="1"/>
      <protection/>
    </xf>
    <xf numFmtId="0" fontId="4" fillId="34" borderId="51" xfId="62" applyFont="1" applyFill="1" applyBorder="1" applyAlignment="1" applyProtection="1">
      <alignment wrapText="1"/>
      <protection/>
    </xf>
    <xf numFmtId="0" fontId="4" fillId="34" borderId="52" xfId="62" applyFont="1" applyFill="1" applyBorder="1" applyAlignment="1" applyProtection="1">
      <alignment horizontal="center"/>
      <protection/>
    </xf>
    <xf numFmtId="0" fontId="4" fillId="0" borderId="53" xfId="62" applyFont="1" applyFill="1" applyBorder="1" applyAlignment="1" applyProtection="1" quotePrefix="1">
      <alignment wrapText="1"/>
      <protection/>
    </xf>
    <xf numFmtId="172" fontId="6" fillId="34" borderId="54" xfId="62" applyNumberFormat="1" applyFont="1" applyFill="1" applyBorder="1" applyAlignment="1" applyProtection="1">
      <alignment horizontal="center" vertical="top"/>
      <protection/>
    </xf>
    <xf numFmtId="0" fontId="6" fillId="34" borderId="42" xfId="62" applyFont="1" applyFill="1" applyBorder="1" applyAlignment="1" applyProtection="1">
      <alignment wrapText="1"/>
      <protection/>
    </xf>
    <xf numFmtId="172" fontId="4" fillId="34" borderId="0" xfId="62" applyNumberFormat="1" applyFont="1" applyFill="1" applyAlignment="1" applyProtection="1">
      <alignment horizontal="center" vertical="top"/>
      <protection/>
    </xf>
    <xf numFmtId="0" fontId="4" fillId="34" borderId="25" xfId="0" applyFont="1" applyFill="1" applyBorder="1" applyAlignment="1" applyProtection="1">
      <alignment wrapText="1"/>
      <protection/>
    </xf>
    <xf numFmtId="0" fontId="4" fillId="34" borderId="41" xfId="62" applyFont="1" applyFill="1" applyBorder="1" applyAlignment="1" applyProtection="1">
      <alignment horizontal="center" vertical="center"/>
      <protection/>
    </xf>
    <xf numFmtId="172" fontId="6" fillId="34" borderId="54" xfId="62" applyNumberFormat="1" applyFont="1" applyFill="1" applyBorder="1" applyAlignment="1" applyProtection="1">
      <alignment horizontal="center" vertical="center"/>
      <protection/>
    </xf>
    <xf numFmtId="4" fontId="4" fillId="0" borderId="42" xfId="62" applyNumberFormat="1" applyFont="1" applyFill="1" applyBorder="1" applyAlignment="1" applyProtection="1">
      <alignment horizontal="center" vertical="center"/>
      <protection/>
    </xf>
    <xf numFmtId="172" fontId="4" fillId="34" borderId="51" xfId="62" applyNumberFormat="1" applyFont="1" applyFill="1" applyBorder="1" applyAlignment="1" applyProtection="1">
      <alignment horizontal="center" vertical="top"/>
      <protection/>
    </xf>
    <xf numFmtId="0" fontId="4" fillId="34" borderId="35" xfId="62" applyFont="1" applyFill="1" applyBorder="1" applyAlignment="1" applyProtection="1">
      <alignment horizontal="center" vertical="center"/>
      <protection/>
    </xf>
    <xf numFmtId="172" fontId="6" fillId="34" borderId="0" xfId="62" applyNumberFormat="1" applyFont="1" applyFill="1" applyAlignment="1" applyProtection="1">
      <alignment horizontal="center" vertical="center"/>
      <protection/>
    </xf>
    <xf numFmtId="0" fontId="6" fillId="34" borderId="25" xfId="62" applyFont="1" applyFill="1" applyBorder="1" applyAlignment="1" applyProtection="1" quotePrefix="1">
      <alignment vertical="center" wrapText="1"/>
      <protection/>
    </xf>
    <xf numFmtId="0" fontId="4" fillId="34" borderId="55" xfId="62" applyFont="1" applyFill="1" applyBorder="1" applyAlignment="1" applyProtection="1">
      <alignment horizontal="center" vertical="center"/>
      <protection/>
    </xf>
    <xf numFmtId="4" fontId="4" fillId="34" borderId="55" xfId="62" applyNumberFormat="1" applyFont="1" applyFill="1" applyBorder="1" applyAlignment="1" applyProtection="1">
      <alignment horizontal="center" vertical="center"/>
      <protection/>
    </xf>
    <xf numFmtId="4" fontId="4" fillId="0" borderId="55" xfId="62" applyNumberFormat="1" applyFont="1" applyBorder="1" applyAlignment="1" applyProtection="1">
      <alignment horizontal="center" vertical="center"/>
      <protection/>
    </xf>
    <xf numFmtId="4" fontId="45" fillId="34" borderId="56" xfId="62" applyNumberFormat="1" applyFont="1" applyFill="1" applyBorder="1" applyAlignment="1" applyProtection="1">
      <alignment vertical="center"/>
      <protection/>
    </xf>
    <xf numFmtId="0" fontId="7" fillId="33" borderId="0" xfId="62" applyFont="1" applyFill="1" applyAlignment="1" applyProtection="1">
      <alignment horizontal="center"/>
      <protection/>
    </xf>
    <xf numFmtId="0" fontId="7" fillId="33" borderId="0" xfId="62" applyFont="1" applyFill="1" applyAlignment="1" applyProtection="1">
      <alignment horizontal="centerContinuous"/>
      <protection/>
    </xf>
    <xf numFmtId="0" fontId="7" fillId="33" borderId="0" xfId="62" applyFont="1" applyFill="1" applyAlignment="1" applyProtection="1">
      <alignment horizontal="centerContinuous" wrapText="1"/>
      <protection/>
    </xf>
    <xf numFmtId="4" fontId="7" fillId="33" borderId="0" xfId="62" applyNumberFormat="1" applyFont="1" applyFill="1" applyAlignment="1" applyProtection="1">
      <alignment horizontal="centerContinuous"/>
      <protection/>
    </xf>
    <xf numFmtId="4" fontId="7" fillId="0" borderId="0" xfId="62" applyNumberFormat="1" applyFont="1" applyAlignment="1" applyProtection="1">
      <alignment horizontal="centerContinuous"/>
      <protection/>
    </xf>
    <xf numFmtId="0" fontId="8" fillId="0" borderId="0" xfId="62" applyFont="1" applyProtection="1">
      <alignment/>
      <protection/>
    </xf>
    <xf numFmtId="3" fontId="8" fillId="0" borderId="0" xfId="62" applyNumberFormat="1" applyFont="1" applyProtection="1">
      <alignment/>
      <protection/>
    </xf>
    <xf numFmtId="0" fontId="4" fillId="0" borderId="0" xfId="62" applyFont="1" applyProtection="1">
      <alignment/>
      <protection/>
    </xf>
    <xf numFmtId="3" fontId="4" fillId="0" borderId="0" xfId="62" applyNumberFormat="1" applyFont="1" applyProtection="1">
      <alignment/>
      <protection/>
    </xf>
    <xf numFmtId="0" fontId="6" fillId="0" borderId="0" xfId="62" applyFont="1" applyProtection="1">
      <alignment/>
      <protection/>
    </xf>
    <xf numFmtId="3" fontId="6" fillId="0" borderId="0" xfId="62" applyNumberFormat="1" applyFont="1" applyProtection="1">
      <alignment/>
      <protection/>
    </xf>
    <xf numFmtId="1" fontId="6" fillId="0" borderId="0" xfId="62" applyNumberFormat="1" applyFont="1" applyProtection="1">
      <alignment/>
      <protection/>
    </xf>
    <xf numFmtId="4" fontId="4" fillId="0" borderId="0" xfId="62" applyNumberFormat="1" applyFont="1" applyProtection="1">
      <alignment/>
      <protection/>
    </xf>
    <xf numFmtId="3" fontId="4" fillId="35" borderId="0" xfId="62" applyNumberFormat="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6" borderId="0" xfId="62" applyFont="1" applyFill="1" applyProtection="1">
      <alignment/>
      <protection/>
    </xf>
    <xf numFmtId="3" fontId="4" fillId="36" borderId="0" xfId="62" applyNumberFormat="1" applyFont="1" applyFill="1" applyProtection="1">
      <alignment/>
      <protection/>
    </xf>
    <xf numFmtId="0" fontId="4" fillId="37" borderId="0" xfId="62" applyFont="1" applyFill="1" applyProtection="1">
      <alignment/>
      <protection/>
    </xf>
    <xf numFmtId="3" fontId="4" fillId="37" borderId="0" xfId="62" applyNumberFormat="1" applyFont="1" applyFill="1" applyProtection="1">
      <alignment/>
      <protection/>
    </xf>
    <xf numFmtId="0" fontId="4" fillId="37" borderId="40" xfId="62" applyFont="1" applyFill="1" applyBorder="1" applyAlignment="1" applyProtection="1" quotePrefix="1">
      <alignment vertical="top" wrapText="1"/>
      <protection/>
    </xf>
    <xf numFmtId="0" fontId="4" fillId="33" borderId="0" xfId="62" applyFont="1" applyFill="1" applyProtection="1">
      <alignment/>
      <protection/>
    </xf>
    <xf numFmtId="4" fontId="4" fillId="0" borderId="0" xfId="62" applyNumberFormat="1" applyFont="1" applyAlignment="1" applyProtection="1">
      <alignment vertical="center"/>
      <protection/>
    </xf>
    <xf numFmtId="3" fontId="4" fillId="0" borderId="0" xfId="62" applyNumberFormat="1" applyFont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4" fontId="4" fillId="33" borderId="0" xfId="62" applyNumberFormat="1" applyFont="1" applyFill="1" applyProtection="1">
      <alignment/>
      <protection/>
    </xf>
    <xf numFmtId="4" fontId="4" fillId="33" borderId="0" xfId="62" applyNumberFormat="1" applyFont="1" applyFill="1" applyAlignment="1" applyProtection="1">
      <alignment horizontal="centerContinuous"/>
      <protection/>
    </xf>
    <xf numFmtId="0" fontId="4" fillId="33" borderId="0" xfId="62" applyFont="1" applyFill="1" applyAlignment="1" applyProtection="1">
      <alignment horizontal="center" vertical="top"/>
      <protection/>
    </xf>
    <xf numFmtId="0" fontId="4" fillId="33" borderId="0" xfId="62" applyFont="1" applyFill="1" applyAlignment="1" applyProtection="1">
      <alignment wrapText="1"/>
      <protection/>
    </xf>
    <xf numFmtId="0" fontId="4" fillId="33" borderId="0" xfId="62" applyFont="1" applyFill="1" applyAlignment="1" applyProtection="1">
      <alignment horizontal="center"/>
      <protection/>
    </xf>
    <xf numFmtId="3" fontId="4" fillId="0" borderId="25" xfId="62" applyNumberFormat="1" applyFont="1" applyBorder="1" applyProtection="1">
      <alignment/>
      <protection locked="0"/>
    </xf>
    <xf numFmtId="4" fontId="4" fillId="0" borderId="25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4" fontId="4" fillId="0" borderId="25" xfId="62" applyNumberFormat="1" applyFont="1" applyBorder="1" applyProtection="1">
      <alignment/>
      <protection locked="0"/>
    </xf>
    <xf numFmtId="4" fontId="4" fillId="34" borderId="25" xfId="62" applyNumberFormat="1" applyFont="1" applyFill="1" applyBorder="1" applyProtection="1">
      <alignment/>
      <protection locked="0"/>
    </xf>
    <xf numFmtId="4" fontId="4" fillId="0" borderId="24" xfId="62" applyNumberFormat="1" applyFont="1" applyBorder="1" applyProtection="1">
      <alignment/>
      <protection locked="0"/>
    </xf>
    <xf numFmtId="4" fontId="4" fillId="0" borderId="25" xfId="62" applyNumberFormat="1" applyFont="1" applyBorder="1" applyAlignment="1" applyProtection="1">
      <alignment horizontal="right"/>
      <protection locked="0"/>
    </xf>
    <xf numFmtId="4" fontId="4" fillId="0" borderId="33" xfId="62" applyNumberFormat="1" applyFont="1" applyBorder="1" applyAlignment="1" applyProtection="1">
      <alignment horizontal="right"/>
      <protection locked="0"/>
    </xf>
    <xf numFmtId="4" fontId="4" fillId="0" borderId="25" xfId="62" applyNumberFormat="1" applyFont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Continuous"/>
      <protection/>
    </xf>
    <xf numFmtId="0" fontId="7" fillId="34" borderId="0" xfId="0" applyFont="1" applyFill="1" applyAlignment="1" applyProtection="1">
      <alignment horizontal="centerContinuous" wrapText="1"/>
      <protection/>
    </xf>
    <xf numFmtId="4" fontId="7" fillId="34" borderId="0" xfId="0" applyNumberFormat="1" applyFont="1" applyFill="1" applyAlignment="1" applyProtection="1">
      <alignment horizontal="centerContinuous"/>
      <protection/>
    </xf>
    <xf numFmtId="4" fontId="7" fillId="0" borderId="0" xfId="0" applyNumberFormat="1" applyFont="1" applyAlignment="1" applyProtection="1">
      <alignment horizontal="right"/>
      <protection/>
    </xf>
    <xf numFmtId="4" fontId="7" fillId="34" borderId="0" xfId="0" applyNumberFormat="1" applyFont="1" applyFill="1" applyAlignment="1" applyProtection="1">
      <alignment horizontal="right"/>
      <protection/>
    </xf>
    <xf numFmtId="4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6" fillId="34" borderId="26" xfId="0" applyFont="1" applyFill="1" applyBorder="1" applyAlignment="1" applyProtection="1">
      <alignment horizontal="centerContinuous"/>
      <protection/>
    </xf>
    <xf numFmtId="4" fontId="6" fillId="34" borderId="27" xfId="0" applyNumberFormat="1" applyFont="1" applyFill="1" applyBorder="1" applyAlignment="1" applyProtection="1">
      <alignment horizontal="centerContinuous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4" fontId="6" fillId="34" borderId="28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4" fillId="34" borderId="14" xfId="0" applyFont="1" applyFill="1" applyBorder="1" applyAlignment="1" applyProtection="1">
      <alignment horizontal="center" vertical="center"/>
      <protection/>
    </xf>
    <xf numFmtId="0" fontId="24" fillId="34" borderId="57" xfId="0" applyFont="1" applyFill="1" applyBorder="1" applyAlignment="1" applyProtection="1">
      <alignment horizontal="center" vertical="center"/>
      <protection/>
    </xf>
    <xf numFmtId="0" fontId="24" fillId="34" borderId="57" xfId="0" applyFont="1" applyFill="1" applyBorder="1" applyAlignment="1" applyProtection="1">
      <alignment horizontal="center" vertical="center" wrapText="1"/>
      <protection/>
    </xf>
    <xf numFmtId="4" fontId="24" fillId="34" borderId="57" xfId="0" applyNumberFormat="1" applyFont="1" applyFill="1" applyBorder="1" applyAlignment="1" applyProtection="1">
      <alignment horizontal="center" vertical="center"/>
      <protection/>
    </xf>
    <xf numFmtId="1" fontId="24" fillId="0" borderId="57" xfId="0" applyNumberFormat="1" applyFont="1" applyBorder="1" applyAlignment="1" applyProtection="1">
      <alignment horizontal="center" vertical="center"/>
      <protection/>
    </xf>
    <xf numFmtId="1" fontId="24" fillId="34" borderId="15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172" fontId="6" fillId="34" borderId="33" xfId="0" applyNumberFormat="1" applyFont="1" applyFill="1" applyBorder="1" applyAlignment="1" applyProtection="1">
      <alignment horizontal="center" vertical="top"/>
      <protection/>
    </xf>
    <xf numFmtId="0" fontId="6" fillId="34" borderId="33" xfId="0" applyFont="1" applyFill="1" applyBorder="1" applyAlignment="1" applyProtection="1">
      <alignment vertical="center" wrapText="1"/>
      <protection/>
    </xf>
    <xf numFmtId="0" fontId="6" fillId="34" borderId="33" xfId="0" applyFont="1" applyFill="1" applyBorder="1" applyAlignment="1" applyProtection="1">
      <alignment horizontal="center"/>
      <protection/>
    </xf>
    <xf numFmtId="4" fontId="6" fillId="34" borderId="33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Border="1" applyAlignment="1" applyProtection="1">
      <alignment horizontal="center"/>
      <protection/>
    </xf>
    <xf numFmtId="1" fontId="6" fillId="34" borderId="34" xfId="0" applyNumberFormat="1" applyFont="1" applyFill="1" applyBorder="1" applyAlignment="1" applyProtection="1">
      <alignment horizontal="center"/>
      <protection/>
    </xf>
    <xf numFmtId="4" fontId="37" fillId="0" borderId="25" xfId="0" applyNumberFormat="1" applyFont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 quotePrefix="1">
      <alignment vertical="top" wrapText="1"/>
      <protection/>
    </xf>
    <xf numFmtId="0" fontId="11" fillId="34" borderId="25" xfId="0" applyFont="1" applyFill="1" applyBorder="1" applyAlignment="1" applyProtection="1">
      <alignment horizontal="center"/>
      <protection/>
    </xf>
    <xf numFmtId="4" fontId="11" fillId="34" borderId="25" xfId="0" applyNumberFormat="1" applyFont="1" applyFill="1" applyBorder="1" applyAlignment="1" applyProtection="1">
      <alignment horizontal="right"/>
      <protection/>
    </xf>
    <xf numFmtId="4" fontId="4" fillId="34" borderId="36" xfId="0" applyNumberFormat="1" applyFont="1" applyFill="1" applyBorder="1" applyAlignment="1" applyProtection="1">
      <alignment horizontal="right"/>
      <protection/>
    </xf>
    <xf numFmtId="172" fontId="30" fillId="34" borderId="40" xfId="0" applyNumberFormat="1" applyFont="1" applyFill="1" applyBorder="1" applyAlignment="1" applyProtection="1">
      <alignment horizontal="center" vertical="top"/>
      <protection/>
    </xf>
    <xf numFmtId="172" fontId="4" fillId="34" borderId="48" xfId="0" applyNumberFormat="1" applyFont="1" applyFill="1" applyBorder="1" applyAlignment="1" applyProtection="1">
      <alignment horizontal="center" vertical="top"/>
      <protection/>
    </xf>
    <xf numFmtId="4" fontId="37" fillId="0" borderId="38" xfId="0" applyNumberFormat="1" applyFont="1" applyBorder="1" applyAlignment="1" applyProtection="1">
      <alignment horizontal="center" vertical="center"/>
      <protection/>
    </xf>
    <xf numFmtId="0" fontId="30" fillId="34" borderId="25" xfId="0" applyFont="1" applyFill="1" applyBorder="1" applyAlignment="1" applyProtection="1" quotePrefix="1">
      <alignment vertical="top" wrapText="1"/>
      <protection/>
    </xf>
    <xf numFmtId="0" fontId="11" fillId="34" borderId="25" xfId="0" applyFont="1" applyFill="1" applyBorder="1" applyAlignment="1" applyProtection="1" quotePrefix="1">
      <alignment horizontal="lef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4" fontId="4" fillId="34" borderId="25" xfId="0" applyNumberFormat="1" applyFont="1" applyFill="1" applyBorder="1" applyAlignment="1" applyProtection="1">
      <alignment horizontal="right"/>
      <protection/>
    </xf>
    <xf numFmtId="0" fontId="6" fillId="34" borderId="42" xfId="0" applyFont="1" applyFill="1" applyBorder="1" applyAlignment="1" applyProtection="1">
      <alignment vertical="center" wrapText="1"/>
      <protection/>
    </xf>
    <xf numFmtId="0" fontId="11" fillId="34" borderId="25" xfId="62" applyFont="1" applyFill="1" applyBorder="1" applyAlignment="1" applyProtection="1" quotePrefix="1">
      <alignment vertical="top" wrapText="1"/>
      <protection/>
    </xf>
    <xf numFmtId="0" fontId="11" fillId="34" borderId="25" xfId="62" applyFont="1" applyFill="1" applyBorder="1" applyAlignment="1" applyProtection="1">
      <alignment horizontal="center"/>
      <protection/>
    </xf>
    <xf numFmtId="4" fontId="11" fillId="34" borderId="25" xfId="62" applyNumberFormat="1" applyFont="1" applyFill="1" applyBorder="1" applyAlignment="1" applyProtection="1">
      <alignment horizontal="right"/>
      <protection/>
    </xf>
    <xf numFmtId="0" fontId="4" fillId="34" borderId="25" xfId="61" applyFont="1" applyFill="1" applyBorder="1" applyAlignment="1" applyProtection="1">
      <alignment horizontal="center"/>
      <protection/>
    </xf>
    <xf numFmtId="0" fontId="6" fillId="34" borderId="42" xfId="0" applyFont="1" applyFill="1" applyBorder="1" applyAlignment="1" applyProtection="1">
      <alignment vertical="top" wrapText="1"/>
      <protection/>
    </xf>
    <xf numFmtId="0" fontId="4" fillId="34" borderId="48" xfId="0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vertical="top" wrapText="1"/>
      <protection/>
    </xf>
    <xf numFmtId="4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" fillId="34" borderId="35" xfId="0" applyFont="1" applyFill="1" applyBorder="1" applyAlignment="1" applyProtection="1" quotePrefix="1">
      <alignment horizontal="center" vertical="top"/>
      <protection/>
    </xf>
    <xf numFmtId="0" fontId="20" fillId="34" borderId="25" xfId="0" applyFont="1" applyFill="1" applyBorder="1" applyAlignment="1" applyProtection="1" quotePrefix="1">
      <alignment vertical="top" wrapText="1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4" fontId="11" fillId="34" borderId="25" xfId="0" applyNumberFormat="1" applyFont="1" applyFill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/>
      <protection/>
    </xf>
    <xf numFmtId="4" fontId="4" fillId="34" borderId="55" xfId="0" applyNumberFormat="1" applyFont="1" applyFill="1" applyBorder="1" applyAlignment="1" applyProtection="1">
      <alignment horizontal="center" vertical="center"/>
      <protection/>
    </xf>
    <xf numFmtId="4" fontId="4" fillId="0" borderId="55" xfId="0" applyNumberFormat="1" applyFont="1" applyBorder="1" applyAlignment="1" applyProtection="1">
      <alignment horizontal="center" vertical="center"/>
      <protection/>
    </xf>
    <xf numFmtId="4" fontId="6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4" fillId="34" borderId="0" xfId="0" applyNumberFormat="1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4" fontId="4" fillId="34" borderId="0" xfId="0" applyNumberFormat="1" applyFont="1" applyFill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0" fontId="4" fillId="34" borderId="0" xfId="0" applyFont="1" applyFill="1" applyAlignment="1" applyProtection="1">
      <alignment horizontal="center" vertical="top"/>
      <protection/>
    </xf>
    <xf numFmtId="0" fontId="4" fillId="34" borderId="0" xfId="0" applyFont="1" applyFill="1" applyAlignment="1" applyProtection="1">
      <alignment wrapText="1"/>
      <protection/>
    </xf>
    <xf numFmtId="0" fontId="4" fillId="34" borderId="0" xfId="0" applyFont="1" applyFill="1" applyAlignment="1" applyProtection="1">
      <alignment horizontal="center"/>
      <protection/>
    </xf>
    <xf numFmtId="4" fontId="37" fillId="0" borderId="25" xfId="0" applyNumberFormat="1" applyFont="1" applyBorder="1" applyAlignment="1" applyProtection="1">
      <alignment horizontal="right"/>
      <protection locked="0"/>
    </xf>
    <xf numFmtId="4" fontId="4" fillId="0" borderId="44" xfId="62" applyNumberFormat="1" applyFont="1" applyBorder="1" applyAlignment="1" applyProtection="1">
      <alignment horizontal="right"/>
      <protection locked="0"/>
    </xf>
    <xf numFmtId="0" fontId="17" fillId="0" borderId="0" xfId="86" applyFont="1" applyAlignment="1" applyProtection="1">
      <alignment horizontal="center" wrapText="1"/>
      <protection/>
    </xf>
    <xf numFmtId="3" fontId="31" fillId="0" borderId="0" xfId="61" applyNumberFormat="1" applyFont="1" applyAlignment="1" applyProtection="1">
      <alignment horizontal="right" wrapText="1"/>
      <protection/>
    </xf>
    <xf numFmtId="0" fontId="31" fillId="0" borderId="0" xfId="61" applyFont="1" applyAlignment="1" applyProtection="1">
      <alignment wrapText="1"/>
      <protection/>
    </xf>
    <xf numFmtId="0" fontId="33" fillId="0" borderId="0" xfId="86" applyFont="1" applyAlignment="1" applyProtection="1">
      <alignment horizontal="center" wrapText="1"/>
      <protection/>
    </xf>
    <xf numFmtId="0" fontId="35" fillId="0" borderId="0" xfId="82" applyFont="1" applyProtection="1">
      <alignment/>
      <protection/>
    </xf>
    <xf numFmtId="169" fontId="6" fillId="34" borderId="58" xfId="82" applyNumberFormat="1" applyFont="1" applyFill="1" applyBorder="1" applyAlignment="1" applyProtection="1">
      <alignment horizontal="center" vertical="center"/>
      <protection/>
    </xf>
    <xf numFmtId="0" fontId="6" fillId="34" borderId="59" xfId="82" applyFont="1" applyFill="1" applyBorder="1" applyAlignment="1" applyProtection="1">
      <alignment horizontal="center" wrapText="1"/>
      <protection/>
    </xf>
    <xf numFmtId="0" fontId="6" fillId="34" borderId="59" xfId="82" applyFont="1" applyFill="1" applyBorder="1" applyAlignment="1" applyProtection="1">
      <alignment wrapText="1"/>
      <protection/>
    </xf>
    <xf numFmtId="4" fontId="6" fillId="0" borderId="59" xfId="82" applyNumberFormat="1" applyFont="1" applyBorder="1" applyAlignment="1" applyProtection="1">
      <alignment horizontal="center" wrapText="1"/>
      <protection/>
    </xf>
    <xf numFmtId="0" fontId="4" fillId="0" borderId="0" xfId="82" applyFont="1" applyProtection="1">
      <alignment/>
      <protection/>
    </xf>
    <xf numFmtId="169" fontId="6" fillId="34" borderId="35" xfId="82" applyNumberFormat="1" applyFont="1" applyFill="1" applyBorder="1" applyAlignment="1" applyProtection="1">
      <alignment horizontal="center" vertical="center" wrapText="1"/>
      <protection/>
    </xf>
    <xf numFmtId="0" fontId="6" fillId="34" borderId="25" xfId="82" applyFont="1" applyFill="1" applyBorder="1" applyAlignment="1" applyProtection="1">
      <alignment horizontal="center" vertical="top" wrapText="1"/>
      <protection/>
    </xf>
    <xf numFmtId="0" fontId="6" fillId="34" borderId="25" xfId="82" applyFont="1" applyFill="1" applyBorder="1" applyAlignment="1" applyProtection="1">
      <alignment horizontal="center" vertical="center" wrapText="1"/>
      <protection/>
    </xf>
    <xf numFmtId="4" fontId="6" fillId="34" borderId="25" xfId="82" applyNumberFormat="1" applyFont="1" applyFill="1" applyBorder="1" applyAlignment="1" applyProtection="1">
      <alignment horizontal="center" vertical="center" wrapText="1"/>
      <protection/>
    </xf>
    <xf numFmtId="4" fontId="6" fillId="0" borderId="25" xfId="82" applyNumberFormat="1" applyFont="1" applyBorder="1" applyAlignment="1" applyProtection="1">
      <alignment horizontal="center" wrapText="1"/>
      <protection/>
    </xf>
    <xf numFmtId="0" fontId="6" fillId="0" borderId="0" xfId="82" applyFont="1" applyProtection="1">
      <alignment/>
      <protection/>
    </xf>
    <xf numFmtId="169" fontId="6" fillId="34" borderId="37" xfId="82" applyNumberFormat="1" applyFont="1" applyFill="1" applyBorder="1" applyAlignment="1" applyProtection="1">
      <alignment horizontal="center" vertical="center" wrapText="1"/>
      <protection/>
    </xf>
    <xf numFmtId="0" fontId="6" fillId="34" borderId="24" xfId="82" applyFont="1" applyFill="1" applyBorder="1" applyAlignment="1" applyProtection="1">
      <alignment horizontal="center" wrapText="1"/>
      <protection/>
    </xf>
    <xf numFmtId="0" fontId="6" fillId="34" borderId="24" xfId="82" applyFont="1" applyFill="1" applyBorder="1" applyAlignment="1" applyProtection="1">
      <alignment horizontal="center" vertical="center" wrapText="1"/>
      <protection/>
    </xf>
    <xf numFmtId="4" fontId="6" fillId="34" borderId="24" xfId="82" applyNumberFormat="1" applyFont="1" applyFill="1" applyBorder="1" applyAlignment="1" applyProtection="1">
      <alignment horizontal="center" vertical="center" wrapText="1"/>
      <protection/>
    </xf>
    <xf numFmtId="4" fontId="6" fillId="0" borderId="24" xfId="82" applyNumberFormat="1" applyFont="1" applyBorder="1" applyAlignment="1" applyProtection="1">
      <alignment horizontal="center" wrapText="1"/>
      <protection/>
    </xf>
    <xf numFmtId="4" fontId="6" fillId="34" borderId="46" xfId="82" applyNumberFormat="1" applyFont="1" applyFill="1" applyBorder="1" applyAlignment="1" applyProtection="1">
      <alignment horizontal="center" wrapText="1"/>
      <protection/>
    </xf>
    <xf numFmtId="1" fontId="6" fillId="34" borderId="37" xfId="85" applyNumberFormat="1" applyFont="1" applyFill="1" applyBorder="1" applyAlignment="1" applyProtection="1">
      <alignment horizontal="center" vertical="center" wrapText="1"/>
      <protection/>
    </xf>
    <xf numFmtId="0" fontId="6" fillId="34" borderId="24" xfId="85" applyFont="1" applyFill="1" applyBorder="1" applyAlignment="1" applyProtection="1">
      <alignment horizontal="center" vertical="center" wrapText="1"/>
      <protection/>
    </xf>
    <xf numFmtId="0" fontId="20" fillId="34" borderId="24" xfId="85" applyFont="1" applyFill="1" applyBorder="1" applyAlignment="1" applyProtection="1">
      <alignment horizontal="center" vertical="center" wrapText="1"/>
      <protection/>
    </xf>
    <xf numFmtId="4" fontId="6" fillId="34" borderId="24" xfId="85" applyNumberFormat="1" applyFont="1" applyFill="1" applyBorder="1" applyAlignment="1" applyProtection="1">
      <alignment horizontal="center" vertical="center" wrapText="1"/>
      <protection/>
    </xf>
    <xf numFmtId="1" fontId="6" fillId="0" borderId="24" xfId="85" applyNumberFormat="1" applyFont="1" applyBorder="1" applyAlignment="1" applyProtection="1">
      <alignment horizontal="center" vertical="center" wrapText="1"/>
      <protection/>
    </xf>
    <xf numFmtId="1" fontId="6" fillId="34" borderId="46" xfId="85" applyNumberFormat="1" applyFont="1" applyFill="1" applyBorder="1" applyAlignment="1" applyProtection="1">
      <alignment horizontal="center" vertical="center" wrapText="1"/>
      <protection/>
    </xf>
    <xf numFmtId="0" fontId="0" fillId="0" borderId="0" xfId="85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172" fontId="6" fillId="34" borderId="28" xfId="0" applyNumberFormat="1" applyFont="1" applyFill="1" applyBorder="1" applyAlignment="1" applyProtection="1">
      <alignment horizontal="center" vertical="top"/>
      <protection/>
    </xf>
    <xf numFmtId="0" fontId="6" fillId="34" borderId="28" xfId="0" applyFont="1" applyFill="1" applyBorder="1" applyAlignment="1" applyProtection="1">
      <alignment vertical="center" wrapText="1"/>
      <protection/>
    </xf>
    <xf numFmtId="0" fontId="4" fillId="34" borderId="28" xfId="80" applyFont="1" applyFill="1" applyBorder="1" applyAlignment="1" applyProtection="1">
      <alignment horizontal="center"/>
      <protection/>
    </xf>
    <xf numFmtId="4" fontId="4" fillId="34" borderId="60" xfId="80" applyNumberFormat="1" applyFont="1" applyFill="1" applyBorder="1" applyAlignment="1" applyProtection="1">
      <alignment horizontal="center"/>
      <protection/>
    </xf>
    <xf numFmtId="4" fontId="4" fillId="0" borderId="28" xfId="61" applyNumberFormat="1" applyFont="1" applyBorder="1" applyAlignment="1" applyProtection="1">
      <alignment horizontal="center"/>
      <protection/>
    </xf>
    <xf numFmtId="4" fontId="4" fillId="34" borderId="17" xfId="61" applyNumberFormat="1" applyFont="1" applyFill="1" applyBorder="1" applyAlignment="1" applyProtection="1">
      <alignment horizontal="center"/>
      <protection/>
    </xf>
    <xf numFmtId="3" fontId="11" fillId="0" borderId="0" xfId="80" applyNumberFormat="1" applyFont="1" applyProtection="1">
      <alignment/>
      <protection/>
    </xf>
    <xf numFmtId="0" fontId="4" fillId="0" borderId="0" xfId="86" applyFont="1" applyProtection="1">
      <alignment/>
      <protection/>
    </xf>
    <xf numFmtId="0" fontId="4" fillId="34" borderId="38" xfId="0" applyFont="1" applyFill="1" applyBorder="1" applyAlignment="1" applyProtection="1">
      <alignment vertical="center" wrapText="1"/>
      <protection/>
    </xf>
    <xf numFmtId="4" fontId="4" fillId="34" borderId="45" xfId="0" applyNumberFormat="1" applyFont="1" applyFill="1" applyBorder="1" applyAlignment="1" applyProtection="1">
      <alignment horizontal="center" vertical="center"/>
      <protection/>
    </xf>
    <xf numFmtId="4" fontId="4" fillId="0" borderId="38" xfId="61" applyNumberFormat="1" applyFont="1" applyBorder="1" applyAlignment="1" applyProtection="1">
      <alignment horizontal="center"/>
      <protection/>
    </xf>
    <xf numFmtId="4" fontId="4" fillId="34" borderId="21" xfId="61" applyNumberFormat="1" applyFont="1" applyFill="1" applyBorder="1" applyAlignment="1" applyProtection="1">
      <alignment horizontal="center"/>
      <protection/>
    </xf>
    <xf numFmtId="0" fontId="4" fillId="34" borderId="35" xfId="86" applyFont="1" applyFill="1" applyBorder="1" applyAlignment="1" applyProtection="1">
      <alignment horizontal="center" vertical="top"/>
      <protection/>
    </xf>
    <xf numFmtId="172" fontId="4" fillId="34" borderId="25" xfId="86" applyNumberFormat="1" applyFont="1" applyFill="1" applyBorder="1" applyAlignment="1" applyProtection="1">
      <alignment horizontal="center" vertical="top"/>
      <protection/>
    </xf>
    <xf numFmtId="0" fontId="4" fillId="34" borderId="25" xfId="86" applyFont="1" applyFill="1" applyBorder="1" applyAlignment="1" applyProtection="1" quotePrefix="1">
      <alignment vertical="top" wrapText="1"/>
      <protection/>
    </xf>
    <xf numFmtId="0" fontId="4" fillId="34" borderId="25" xfId="86" applyFont="1" applyFill="1" applyBorder="1" applyAlignment="1" applyProtection="1">
      <alignment horizontal="center"/>
      <protection/>
    </xf>
    <xf numFmtId="4" fontId="4" fillId="34" borderId="44" xfId="86" applyNumberFormat="1" applyFont="1" applyFill="1" applyBorder="1" applyAlignment="1" applyProtection="1">
      <alignment/>
      <protection/>
    </xf>
    <xf numFmtId="4" fontId="4" fillId="34" borderId="36" xfId="61" applyNumberFormat="1" applyFont="1" applyFill="1" applyBorder="1" applyAlignment="1" applyProtection="1">
      <alignment horizontal="right"/>
      <protection/>
    </xf>
    <xf numFmtId="1" fontId="4" fillId="34" borderId="37" xfId="86" applyNumberFormat="1" applyFont="1" applyFill="1" applyBorder="1" applyAlignment="1" applyProtection="1">
      <alignment horizontal="center" vertical="top" wrapText="1"/>
      <protection/>
    </xf>
    <xf numFmtId="0" fontId="4" fillId="34" borderId="24" xfId="86" applyFont="1" applyFill="1" applyBorder="1" applyAlignment="1" applyProtection="1">
      <alignment horizontal="center" vertical="top" wrapText="1"/>
      <protection/>
    </xf>
    <xf numFmtId="0" fontId="4" fillId="34" borderId="24" xfId="86" applyFont="1" applyFill="1" applyBorder="1" applyAlignment="1" applyProtection="1" quotePrefix="1">
      <alignment horizontal="left" vertical="top" wrapText="1"/>
      <protection/>
    </xf>
    <xf numFmtId="0" fontId="4" fillId="34" borderId="24" xfId="86" applyFont="1" applyFill="1" applyBorder="1" applyAlignment="1" applyProtection="1">
      <alignment horizontal="center" wrapText="1"/>
      <protection/>
    </xf>
    <xf numFmtId="4" fontId="4" fillId="34" borderId="61" xfId="86" applyNumberFormat="1" applyFont="1" applyFill="1" applyBorder="1" applyAlignment="1" applyProtection="1">
      <alignment wrapText="1"/>
      <protection/>
    </xf>
    <xf numFmtId="180" fontId="4" fillId="34" borderId="20" xfId="0" applyNumberFormat="1" applyFont="1" applyFill="1" applyBorder="1" applyAlignment="1" applyProtection="1">
      <alignment horizontal="center" vertical="top"/>
      <protection/>
    </xf>
    <xf numFmtId="180" fontId="4" fillId="34" borderId="38" xfId="0" applyNumberFormat="1" applyFont="1" applyFill="1" applyBorder="1" applyAlignment="1" applyProtection="1">
      <alignment horizontal="center" vertical="top"/>
      <protection/>
    </xf>
    <xf numFmtId="180" fontId="4" fillId="34" borderId="38" xfId="0" applyNumberFormat="1" applyFont="1" applyFill="1" applyBorder="1" applyAlignment="1" applyProtection="1">
      <alignment horizontal="left" vertical="top"/>
      <protection/>
    </xf>
    <xf numFmtId="4" fontId="4" fillId="34" borderId="45" xfId="0" applyNumberFormat="1" applyFont="1" applyFill="1" applyBorder="1" applyAlignment="1" applyProtection="1">
      <alignment horizontal="center" vertical="top"/>
      <protection/>
    </xf>
    <xf numFmtId="1" fontId="4" fillId="34" borderId="35" xfId="86" applyNumberFormat="1" applyFont="1" applyFill="1" applyBorder="1" applyAlignment="1" applyProtection="1">
      <alignment horizontal="center" vertical="top" wrapText="1"/>
      <protection/>
    </xf>
    <xf numFmtId="0" fontId="4" fillId="34" borderId="25" xfId="0" applyFont="1" applyFill="1" applyBorder="1" applyAlignment="1" applyProtection="1" quotePrefix="1">
      <alignment horizontal="left" vertical="top" wrapText="1"/>
      <protection/>
    </xf>
    <xf numFmtId="0" fontId="4" fillId="34" borderId="25" xfId="0" applyFont="1" applyFill="1" applyBorder="1" applyAlignment="1" applyProtection="1">
      <alignment horizontal="center" wrapText="1"/>
      <protection/>
    </xf>
    <xf numFmtId="4" fontId="4" fillId="34" borderId="44" xfId="0" applyNumberFormat="1" applyFont="1" applyFill="1" applyBorder="1" applyAlignment="1" applyProtection="1">
      <alignment wrapText="1"/>
      <protection/>
    </xf>
    <xf numFmtId="0" fontId="4" fillId="34" borderId="25" xfId="0" applyFont="1" applyFill="1" applyBorder="1" applyAlignment="1" applyProtection="1">
      <alignment horizontal="center" vertical="top" wrapText="1"/>
      <protection/>
    </xf>
    <xf numFmtId="1" fontId="4" fillId="34" borderId="16" xfId="85" applyNumberFormat="1" applyFont="1" applyFill="1" applyBorder="1" applyAlignment="1" applyProtection="1">
      <alignment horizontal="center" vertical="center" wrapText="1"/>
      <protection/>
    </xf>
    <xf numFmtId="0" fontId="6" fillId="34" borderId="28" xfId="85" applyFont="1" applyFill="1" applyBorder="1" applyAlignment="1" applyProtection="1" quotePrefix="1">
      <alignment horizontal="center" vertical="top"/>
      <protection/>
    </xf>
    <xf numFmtId="0" fontId="20" fillId="34" borderId="28" xfId="85" applyFont="1" applyFill="1" applyBorder="1" applyAlignment="1" applyProtection="1">
      <alignment horizontal="left" vertical="top" wrapText="1"/>
      <protection/>
    </xf>
    <xf numFmtId="0" fontId="4" fillId="34" borderId="28" xfId="85" applyFont="1" applyFill="1" applyBorder="1" applyAlignment="1" applyProtection="1">
      <alignment horizontal="center" vertical="center" wrapText="1"/>
      <protection/>
    </xf>
    <xf numFmtId="4" fontId="4" fillId="34" borderId="28" xfId="85" applyNumberFormat="1" applyFont="1" applyFill="1" applyBorder="1" applyAlignment="1" applyProtection="1">
      <alignment horizontal="center" vertical="center" wrapText="1"/>
      <protection/>
    </xf>
    <xf numFmtId="4" fontId="4" fillId="0" borderId="28" xfId="85" applyNumberFormat="1" applyFont="1" applyBorder="1" applyAlignment="1" applyProtection="1">
      <alignment horizontal="center" vertical="center"/>
      <protection/>
    </xf>
    <xf numFmtId="4" fontId="4" fillId="34" borderId="17" xfId="85" applyNumberFormat="1" applyFont="1" applyFill="1" applyBorder="1" applyAlignment="1" applyProtection="1">
      <alignment horizontal="center" vertical="center" wrapText="1"/>
      <protection/>
    </xf>
    <xf numFmtId="1" fontId="4" fillId="34" borderId="35" xfId="74" applyNumberFormat="1" applyFont="1" applyFill="1" applyBorder="1" applyAlignment="1" applyProtection="1">
      <alignment horizontal="center" vertical="center"/>
      <protection/>
    </xf>
    <xf numFmtId="172" fontId="4" fillId="34" borderId="25" xfId="81" applyNumberFormat="1" applyFont="1" applyFill="1" applyBorder="1" applyAlignment="1" applyProtection="1">
      <alignment horizontal="center" vertical="top"/>
      <protection/>
    </xf>
    <xf numFmtId="0" fontId="11" fillId="34" borderId="25" xfId="81" applyFont="1" applyFill="1" applyBorder="1" applyAlignment="1" applyProtection="1" quotePrefix="1">
      <alignment vertical="top" wrapText="1"/>
      <protection/>
    </xf>
    <xf numFmtId="0" fontId="4" fillId="34" borderId="25" xfId="81" applyFont="1" applyFill="1" applyBorder="1" applyAlignment="1" applyProtection="1">
      <alignment horizontal="center" vertical="center" wrapText="1"/>
      <protection/>
    </xf>
    <xf numFmtId="4" fontId="4" fillId="34" borderId="25" xfId="74" applyNumberFormat="1" applyFont="1" applyFill="1" applyBorder="1" applyAlignment="1" applyProtection="1">
      <alignment horizontal="center" vertical="center"/>
      <protection/>
    </xf>
    <xf numFmtId="4" fontId="4" fillId="0" borderId="38" xfId="74" applyNumberFormat="1" applyFont="1" applyBorder="1" applyAlignment="1" applyProtection="1">
      <alignment horizontal="center" vertical="center"/>
      <protection/>
    </xf>
    <xf numFmtId="4" fontId="17" fillId="34" borderId="21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86" applyFont="1" applyAlignment="1" applyProtection="1">
      <alignment horizontal="center" vertical="center" wrapText="1"/>
      <protection/>
    </xf>
    <xf numFmtId="1" fontId="4" fillId="34" borderId="37" xfId="82" applyNumberFormat="1" applyFont="1" applyFill="1" applyBorder="1" applyAlignment="1" applyProtection="1" quotePrefix="1">
      <alignment horizontal="center" vertical="top"/>
      <protection/>
    </xf>
    <xf numFmtId="0" fontId="4" fillId="34" borderId="24" xfId="82" applyFont="1" applyFill="1" applyBorder="1" applyAlignment="1" applyProtection="1">
      <alignment horizontal="left" vertical="top"/>
      <protection/>
    </xf>
    <xf numFmtId="49" fontId="11" fillId="34" borderId="24" xfId="82" applyNumberFormat="1" applyFont="1" applyFill="1" applyBorder="1" applyAlignment="1" applyProtection="1" quotePrefix="1">
      <alignment horizontal="left" vertical="top" wrapText="1"/>
      <protection/>
    </xf>
    <xf numFmtId="0" fontId="4" fillId="34" borderId="24" xfId="83" applyFont="1" applyFill="1" applyBorder="1" applyAlignment="1" applyProtection="1">
      <alignment horizontal="center"/>
      <protection/>
    </xf>
    <xf numFmtId="4" fontId="4" fillId="34" borderId="24" xfId="83" applyNumberFormat="1" applyFont="1" applyFill="1" applyBorder="1" applyAlignment="1" applyProtection="1">
      <alignment wrapText="1"/>
      <protection/>
    </xf>
    <xf numFmtId="0" fontId="0" fillId="0" borderId="0" xfId="82" applyProtection="1">
      <alignment/>
      <protection/>
    </xf>
    <xf numFmtId="1" fontId="4" fillId="34" borderId="20" xfId="85" applyNumberFormat="1" applyFont="1" applyFill="1" applyBorder="1" applyAlignment="1" applyProtection="1">
      <alignment horizontal="center" vertical="top"/>
      <protection/>
    </xf>
    <xf numFmtId="180" fontId="4" fillId="34" borderId="38" xfId="85" applyNumberFormat="1" applyFont="1" applyFill="1" applyBorder="1" applyAlignment="1" applyProtection="1">
      <alignment horizontal="center" vertical="top"/>
      <protection/>
    </xf>
    <xf numFmtId="0" fontId="11" fillId="34" borderId="38" xfId="85" applyFont="1" applyFill="1" applyBorder="1" applyAlignment="1" applyProtection="1" quotePrefix="1">
      <alignment horizontal="left" vertical="top" wrapText="1"/>
      <protection/>
    </xf>
    <xf numFmtId="0" fontId="4" fillId="34" borderId="38" xfId="85" applyFont="1" applyFill="1" applyBorder="1" applyAlignment="1" applyProtection="1">
      <alignment horizontal="center" vertical="center"/>
      <protection/>
    </xf>
    <xf numFmtId="4" fontId="4" fillId="34" borderId="38" xfId="85" applyNumberFormat="1" applyFont="1" applyFill="1" applyBorder="1" applyAlignment="1" applyProtection="1">
      <alignment horizontal="center" vertical="center"/>
      <protection/>
    </xf>
    <xf numFmtId="4" fontId="4" fillId="0" borderId="38" xfId="85" applyNumberFormat="1" applyFont="1" applyBorder="1" applyAlignment="1" applyProtection="1">
      <alignment horizontal="center" vertical="center"/>
      <protection/>
    </xf>
    <xf numFmtId="4" fontId="4" fillId="34" borderId="21" xfId="85" applyNumberFormat="1" applyFont="1" applyFill="1" applyBorder="1" applyAlignment="1" applyProtection="1">
      <alignment horizontal="center" vertical="center" wrapText="1"/>
      <protection/>
    </xf>
    <xf numFmtId="1" fontId="4" fillId="34" borderId="37" xfId="83" applyNumberFormat="1" applyFont="1" applyFill="1" applyBorder="1" applyAlignment="1" applyProtection="1">
      <alignment horizontal="center" vertical="top" wrapText="1"/>
      <protection/>
    </xf>
    <xf numFmtId="180" fontId="4" fillId="34" borderId="24" xfId="83" applyNumberFormat="1" applyFont="1" applyFill="1" applyBorder="1" applyAlignment="1" applyProtection="1">
      <alignment horizontal="center" vertical="top"/>
      <protection/>
    </xf>
    <xf numFmtId="0" fontId="4" fillId="34" borderId="24" xfId="85" applyFont="1" applyFill="1" applyBorder="1" applyAlignment="1" applyProtection="1" quotePrefix="1">
      <alignment horizontal="left" vertical="top" wrapText="1"/>
      <protection/>
    </xf>
    <xf numFmtId="0" fontId="4" fillId="0" borderId="0" xfId="83" applyFont="1" applyAlignment="1" applyProtection="1">
      <alignment horizontal="center" vertical="center" wrapText="1"/>
      <protection/>
    </xf>
    <xf numFmtId="1" fontId="4" fillId="34" borderId="35" xfId="85" applyNumberFormat="1" applyFont="1" applyFill="1" applyBorder="1" applyAlignment="1" applyProtection="1">
      <alignment horizontal="center" vertical="top"/>
      <protection/>
    </xf>
    <xf numFmtId="0" fontId="4" fillId="34" borderId="25" xfId="85" applyFont="1" applyFill="1" applyBorder="1" applyAlignment="1" applyProtection="1" quotePrefix="1">
      <alignment horizontal="center" vertical="top"/>
      <protection/>
    </xf>
    <xf numFmtId="0" fontId="4" fillId="34" borderId="25" xfId="85" applyFont="1" applyFill="1" applyBorder="1" applyAlignment="1" applyProtection="1" quotePrefix="1">
      <alignment horizontal="left" vertical="top" wrapText="1"/>
      <protection/>
    </xf>
    <xf numFmtId="0" fontId="4" fillId="34" borderId="25" xfId="85" applyFont="1" applyFill="1" applyBorder="1" applyAlignment="1" applyProtection="1">
      <alignment horizontal="center" vertical="center"/>
      <protection/>
    </xf>
    <xf numFmtId="4" fontId="4" fillId="34" borderId="25" xfId="85" applyNumberFormat="1" applyFont="1" applyFill="1" applyBorder="1" applyAlignment="1" applyProtection="1">
      <alignment horizontal="center" vertical="center"/>
      <protection/>
    </xf>
    <xf numFmtId="4" fontId="4" fillId="0" borderId="25" xfId="85" applyNumberFormat="1" applyFont="1" applyBorder="1" applyAlignment="1" applyProtection="1">
      <alignment horizontal="center" vertical="center"/>
      <protection/>
    </xf>
    <xf numFmtId="4" fontId="4" fillId="34" borderId="36" xfId="85" applyNumberFormat="1" applyFont="1" applyFill="1" applyBorder="1" applyAlignment="1" applyProtection="1">
      <alignment horizontal="center" vertical="center" wrapText="1"/>
      <protection/>
    </xf>
    <xf numFmtId="0" fontId="19" fillId="0" borderId="0" xfId="85" applyFont="1" applyAlignment="1" applyProtection="1">
      <alignment horizontal="center"/>
      <protection/>
    </xf>
    <xf numFmtId="1" fontId="4" fillId="34" borderId="35" xfId="85" applyNumberFormat="1" applyFont="1" applyFill="1" applyBorder="1" applyAlignment="1" applyProtection="1">
      <alignment horizontal="center" vertical="top" wrapText="1"/>
      <protection/>
    </xf>
    <xf numFmtId="0" fontId="4" fillId="34" borderId="25" xfId="85" applyFont="1" applyFill="1" applyBorder="1" applyAlignment="1" applyProtection="1">
      <alignment horizontal="center" vertical="top"/>
      <protection/>
    </xf>
    <xf numFmtId="0" fontId="4" fillId="34" borderId="25" xfId="83" applyFont="1" applyFill="1" applyBorder="1" applyAlignment="1" applyProtection="1">
      <alignment horizontal="center"/>
      <protection/>
    </xf>
    <xf numFmtId="4" fontId="4" fillId="34" borderId="25" xfId="85" applyNumberFormat="1" applyFont="1" applyFill="1" applyBorder="1" applyAlignment="1" applyProtection="1">
      <alignment wrapText="1"/>
      <protection/>
    </xf>
    <xf numFmtId="4" fontId="4" fillId="0" borderId="25" xfId="85" applyNumberFormat="1" applyFont="1" applyBorder="1" applyAlignment="1" applyProtection="1">
      <alignment horizontal="center"/>
      <protection/>
    </xf>
    <xf numFmtId="3" fontId="17" fillId="0" borderId="0" xfId="61" applyNumberFormat="1" applyFont="1" applyAlignment="1" applyProtection="1">
      <alignment horizontal="center" wrapText="1"/>
      <protection/>
    </xf>
    <xf numFmtId="3" fontId="4" fillId="0" borderId="0" xfId="61" applyNumberFormat="1" applyFont="1" applyAlignment="1" applyProtection="1">
      <alignment horizontal="right" wrapText="1"/>
      <protection/>
    </xf>
    <xf numFmtId="0" fontId="4" fillId="0" borderId="0" xfId="61" applyFont="1" applyAlignment="1" applyProtection="1">
      <alignment wrapText="1"/>
      <protection/>
    </xf>
    <xf numFmtId="1" fontId="11" fillId="34" borderId="16" xfId="61" applyNumberFormat="1" applyFont="1" applyFill="1" applyBorder="1" applyAlignment="1" applyProtection="1">
      <alignment horizontal="center" vertical="center"/>
      <protection/>
    </xf>
    <xf numFmtId="0" fontId="20" fillId="34" borderId="28" xfId="61" applyFont="1" applyFill="1" applyBorder="1" applyAlignment="1" applyProtection="1">
      <alignment horizontal="center" vertical="center"/>
      <protection/>
    </xf>
    <xf numFmtId="49" fontId="20" fillId="34" borderId="28" xfId="61" applyNumberFormat="1" applyFont="1" applyFill="1" applyBorder="1" applyAlignment="1" applyProtection="1">
      <alignment horizontal="left" vertical="center" wrapText="1"/>
      <protection/>
    </xf>
    <xf numFmtId="0" fontId="4" fillId="34" borderId="28" xfId="79" applyFont="1" applyFill="1" applyBorder="1" applyAlignment="1" applyProtection="1">
      <alignment horizontal="center"/>
      <protection/>
    </xf>
    <xf numFmtId="4" fontId="4" fillId="34" borderId="28" xfId="79" applyNumberFormat="1" applyFont="1" applyFill="1" applyBorder="1" applyAlignment="1" applyProtection="1">
      <alignment horizontal="center"/>
      <protection/>
    </xf>
    <xf numFmtId="4" fontId="38" fillId="0" borderId="28" xfId="79" applyNumberFormat="1" applyFont="1" applyBorder="1" applyAlignment="1" applyProtection="1">
      <alignment horizontal="center"/>
      <protection/>
    </xf>
    <xf numFmtId="4" fontId="38" fillId="34" borderId="17" xfId="79" applyNumberFormat="1" applyFont="1" applyFill="1" applyBorder="1" applyAlignment="1" applyProtection="1">
      <alignment horizontal="center"/>
      <protection/>
    </xf>
    <xf numFmtId="0" fontId="4" fillId="34" borderId="20" xfId="61" applyFont="1" applyFill="1" applyBorder="1" applyAlignment="1" applyProtection="1">
      <alignment horizontal="center" vertical="top" wrapText="1"/>
      <protection/>
    </xf>
    <xf numFmtId="0" fontId="4" fillId="34" borderId="38" xfId="61" applyFont="1" applyFill="1" applyBorder="1" applyAlignment="1" applyProtection="1">
      <alignment horizontal="center" vertical="top" wrapText="1"/>
      <protection/>
    </xf>
    <xf numFmtId="49" fontId="4" fillId="34" borderId="38" xfId="61" applyNumberFormat="1" applyFont="1" applyFill="1" applyBorder="1" applyAlignment="1" applyProtection="1" quotePrefix="1">
      <alignment horizontal="left" vertical="top" wrapText="1"/>
      <protection/>
    </xf>
    <xf numFmtId="4" fontId="22" fillId="34" borderId="38" xfId="61" applyNumberFormat="1" applyFont="1" applyFill="1" applyBorder="1" applyAlignment="1" applyProtection="1">
      <alignment horizontal="center"/>
      <protection/>
    </xf>
    <xf numFmtId="4" fontId="22" fillId="34" borderId="38" xfId="61" applyNumberFormat="1" applyFont="1" applyFill="1" applyBorder="1" applyAlignment="1" applyProtection="1">
      <alignment horizontal="right"/>
      <protection/>
    </xf>
    <xf numFmtId="4" fontId="38" fillId="0" borderId="38" xfId="61" applyNumberFormat="1" applyFont="1" applyBorder="1" applyAlignment="1" applyProtection="1">
      <alignment horizontal="center" vertical="center"/>
      <protection/>
    </xf>
    <xf numFmtId="4" fontId="38" fillId="34" borderId="21" xfId="61" applyNumberFormat="1" applyFont="1" applyFill="1" applyBorder="1" applyAlignment="1" applyProtection="1">
      <alignment horizontal="center" vertical="center"/>
      <protection/>
    </xf>
    <xf numFmtId="1" fontId="11" fillId="34" borderId="20" xfId="61" applyNumberFormat="1" applyFont="1" applyFill="1" applyBorder="1" applyAlignment="1" applyProtection="1">
      <alignment horizontal="center" vertical="center"/>
      <protection/>
    </xf>
    <xf numFmtId="49" fontId="11" fillId="34" borderId="38" xfId="61" applyNumberFormat="1" applyFont="1" applyFill="1" applyBorder="1" applyAlignment="1" applyProtection="1">
      <alignment horizontal="left" vertical="top" wrapText="1"/>
      <protection/>
    </xf>
    <xf numFmtId="1" fontId="4" fillId="34" borderId="37" xfId="85" applyNumberFormat="1" applyFont="1" applyFill="1" applyBorder="1" applyAlignment="1" applyProtection="1">
      <alignment horizontal="center" vertical="top" wrapText="1"/>
      <protection/>
    </xf>
    <xf numFmtId="0" fontId="4" fillId="34" borderId="24" xfId="85" applyFont="1" applyFill="1" applyBorder="1" applyAlignment="1" applyProtection="1">
      <alignment horizontal="center" vertical="top"/>
      <protection/>
    </xf>
    <xf numFmtId="4" fontId="4" fillId="34" borderId="24" xfId="85" applyNumberFormat="1" applyFont="1" applyFill="1" applyBorder="1" applyAlignment="1" applyProtection="1">
      <alignment wrapText="1"/>
      <protection/>
    </xf>
    <xf numFmtId="4" fontId="11" fillId="34" borderId="17" xfId="79" applyNumberFormat="1" applyFont="1" applyFill="1" applyBorder="1" applyAlignment="1" applyProtection="1">
      <alignment horizontal="center"/>
      <protection/>
    </xf>
    <xf numFmtId="1" fontId="4" fillId="34" borderId="20" xfId="0" applyNumberFormat="1" applyFont="1" applyFill="1" applyBorder="1" applyAlignment="1" applyProtection="1">
      <alignment horizontal="center" vertical="top"/>
      <protection/>
    </xf>
    <xf numFmtId="0" fontId="4" fillId="34" borderId="48" xfId="0" applyFont="1" applyFill="1" applyBorder="1" applyAlignment="1" applyProtection="1" quotePrefix="1">
      <alignment horizontal="center" vertical="top"/>
      <protection/>
    </xf>
    <xf numFmtId="0" fontId="4" fillId="34" borderId="38" xfId="0" applyFont="1" applyFill="1" applyBorder="1" applyAlignment="1" applyProtection="1">
      <alignment horizontal="left" vertical="top" wrapText="1"/>
      <protection/>
    </xf>
    <xf numFmtId="0" fontId="4" fillId="34" borderId="38" xfId="78" applyFont="1" applyFill="1" applyBorder="1" applyAlignment="1" applyProtection="1">
      <alignment horizontal="center" wrapText="1"/>
      <protection/>
    </xf>
    <xf numFmtId="4" fontId="4" fillId="34" borderId="45" xfId="78" applyNumberFormat="1" applyFont="1" applyFill="1" applyBorder="1" applyAlignment="1" applyProtection="1">
      <alignment horizontal="center" wrapText="1"/>
      <protection/>
    </xf>
    <xf numFmtId="4" fontId="4" fillId="0" borderId="38" xfId="85" applyNumberFormat="1" applyFont="1" applyBorder="1" applyAlignment="1" applyProtection="1">
      <alignment horizontal="center"/>
      <protection/>
    </xf>
    <xf numFmtId="4" fontId="11" fillId="34" borderId="21" xfId="85" applyNumberFormat="1" applyFont="1" applyFill="1" applyBorder="1" applyAlignment="1" applyProtection="1">
      <alignment horizontal="center"/>
      <protection/>
    </xf>
    <xf numFmtId="0" fontId="4" fillId="34" borderId="40" xfId="0" applyFont="1" applyFill="1" applyBorder="1" applyAlignment="1" applyProtection="1" quotePrefix="1">
      <alignment horizontal="center" vertical="top"/>
      <protection/>
    </xf>
    <xf numFmtId="4" fontId="4" fillId="34" borderId="44" xfId="0" applyNumberFormat="1" applyFont="1" applyFill="1" applyBorder="1" applyAlignment="1" applyProtection="1">
      <alignment/>
      <protection/>
    </xf>
    <xf numFmtId="0" fontId="4" fillId="34" borderId="52" xfId="0" applyFont="1" applyFill="1" applyBorder="1" applyAlignment="1" applyProtection="1" quotePrefix="1">
      <alignment horizontal="center" vertical="top"/>
      <protection/>
    </xf>
    <xf numFmtId="0" fontId="4" fillId="34" borderId="24" xfId="0" applyFont="1" applyFill="1" applyBorder="1" applyAlignment="1" applyProtection="1" quotePrefix="1">
      <alignment horizontal="left" vertical="top" wrapText="1"/>
      <protection/>
    </xf>
    <xf numFmtId="4" fontId="4" fillId="34" borderId="61" xfId="0" applyNumberFormat="1" applyFont="1" applyFill="1" applyBorder="1" applyAlignment="1" applyProtection="1">
      <alignment/>
      <protection/>
    </xf>
    <xf numFmtId="1" fontId="4" fillId="34" borderId="35" xfId="0" applyNumberFormat="1" applyFont="1" applyFill="1" applyBorder="1" applyAlignment="1" applyProtection="1">
      <alignment horizontal="center" vertical="top"/>
      <protection/>
    </xf>
    <xf numFmtId="0" fontId="4" fillId="34" borderId="38" xfId="0" applyFont="1" applyFill="1" applyBorder="1" applyAlignment="1" applyProtection="1" quotePrefix="1">
      <alignment horizontal="left" vertical="top" wrapText="1"/>
      <protection/>
    </xf>
    <xf numFmtId="4" fontId="4" fillId="34" borderId="44" xfId="78" applyNumberFormat="1" applyFont="1" applyFill="1" applyBorder="1" applyAlignment="1" applyProtection="1">
      <alignment horizontal="center" wrapText="1"/>
      <protection/>
    </xf>
    <xf numFmtId="0" fontId="4" fillId="34" borderId="25" xfId="0" applyFont="1" applyFill="1" applyBorder="1" applyAlignment="1" applyProtection="1" quotePrefix="1">
      <alignment horizontal="center"/>
      <protection/>
    </xf>
    <xf numFmtId="1" fontId="4" fillId="34" borderId="16" xfId="61" applyNumberFormat="1" applyFont="1" applyFill="1" applyBorder="1" applyAlignment="1" applyProtection="1">
      <alignment horizontal="center" vertical="top"/>
      <protection/>
    </xf>
    <xf numFmtId="0" fontId="6" fillId="34" borderId="28" xfId="61" applyFont="1" applyFill="1" applyBorder="1" applyAlignment="1" applyProtection="1" quotePrefix="1">
      <alignment horizontal="center" vertical="top"/>
      <protection/>
    </xf>
    <xf numFmtId="0" fontId="20" fillId="34" borderId="28" xfId="61" applyFont="1" applyFill="1" applyBorder="1" applyAlignment="1" applyProtection="1">
      <alignment horizontal="left" vertical="top" wrapText="1"/>
      <protection/>
    </xf>
    <xf numFmtId="0" fontId="4" fillId="34" borderId="28" xfId="61" applyFont="1" applyFill="1" applyBorder="1" applyAlignment="1" applyProtection="1">
      <alignment horizontal="center" vertical="center" wrapText="1"/>
      <protection/>
    </xf>
    <xf numFmtId="4" fontId="4" fillId="34" borderId="28" xfId="61" applyNumberFormat="1" applyFont="1" applyFill="1" applyBorder="1" applyAlignment="1" applyProtection="1">
      <alignment horizontal="center" vertical="center" wrapText="1"/>
      <protection/>
    </xf>
    <xf numFmtId="4" fontId="4" fillId="0" borderId="28" xfId="61" applyNumberFormat="1" applyFont="1" applyBorder="1" applyAlignment="1" applyProtection="1">
      <alignment horizontal="center" vertical="center"/>
      <protection/>
    </xf>
    <xf numFmtId="4" fontId="11" fillId="34" borderId="17" xfId="61" applyNumberFormat="1" applyFont="1" applyFill="1" applyBorder="1" applyAlignment="1" applyProtection="1">
      <alignment horizontal="center" vertical="center"/>
      <protection/>
    </xf>
    <xf numFmtId="4" fontId="17" fillId="0" borderId="0" xfId="61" applyNumberFormat="1" applyFont="1" applyAlignment="1" applyProtection="1">
      <alignment horizontal="center" wrapText="1"/>
      <protection/>
    </xf>
    <xf numFmtId="3" fontId="19" fillId="0" borderId="0" xfId="61" applyNumberFormat="1" applyFont="1" applyAlignment="1" applyProtection="1">
      <alignment horizontal="center" wrapText="1"/>
      <protection/>
    </xf>
    <xf numFmtId="0" fontId="0" fillId="0" borderId="0" xfId="61" applyProtection="1">
      <alignment/>
      <protection/>
    </xf>
    <xf numFmtId="49" fontId="4" fillId="34" borderId="38" xfId="0" applyNumberFormat="1" applyFont="1" applyFill="1" applyBorder="1" applyAlignment="1" applyProtection="1">
      <alignment vertical="center" wrapText="1"/>
      <protection/>
    </xf>
    <xf numFmtId="0" fontId="4" fillId="34" borderId="38" xfId="77" applyFont="1" applyFill="1" applyBorder="1" applyAlignment="1" applyProtection="1">
      <alignment horizontal="center"/>
      <protection/>
    </xf>
    <xf numFmtId="4" fontId="4" fillId="34" borderId="44" xfId="77" applyNumberFormat="1" applyFont="1" applyFill="1" applyBorder="1" applyAlignment="1" applyProtection="1">
      <alignment horizontal="center"/>
      <protection/>
    </xf>
    <xf numFmtId="4" fontId="4" fillId="0" borderId="38" xfId="61" applyNumberFormat="1" applyFont="1" applyBorder="1" applyAlignment="1" applyProtection="1">
      <alignment horizontal="center" vertical="center"/>
      <protection/>
    </xf>
    <xf numFmtId="4" fontId="11" fillId="34" borderId="36" xfId="61" applyNumberFormat="1" applyFont="1" applyFill="1" applyBorder="1" applyAlignment="1" applyProtection="1">
      <alignment horizontal="center" vertical="center" wrapText="1"/>
      <protection/>
    </xf>
    <xf numFmtId="0" fontId="17" fillId="0" borderId="0" xfId="61" applyFont="1" applyAlignment="1" applyProtection="1">
      <alignment horizontal="center" wrapText="1"/>
      <protection/>
    </xf>
    <xf numFmtId="0" fontId="4" fillId="0" borderId="0" xfId="61" applyFont="1" applyProtection="1">
      <alignment/>
      <protection/>
    </xf>
    <xf numFmtId="49" fontId="4" fillId="34" borderId="25" xfId="0" applyNumberFormat="1" applyFont="1" applyFill="1" applyBorder="1" applyAlignment="1" applyProtection="1" quotePrefix="1">
      <alignment vertical="center" wrapText="1"/>
      <protection/>
    </xf>
    <xf numFmtId="4" fontId="4" fillId="34" borderId="44" xfId="0" applyNumberFormat="1" applyFont="1" applyFill="1" applyBorder="1" applyAlignment="1" applyProtection="1">
      <alignment wrapText="1"/>
      <protection/>
    </xf>
    <xf numFmtId="0" fontId="4" fillId="34" borderId="25" xfId="61" applyFont="1" applyFill="1" applyBorder="1" applyAlignment="1" applyProtection="1" quotePrefix="1">
      <alignment horizontal="center" vertical="top"/>
      <protection/>
    </xf>
    <xf numFmtId="0" fontId="11" fillId="34" borderId="25" xfId="61" applyFont="1" applyFill="1" applyBorder="1" applyAlignment="1" applyProtection="1" quotePrefix="1">
      <alignment horizontal="left" vertical="top" wrapText="1"/>
      <protection/>
    </xf>
    <xf numFmtId="4" fontId="4" fillId="34" borderId="25" xfId="61" applyNumberFormat="1" applyFont="1" applyFill="1" applyBorder="1" applyProtection="1">
      <alignment/>
      <protection/>
    </xf>
    <xf numFmtId="1" fontId="4" fillId="34" borderId="37" xfId="85" applyNumberFormat="1" applyFont="1" applyFill="1" applyBorder="1" applyAlignment="1" applyProtection="1">
      <alignment horizontal="center" vertical="top"/>
      <protection/>
    </xf>
    <xf numFmtId="0" fontId="4" fillId="34" borderId="24" xfId="61" applyFont="1" applyFill="1" applyBorder="1" applyAlignment="1" applyProtection="1" quotePrefix="1">
      <alignment horizontal="center" vertical="top"/>
      <protection/>
    </xf>
    <xf numFmtId="0" fontId="11" fillId="34" borderId="24" xfId="61" applyFont="1" applyFill="1" applyBorder="1" applyAlignment="1" applyProtection="1" quotePrefix="1">
      <alignment horizontal="left" vertical="top" wrapText="1"/>
      <protection/>
    </xf>
    <xf numFmtId="0" fontId="4" fillId="34" borderId="24" xfId="61" applyFont="1" applyFill="1" applyBorder="1" applyAlignment="1" applyProtection="1">
      <alignment horizontal="center"/>
      <protection/>
    </xf>
    <xf numFmtId="4" fontId="4" fillId="34" borderId="24" xfId="61" applyNumberFormat="1" applyFont="1" applyFill="1" applyBorder="1" applyProtection="1">
      <alignment/>
      <protection/>
    </xf>
    <xf numFmtId="1" fontId="4" fillId="34" borderId="20" xfId="61" applyNumberFormat="1" applyFont="1" applyFill="1" applyBorder="1" applyAlignment="1" applyProtection="1">
      <alignment horizontal="center" vertical="top"/>
      <protection/>
    </xf>
    <xf numFmtId="0" fontId="4" fillId="34" borderId="38" xfId="61" applyFont="1" applyFill="1" applyBorder="1" applyAlignment="1" applyProtection="1" quotePrefix="1">
      <alignment horizontal="center" vertical="top"/>
      <protection/>
    </xf>
    <xf numFmtId="0" fontId="4" fillId="34" borderId="38" xfId="61" applyFont="1" applyFill="1" applyBorder="1" applyAlignment="1" applyProtection="1">
      <alignment horizontal="left" vertical="top" wrapText="1"/>
      <protection/>
    </xf>
    <xf numFmtId="0" fontId="4" fillId="34" borderId="38" xfId="61" applyFont="1" applyFill="1" applyBorder="1" applyAlignment="1" applyProtection="1">
      <alignment horizontal="center" vertical="center" wrapText="1"/>
      <protection/>
    </xf>
    <xf numFmtId="4" fontId="4" fillId="34" borderId="38" xfId="61" applyNumberFormat="1" applyFont="1" applyFill="1" applyBorder="1" applyAlignment="1" applyProtection="1">
      <alignment horizontal="center" vertical="center" wrapText="1"/>
      <protection/>
    </xf>
    <xf numFmtId="4" fontId="4" fillId="0" borderId="38" xfId="61" applyNumberFormat="1" applyFont="1" applyBorder="1" applyAlignment="1" applyProtection="1">
      <alignment horizontal="center" vertical="center" wrapText="1"/>
      <protection/>
    </xf>
    <xf numFmtId="4" fontId="11" fillId="34" borderId="21" xfId="61" applyNumberFormat="1" applyFont="1" applyFill="1" applyBorder="1" applyAlignment="1" applyProtection="1">
      <alignment horizontal="center" vertical="center" wrapText="1"/>
      <protection/>
    </xf>
    <xf numFmtId="0" fontId="4" fillId="34" borderId="25" xfId="76" applyFont="1" applyFill="1" applyBorder="1" applyAlignment="1" applyProtection="1">
      <alignment horizontal="center" vertical="top"/>
      <protection/>
    </xf>
    <xf numFmtId="0" fontId="11" fillId="34" borderId="25" xfId="76" applyFont="1" applyFill="1" applyBorder="1" applyAlignment="1" applyProtection="1" quotePrefix="1">
      <alignment horizontal="left" vertical="top" wrapText="1"/>
      <protection/>
    </xf>
    <xf numFmtId="4" fontId="4" fillId="34" borderId="25" xfId="76" applyNumberFormat="1" applyFont="1" applyFill="1" applyBorder="1" applyProtection="1">
      <alignment/>
      <protection/>
    </xf>
    <xf numFmtId="49" fontId="4" fillId="34" borderId="25" xfId="0" applyNumberFormat="1" applyFont="1" applyFill="1" applyBorder="1" applyAlignment="1" applyProtection="1" quotePrefix="1">
      <alignment vertical="top" wrapText="1"/>
      <protection/>
    </xf>
    <xf numFmtId="4" fontId="4" fillId="34" borderId="44" xfId="86" applyNumberFormat="1" applyFont="1" applyFill="1" applyBorder="1" applyProtection="1">
      <alignment/>
      <protection/>
    </xf>
    <xf numFmtId="4" fontId="4" fillId="34" borderId="21" xfId="85" applyNumberFormat="1" applyFont="1" applyFill="1" applyBorder="1" applyAlignment="1" applyProtection="1">
      <alignment horizontal="center" wrapText="1"/>
      <protection/>
    </xf>
    <xf numFmtId="4" fontId="11" fillId="34" borderId="21" xfId="61" applyNumberFormat="1" applyFont="1" applyFill="1" applyBorder="1" applyAlignment="1" applyProtection="1">
      <alignment horizontal="center" vertical="center"/>
      <protection/>
    </xf>
    <xf numFmtId="4" fontId="11" fillId="34" borderId="36" xfId="85" applyNumberFormat="1" applyFont="1" applyFill="1" applyBorder="1" applyAlignment="1" applyProtection="1">
      <alignment horizontal="center" vertical="center" wrapText="1"/>
      <protection/>
    </xf>
    <xf numFmtId="49" fontId="4" fillId="34" borderId="38" xfId="0" applyNumberFormat="1" applyFont="1" applyFill="1" applyBorder="1" applyAlignment="1" applyProtection="1">
      <alignment vertical="top" wrapText="1"/>
      <protection/>
    </xf>
    <xf numFmtId="0" fontId="4" fillId="34" borderId="37" xfId="86" applyFont="1" applyFill="1" applyBorder="1" applyAlignment="1" applyProtection="1">
      <alignment horizontal="center" vertical="top"/>
      <protection/>
    </xf>
    <xf numFmtId="172" fontId="4" fillId="34" borderId="24" xfId="86" applyNumberFormat="1" applyFont="1" applyFill="1" applyBorder="1" applyAlignment="1" applyProtection="1">
      <alignment horizontal="center" vertical="top"/>
      <protection/>
    </xf>
    <xf numFmtId="0" fontId="4" fillId="34" borderId="24" xfId="86" applyFont="1" applyFill="1" applyBorder="1" applyAlignment="1" applyProtection="1" quotePrefix="1">
      <alignment vertical="top" wrapText="1"/>
      <protection/>
    </xf>
    <xf numFmtId="0" fontId="4" fillId="34" borderId="24" xfId="86" applyFont="1" applyFill="1" applyBorder="1" applyAlignment="1" applyProtection="1">
      <alignment horizontal="center"/>
      <protection/>
    </xf>
    <xf numFmtId="4" fontId="4" fillId="34" borderId="61" xfId="86" applyNumberFormat="1" applyFont="1" applyFill="1" applyBorder="1" applyProtection="1">
      <alignment/>
      <protection/>
    </xf>
    <xf numFmtId="0" fontId="4" fillId="34" borderId="24" xfId="0" applyFont="1" applyFill="1" applyBorder="1" applyAlignment="1" applyProtection="1">
      <alignment horizontal="center" vertical="top" wrapText="1"/>
      <protection/>
    </xf>
    <xf numFmtId="0" fontId="4" fillId="34" borderId="24" xfId="0" applyFont="1" applyFill="1" applyBorder="1" applyAlignment="1" applyProtection="1">
      <alignment horizontal="center" wrapText="1"/>
      <protection/>
    </xf>
    <xf numFmtId="4" fontId="4" fillId="34" borderId="61" xfId="0" applyNumberFormat="1" applyFont="1" applyFill="1" applyBorder="1" applyAlignment="1" applyProtection="1">
      <alignment wrapText="1"/>
      <protection/>
    </xf>
    <xf numFmtId="0" fontId="4" fillId="34" borderId="25" xfId="0" applyFont="1" applyFill="1" applyBorder="1" applyAlignment="1" applyProtection="1" quotePrefix="1">
      <alignment horizontal="center" vertical="top" wrapText="1"/>
      <protection/>
    </xf>
    <xf numFmtId="0" fontId="4" fillId="34" borderId="25" xfId="0" applyFont="1" applyFill="1" applyBorder="1" applyAlignment="1" applyProtection="1" quotePrefix="1">
      <alignment horizontal="left" vertical="center" wrapText="1"/>
      <protection/>
    </xf>
    <xf numFmtId="0" fontId="4" fillId="34" borderId="38" xfId="0" applyFont="1" applyFill="1" applyBorder="1" applyAlignment="1" applyProtection="1" quotePrefix="1">
      <alignment horizontal="center" vertical="top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4" fontId="4" fillId="34" borderId="25" xfId="85" applyNumberFormat="1" applyFont="1" applyFill="1" applyBorder="1" applyAlignment="1" applyProtection="1">
      <alignment horizontal="center" wrapText="1"/>
      <protection/>
    </xf>
    <xf numFmtId="4" fontId="11" fillId="34" borderId="36" xfId="85" applyNumberFormat="1" applyFont="1" applyFill="1" applyBorder="1" applyAlignment="1" applyProtection="1">
      <alignment horizontal="center"/>
      <protection/>
    </xf>
    <xf numFmtId="1" fontId="11" fillId="34" borderId="35" xfId="61" applyNumberFormat="1" applyFont="1" applyFill="1" applyBorder="1" applyAlignment="1" applyProtection="1">
      <alignment horizontal="center" vertical="center"/>
      <protection/>
    </xf>
    <xf numFmtId="0" fontId="20" fillId="34" borderId="25" xfId="61" applyFont="1" applyFill="1" applyBorder="1" applyAlignment="1" applyProtection="1">
      <alignment horizontal="center" vertical="center"/>
      <protection/>
    </xf>
    <xf numFmtId="0" fontId="4" fillId="34" borderId="35" xfId="61" applyFont="1" applyFill="1" applyBorder="1" applyAlignment="1" applyProtection="1">
      <alignment horizontal="center" vertical="top" wrapText="1"/>
      <protection/>
    </xf>
    <xf numFmtId="0" fontId="4" fillId="34" borderId="25" xfId="61" applyFont="1" applyFill="1" applyBorder="1" applyAlignment="1" applyProtection="1">
      <alignment horizontal="center" vertical="top" wrapText="1"/>
      <protection/>
    </xf>
    <xf numFmtId="49" fontId="4" fillId="34" borderId="24" xfId="0" applyNumberFormat="1" applyFont="1" applyFill="1" applyBorder="1" applyAlignment="1" applyProtection="1" quotePrefix="1">
      <alignment vertical="top" wrapText="1"/>
      <protection/>
    </xf>
    <xf numFmtId="4" fontId="4" fillId="34" borderId="61" xfId="0" applyNumberFormat="1" applyFont="1" applyFill="1" applyBorder="1" applyAlignment="1" applyProtection="1">
      <alignment wrapText="1"/>
      <protection/>
    </xf>
    <xf numFmtId="1" fontId="4" fillId="34" borderId="35" xfId="83" applyNumberFormat="1" applyFont="1" applyFill="1" applyBorder="1" applyAlignment="1" applyProtection="1">
      <alignment horizontal="center" vertical="top" wrapText="1"/>
      <protection/>
    </xf>
    <xf numFmtId="180" fontId="4" fillId="34" borderId="25" xfId="83" applyNumberFormat="1" applyFont="1" applyFill="1" applyBorder="1" applyAlignment="1" applyProtection="1">
      <alignment horizontal="center" vertical="top"/>
      <protection/>
    </xf>
    <xf numFmtId="4" fontId="4" fillId="34" borderId="25" xfId="83" applyNumberFormat="1" applyFont="1" applyFill="1" applyBorder="1" applyAlignment="1" applyProtection="1">
      <alignment wrapText="1"/>
      <protection/>
    </xf>
    <xf numFmtId="0" fontId="4" fillId="34" borderId="55" xfId="83" applyFont="1" applyFill="1" applyBorder="1" applyAlignment="1" applyProtection="1">
      <alignment horizontal="center" vertical="center"/>
      <protection/>
    </xf>
    <xf numFmtId="4" fontId="4" fillId="34" borderId="55" xfId="83" applyNumberFormat="1" applyFont="1" applyFill="1" applyBorder="1" applyAlignment="1" applyProtection="1">
      <alignment horizontal="center" vertical="center"/>
      <protection/>
    </xf>
    <xf numFmtId="4" fontId="4" fillId="0" borderId="55" xfId="83" applyNumberFormat="1" applyFont="1" applyBorder="1" applyAlignment="1" applyProtection="1">
      <alignment horizontal="center" vertical="center"/>
      <protection/>
    </xf>
    <xf numFmtId="4" fontId="6" fillId="34" borderId="23" xfId="83" applyNumberFormat="1" applyFont="1" applyFill="1" applyBorder="1" applyAlignment="1" applyProtection="1">
      <alignment horizontal="center" vertical="center"/>
      <protection/>
    </xf>
    <xf numFmtId="0" fontId="0" fillId="33" borderId="0" xfId="82" applyFill="1" applyAlignment="1" applyProtection="1">
      <alignment horizontal="center" vertical="center"/>
      <protection/>
    </xf>
    <xf numFmtId="0" fontId="0" fillId="33" borderId="0" xfId="82" applyFill="1" applyProtection="1">
      <alignment/>
      <protection/>
    </xf>
    <xf numFmtId="4" fontId="0" fillId="33" borderId="0" xfId="82" applyNumberFormat="1" applyFill="1" applyAlignment="1" applyProtection="1">
      <alignment horizontal="center" vertical="center"/>
      <protection/>
    </xf>
    <xf numFmtId="4" fontId="0" fillId="0" borderId="0" xfId="82" applyNumberFormat="1" applyProtection="1">
      <alignment/>
      <protection/>
    </xf>
    <xf numFmtId="4" fontId="0" fillId="33" borderId="0" xfId="82" applyNumberFormat="1" applyFill="1" applyProtection="1">
      <alignment/>
      <protection/>
    </xf>
    <xf numFmtId="4" fontId="4" fillId="0" borderId="25" xfId="61" applyNumberFormat="1" applyFont="1" applyBorder="1" applyAlignment="1" applyProtection="1">
      <alignment horizontal="center"/>
      <protection locked="0"/>
    </xf>
    <xf numFmtId="4" fontId="4" fillId="0" borderId="24" xfId="61" applyNumberFormat="1" applyFont="1" applyBorder="1" applyAlignment="1" applyProtection="1">
      <alignment horizontal="center"/>
      <protection locked="0"/>
    </xf>
    <xf numFmtId="4" fontId="4" fillId="0" borderId="38" xfId="61" applyNumberFormat="1" applyFont="1" applyBorder="1" applyAlignment="1" applyProtection="1">
      <alignment horizontal="center"/>
      <protection locked="0"/>
    </xf>
    <xf numFmtId="4" fontId="4" fillId="0" borderId="24" xfId="82" applyNumberFormat="1" applyFont="1" applyBorder="1" applyAlignment="1" applyProtection="1" quotePrefix="1">
      <alignment horizontal="right"/>
      <protection locked="0"/>
    </xf>
    <xf numFmtId="4" fontId="4" fillId="0" borderId="25" xfId="85" applyNumberFormat="1" applyFont="1" applyBorder="1" applyAlignment="1" applyProtection="1">
      <alignment horizontal="center"/>
      <protection locked="0"/>
    </xf>
    <xf numFmtId="4" fontId="4" fillId="0" borderId="24" xfId="85" applyNumberFormat="1" applyFont="1" applyBorder="1" applyAlignment="1" applyProtection="1">
      <alignment horizontal="center"/>
      <protection locked="0"/>
    </xf>
    <xf numFmtId="4" fontId="4" fillId="0" borderId="25" xfId="61" applyNumberFormat="1" applyFont="1" applyBorder="1" applyProtection="1">
      <alignment/>
      <protection locked="0"/>
    </xf>
    <xf numFmtId="4" fontId="38" fillId="0" borderId="25" xfId="79" applyNumberFormat="1" applyFont="1" applyBorder="1" applyAlignment="1" applyProtection="1">
      <alignment horizontal="center"/>
      <protection locked="0"/>
    </xf>
    <xf numFmtId="4" fontId="38" fillId="0" borderId="25" xfId="61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/>
      <protection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10" fillId="34" borderId="62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24" fillId="34" borderId="57" xfId="0" applyFont="1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6" fillId="34" borderId="28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6" fillId="34" borderId="63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4" fontId="10" fillId="34" borderId="36" xfId="0" applyNumberFormat="1" applyFont="1" applyFill="1" applyBorder="1" applyAlignment="1">
      <alignment horizontal="right" vertical="center"/>
    </xf>
    <xf numFmtId="4" fontId="10" fillId="34" borderId="19" xfId="0" applyNumberFormat="1" applyFont="1" applyFill="1" applyBorder="1" applyAlignment="1">
      <alignment horizontal="right" vertical="center"/>
    </xf>
    <xf numFmtId="0" fontId="6" fillId="34" borderId="67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169" fontId="6" fillId="34" borderId="22" xfId="62" applyNumberFormat="1" applyFont="1" applyFill="1" applyBorder="1" applyAlignment="1" applyProtection="1">
      <alignment horizontal="center" vertical="center"/>
      <protection/>
    </xf>
    <xf numFmtId="0" fontId="0" fillId="34" borderId="70" xfId="62" applyFill="1" applyBorder="1" applyAlignment="1" applyProtection="1">
      <alignment horizontal="center" vertical="center"/>
      <protection/>
    </xf>
    <xf numFmtId="0" fontId="0" fillId="34" borderId="71" xfId="62" applyFill="1" applyBorder="1" applyAlignment="1" applyProtection="1">
      <alignment horizontal="center" vertical="center"/>
      <protection/>
    </xf>
    <xf numFmtId="0" fontId="4" fillId="34" borderId="65" xfId="62" applyFont="1" applyFill="1" applyBorder="1" applyAlignment="1" applyProtection="1">
      <alignment horizontal="left" vertical="center"/>
      <protection/>
    </xf>
    <xf numFmtId="0" fontId="0" fillId="34" borderId="65" xfId="62" applyFill="1" applyBorder="1" applyAlignment="1" applyProtection="1">
      <alignment vertical="center"/>
      <protection/>
    </xf>
    <xf numFmtId="0" fontId="0" fillId="34" borderId="0" xfId="62" applyFill="1" applyAlignment="1" applyProtection="1">
      <alignment vertical="center"/>
      <protection/>
    </xf>
    <xf numFmtId="0" fontId="4" fillId="33" borderId="0" xfId="62" applyFont="1" applyFill="1" applyAlignment="1" applyProtection="1">
      <alignment horizontal="left" vertical="top" wrapText="1"/>
      <protection/>
    </xf>
    <xf numFmtId="0" fontId="0" fillId="33" borderId="0" xfId="62" applyFill="1" applyAlignment="1" applyProtection="1">
      <alignment horizontal="left" wrapText="1"/>
      <protection/>
    </xf>
    <xf numFmtId="0" fontId="10" fillId="34" borderId="0" xfId="62" applyFont="1" applyFill="1" applyAlignment="1" applyProtection="1">
      <alignment horizontal="center" vertical="center"/>
      <protection/>
    </xf>
    <xf numFmtId="0" fontId="39" fillId="34" borderId="0" xfId="62" applyFont="1" applyFill="1" applyAlignment="1" applyProtection="1">
      <alignment vertical="center"/>
      <protection/>
    </xf>
    <xf numFmtId="0" fontId="6" fillId="34" borderId="58" xfId="62" applyFont="1" applyFill="1" applyBorder="1" applyAlignment="1" applyProtection="1">
      <alignment horizontal="center" vertical="center" wrapText="1"/>
      <protection/>
    </xf>
    <xf numFmtId="0" fontId="0" fillId="34" borderId="37" xfId="62" applyFill="1" applyBorder="1" applyAlignment="1" applyProtection="1">
      <alignment horizontal="center"/>
      <protection/>
    </xf>
    <xf numFmtId="0" fontId="6" fillId="34" borderId="59" xfId="62" applyFont="1" applyFill="1" applyBorder="1" applyAlignment="1" applyProtection="1">
      <alignment horizontal="center" vertical="center" wrapText="1"/>
      <protection/>
    </xf>
    <xf numFmtId="0" fontId="0" fillId="34" borderId="24" xfId="62" applyFill="1" applyBorder="1" applyAlignment="1" applyProtection="1">
      <alignment horizontal="center"/>
      <protection/>
    </xf>
    <xf numFmtId="0" fontId="0" fillId="34" borderId="24" xfId="62" applyFill="1" applyBorder="1" applyAlignment="1" applyProtection="1">
      <alignment wrapText="1"/>
      <protection/>
    </xf>
    <xf numFmtId="4" fontId="6" fillId="0" borderId="59" xfId="62" applyNumberFormat="1" applyFont="1" applyBorder="1" applyAlignment="1" applyProtection="1">
      <alignment horizontal="center" vertical="center" wrapText="1"/>
      <protection/>
    </xf>
    <xf numFmtId="4" fontId="0" fillId="0" borderId="24" xfId="62" applyNumberFormat="1" applyBorder="1" applyAlignment="1" applyProtection="1">
      <alignment horizontal="center"/>
      <protection/>
    </xf>
    <xf numFmtId="4" fontId="6" fillId="34" borderId="72" xfId="62" applyNumberFormat="1" applyFont="1" applyFill="1" applyBorder="1" applyAlignment="1" applyProtection="1">
      <alignment horizontal="center" vertical="center" wrapText="1"/>
      <protection/>
    </xf>
    <xf numFmtId="4" fontId="0" fillId="34" borderId="46" xfId="62" applyNumberFormat="1" applyFill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39" fillId="34" borderId="0" xfId="0" applyFont="1" applyFill="1" applyAlignment="1" applyProtection="1">
      <alignment vertical="center"/>
      <protection/>
    </xf>
    <xf numFmtId="0" fontId="39" fillId="34" borderId="11" xfId="0" applyFont="1" applyFill="1" applyBorder="1" applyAlignment="1" applyProtection="1">
      <alignment vertical="center"/>
      <protection/>
    </xf>
    <xf numFmtId="0" fontId="4" fillId="34" borderId="65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169" fontId="6" fillId="34" borderId="22" xfId="0" applyNumberFormat="1" applyFont="1" applyFill="1" applyBorder="1" applyAlignment="1" applyProtection="1">
      <alignment horizontal="center" vertical="center"/>
      <protection/>
    </xf>
    <xf numFmtId="169" fontId="6" fillId="34" borderId="70" xfId="0" applyNumberFormat="1" applyFont="1" applyFill="1" applyBorder="1" applyAlignment="1" applyProtection="1">
      <alignment horizontal="center" vertical="center"/>
      <protection/>
    </xf>
    <xf numFmtId="169" fontId="6" fillId="34" borderId="71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left" vertical="top" wrapText="1"/>
      <protection/>
    </xf>
    <xf numFmtId="4" fontId="6" fillId="0" borderId="59" xfId="0" applyNumberFormat="1" applyFont="1" applyBorder="1" applyAlignment="1" applyProtection="1">
      <alignment horizontal="center" vertical="center" wrapText="1"/>
      <protection/>
    </xf>
    <xf numFmtId="4" fontId="0" fillId="0" borderId="24" xfId="0" applyNumberFormat="1" applyBorder="1" applyAlignment="1" applyProtection="1">
      <alignment horizontal="center"/>
      <protection/>
    </xf>
    <xf numFmtId="4" fontId="6" fillId="34" borderId="72" xfId="0" applyNumberFormat="1" applyFont="1" applyFill="1" applyBorder="1" applyAlignment="1" applyProtection="1">
      <alignment horizontal="center" vertical="center" wrapText="1"/>
      <protection/>
    </xf>
    <xf numFmtId="4" fontId="0" fillId="34" borderId="46" xfId="0" applyNumberFormat="1" applyFill="1" applyBorder="1" applyAlignment="1" applyProtection="1">
      <alignment horizontal="center"/>
      <protection/>
    </xf>
    <xf numFmtId="0" fontId="6" fillId="34" borderId="59" xfId="0" applyFont="1" applyFill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 horizontal="center"/>
      <protection/>
    </xf>
    <xf numFmtId="0" fontId="6" fillId="34" borderId="58" xfId="0" applyFont="1" applyFill="1" applyBorder="1" applyAlignment="1" applyProtection="1">
      <alignment horizontal="center" vertical="center" wrapText="1"/>
      <protection/>
    </xf>
    <xf numFmtId="0" fontId="0" fillId="34" borderId="37" xfId="0" applyFill="1" applyBorder="1" applyAlignment="1" applyProtection="1">
      <alignment horizontal="center"/>
      <protection/>
    </xf>
    <xf numFmtId="0" fontId="6" fillId="34" borderId="22" xfId="83" applyFont="1" applyFill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vertical="center"/>
      <protection/>
    </xf>
    <xf numFmtId="0" fontId="1" fillId="0" borderId="71" xfId="0" applyFont="1" applyBorder="1" applyAlignment="1" applyProtection="1">
      <alignment vertical="center"/>
      <protection/>
    </xf>
    <xf numFmtId="169" fontId="7" fillId="34" borderId="0" xfId="84" applyNumberFormat="1" applyFont="1" applyFill="1" applyAlignment="1" applyProtection="1">
      <alignment horizontal="center" vertical="center"/>
      <protection/>
    </xf>
    <xf numFmtId="169" fontId="34" fillId="34" borderId="0" xfId="84" applyNumberFormat="1" applyFont="1" applyFill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/>
    </xf>
    <xf numFmtId="4" fontId="6" fillId="34" borderId="72" xfId="82" applyNumberFormat="1" applyFont="1" applyFill="1" applyBorder="1" applyAlignment="1" applyProtection="1">
      <alignment horizontal="center" vertical="center" wrapText="1"/>
      <protection/>
    </xf>
    <xf numFmtId="4" fontId="6" fillId="34" borderId="36" xfId="82" applyNumberFormat="1" applyFont="1" applyFill="1" applyBorder="1" applyAlignment="1" applyProtection="1">
      <alignment horizontal="center" vertical="center" wrapText="1"/>
      <protection/>
    </xf>
    <xf numFmtId="0" fontId="42" fillId="34" borderId="73" xfId="61" applyFont="1" applyFill="1" applyBorder="1" applyAlignment="1" applyProtection="1">
      <alignment horizontal="center" vertical="center" wrapText="1"/>
      <protection/>
    </xf>
    <xf numFmtId="0" fontId="42" fillId="34" borderId="74" xfId="61" applyFont="1" applyFill="1" applyBorder="1" applyAlignment="1" applyProtection="1">
      <alignment horizontal="center" vertical="center" wrapText="1"/>
      <protection/>
    </xf>
    <xf numFmtId="0" fontId="42" fillId="34" borderId="75" xfId="61" applyFont="1" applyFill="1" applyBorder="1" applyAlignment="1" applyProtection="1">
      <alignment horizontal="center" vertical="center" wrapText="1"/>
      <protection/>
    </xf>
    <xf numFmtId="0" fontId="6" fillId="34" borderId="26" xfId="82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42" fillId="34" borderId="76" xfId="0" applyFont="1" applyFill="1" applyBorder="1" applyAlignment="1" applyProtection="1">
      <alignment horizontal="center" vertical="center"/>
      <protection/>
    </xf>
    <xf numFmtId="0" fontId="44" fillId="34" borderId="74" xfId="0" applyFont="1" applyFill="1" applyBorder="1" applyAlignment="1" applyProtection="1">
      <alignment vertical="center"/>
      <protection/>
    </xf>
    <xf numFmtId="0" fontId="44" fillId="34" borderId="75" xfId="0" applyFont="1" applyFill="1" applyBorder="1" applyAlignment="1" applyProtection="1">
      <alignment vertical="center"/>
      <protection/>
    </xf>
    <xf numFmtId="0" fontId="0" fillId="34" borderId="74" xfId="0" applyFill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42" fillId="34" borderId="76" xfId="0" applyFont="1" applyFill="1" applyBorder="1" applyAlignment="1" applyProtection="1">
      <alignment horizontal="center"/>
      <protection/>
    </xf>
    <xf numFmtId="0" fontId="44" fillId="34" borderId="74" xfId="0" applyFont="1" applyFill="1" applyBorder="1" applyAlignment="1" applyProtection="1">
      <alignment/>
      <protection/>
    </xf>
    <xf numFmtId="0" fontId="44" fillId="34" borderId="75" xfId="0" applyFont="1" applyFill="1" applyBorder="1" applyAlignment="1" applyProtection="1">
      <alignment/>
      <protection/>
    </xf>
  </cellXfs>
  <cellStyles count="86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ne" xfId="58"/>
    <cellStyle name="Normal_Komorniki-Głuchowo" xfId="59"/>
    <cellStyle name="normální_laroux" xfId="60"/>
    <cellStyle name="Normalny 2" xfId="61"/>
    <cellStyle name="Normalny 2 2" xfId="62"/>
    <cellStyle name="Normalny 2 2 2" xfId="63"/>
    <cellStyle name="Normalny 2 2 3" xfId="64"/>
    <cellStyle name="Normalny 2 3" xfId="65"/>
    <cellStyle name="Normalny 2_Obiekty" xfId="66"/>
    <cellStyle name="Normalny 3" xfId="67"/>
    <cellStyle name="Normalny 4" xfId="68"/>
    <cellStyle name="Normalny 5" xfId="69"/>
    <cellStyle name="Normalny 5 2" xfId="70"/>
    <cellStyle name="Normalny 5_Obiekty" xfId="71"/>
    <cellStyle name="Normalny 6" xfId="72"/>
    <cellStyle name="Normalny 7" xfId="73"/>
    <cellStyle name="Normalny_Arkusz1 (2)" xfId="74"/>
    <cellStyle name="Normalny_POL" xfId="75"/>
    <cellStyle name="Normalny_SL_KOSZT_Dobr_1 2" xfId="76"/>
    <cellStyle name="Normalny_SL_KOSZT_Dobr_2" xfId="77"/>
    <cellStyle name="Normalny_SL_KOSZT_Dobr_3" xfId="78"/>
    <cellStyle name="Normalny_SL_KOSZT_Lew0 2" xfId="79"/>
    <cellStyle name="Normalny_SL_KOSZT_Lew0 3" xfId="80"/>
    <cellStyle name="Normalny_SL-KOSZT_Głuchołazy_1a" xfId="81"/>
    <cellStyle name="Normalny_TER_Bralin.w" xfId="82"/>
    <cellStyle name="Normalny_TER_Chełmno_DP 3" xfId="83"/>
    <cellStyle name="Normalny_TER_choszcz_wa" xfId="84"/>
    <cellStyle name="Normalny_TER_Działdowo_zestawienie 2" xfId="85"/>
    <cellStyle name="Normalny_TER_Milsko_droga 2" xfId="86"/>
    <cellStyle name="Obliczenia" xfId="87"/>
    <cellStyle name="Followed Hyperlink" xfId="88"/>
    <cellStyle name="Opis" xfId="89"/>
    <cellStyle name="Percent" xfId="90"/>
    <cellStyle name="Styl 1" xfId="91"/>
    <cellStyle name="Suma" xfId="92"/>
    <cellStyle name="Tekst objaśnienia" xfId="93"/>
    <cellStyle name="Tekst ostrzeżenia" xfId="94"/>
    <cellStyle name="Tytuł" xfId="95"/>
    <cellStyle name="Uwaga" xfId="96"/>
    <cellStyle name="Currency" xfId="97"/>
    <cellStyle name="Currency [0]" xfId="98"/>
    <cellStyle name="Złe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RDESZCZ.KRZ\WZielonaG\Drezdenko\Etap%20II\TER_Drezdenko_obw_e2_2_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pychala\AppData\Local\Microsoft\Windows\Temporary%20Internet%20Files\Content.Outlook\D1HGIJOV\Obiek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magania"/>
      <sheetName val="D_PG 23"/>
      <sheetName val="PG 23"/>
      <sheetName val="D_MG 24"/>
      <sheetName val="MG 24"/>
      <sheetName val="D_PG 25"/>
      <sheetName val="PG 25"/>
      <sheetName val="D_PG 26"/>
      <sheetName val="PG 26"/>
      <sheetName val="D_P 27"/>
      <sheetName val="P 27"/>
      <sheetName val="D_PZ 28"/>
      <sheetName val="PZ 28"/>
      <sheetName val="P-32 0+055,00"/>
      <sheetName val="P-33 0+008,00"/>
      <sheetName val="Zestawi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ZŚ-1a"/>
      <sheetName val="MS-1"/>
      <sheetName val="WD-2"/>
      <sheetName val="MS-3"/>
      <sheetName val="WD-4"/>
      <sheetName val="WD-5"/>
      <sheetName val="MS-6"/>
      <sheetName val="WD-7"/>
      <sheetName val="WD-8"/>
      <sheetName val="WS 9"/>
      <sheetName val="MS-11"/>
      <sheetName val="WD-12"/>
      <sheetName val="WS-13"/>
      <sheetName val="WS-14"/>
      <sheetName val="WD-15"/>
      <sheetName val="WD-16"/>
      <sheetName val="WD-17"/>
      <sheetName val="PG 18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26"/>
  <sheetViews>
    <sheetView showZeros="0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6.00390625" style="13" customWidth="1"/>
    <col min="2" max="2" width="32.75390625" style="13" customWidth="1"/>
    <col min="3" max="3" width="10.875" style="13" customWidth="1"/>
    <col min="4" max="4" width="12.375" style="13" customWidth="1"/>
    <col min="5" max="5" width="20.75390625" style="10" customWidth="1"/>
    <col min="6" max="6" width="4.75390625" style="0" customWidth="1"/>
    <col min="7" max="7" width="15.75390625" style="0" customWidth="1"/>
    <col min="8" max="8" width="12.75390625" style="0" customWidth="1"/>
  </cols>
  <sheetData>
    <row r="1" spans="1:5" s="2" customFormat="1" ht="24.75" customHeight="1">
      <c r="A1" s="548"/>
      <c r="B1" s="549"/>
      <c r="C1" s="549"/>
      <c r="D1" s="549"/>
      <c r="E1" s="549"/>
    </row>
    <row r="2" spans="1:5" s="2" customFormat="1" ht="24.75" customHeight="1">
      <c r="A2" s="548"/>
      <c r="B2" s="549"/>
      <c r="C2" s="549"/>
      <c r="D2" s="549"/>
      <c r="E2" s="549"/>
    </row>
    <row r="3" spans="1:5" s="2" customFormat="1" ht="24.75" customHeight="1">
      <c r="A3" s="548"/>
      <c r="B3" s="550"/>
      <c r="C3" s="550"/>
      <c r="D3" s="550"/>
      <c r="E3" s="550"/>
    </row>
    <row r="4" spans="1:5" s="2" customFormat="1" ht="24.75" customHeight="1">
      <c r="A4" s="548" t="s">
        <v>18</v>
      </c>
      <c r="B4" s="550"/>
      <c r="C4" s="550"/>
      <c r="D4" s="550"/>
      <c r="E4" s="550"/>
    </row>
    <row r="5" spans="1:5" s="2" customFormat="1" ht="24.75" customHeight="1" thickBot="1">
      <c r="A5" s="15"/>
      <c r="B5" s="15"/>
      <c r="C5" s="15"/>
      <c r="D5" s="15"/>
      <c r="E5" s="15"/>
    </row>
    <row r="6" spans="1:5" s="1" customFormat="1" ht="39.75" customHeight="1" thickTop="1">
      <c r="A6" s="16" t="s">
        <v>126</v>
      </c>
      <c r="B6" s="551" t="s">
        <v>63</v>
      </c>
      <c r="C6" s="552"/>
      <c r="D6" s="552"/>
      <c r="E6" s="17" t="s">
        <v>198</v>
      </c>
    </row>
    <row r="7" spans="1:5" s="3" customFormat="1" ht="15" customHeight="1" thickBot="1">
      <c r="A7" s="18">
        <v>1</v>
      </c>
      <c r="B7" s="553">
        <v>2</v>
      </c>
      <c r="C7" s="554"/>
      <c r="D7" s="554"/>
      <c r="E7" s="19">
        <v>3</v>
      </c>
    </row>
    <row r="8" spans="1:5" s="1" customFormat="1" ht="21.75" customHeight="1" thickTop="1">
      <c r="A8" s="20">
        <v>1</v>
      </c>
      <c r="B8" s="555" t="s">
        <v>179</v>
      </c>
      <c r="C8" s="555"/>
      <c r="D8" s="555"/>
      <c r="E8" s="21">
        <f>'1 - roboty drogowe'!G152</f>
        <v>0</v>
      </c>
    </row>
    <row r="9" spans="1:5" s="1" customFormat="1" ht="21" customHeight="1">
      <c r="A9" s="20">
        <v>2</v>
      </c>
      <c r="B9" s="555" t="s">
        <v>67</v>
      </c>
      <c r="C9" s="555"/>
      <c r="D9" s="555"/>
      <c r="E9" s="22">
        <f>'2 - urządzenia inf.tech.'!G98</f>
        <v>0</v>
      </c>
    </row>
    <row r="10" spans="1:7" s="1" customFormat="1" ht="30" customHeight="1" thickBot="1">
      <c r="A10" s="27">
        <v>3</v>
      </c>
      <c r="B10" s="556" t="s">
        <v>197</v>
      </c>
      <c r="C10" s="556"/>
      <c r="D10" s="556"/>
      <c r="E10" s="28">
        <f>'3 - przepusty'!G148</f>
        <v>0</v>
      </c>
      <c r="G10" s="4"/>
    </row>
    <row r="11" spans="1:8" s="1" customFormat="1" ht="34.5" customHeight="1" thickBot="1" thickTop="1">
      <c r="A11" s="29">
        <v>4</v>
      </c>
      <c r="B11" s="568" t="s">
        <v>358</v>
      </c>
      <c r="C11" s="569"/>
      <c r="D11" s="569"/>
      <c r="E11" s="30">
        <f>SUM(E8:E10)</f>
        <v>0</v>
      </c>
      <c r="G11" s="5"/>
      <c r="H11" s="14"/>
    </row>
    <row r="12" spans="1:8" s="1" customFormat="1" ht="34.5" customHeight="1" thickBot="1" thickTop="1">
      <c r="A12" s="25">
        <v>5</v>
      </c>
      <c r="B12" s="568" t="s">
        <v>359</v>
      </c>
      <c r="C12" s="570"/>
      <c r="D12" s="571"/>
      <c r="E12" s="26">
        <f>E11*0.05</f>
        <v>0</v>
      </c>
      <c r="G12" s="5"/>
      <c r="H12" s="14"/>
    </row>
    <row r="13" spans="1:8" s="1" customFormat="1" ht="34.5" customHeight="1" thickBot="1" thickTop="1">
      <c r="A13" s="25">
        <v>6</v>
      </c>
      <c r="B13" s="568" t="s">
        <v>360</v>
      </c>
      <c r="C13" s="570"/>
      <c r="D13" s="571"/>
      <c r="E13" s="26">
        <f>E11+E12</f>
        <v>0</v>
      </c>
      <c r="G13" s="5"/>
      <c r="H13" s="14"/>
    </row>
    <row r="14" spans="1:5" s="1" customFormat="1" ht="34.5" customHeight="1" thickBot="1" thickTop="1">
      <c r="A14" s="23">
        <v>7</v>
      </c>
      <c r="B14" s="567" t="s">
        <v>361</v>
      </c>
      <c r="C14" s="563"/>
      <c r="D14" s="563"/>
      <c r="E14" s="24">
        <f>E13*0.23</f>
        <v>0</v>
      </c>
    </row>
    <row r="15" spans="1:5" s="1" customFormat="1" ht="19.5" customHeight="1" thickTop="1">
      <c r="A15" s="557">
        <v>8</v>
      </c>
      <c r="B15" s="559" t="s">
        <v>362</v>
      </c>
      <c r="C15" s="560"/>
      <c r="D15" s="561"/>
      <c r="E15" s="565">
        <f>_xlfn.FLOOR.MATH((E13+E14),0.01)</f>
        <v>0</v>
      </c>
    </row>
    <row r="16" spans="1:5" s="1" customFormat="1" ht="15" customHeight="1" thickBot="1">
      <c r="A16" s="558"/>
      <c r="B16" s="562"/>
      <c r="C16" s="563"/>
      <c r="D16" s="564"/>
      <c r="E16" s="566"/>
    </row>
    <row r="17" spans="1:5" s="1" customFormat="1" ht="15" customHeight="1" thickTop="1">
      <c r="A17" s="6"/>
      <c r="B17" s="7"/>
      <c r="C17" s="7"/>
      <c r="D17" s="7"/>
      <c r="E17" s="8"/>
    </row>
    <row r="18" spans="1:5" s="1" customFormat="1" ht="15" customHeight="1">
      <c r="A18" s="6"/>
      <c r="B18" s="9"/>
      <c r="C18" s="7"/>
      <c r="D18" s="7"/>
      <c r="E18" s="8"/>
    </row>
    <row r="19" spans="1:4" ht="15.75">
      <c r="A19" s="10"/>
      <c r="B19" s="11"/>
      <c r="C19" s="10"/>
      <c r="D19" s="10"/>
    </row>
    <row r="20" spans="1:4" ht="15.75">
      <c r="A20" s="10"/>
      <c r="B20" s="10"/>
      <c r="C20" s="10"/>
      <c r="D20" s="10"/>
    </row>
    <row r="21" spans="1:4" ht="15.75">
      <c r="A21" s="10"/>
      <c r="B21" s="10"/>
      <c r="C21" s="10"/>
      <c r="D21" s="10"/>
    </row>
    <row r="22" spans="1:5" ht="15.75">
      <c r="A22" s="10"/>
      <c r="B22" s="10"/>
      <c r="C22" s="10"/>
      <c r="D22" s="10"/>
      <c r="E22" s="12"/>
    </row>
    <row r="23" spans="1:5" ht="15.75">
      <c r="A23" s="10"/>
      <c r="B23" s="10"/>
      <c r="C23" s="10"/>
      <c r="D23" s="10"/>
      <c r="E23" s="12"/>
    </row>
    <row r="24" spans="1:5" ht="15.75">
      <c r="A24" s="10"/>
      <c r="B24" s="10"/>
      <c r="C24" s="10"/>
      <c r="D24" s="10"/>
      <c r="E24" s="12"/>
    </row>
    <row r="25" spans="1:4" ht="15.75">
      <c r="A25" s="10"/>
      <c r="B25" s="10"/>
      <c r="C25" s="10"/>
      <c r="D25" s="10"/>
    </row>
    <row r="26" spans="1:5" ht="15.75">
      <c r="A26" s="10"/>
      <c r="B26" s="10"/>
      <c r="C26" s="10"/>
      <c r="D26" s="10"/>
      <c r="E26" s="12"/>
    </row>
    <row r="88" ht="32.25" customHeight="1"/>
  </sheetData>
  <sheetProtection/>
  <mergeCells count="16">
    <mergeCell ref="B8:D8"/>
    <mergeCell ref="B10:D10"/>
    <mergeCell ref="A15:A16"/>
    <mergeCell ref="B15:D16"/>
    <mergeCell ref="B9:D9"/>
    <mergeCell ref="E15:E16"/>
    <mergeCell ref="B14:D14"/>
    <mergeCell ref="B11:D11"/>
    <mergeCell ref="B12:D12"/>
    <mergeCell ref="B13:D13"/>
    <mergeCell ref="A1:E1"/>
    <mergeCell ref="A4:E4"/>
    <mergeCell ref="A3:E3"/>
    <mergeCell ref="B6:D6"/>
    <mergeCell ref="A2:E2"/>
    <mergeCell ref="B7:D7"/>
  </mergeCells>
  <printOptions/>
  <pageMargins left="1.141732283464567" right="0.07874015748031496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&amp;C&amp;P/17&amp;R&amp;A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131"/>
  <sheetViews>
    <sheetView showZeros="0" view="pageBreakPreview" zoomScale="96" zoomScaleSheetLayoutView="96" zoomScalePageLayoutView="0" workbookViewId="0" topLeftCell="A83">
      <selection activeCell="F86" sqref="F86"/>
    </sheetView>
  </sheetViews>
  <sheetFormatPr defaultColWidth="9.00390625" defaultRowHeight="12.75"/>
  <cols>
    <col min="1" max="1" width="3.75390625" style="236" customWidth="1"/>
    <col min="2" max="2" width="12.00390625" style="236" customWidth="1"/>
    <col min="3" max="3" width="41.625" style="235" customWidth="1"/>
    <col min="4" max="4" width="5.75390625" style="228" customWidth="1"/>
    <col min="5" max="5" width="10.375" style="232" customWidth="1"/>
    <col min="6" max="6" width="8.75390625" style="220" customWidth="1"/>
    <col min="7" max="7" width="10.875" style="232" customWidth="1"/>
    <col min="8" max="8" width="12.75390625" style="215" customWidth="1"/>
    <col min="9" max="9" width="20.75390625" style="216" customWidth="1"/>
    <col min="10" max="10" width="12.75390625" style="215" customWidth="1"/>
    <col min="11" max="16384" width="9.125" style="215" customWidth="1"/>
  </cols>
  <sheetData>
    <row r="1" spans="1:9" s="213" customFormat="1" ht="18.75" hidden="1">
      <c r="A1" s="208"/>
      <c r="B1" s="209"/>
      <c r="C1" s="210"/>
      <c r="D1" s="209"/>
      <c r="E1" s="211"/>
      <c r="F1" s="212"/>
      <c r="G1" s="211"/>
      <c r="I1" s="214"/>
    </row>
    <row r="2" spans="1:9" s="213" customFormat="1" ht="26.25" customHeight="1" thickBot="1">
      <c r="A2" s="580" t="s">
        <v>355</v>
      </c>
      <c r="B2" s="581"/>
      <c r="C2" s="581"/>
      <c r="D2" s="581"/>
      <c r="E2" s="581"/>
      <c r="F2" s="581"/>
      <c r="G2" s="581"/>
      <c r="I2" s="214"/>
    </row>
    <row r="3" spans="1:7" ht="15" customHeight="1" thickTop="1">
      <c r="A3" s="582" t="s">
        <v>126</v>
      </c>
      <c r="B3" s="584" t="s">
        <v>14</v>
      </c>
      <c r="C3" s="584" t="s">
        <v>37</v>
      </c>
      <c r="D3" s="35" t="s">
        <v>125</v>
      </c>
      <c r="E3" s="36"/>
      <c r="F3" s="587" t="s">
        <v>110</v>
      </c>
      <c r="G3" s="589" t="s">
        <v>109</v>
      </c>
    </row>
    <row r="4" spans="1:11" s="217" customFormat="1" ht="45.75" customHeight="1">
      <c r="A4" s="583"/>
      <c r="B4" s="585"/>
      <c r="C4" s="586"/>
      <c r="D4" s="37" t="s">
        <v>38</v>
      </c>
      <c r="E4" s="38" t="s">
        <v>39</v>
      </c>
      <c r="F4" s="588"/>
      <c r="G4" s="590"/>
      <c r="I4" s="218"/>
      <c r="K4" s="215"/>
    </row>
    <row r="5" spans="1:7" s="219" customFormat="1" ht="15" customHeight="1" thickBot="1">
      <c r="A5" s="39">
        <v>1</v>
      </c>
      <c r="B5" s="40">
        <v>2</v>
      </c>
      <c r="C5" s="41">
        <v>3</v>
      </c>
      <c r="D5" s="40">
        <v>4</v>
      </c>
      <c r="E5" s="42">
        <v>5</v>
      </c>
      <c r="F5" s="43">
        <v>6</v>
      </c>
      <c r="G5" s="44">
        <v>7</v>
      </c>
    </row>
    <row r="6" spans="1:7" ht="15" customHeight="1" thickBot="1">
      <c r="A6" s="45"/>
      <c r="B6" s="46" t="s">
        <v>40</v>
      </c>
      <c r="C6" s="47" t="s">
        <v>41</v>
      </c>
      <c r="D6" s="48" t="s">
        <v>42</v>
      </c>
      <c r="E6" s="49" t="s">
        <v>42</v>
      </c>
      <c r="F6" s="50" t="s">
        <v>42</v>
      </c>
      <c r="G6" s="51" t="s">
        <v>42</v>
      </c>
    </row>
    <row r="7" spans="1:7" ht="15" customHeight="1">
      <c r="A7" s="52"/>
      <c r="B7" s="53" t="s">
        <v>94</v>
      </c>
      <c r="C7" s="54" t="s">
        <v>13</v>
      </c>
      <c r="D7" s="55" t="s">
        <v>42</v>
      </c>
      <c r="E7" s="56" t="s">
        <v>42</v>
      </c>
      <c r="F7" s="57" t="s">
        <v>42</v>
      </c>
      <c r="G7" s="58" t="s">
        <v>42</v>
      </c>
    </row>
    <row r="8" spans="1:7" ht="27.75" customHeight="1">
      <c r="A8" s="52">
        <f>A7+1</f>
        <v>1</v>
      </c>
      <c r="B8" s="53"/>
      <c r="C8" s="59" t="s">
        <v>6</v>
      </c>
      <c r="D8" s="60" t="s">
        <v>43</v>
      </c>
      <c r="E8" s="61">
        <v>8.613</v>
      </c>
      <c r="F8" s="237"/>
      <c r="G8" s="62">
        <f>ROUND(E8*F8,2)</f>
        <v>0</v>
      </c>
    </row>
    <row r="9" spans="1:7" ht="29.25" customHeight="1">
      <c r="A9" s="63">
        <v>2</v>
      </c>
      <c r="B9" s="64"/>
      <c r="C9" s="65" t="s">
        <v>133</v>
      </c>
      <c r="D9" s="66" t="s">
        <v>43</v>
      </c>
      <c r="E9" s="67">
        <v>17.41</v>
      </c>
      <c r="F9" s="237"/>
      <c r="G9" s="62">
        <f>ROUND(E9*F9,2)</f>
        <v>0</v>
      </c>
    </row>
    <row r="10" spans="1:8" ht="15" customHeight="1">
      <c r="A10" s="68"/>
      <c r="B10" s="69" t="s">
        <v>116</v>
      </c>
      <c r="C10" s="54" t="s">
        <v>12</v>
      </c>
      <c r="D10" s="70" t="s">
        <v>42</v>
      </c>
      <c r="E10" s="71" t="s">
        <v>42</v>
      </c>
      <c r="F10" s="57" t="s">
        <v>42</v>
      </c>
      <c r="G10" s="58" t="s">
        <v>42</v>
      </c>
      <c r="H10" s="220"/>
    </row>
    <row r="11" spans="1:7" ht="16.5" customHeight="1">
      <c r="A11" s="68"/>
      <c r="B11" s="69"/>
      <c r="C11" s="72" t="s">
        <v>134</v>
      </c>
      <c r="D11" s="55" t="s">
        <v>42</v>
      </c>
      <c r="E11" s="73" t="s">
        <v>42</v>
      </c>
      <c r="F11" s="74" t="s">
        <v>42</v>
      </c>
      <c r="G11" s="75" t="s">
        <v>42</v>
      </c>
    </row>
    <row r="12" spans="1:7" ht="19.5" customHeight="1">
      <c r="A12" s="68">
        <v>3</v>
      </c>
      <c r="B12" s="69"/>
      <c r="C12" s="76" t="s">
        <v>379</v>
      </c>
      <c r="D12" s="60" t="s">
        <v>44</v>
      </c>
      <c r="E12" s="77">
        <v>95</v>
      </c>
      <c r="F12" s="238"/>
      <c r="G12" s="78">
        <f>ROUND(E12*F12,2)</f>
        <v>0</v>
      </c>
    </row>
    <row r="13" spans="1:7" ht="16.5" customHeight="1">
      <c r="A13" s="68">
        <v>4</v>
      </c>
      <c r="B13" s="69"/>
      <c r="C13" s="76" t="s">
        <v>380</v>
      </c>
      <c r="D13" s="60" t="s">
        <v>44</v>
      </c>
      <c r="E13" s="77">
        <v>18</v>
      </c>
      <c r="F13" s="238"/>
      <c r="G13" s="78">
        <f aca="true" t="shared" si="0" ref="G13:G22">ROUND(E13*F13,2)</f>
        <v>0</v>
      </c>
    </row>
    <row r="14" spans="1:7" ht="18.75" customHeight="1">
      <c r="A14" s="68">
        <v>5</v>
      </c>
      <c r="B14" s="69"/>
      <c r="C14" s="76" t="s">
        <v>388</v>
      </c>
      <c r="D14" s="60" t="s">
        <v>44</v>
      </c>
      <c r="E14" s="77">
        <v>19</v>
      </c>
      <c r="F14" s="238"/>
      <c r="G14" s="78">
        <f t="shared" si="0"/>
        <v>0</v>
      </c>
    </row>
    <row r="15" spans="1:7" ht="18.75" customHeight="1">
      <c r="A15" s="68">
        <v>6</v>
      </c>
      <c r="B15" s="69"/>
      <c r="C15" s="76" t="s">
        <v>387</v>
      </c>
      <c r="D15" s="60" t="s">
        <v>44</v>
      </c>
      <c r="E15" s="77">
        <v>40</v>
      </c>
      <c r="F15" s="238"/>
      <c r="G15" s="78">
        <f t="shared" si="0"/>
        <v>0</v>
      </c>
    </row>
    <row r="16" spans="1:7" ht="21.75" customHeight="1">
      <c r="A16" s="68">
        <v>7</v>
      </c>
      <c r="B16" s="69"/>
      <c r="C16" s="76" t="s">
        <v>386</v>
      </c>
      <c r="D16" s="60" t="s">
        <v>44</v>
      </c>
      <c r="E16" s="77">
        <v>59</v>
      </c>
      <c r="F16" s="238"/>
      <c r="G16" s="78">
        <f t="shared" si="0"/>
        <v>0</v>
      </c>
    </row>
    <row r="17" spans="1:9" ht="19.5" customHeight="1">
      <c r="A17" s="68">
        <v>8</v>
      </c>
      <c r="B17" s="69"/>
      <c r="C17" s="76" t="s">
        <v>385</v>
      </c>
      <c r="D17" s="60" t="s">
        <v>44</v>
      </c>
      <c r="E17" s="77">
        <v>18</v>
      </c>
      <c r="F17" s="238"/>
      <c r="G17" s="78">
        <f t="shared" si="0"/>
        <v>0</v>
      </c>
      <c r="I17" s="221"/>
    </row>
    <row r="18" spans="1:7" ht="18.75" customHeight="1">
      <c r="A18" s="68">
        <v>9</v>
      </c>
      <c r="B18" s="69"/>
      <c r="C18" s="76" t="s">
        <v>382</v>
      </c>
      <c r="D18" s="60" t="s">
        <v>44</v>
      </c>
      <c r="E18" s="77">
        <v>1</v>
      </c>
      <c r="F18" s="238"/>
      <c r="G18" s="78">
        <f t="shared" si="0"/>
        <v>0</v>
      </c>
    </row>
    <row r="19" spans="1:7" ht="17.25" customHeight="1">
      <c r="A19" s="68">
        <v>10</v>
      </c>
      <c r="B19" s="69"/>
      <c r="C19" s="76" t="s">
        <v>381</v>
      </c>
      <c r="D19" s="60" t="s">
        <v>44</v>
      </c>
      <c r="E19" s="77">
        <v>3</v>
      </c>
      <c r="F19" s="238"/>
      <c r="G19" s="78">
        <f t="shared" si="0"/>
        <v>0</v>
      </c>
    </row>
    <row r="20" spans="1:7" ht="26.25" customHeight="1">
      <c r="A20" s="68">
        <v>11</v>
      </c>
      <c r="B20" s="69"/>
      <c r="C20" s="76" t="s">
        <v>199</v>
      </c>
      <c r="D20" s="60" t="s">
        <v>22</v>
      </c>
      <c r="E20" s="77">
        <v>0.88</v>
      </c>
      <c r="F20" s="238"/>
      <c r="G20" s="78">
        <f t="shared" si="0"/>
        <v>0</v>
      </c>
    </row>
    <row r="21" spans="1:7" ht="41.25" customHeight="1">
      <c r="A21" s="68">
        <v>12</v>
      </c>
      <c r="B21" s="69"/>
      <c r="C21" s="76" t="s">
        <v>383</v>
      </c>
      <c r="D21" s="60" t="s">
        <v>44</v>
      </c>
      <c r="E21" s="77">
        <v>1</v>
      </c>
      <c r="F21" s="238"/>
      <c r="G21" s="78">
        <f t="shared" si="0"/>
        <v>0</v>
      </c>
    </row>
    <row r="22" spans="1:7" ht="26.25" customHeight="1">
      <c r="A22" s="68">
        <v>13</v>
      </c>
      <c r="B22" s="69"/>
      <c r="C22" s="76" t="s">
        <v>384</v>
      </c>
      <c r="D22" s="60" t="s">
        <v>44</v>
      </c>
      <c r="E22" s="77">
        <v>3</v>
      </c>
      <c r="F22" s="238"/>
      <c r="G22" s="78">
        <f t="shared" si="0"/>
        <v>0</v>
      </c>
    </row>
    <row r="23" spans="1:8" ht="18" customHeight="1">
      <c r="A23" s="79"/>
      <c r="B23" s="80" t="s">
        <v>93</v>
      </c>
      <c r="C23" s="81" t="s">
        <v>89</v>
      </c>
      <c r="D23" s="82" t="s">
        <v>42</v>
      </c>
      <c r="E23" s="83" t="s">
        <v>42</v>
      </c>
      <c r="F23" s="84" t="s">
        <v>42</v>
      </c>
      <c r="G23" s="85" t="s">
        <v>42</v>
      </c>
      <c r="H23" s="220"/>
    </row>
    <row r="24" spans="1:7" ht="15" customHeight="1">
      <c r="A24" s="68">
        <v>14</v>
      </c>
      <c r="B24" s="86"/>
      <c r="C24" s="87" t="s">
        <v>9</v>
      </c>
      <c r="D24" s="88" t="s">
        <v>5</v>
      </c>
      <c r="E24" s="89">
        <v>15783</v>
      </c>
      <c r="F24" s="240"/>
      <c r="G24" s="62">
        <f>ROUND(E24*F24,2)</f>
        <v>0</v>
      </c>
    </row>
    <row r="25" spans="1:7" ht="27" customHeight="1">
      <c r="A25" s="68">
        <v>15</v>
      </c>
      <c r="B25" s="86"/>
      <c r="C25" s="90" t="s">
        <v>140</v>
      </c>
      <c r="D25" s="88" t="s">
        <v>5</v>
      </c>
      <c r="E25" s="91">
        <v>8657</v>
      </c>
      <c r="F25" s="240"/>
      <c r="G25" s="62">
        <f>ROUND(E25*F25,2)</f>
        <v>0</v>
      </c>
    </row>
    <row r="26" spans="1:7" ht="18" customHeight="1">
      <c r="A26" s="92">
        <v>16</v>
      </c>
      <c r="B26" s="86"/>
      <c r="C26" s="87" t="s">
        <v>142</v>
      </c>
      <c r="D26" s="88" t="s">
        <v>5</v>
      </c>
      <c r="E26" s="91">
        <v>7126</v>
      </c>
      <c r="F26" s="240"/>
      <c r="G26" s="62">
        <f>ROUND(E26*F26,2)</f>
        <v>0</v>
      </c>
    </row>
    <row r="27" spans="1:8" ht="15.75" customHeight="1">
      <c r="A27" s="68"/>
      <c r="B27" s="80" t="s">
        <v>92</v>
      </c>
      <c r="C27" s="93" t="s">
        <v>90</v>
      </c>
      <c r="D27" s="82" t="s">
        <v>42</v>
      </c>
      <c r="E27" s="83" t="s">
        <v>42</v>
      </c>
      <c r="F27" s="84" t="s">
        <v>42</v>
      </c>
      <c r="G27" s="85" t="s">
        <v>42</v>
      </c>
      <c r="H27" s="220"/>
    </row>
    <row r="28" spans="1:7" ht="14.25" customHeight="1">
      <c r="A28" s="68">
        <v>17</v>
      </c>
      <c r="B28" s="94"/>
      <c r="C28" s="95" t="s">
        <v>73</v>
      </c>
      <c r="D28" s="88" t="s">
        <v>5</v>
      </c>
      <c r="E28" s="96">
        <v>271.12</v>
      </c>
      <c r="F28" s="241"/>
      <c r="G28" s="62">
        <f>ROUND(E28*F28,2)</f>
        <v>0</v>
      </c>
    </row>
    <row r="29" spans="1:7" ht="14.25" customHeight="1">
      <c r="A29" s="68">
        <v>18</v>
      </c>
      <c r="B29" s="94"/>
      <c r="C29" s="95" t="s">
        <v>143</v>
      </c>
      <c r="D29" s="88" t="s">
        <v>5</v>
      </c>
      <c r="E29" s="96">
        <v>0.75</v>
      </c>
      <c r="F29" s="241"/>
      <c r="G29" s="62">
        <f aca="true" t="shared" si="1" ref="G29:G44">ROUND(E29*F29,2)</f>
        <v>0</v>
      </c>
    </row>
    <row r="30" spans="1:7" ht="24" customHeight="1">
      <c r="A30" s="68">
        <v>19</v>
      </c>
      <c r="B30" s="94"/>
      <c r="C30" s="95" t="s">
        <v>144</v>
      </c>
      <c r="D30" s="88" t="s">
        <v>5</v>
      </c>
      <c r="E30" s="96">
        <v>5</v>
      </c>
      <c r="F30" s="241"/>
      <c r="G30" s="62">
        <f t="shared" si="1"/>
        <v>0</v>
      </c>
    </row>
    <row r="31" spans="1:7" ht="27" customHeight="1">
      <c r="A31" s="68">
        <v>20</v>
      </c>
      <c r="B31" s="94"/>
      <c r="C31" s="95" t="s">
        <v>145</v>
      </c>
      <c r="D31" s="88" t="s">
        <v>5</v>
      </c>
      <c r="E31" s="96">
        <v>8060.7</v>
      </c>
      <c r="F31" s="241"/>
      <c r="G31" s="62">
        <f t="shared" si="1"/>
        <v>0</v>
      </c>
    </row>
    <row r="32" spans="1:7" ht="14.25" customHeight="1">
      <c r="A32" s="68">
        <v>21</v>
      </c>
      <c r="B32" s="94"/>
      <c r="C32" s="95" t="s">
        <v>200</v>
      </c>
      <c r="D32" s="88" t="s">
        <v>5</v>
      </c>
      <c r="E32" s="96">
        <v>14.25</v>
      </c>
      <c r="F32" s="241"/>
      <c r="G32" s="62">
        <f t="shared" si="1"/>
        <v>0</v>
      </c>
    </row>
    <row r="33" spans="1:7" ht="14.25" customHeight="1">
      <c r="A33" s="68">
        <v>22</v>
      </c>
      <c r="B33" s="94"/>
      <c r="C33" s="95" t="s">
        <v>146</v>
      </c>
      <c r="D33" s="88" t="s">
        <v>5</v>
      </c>
      <c r="E33" s="96">
        <v>11402</v>
      </c>
      <c r="F33" s="241"/>
      <c r="G33" s="62">
        <f t="shared" si="1"/>
        <v>0</v>
      </c>
    </row>
    <row r="34" spans="1:7" ht="14.25" customHeight="1">
      <c r="A34" s="68">
        <v>23</v>
      </c>
      <c r="B34" s="94"/>
      <c r="C34" s="95" t="s">
        <v>147</v>
      </c>
      <c r="D34" s="88" t="s">
        <v>5</v>
      </c>
      <c r="E34" s="96">
        <v>100.8</v>
      </c>
      <c r="F34" s="241"/>
      <c r="G34" s="62">
        <f t="shared" si="1"/>
        <v>0</v>
      </c>
    </row>
    <row r="35" spans="1:7" ht="14.25" customHeight="1">
      <c r="A35" s="68">
        <v>24</v>
      </c>
      <c r="B35" s="94"/>
      <c r="C35" s="95" t="s">
        <v>352</v>
      </c>
      <c r="D35" s="88" t="s">
        <v>46</v>
      </c>
      <c r="E35" s="91">
        <v>63</v>
      </c>
      <c r="F35" s="241"/>
      <c r="G35" s="62">
        <f t="shared" si="1"/>
        <v>0</v>
      </c>
    </row>
    <row r="36" spans="1:7" ht="14.25" customHeight="1">
      <c r="A36" s="68">
        <v>25</v>
      </c>
      <c r="B36" s="94"/>
      <c r="C36" s="95" t="s">
        <v>353</v>
      </c>
      <c r="D36" s="88" t="s">
        <v>46</v>
      </c>
      <c r="E36" s="91">
        <v>19</v>
      </c>
      <c r="F36" s="241"/>
      <c r="G36" s="62">
        <f t="shared" si="1"/>
        <v>0</v>
      </c>
    </row>
    <row r="37" spans="1:7" ht="14.25" customHeight="1">
      <c r="A37" s="68">
        <v>26</v>
      </c>
      <c r="B37" s="94"/>
      <c r="C37" s="95" t="s">
        <v>354</v>
      </c>
      <c r="D37" s="88" t="s">
        <v>46</v>
      </c>
      <c r="E37" s="91">
        <v>6</v>
      </c>
      <c r="F37" s="241"/>
      <c r="G37" s="62">
        <f t="shared" si="1"/>
        <v>0</v>
      </c>
    </row>
    <row r="38" spans="1:7" ht="14.25" customHeight="1">
      <c r="A38" s="68">
        <v>27</v>
      </c>
      <c r="B38" s="94"/>
      <c r="C38" s="95" t="s">
        <v>30</v>
      </c>
      <c r="D38" s="88" t="s">
        <v>46</v>
      </c>
      <c r="E38" s="91">
        <v>2229</v>
      </c>
      <c r="F38" s="241"/>
      <c r="G38" s="62">
        <f t="shared" si="1"/>
        <v>0</v>
      </c>
    </row>
    <row r="39" spans="1:7" ht="14.25" customHeight="1">
      <c r="A39" s="68">
        <v>28</v>
      </c>
      <c r="B39" s="94"/>
      <c r="C39" s="95" t="s">
        <v>201</v>
      </c>
      <c r="D39" s="88" t="s">
        <v>46</v>
      </c>
      <c r="E39" s="91">
        <v>1755</v>
      </c>
      <c r="F39" s="241"/>
      <c r="G39" s="62">
        <f t="shared" si="1"/>
        <v>0</v>
      </c>
    </row>
    <row r="40" spans="1:7" ht="15" customHeight="1">
      <c r="A40" s="68">
        <v>29</v>
      </c>
      <c r="B40" s="94"/>
      <c r="C40" s="95" t="s">
        <v>148</v>
      </c>
      <c r="D40" s="88" t="s">
        <v>46</v>
      </c>
      <c r="E40" s="91">
        <v>41</v>
      </c>
      <c r="F40" s="241"/>
      <c r="G40" s="62">
        <f t="shared" si="1"/>
        <v>0</v>
      </c>
    </row>
    <row r="41" spans="1:7" ht="27" customHeight="1">
      <c r="A41" s="68">
        <v>30</v>
      </c>
      <c r="B41" s="94"/>
      <c r="C41" s="95" t="s">
        <v>202</v>
      </c>
      <c r="D41" s="88" t="s">
        <v>44</v>
      </c>
      <c r="E41" s="91">
        <v>2</v>
      </c>
      <c r="F41" s="241"/>
      <c r="G41" s="62">
        <f t="shared" si="1"/>
        <v>0</v>
      </c>
    </row>
    <row r="42" spans="1:7" ht="25.5" customHeight="1">
      <c r="A42" s="68">
        <v>31</v>
      </c>
      <c r="B42" s="94"/>
      <c r="C42" s="95" t="s">
        <v>203</v>
      </c>
      <c r="D42" s="88" t="s">
        <v>44</v>
      </c>
      <c r="E42" s="91">
        <v>22</v>
      </c>
      <c r="F42" s="241"/>
      <c r="G42" s="62">
        <f t="shared" si="1"/>
        <v>0</v>
      </c>
    </row>
    <row r="43" spans="1:7" ht="25.5" customHeight="1">
      <c r="A43" s="68">
        <v>32</v>
      </c>
      <c r="B43" s="94"/>
      <c r="C43" s="95" t="s">
        <v>204</v>
      </c>
      <c r="D43" s="88" t="s">
        <v>44</v>
      </c>
      <c r="E43" s="91">
        <v>18</v>
      </c>
      <c r="F43" s="241"/>
      <c r="G43" s="62">
        <f t="shared" si="1"/>
        <v>0</v>
      </c>
    </row>
    <row r="44" spans="1:7" ht="28.5" customHeight="1" thickBot="1">
      <c r="A44" s="68">
        <v>33</v>
      </c>
      <c r="B44" s="94"/>
      <c r="C44" s="95" t="s">
        <v>205</v>
      </c>
      <c r="D44" s="88" t="s">
        <v>44</v>
      </c>
      <c r="E44" s="91">
        <v>36</v>
      </c>
      <c r="F44" s="241"/>
      <c r="G44" s="62">
        <f t="shared" si="1"/>
        <v>0</v>
      </c>
    </row>
    <row r="45" spans="1:7" ht="15" customHeight="1" thickBot="1">
      <c r="A45" s="97"/>
      <c r="B45" s="98" t="s">
        <v>47</v>
      </c>
      <c r="C45" s="99" t="s">
        <v>48</v>
      </c>
      <c r="D45" s="100" t="s">
        <v>42</v>
      </c>
      <c r="E45" s="101" t="s">
        <v>42</v>
      </c>
      <c r="F45" s="102" t="s">
        <v>42</v>
      </c>
      <c r="G45" s="103" t="s">
        <v>42</v>
      </c>
    </row>
    <row r="46" spans="1:7" s="222" customFormat="1" ht="14.25" customHeight="1">
      <c r="A46" s="52"/>
      <c r="B46" s="53" t="s">
        <v>49</v>
      </c>
      <c r="C46" s="54" t="s">
        <v>95</v>
      </c>
      <c r="D46" s="104" t="s">
        <v>42</v>
      </c>
      <c r="E46" s="105" t="s">
        <v>42</v>
      </c>
      <c r="F46" s="106" t="s">
        <v>42</v>
      </c>
      <c r="G46" s="107" t="s">
        <v>42</v>
      </c>
    </row>
    <row r="47" spans="1:7" s="222" customFormat="1" ht="54.75" customHeight="1">
      <c r="A47" s="52">
        <v>34</v>
      </c>
      <c r="B47" s="108"/>
      <c r="C47" s="90" t="s">
        <v>149</v>
      </c>
      <c r="D47" s="60" t="s">
        <v>50</v>
      </c>
      <c r="E47" s="109">
        <f>7950</f>
        <v>7950</v>
      </c>
      <c r="F47" s="238"/>
      <c r="G47" s="78">
        <f>ROUND(E47*F47,2)</f>
        <v>0</v>
      </c>
    </row>
    <row r="48" spans="1:7" s="222" customFormat="1" ht="29.25" customHeight="1">
      <c r="A48" s="52">
        <v>35</v>
      </c>
      <c r="B48" s="108"/>
      <c r="C48" s="90" t="s">
        <v>206</v>
      </c>
      <c r="D48" s="60" t="s">
        <v>50</v>
      </c>
      <c r="E48" s="109">
        <f>3924+7950</f>
        <v>11874</v>
      </c>
      <c r="F48" s="238"/>
      <c r="G48" s="78">
        <f>ROUND(E48*F48,2)</f>
        <v>0</v>
      </c>
    </row>
    <row r="49" spans="1:7" s="222" customFormat="1" ht="15" customHeight="1">
      <c r="A49" s="110"/>
      <c r="B49" s="111" t="s">
        <v>51</v>
      </c>
      <c r="C49" s="81" t="s">
        <v>96</v>
      </c>
      <c r="D49" s="112" t="s">
        <v>42</v>
      </c>
      <c r="E49" s="113" t="s">
        <v>42</v>
      </c>
      <c r="F49" s="114" t="s">
        <v>42</v>
      </c>
      <c r="G49" s="115"/>
    </row>
    <row r="50" spans="1:7" s="222" customFormat="1" ht="66.75" customHeight="1">
      <c r="A50" s="52">
        <v>36</v>
      </c>
      <c r="B50" s="53"/>
      <c r="C50" s="76" t="s">
        <v>150</v>
      </c>
      <c r="D50" s="60" t="s">
        <v>50</v>
      </c>
      <c r="E50" s="77">
        <f>7950</f>
        <v>7950</v>
      </c>
      <c r="F50" s="238"/>
      <c r="G50" s="78">
        <f>ROUND(E50*F50,2)</f>
        <v>0</v>
      </c>
    </row>
    <row r="51" spans="1:7" s="222" customFormat="1" ht="31.5" customHeight="1" thickBot="1">
      <c r="A51" s="116" t="s">
        <v>393</v>
      </c>
      <c r="B51" s="117"/>
      <c r="C51" s="118" t="s">
        <v>392</v>
      </c>
      <c r="D51" s="119" t="s">
        <v>50</v>
      </c>
      <c r="E51" s="77">
        <v>7950</v>
      </c>
      <c r="F51" s="238"/>
      <c r="G51" s="78">
        <f>ROUND(E51*F51,2)</f>
        <v>0</v>
      </c>
    </row>
    <row r="52" spans="1:7" s="222" customFormat="1" ht="15" customHeight="1" thickBot="1">
      <c r="A52" s="120"/>
      <c r="B52" s="121" t="s">
        <v>97</v>
      </c>
      <c r="C52" s="122" t="s">
        <v>98</v>
      </c>
      <c r="D52" s="123" t="s">
        <v>42</v>
      </c>
      <c r="E52" s="124" t="s">
        <v>42</v>
      </c>
      <c r="F52" s="125" t="s">
        <v>42</v>
      </c>
      <c r="G52" s="126" t="s">
        <v>42</v>
      </c>
    </row>
    <row r="53" spans="1:7" s="222" customFormat="1" ht="15" customHeight="1">
      <c r="A53" s="127"/>
      <c r="B53" s="80" t="s">
        <v>35</v>
      </c>
      <c r="C53" s="128" t="s">
        <v>188</v>
      </c>
      <c r="D53" s="82" t="s">
        <v>42</v>
      </c>
      <c r="E53" s="129" t="s">
        <v>42</v>
      </c>
      <c r="F53" s="130" t="s">
        <v>42</v>
      </c>
      <c r="G53" s="85" t="s">
        <v>42</v>
      </c>
    </row>
    <row r="54" spans="1:7" s="222" customFormat="1" ht="28.5" customHeight="1">
      <c r="A54" s="52">
        <v>37</v>
      </c>
      <c r="B54" s="53"/>
      <c r="C54" s="76" t="s">
        <v>207</v>
      </c>
      <c r="D54" s="60" t="s">
        <v>44</v>
      </c>
      <c r="E54" s="77">
        <v>8</v>
      </c>
      <c r="F54" s="238"/>
      <c r="G54" s="78">
        <f>ROUND(E54*F54,2)</f>
        <v>0</v>
      </c>
    </row>
    <row r="55" spans="1:7" s="222" customFormat="1" ht="16.5" customHeight="1">
      <c r="A55" s="110"/>
      <c r="B55" s="80" t="s">
        <v>208</v>
      </c>
      <c r="C55" s="131" t="s">
        <v>209</v>
      </c>
      <c r="D55" s="82" t="s">
        <v>42</v>
      </c>
      <c r="E55" s="129" t="s">
        <v>42</v>
      </c>
      <c r="F55" s="130"/>
      <c r="G55" s="85"/>
    </row>
    <row r="56" spans="1:7" s="222" customFormat="1" ht="42" customHeight="1" thickBot="1">
      <c r="A56" s="52">
        <v>38</v>
      </c>
      <c r="B56" s="53"/>
      <c r="C56" s="76" t="s">
        <v>210</v>
      </c>
      <c r="D56" s="60" t="s">
        <v>46</v>
      </c>
      <c r="E56" s="77">
        <f>6263</f>
        <v>6263</v>
      </c>
      <c r="F56" s="238"/>
      <c r="G56" s="78">
        <f>ROUND(E56*F56,2)</f>
        <v>0</v>
      </c>
    </row>
    <row r="57" spans="1:7" ht="14.25" customHeight="1" thickBot="1">
      <c r="A57" s="132"/>
      <c r="B57" s="98" t="s">
        <v>75</v>
      </c>
      <c r="C57" s="99" t="s">
        <v>76</v>
      </c>
      <c r="D57" s="133" t="s">
        <v>42</v>
      </c>
      <c r="E57" s="134" t="s">
        <v>42</v>
      </c>
      <c r="F57" s="135" t="s">
        <v>42</v>
      </c>
      <c r="G57" s="136" t="s">
        <v>42</v>
      </c>
    </row>
    <row r="58" spans="1:7" ht="24" customHeight="1">
      <c r="A58" s="68"/>
      <c r="B58" s="69" t="s">
        <v>77</v>
      </c>
      <c r="C58" s="137" t="s">
        <v>136</v>
      </c>
      <c r="D58" s="70" t="s">
        <v>42</v>
      </c>
      <c r="E58" s="138" t="s">
        <v>42</v>
      </c>
      <c r="F58" s="57" t="s">
        <v>42</v>
      </c>
      <c r="G58" s="58" t="s">
        <v>42</v>
      </c>
    </row>
    <row r="59" spans="1:7" ht="30.75" customHeight="1">
      <c r="A59" s="139">
        <v>39</v>
      </c>
      <c r="B59" s="140"/>
      <c r="C59" s="141" t="s">
        <v>128</v>
      </c>
      <c r="D59" s="142" t="s">
        <v>45</v>
      </c>
      <c r="E59" s="143">
        <f>84809</f>
        <v>84809</v>
      </c>
      <c r="F59" s="242"/>
      <c r="G59" s="144">
        <f>ROUND(E59*F59,2)</f>
        <v>0</v>
      </c>
    </row>
    <row r="60" spans="1:9" s="223" customFormat="1" ht="12.75">
      <c r="A60" s="127"/>
      <c r="B60" s="80" t="s">
        <v>78</v>
      </c>
      <c r="C60" s="93" t="s">
        <v>54</v>
      </c>
      <c r="D60" s="82" t="s">
        <v>42</v>
      </c>
      <c r="E60" s="145" t="s">
        <v>42</v>
      </c>
      <c r="F60" s="84" t="s">
        <v>42</v>
      </c>
      <c r="G60" s="85" t="s">
        <v>42</v>
      </c>
      <c r="I60" s="224"/>
    </row>
    <row r="61" spans="1:9" s="223" customFormat="1" ht="20.25" customHeight="1">
      <c r="A61" s="68">
        <v>40</v>
      </c>
      <c r="B61" s="69"/>
      <c r="C61" s="95" t="s">
        <v>151</v>
      </c>
      <c r="D61" s="88" t="s">
        <v>45</v>
      </c>
      <c r="E61" s="146">
        <f>634+63534</f>
        <v>64168</v>
      </c>
      <c r="F61" s="240"/>
      <c r="G61" s="62">
        <f>ROUND(E61*F61,2)</f>
        <v>0</v>
      </c>
      <c r="I61" s="224"/>
    </row>
    <row r="62" spans="1:7" ht="26.25" customHeight="1">
      <c r="A62" s="147"/>
      <c r="B62" s="80" t="s">
        <v>153</v>
      </c>
      <c r="C62" s="93" t="s">
        <v>111</v>
      </c>
      <c r="D62" s="82" t="s">
        <v>42</v>
      </c>
      <c r="E62" s="145" t="s">
        <v>42</v>
      </c>
      <c r="F62" s="84" t="s">
        <v>42</v>
      </c>
      <c r="G62" s="85" t="s">
        <v>42</v>
      </c>
    </row>
    <row r="63" spans="1:7" ht="29.25" customHeight="1">
      <c r="A63" s="68">
        <v>41</v>
      </c>
      <c r="B63" s="69"/>
      <c r="C63" s="95" t="s">
        <v>152</v>
      </c>
      <c r="D63" s="88" t="s">
        <v>45</v>
      </c>
      <c r="E63" s="146">
        <f>3785.34</f>
        <v>3785.34</v>
      </c>
      <c r="F63" s="240"/>
      <c r="G63" s="62">
        <f>ROUND(E63*F63,2)</f>
        <v>0</v>
      </c>
    </row>
    <row r="64" spans="1:7" ht="29.25" customHeight="1">
      <c r="A64" s="68">
        <v>42</v>
      </c>
      <c r="B64" s="69"/>
      <c r="C64" s="95" t="s">
        <v>211</v>
      </c>
      <c r="D64" s="88" t="s">
        <v>45</v>
      </c>
      <c r="E64" s="146">
        <f>54425</f>
        <v>54425</v>
      </c>
      <c r="F64" s="240"/>
      <c r="G64" s="62">
        <f>ROUND(E64*F64,2)</f>
        <v>0</v>
      </c>
    </row>
    <row r="65" spans="1:7" ht="29.25" customHeight="1">
      <c r="A65" s="68">
        <v>43</v>
      </c>
      <c r="B65" s="69"/>
      <c r="C65" s="95" t="s">
        <v>351</v>
      </c>
      <c r="D65" s="88" t="s">
        <v>45</v>
      </c>
      <c r="E65" s="146">
        <v>2234</v>
      </c>
      <c r="F65" s="240"/>
      <c r="G65" s="62">
        <f>ROUND(E65*F65,2)</f>
        <v>0</v>
      </c>
    </row>
    <row r="66" spans="1:7" ht="26.25" customHeight="1">
      <c r="A66" s="127"/>
      <c r="B66" s="80" t="s">
        <v>79</v>
      </c>
      <c r="C66" s="93" t="s">
        <v>0</v>
      </c>
      <c r="D66" s="82" t="s">
        <v>42</v>
      </c>
      <c r="E66" s="83" t="s">
        <v>42</v>
      </c>
      <c r="F66" s="84" t="s">
        <v>42</v>
      </c>
      <c r="G66" s="85" t="s">
        <v>42</v>
      </c>
    </row>
    <row r="67" spans="1:7" ht="29.25" customHeight="1">
      <c r="A67" s="68">
        <v>44</v>
      </c>
      <c r="B67" s="94"/>
      <c r="C67" s="148" t="s">
        <v>154</v>
      </c>
      <c r="D67" s="88" t="s">
        <v>45</v>
      </c>
      <c r="E67" s="91">
        <v>652</v>
      </c>
      <c r="F67" s="240"/>
      <c r="G67" s="62">
        <f>ROUND(E67*F67,2)</f>
        <v>0</v>
      </c>
    </row>
    <row r="68" spans="1:7" ht="29.25" customHeight="1">
      <c r="A68" s="68">
        <v>45</v>
      </c>
      <c r="B68" s="94"/>
      <c r="C68" s="148" t="s">
        <v>212</v>
      </c>
      <c r="D68" s="88" t="s">
        <v>45</v>
      </c>
      <c r="E68" s="91">
        <v>835.44</v>
      </c>
      <c r="F68" s="240"/>
      <c r="G68" s="62">
        <f aca="true" t="shared" si="2" ref="G68:G74">ROUND(E68*F68,2)</f>
        <v>0</v>
      </c>
    </row>
    <row r="69" spans="1:7" ht="29.25" customHeight="1">
      <c r="A69" s="68">
        <v>46</v>
      </c>
      <c r="B69" s="94"/>
      <c r="C69" s="148" t="s">
        <v>213</v>
      </c>
      <c r="D69" s="88" t="s">
        <v>45</v>
      </c>
      <c r="E69" s="91">
        <v>701.45</v>
      </c>
      <c r="F69" s="240"/>
      <c r="G69" s="62">
        <f t="shared" si="2"/>
        <v>0</v>
      </c>
    </row>
    <row r="70" spans="1:7" ht="29.25" customHeight="1">
      <c r="A70" s="68">
        <v>47</v>
      </c>
      <c r="B70" s="94"/>
      <c r="C70" s="148" t="s">
        <v>214</v>
      </c>
      <c r="D70" s="88" t="s">
        <v>45</v>
      </c>
      <c r="E70" s="91">
        <v>2083.88</v>
      </c>
      <c r="F70" s="240"/>
      <c r="G70" s="62">
        <f t="shared" si="2"/>
        <v>0</v>
      </c>
    </row>
    <row r="71" spans="1:7" ht="25.5" customHeight="1">
      <c r="A71" s="68">
        <v>48</v>
      </c>
      <c r="B71" s="94"/>
      <c r="C71" s="149" t="s">
        <v>155</v>
      </c>
      <c r="D71" s="88" t="s">
        <v>45</v>
      </c>
      <c r="E71" s="91">
        <v>5128</v>
      </c>
      <c r="F71" s="240"/>
      <c r="G71" s="62">
        <f t="shared" si="2"/>
        <v>0</v>
      </c>
    </row>
    <row r="72" spans="1:7" ht="31.5" customHeight="1">
      <c r="A72" s="68">
        <v>49</v>
      </c>
      <c r="B72" s="94"/>
      <c r="C72" s="149" t="s">
        <v>215</v>
      </c>
      <c r="D72" s="88" t="s">
        <v>45</v>
      </c>
      <c r="E72" s="91">
        <v>9232</v>
      </c>
      <c r="F72" s="240"/>
      <c r="G72" s="62">
        <f t="shared" si="2"/>
        <v>0</v>
      </c>
    </row>
    <row r="73" spans="1:7" ht="24.75" customHeight="1">
      <c r="A73" s="68">
        <v>50</v>
      </c>
      <c r="B73" s="94"/>
      <c r="C73" s="148" t="s">
        <v>216</v>
      </c>
      <c r="D73" s="88" t="s">
        <v>45</v>
      </c>
      <c r="E73" s="91">
        <v>6505</v>
      </c>
      <c r="F73" s="240"/>
      <c r="G73" s="62">
        <f t="shared" si="2"/>
        <v>0</v>
      </c>
    </row>
    <row r="74" spans="1:7" ht="24.75" customHeight="1">
      <c r="A74" s="68">
        <v>51</v>
      </c>
      <c r="B74" s="94"/>
      <c r="C74" s="149" t="s">
        <v>158</v>
      </c>
      <c r="D74" s="88" t="s">
        <v>45</v>
      </c>
      <c r="E74" s="91">
        <v>457</v>
      </c>
      <c r="F74" s="240"/>
      <c r="G74" s="62">
        <f t="shared" si="2"/>
        <v>0</v>
      </c>
    </row>
    <row r="75" spans="1:7" ht="15.75" customHeight="1">
      <c r="A75" s="127"/>
      <c r="B75" s="150" t="s">
        <v>23</v>
      </c>
      <c r="C75" s="151" t="s">
        <v>156</v>
      </c>
      <c r="D75" s="82" t="s">
        <v>42</v>
      </c>
      <c r="E75" s="83" t="s">
        <v>42</v>
      </c>
      <c r="F75" s="84" t="s">
        <v>42</v>
      </c>
      <c r="G75" s="152" t="s">
        <v>42</v>
      </c>
    </row>
    <row r="76" spans="1:7" ht="24.75" customHeight="1">
      <c r="A76" s="68">
        <v>52</v>
      </c>
      <c r="B76" s="94"/>
      <c r="C76" s="153" t="s">
        <v>157</v>
      </c>
      <c r="D76" s="88" t="s">
        <v>45</v>
      </c>
      <c r="E76" s="91">
        <v>457</v>
      </c>
      <c r="F76" s="240"/>
      <c r="G76" s="154">
        <f>ROUND(E76*F76,2)</f>
        <v>0</v>
      </c>
    </row>
    <row r="77" spans="1:7" ht="15.75" customHeight="1">
      <c r="A77" s="127"/>
      <c r="B77" s="150" t="s">
        <v>112</v>
      </c>
      <c r="C77" s="151" t="s">
        <v>124</v>
      </c>
      <c r="D77" s="82" t="s">
        <v>42</v>
      </c>
      <c r="E77" s="83" t="s">
        <v>42</v>
      </c>
      <c r="F77" s="84" t="s">
        <v>42</v>
      </c>
      <c r="G77" s="152" t="s">
        <v>42</v>
      </c>
    </row>
    <row r="78" spans="1:7" ht="18" customHeight="1">
      <c r="A78" s="68">
        <v>53</v>
      </c>
      <c r="B78" s="94"/>
      <c r="C78" s="148" t="s">
        <v>394</v>
      </c>
      <c r="D78" s="88" t="s">
        <v>45</v>
      </c>
      <c r="E78" s="91">
        <v>603.75</v>
      </c>
      <c r="F78" s="240"/>
      <c r="G78" s="154">
        <f>ROUND(E78*F78,2)</f>
        <v>0</v>
      </c>
    </row>
    <row r="79" spans="1:7" ht="17.25" customHeight="1">
      <c r="A79" s="127"/>
      <c r="B79" s="150" t="s">
        <v>217</v>
      </c>
      <c r="C79" s="151" t="s">
        <v>218</v>
      </c>
      <c r="D79" s="82" t="s">
        <v>42</v>
      </c>
      <c r="E79" s="83" t="s">
        <v>42</v>
      </c>
      <c r="F79" s="84" t="s">
        <v>42</v>
      </c>
      <c r="G79" s="152" t="s">
        <v>42</v>
      </c>
    </row>
    <row r="80" spans="1:7" ht="25.5" customHeight="1">
      <c r="A80" s="68">
        <v>54</v>
      </c>
      <c r="B80" s="94"/>
      <c r="C80" s="148" t="s">
        <v>219</v>
      </c>
      <c r="D80" s="88" t="s">
        <v>45</v>
      </c>
      <c r="E80" s="91">
        <v>48749</v>
      </c>
      <c r="F80" s="240"/>
      <c r="G80" s="154">
        <f>ROUND(E80*F80,2)</f>
        <v>0</v>
      </c>
    </row>
    <row r="81" spans="1:9" s="225" customFormat="1" ht="25.5" customHeight="1">
      <c r="A81" s="155"/>
      <c r="B81" s="156"/>
      <c r="C81" s="157" t="s">
        <v>395</v>
      </c>
      <c r="D81" s="158" t="s">
        <v>45</v>
      </c>
      <c r="E81" s="91">
        <v>9094</v>
      </c>
      <c r="F81" s="240"/>
      <c r="G81" s="154">
        <f>ROUND(E81*F81,2)</f>
        <v>0</v>
      </c>
      <c r="I81" s="226"/>
    </row>
    <row r="82" spans="1:7" ht="30.75" customHeight="1" thickBot="1">
      <c r="A82" s="68">
        <v>55</v>
      </c>
      <c r="B82" s="94"/>
      <c r="C82" s="148" t="s">
        <v>220</v>
      </c>
      <c r="D82" s="88" t="s">
        <v>45</v>
      </c>
      <c r="E82" s="91">
        <v>4980</v>
      </c>
      <c r="F82" s="240"/>
      <c r="G82" s="154">
        <f>ROUND(E82*F82,2)</f>
        <v>0</v>
      </c>
    </row>
    <row r="83" spans="1:7" ht="15" customHeight="1" thickBot="1">
      <c r="A83" s="132"/>
      <c r="B83" s="98" t="s">
        <v>80</v>
      </c>
      <c r="C83" s="99" t="s">
        <v>81</v>
      </c>
      <c r="D83" s="100" t="s">
        <v>42</v>
      </c>
      <c r="E83" s="101" t="s">
        <v>42</v>
      </c>
      <c r="F83" s="102" t="s">
        <v>42</v>
      </c>
      <c r="G83" s="103" t="s">
        <v>42</v>
      </c>
    </row>
    <row r="84" spans="1:7" ht="28.5" customHeight="1">
      <c r="A84" s="127"/>
      <c r="B84" s="80" t="s">
        <v>113</v>
      </c>
      <c r="C84" s="93" t="s">
        <v>159</v>
      </c>
      <c r="D84" s="82" t="s">
        <v>42</v>
      </c>
      <c r="E84" s="83" t="s">
        <v>42</v>
      </c>
      <c r="F84" s="84" t="s">
        <v>42</v>
      </c>
      <c r="G84" s="85" t="s">
        <v>42</v>
      </c>
    </row>
    <row r="85" spans="1:7" ht="15.75" customHeight="1">
      <c r="A85" s="68">
        <v>56</v>
      </c>
      <c r="B85" s="69"/>
      <c r="C85" s="95" t="s">
        <v>396</v>
      </c>
      <c r="D85" s="88" t="s">
        <v>45</v>
      </c>
      <c r="E85" s="159">
        <f>13972+45858+2054.86+598.59</f>
        <v>62483.45</v>
      </c>
      <c r="F85" s="243"/>
      <c r="G85" s="154">
        <f aca="true" t="shared" si="3" ref="G85:G98">ROUND(E85*F85,2)</f>
        <v>0</v>
      </c>
    </row>
    <row r="86" spans="1:7" ht="17.25" customHeight="1">
      <c r="A86" s="68">
        <v>57</v>
      </c>
      <c r="B86" s="69"/>
      <c r="C86" s="95" t="s">
        <v>397</v>
      </c>
      <c r="D86" s="88" t="s">
        <v>45</v>
      </c>
      <c r="E86" s="159">
        <v>874.88</v>
      </c>
      <c r="F86" s="243"/>
      <c r="G86" s="154">
        <f t="shared" si="3"/>
        <v>0</v>
      </c>
    </row>
    <row r="87" spans="1:7" ht="24.75" customHeight="1">
      <c r="A87" s="127"/>
      <c r="B87" s="80" t="s">
        <v>53</v>
      </c>
      <c r="C87" s="160" t="s">
        <v>105</v>
      </c>
      <c r="D87" s="82" t="s">
        <v>42</v>
      </c>
      <c r="E87" s="83" t="s">
        <v>42</v>
      </c>
      <c r="F87" s="84" t="s">
        <v>42</v>
      </c>
      <c r="G87" s="85" t="s">
        <v>42</v>
      </c>
    </row>
    <row r="88" spans="1:7" ht="15.75" customHeight="1">
      <c r="A88" s="68">
        <v>58</v>
      </c>
      <c r="B88" s="69"/>
      <c r="C88" s="95" t="s">
        <v>160</v>
      </c>
      <c r="D88" s="88" t="s">
        <v>45</v>
      </c>
      <c r="E88" s="161">
        <f>869.72+594.29</f>
        <v>1464.01</v>
      </c>
      <c r="F88" s="243"/>
      <c r="G88" s="154">
        <f t="shared" si="3"/>
        <v>0</v>
      </c>
    </row>
    <row r="89" spans="1:7" ht="15" customHeight="1">
      <c r="A89" s="52">
        <v>59</v>
      </c>
      <c r="B89" s="53"/>
      <c r="C89" s="162" t="s">
        <v>398</v>
      </c>
      <c r="D89" s="60" t="s">
        <v>117</v>
      </c>
      <c r="E89" s="77">
        <v>4100.86</v>
      </c>
      <c r="F89" s="547"/>
      <c r="G89" s="154">
        <f t="shared" si="3"/>
        <v>0</v>
      </c>
    </row>
    <row r="90" spans="1:7" ht="28.5" customHeight="1">
      <c r="A90" s="127"/>
      <c r="B90" s="80" t="s">
        <v>1</v>
      </c>
      <c r="C90" s="93" t="s">
        <v>161</v>
      </c>
      <c r="D90" s="82" t="s">
        <v>42</v>
      </c>
      <c r="E90" s="83" t="s">
        <v>42</v>
      </c>
      <c r="F90" s="84" t="s">
        <v>42</v>
      </c>
      <c r="G90" s="85" t="s">
        <v>42</v>
      </c>
    </row>
    <row r="91" spans="1:7" ht="27.75" customHeight="1">
      <c r="A91" s="68">
        <v>60</v>
      </c>
      <c r="B91" s="69"/>
      <c r="C91" s="95" t="s">
        <v>162</v>
      </c>
      <c r="D91" s="88" t="s">
        <v>45</v>
      </c>
      <c r="E91" s="163">
        <f>13927+6384</f>
        <v>20311</v>
      </c>
      <c r="F91" s="243"/>
      <c r="G91" s="154">
        <f t="shared" si="3"/>
        <v>0</v>
      </c>
    </row>
    <row r="92" spans="1:7" ht="29.25" customHeight="1">
      <c r="A92" s="68">
        <v>61</v>
      </c>
      <c r="B92" s="94"/>
      <c r="C92" s="95" t="s">
        <v>163</v>
      </c>
      <c r="D92" s="88" t="s">
        <v>45</v>
      </c>
      <c r="E92" s="163">
        <v>38887</v>
      </c>
      <c r="F92" s="243"/>
      <c r="G92" s="154">
        <f t="shared" si="3"/>
        <v>0</v>
      </c>
    </row>
    <row r="93" spans="1:7" ht="15.75" customHeight="1">
      <c r="A93" s="127"/>
      <c r="B93" s="80" t="s">
        <v>56</v>
      </c>
      <c r="C93" s="164" t="s">
        <v>55</v>
      </c>
      <c r="D93" s="82" t="s">
        <v>42</v>
      </c>
      <c r="E93" s="83" t="s">
        <v>42</v>
      </c>
      <c r="F93" s="84" t="s">
        <v>42</v>
      </c>
      <c r="G93" s="85" t="s">
        <v>42</v>
      </c>
    </row>
    <row r="94" spans="1:7" ht="40.5" customHeight="1">
      <c r="A94" s="68">
        <v>62</v>
      </c>
      <c r="B94" s="69"/>
      <c r="C94" s="148" t="s">
        <v>114</v>
      </c>
      <c r="D94" s="88" t="s">
        <v>45</v>
      </c>
      <c r="E94" s="165">
        <v>3290</v>
      </c>
      <c r="F94" s="243"/>
      <c r="G94" s="154">
        <f t="shared" si="3"/>
        <v>0</v>
      </c>
    </row>
    <row r="95" spans="1:7" ht="42" customHeight="1">
      <c r="A95" s="68">
        <v>63</v>
      </c>
      <c r="B95" s="69"/>
      <c r="C95" s="148" t="s">
        <v>2</v>
      </c>
      <c r="D95" s="88" t="s">
        <v>45</v>
      </c>
      <c r="E95" s="165">
        <v>2691</v>
      </c>
      <c r="F95" s="243"/>
      <c r="G95" s="154">
        <f t="shared" si="3"/>
        <v>0</v>
      </c>
    </row>
    <row r="96" spans="1:9" ht="45" customHeight="1">
      <c r="A96" s="68">
        <v>64</v>
      </c>
      <c r="B96" s="69"/>
      <c r="C96" s="148" t="s">
        <v>221</v>
      </c>
      <c r="D96" s="88" t="s">
        <v>45</v>
      </c>
      <c r="E96" s="165">
        <v>3410</v>
      </c>
      <c r="F96" s="243"/>
      <c r="G96" s="154">
        <f t="shared" si="3"/>
        <v>0</v>
      </c>
      <c r="I96" s="227"/>
    </row>
    <row r="97" spans="1:7" ht="27.75" customHeight="1">
      <c r="A97" s="127"/>
      <c r="B97" s="166" t="s">
        <v>3</v>
      </c>
      <c r="C97" s="93" t="s">
        <v>186</v>
      </c>
      <c r="D97" s="82" t="s">
        <v>42</v>
      </c>
      <c r="E97" s="167" t="s">
        <v>42</v>
      </c>
      <c r="F97" s="84" t="s">
        <v>42</v>
      </c>
      <c r="G97" s="85" t="s">
        <v>42</v>
      </c>
    </row>
    <row r="98" spans="1:7" ht="28.5" customHeight="1" thickBot="1">
      <c r="A98" s="68">
        <v>65</v>
      </c>
      <c r="B98" s="69"/>
      <c r="C98" s="95" t="s">
        <v>164</v>
      </c>
      <c r="D98" s="88" t="s">
        <v>45</v>
      </c>
      <c r="E98" s="165">
        <v>13</v>
      </c>
      <c r="F98" s="244"/>
      <c r="G98" s="154">
        <f t="shared" si="3"/>
        <v>0</v>
      </c>
    </row>
    <row r="99" spans="1:7" ht="15" customHeight="1" thickBot="1">
      <c r="A99" s="132"/>
      <c r="B99" s="98" t="s">
        <v>82</v>
      </c>
      <c r="C99" s="168" t="s">
        <v>83</v>
      </c>
      <c r="D99" s="100" t="s">
        <v>42</v>
      </c>
      <c r="E99" s="101" t="s">
        <v>42</v>
      </c>
      <c r="F99" s="102" t="s">
        <v>42</v>
      </c>
      <c r="G99" s="103" t="s">
        <v>42</v>
      </c>
    </row>
    <row r="100" spans="1:7" ht="15" customHeight="1">
      <c r="A100" s="68"/>
      <c r="B100" s="69" t="s">
        <v>57</v>
      </c>
      <c r="C100" s="95" t="s">
        <v>21</v>
      </c>
      <c r="D100" s="70" t="s">
        <v>42</v>
      </c>
      <c r="E100" s="138" t="s">
        <v>42</v>
      </c>
      <c r="F100" s="57" t="s">
        <v>42</v>
      </c>
      <c r="G100" s="58" t="s">
        <v>42</v>
      </c>
    </row>
    <row r="101" spans="1:7" ht="40.5" customHeight="1">
      <c r="A101" s="68">
        <v>66</v>
      </c>
      <c r="B101" s="69"/>
      <c r="C101" s="95" t="s">
        <v>165</v>
      </c>
      <c r="D101" s="88" t="s">
        <v>45</v>
      </c>
      <c r="E101" s="91">
        <v>57712</v>
      </c>
      <c r="F101" s="240"/>
      <c r="G101" s="154">
        <f>ROUND(E101*F101,2)</f>
        <v>0</v>
      </c>
    </row>
    <row r="102" spans="1:7" ht="18" customHeight="1">
      <c r="A102" s="68">
        <v>67</v>
      </c>
      <c r="B102" s="69"/>
      <c r="C102" s="169" t="s">
        <v>166</v>
      </c>
      <c r="D102" s="88" t="s">
        <v>45</v>
      </c>
      <c r="E102" s="91">
        <v>32</v>
      </c>
      <c r="F102" s="240"/>
      <c r="G102" s="154">
        <f aca="true" t="shared" si="4" ref="G102:G109">ROUND(E102*F102,2)</f>
        <v>0</v>
      </c>
    </row>
    <row r="103" spans="1:7" s="222" customFormat="1" ht="18" customHeight="1">
      <c r="A103" s="52">
        <v>68</v>
      </c>
      <c r="B103" s="53"/>
      <c r="C103" s="76" t="s">
        <v>222</v>
      </c>
      <c r="D103" s="88" t="s">
        <v>45</v>
      </c>
      <c r="E103" s="170">
        <v>95</v>
      </c>
      <c r="F103" s="240"/>
      <c r="G103" s="154">
        <f t="shared" si="4"/>
        <v>0</v>
      </c>
    </row>
    <row r="104" spans="1:7" s="222" customFormat="1" ht="18" customHeight="1">
      <c r="A104" s="127"/>
      <c r="B104" s="80" t="s">
        <v>223</v>
      </c>
      <c r="C104" s="93" t="s">
        <v>224</v>
      </c>
      <c r="D104" s="82" t="s">
        <v>42</v>
      </c>
      <c r="E104" s="167" t="s">
        <v>42</v>
      </c>
      <c r="F104" s="84" t="s">
        <v>42</v>
      </c>
      <c r="G104" s="85" t="s">
        <v>42</v>
      </c>
    </row>
    <row r="105" spans="1:7" s="222" customFormat="1" ht="27.75" customHeight="1">
      <c r="A105" s="52">
        <v>69</v>
      </c>
      <c r="B105" s="53"/>
      <c r="C105" s="76" t="s">
        <v>225</v>
      </c>
      <c r="D105" s="88" t="s">
        <v>46</v>
      </c>
      <c r="E105" s="170">
        <v>330.5</v>
      </c>
      <c r="F105" s="238"/>
      <c r="G105" s="154">
        <f t="shared" si="4"/>
        <v>0</v>
      </c>
    </row>
    <row r="106" spans="1:7" s="222" customFormat="1" ht="30" customHeight="1">
      <c r="A106" s="52">
        <v>70</v>
      </c>
      <c r="B106" s="53"/>
      <c r="C106" s="76" t="s">
        <v>226</v>
      </c>
      <c r="D106" s="88" t="s">
        <v>46</v>
      </c>
      <c r="E106" s="170">
        <v>12.9</v>
      </c>
      <c r="F106" s="238"/>
      <c r="G106" s="154">
        <f t="shared" si="4"/>
        <v>0</v>
      </c>
    </row>
    <row r="107" spans="1:7" s="222" customFormat="1" ht="30" customHeight="1">
      <c r="A107" s="52">
        <v>71</v>
      </c>
      <c r="B107" s="53"/>
      <c r="C107" s="76" t="s">
        <v>227</v>
      </c>
      <c r="D107" s="88" t="s">
        <v>46</v>
      </c>
      <c r="E107" s="170">
        <v>17.5</v>
      </c>
      <c r="F107" s="238"/>
      <c r="G107" s="154">
        <f t="shared" si="4"/>
        <v>0</v>
      </c>
    </row>
    <row r="108" spans="1:7" ht="12.75" customHeight="1">
      <c r="A108" s="127"/>
      <c r="B108" s="80" t="s">
        <v>52</v>
      </c>
      <c r="C108" s="171" t="s">
        <v>69</v>
      </c>
      <c r="D108" s="82" t="s">
        <v>42</v>
      </c>
      <c r="E108" s="167" t="s">
        <v>42</v>
      </c>
      <c r="F108" s="84" t="s">
        <v>42</v>
      </c>
      <c r="G108" s="85" t="s">
        <v>42</v>
      </c>
    </row>
    <row r="109" spans="1:7" ht="27" customHeight="1" thickBot="1">
      <c r="A109" s="68">
        <v>72</v>
      </c>
      <c r="B109" s="69"/>
      <c r="C109" s="172" t="s">
        <v>137</v>
      </c>
      <c r="D109" s="88" t="s">
        <v>45</v>
      </c>
      <c r="E109" s="91">
        <v>19105</v>
      </c>
      <c r="F109" s="240"/>
      <c r="G109" s="154">
        <f t="shared" si="4"/>
        <v>0</v>
      </c>
    </row>
    <row r="110" spans="1:7" ht="13.5" customHeight="1" thickBot="1">
      <c r="A110" s="132"/>
      <c r="B110" s="98" t="s">
        <v>84</v>
      </c>
      <c r="C110" s="168" t="s">
        <v>85</v>
      </c>
      <c r="D110" s="100" t="s">
        <v>42</v>
      </c>
      <c r="E110" s="173" t="s">
        <v>42</v>
      </c>
      <c r="F110" s="102" t="s">
        <v>42</v>
      </c>
      <c r="G110" s="103" t="s">
        <v>42</v>
      </c>
    </row>
    <row r="111" spans="1:7" ht="13.5" customHeight="1">
      <c r="A111" s="68"/>
      <c r="B111" s="174" t="s">
        <v>228</v>
      </c>
      <c r="C111" s="175" t="s">
        <v>390</v>
      </c>
      <c r="D111" s="70" t="s">
        <v>42</v>
      </c>
      <c r="E111" s="71" t="s">
        <v>42</v>
      </c>
      <c r="F111" s="57" t="s">
        <v>42</v>
      </c>
      <c r="G111" s="58" t="s">
        <v>42</v>
      </c>
    </row>
    <row r="112" spans="1:7" ht="28.5" customHeight="1">
      <c r="A112" s="68">
        <v>73</v>
      </c>
      <c r="B112" s="174"/>
      <c r="C112" s="176" t="s">
        <v>391</v>
      </c>
      <c r="D112" s="60" t="s">
        <v>45</v>
      </c>
      <c r="E112" s="77">
        <v>624</v>
      </c>
      <c r="F112" s="238"/>
      <c r="G112" s="154">
        <f>ROUND(E112*F112,2)</f>
        <v>0</v>
      </c>
    </row>
    <row r="113" spans="1:7" ht="28.5" customHeight="1">
      <c r="A113" s="68">
        <v>74</v>
      </c>
      <c r="B113" s="69"/>
      <c r="C113" s="90" t="s">
        <v>391</v>
      </c>
      <c r="D113" s="60" t="s">
        <v>45</v>
      </c>
      <c r="E113" s="77">
        <v>2461</v>
      </c>
      <c r="F113" s="238"/>
      <c r="G113" s="154">
        <f>ROUND(E113*F113,2)</f>
        <v>0</v>
      </c>
    </row>
    <row r="114" spans="1:7" ht="28.5" customHeight="1">
      <c r="A114" s="68">
        <v>75</v>
      </c>
      <c r="B114" s="94"/>
      <c r="C114" s="177" t="s">
        <v>167</v>
      </c>
      <c r="D114" s="60" t="s">
        <v>44</v>
      </c>
      <c r="E114" s="77">
        <v>152</v>
      </c>
      <c r="F114" s="238"/>
      <c r="G114" s="78"/>
    </row>
    <row r="115" spans="1:7" ht="15.75" customHeight="1">
      <c r="A115" s="68">
        <v>76</v>
      </c>
      <c r="B115" s="94"/>
      <c r="C115" s="177" t="s">
        <v>168</v>
      </c>
      <c r="D115" s="60" t="s">
        <v>44</v>
      </c>
      <c r="E115" s="77">
        <v>532</v>
      </c>
      <c r="F115" s="238"/>
      <c r="G115" s="78"/>
    </row>
    <row r="116" spans="1:7" ht="15.75" customHeight="1">
      <c r="A116" s="139">
        <v>77</v>
      </c>
      <c r="B116" s="94"/>
      <c r="C116" s="90" t="s">
        <v>399</v>
      </c>
      <c r="D116" s="60" t="s">
        <v>46</v>
      </c>
      <c r="E116" s="77">
        <v>120</v>
      </c>
      <c r="F116" s="238"/>
      <c r="G116" s="78"/>
    </row>
    <row r="117" spans="1:7" ht="14.25" customHeight="1">
      <c r="A117" s="68"/>
      <c r="B117" s="178" t="s">
        <v>86</v>
      </c>
      <c r="C117" s="179" t="s">
        <v>58</v>
      </c>
      <c r="D117" s="112" t="s">
        <v>42</v>
      </c>
      <c r="E117" s="180" t="s">
        <v>42</v>
      </c>
      <c r="F117" s="114" t="s">
        <v>42</v>
      </c>
      <c r="G117" s="181" t="s">
        <v>42</v>
      </c>
    </row>
    <row r="118" spans="1:7" ht="14.25" customHeight="1">
      <c r="A118" s="68">
        <v>78</v>
      </c>
      <c r="B118" s="174"/>
      <c r="C118" s="182" t="s">
        <v>66</v>
      </c>
      <c r="D118" s="60" t="s">
        <v>44</v>
      </c>
      <c r="E118" s="77">
        <v>195</v>
      </c>
      <c r="F118" s="238"/>
      <c r="G118" s="154">
        <f aca="true" t="shared" si="5" ref="G118:G129">ROUND(E118*F118,2)</f>
        <v>0</v>
      </c>
    </row>
    <row r="119" spans="1:7" ht="27" customHeight="1">
      <c r="A119" s="68">
        <v>79</v>
      </c>
      <c r="B119" s="174"/>
      <c r="C119" s="182" t="s">
        <v>229</v>
      </c>
      <c r="D119" s="60" t="s">
        <v>44</v>
      </c>
      <c r="E119" s="77">
        <v>152</v>
      </c>
      <c r="F119" s="238"/>
      <c r="G119" s="154">
        <f t="shared" si="5"/>
        <v>0</v>
      </c>
    </row>
    <row r="120" spans="1:7" ht="27" customHeight="1">
      <c r="A120" s="68">
        <v>80</v>
      </c>
      <c r="B120" s="174"/>
      <c r="C120" s="182" t="s">
        <v>230</v>
      </c>
      <c r="D120" s="183" t="s">
        <v>44</v>
      </c>
      <c r="E120" s="184">
        <f>48+25</f>
        <v>73</v>
      </c>
      <c r="F120" s="238"/>
      <c r="G120" s="154">
        <f t="shared" si="5"/>
        <v>0</v>
      </c>
    </row>
    <row r="121" spans="1:7" ht="27.75" customHeight="1">
      <c r="A121" s="68">
        <v>81</v>
      </c>
      <c r="B121" s="174"/>
      <c r="C121" s="90" t="s">
        <v>169</v>
      </c>
      <c r="D121" s="183" t="s">
        <v>44</v>
      </c>
      <c r="E121" s="184">
        <v>14</v>
      </c>
      <c r="F121" s="238"/>
      <c r="G121" s="154">
        <f t="shared" si="5"/>
        <v>0</v>
      </c>
    </row>
    <row r="122" spans="1:7" ht="30" customHeight="1">
      <c r="A122" s="127"/>
      <c r="B122" s="166" t="s">
        <v>27</v>
      </c>
      <c r="C122" s="93" t="s">
        <v>185</v>
      </c>
      <c r="D122" s="82" t="s">
        <v>42</v>
      </c>
      <c r="E122" s="167" t="s">
        <v>42</v>
      </c>
      <c r="F122" s="84" t="s">
        <v>42</v>
      </c>
      <c r="G122" s="85" t="s">
        <v>42</v>
      </c>
    </row>
    <row r="123" spans="1:7" ht="27.75" customHeight="1">
      <c r="A123" s="68">
        <v>82</v>
      </c>
      <c r="B123" s="185"/>
      <c r="C123" s="76" t="s">
        <v>170</v>
      </c>
      <c r="D123" s="60" t="s">
        <v>44</v>
      </c>
      <c r="E123" s="77">
        <v>129</v>
      </c>
      <c r="F123" s="238"/>
      <c r="G123" s="154">
        <f t="shared" si="5"/>
        <v>0</v>
      </c>
    </row>
    <row r="124" spans="1:7" ht="27" customHeight="1">
      <c r="A124" s="68">
        <v>83</v>
      </c>
      <c r="B124" s="185"/>
      <c r="C124" s="76" t="s">
        <v>171</v>
      </c>
      <c r="D124" s="60" t="s">
        <v>44</v>
      </c>
      <c r="E124" s="77">
        <v>7</v>
      </c>
      <c r="F124" s="238"/>
      <c r="G124" s="154">
        <f t="shared" si="5"/>
        <v>0</v>
      </c>
    </row>
    <row r="125" spans="1:7" ht="18" customHeight="1">
      <c r="A125" s="68">
        <v>84</v>
      </c>
      <c r="B125" s="186"/>
      <c r="C125" s="187" t="s">
        <v>231</v>
      </c>
      <c r="D125" s="60" t="s">
        <v>44</v>
      </c>
      <c r="E125" s="77">
        <v>42</v>
      </c>
      <c r="F125" s="238"/>
      <c r="G125" s="154">
        <f t="shared" si="5"/>
        <v>0</v>
      </c>
    </row>
    <row r="126" spans="1:7" ht="13.5" customHeight="1">
      <c r="A126" s="127"/>
      <c r="B126" s="178" t="s">
        <v>172</v>
      </c>
      <c r="C126" s="188" t="s">
        <v>59</v>
      </c>
      <c r="D126" s="82" t="s">
        <v>42</v>
      </c>
      <c r="E126" s="167" t="s">
        <v>42</v>
      </c>
      <c r="F126" s="84" t="s">
        <v>42</v>
      </c>
      <c r="G126" s="85" t="s">
        <v>42</v>
      </c>
    </row>
    <row r="127" spans="1:7" ht="45" customHeight="1">
      <c r="A127" s="68">
        <v>85</v>
      </c>
      <c r="B127" s="174"/>
      <c r="C127" s="189" t="s">
        <v>173</v>
      </c>
      <c r="D127" s="88" t="s">
        <v>46</v>
      </c>
      <c r="E127" s="91">
        <v>648</v>
      </c>
      <c r="F127" s="240"/>
      <c r="G127" s="154">
        <f t="shared" si="5"/>
        <v>0</v>
      </c>
    </row>
    <row r="128" spans="1:8" ht="13.5" customHeight="1">
      <c r="A128" s="127"/>
      <c r="B128" s="178" t="s">
        <v>106</v>
      </c>
      <c r="C128" s="190" t="s">
        <v>184</v>
      </c>
      <c r="D128" s="82" t="s">
        <v>42</v>
      </c>
      <c r="E128" s="167" t="s">
        <v>42</v>
      </c>
      <c r="F128" s="84" t="s">
        <v>42</v>
      </c>
      <c r="G128" s="85" t="s">
        <v>42</v>
      </c>
      <c r="H128" s="228"/>
    </row>
    <row r="129" spans="1:8" ht="15.75" customHeight="1" thickBot="1">
      <c r="A129" s="139">
        <v>86</v>
      </c>
      <c r="B129" s="191"/>
      <c r="C129" s="192" t="s">
        <v>401</v>
      </c>
      <c r="D129" s="142" t="s">
        <v>46</v>
      </c>
      <c r="E129" s="143">
        <v>24</v>
      </c>
      <c r="F129" s="242"/>
      <c r="G129" s="154">
        <f t="shared" si="5"/>
        <v>0</v>
      </c>
      <c r="H129" s="228"/>
    </row>
    <row r="130" spans="1:7" ht="14.25" customHeight="1" thickBot="1">
      <c r="A130" s="132"/>
      <c r="B130" s="98" t="s">
        <v>87</v>
      </c>
      <c r="C130" s="99" t="s">
        <v>88</v>
      </c>
      <c r="D130" s="133" t="s">
        <v>42</v>
      </c>
      <c r="E130" s="134" t="s">
        <v>42</v>
      </c>
      <c r="F130" s="135" t="s">
        <v>42</v>
      </c>
      <c r="G130" s="136" t="s">
        <v>42</v>
      </c>
    </row>
    <row r="131" spans="1:7" ht="14.25" customHeight="1">
      <c r="A131" s="68"/>
      <c r="B131" s="69" t="s">
        <v>60</v>
      </c>
      <c r="C131" s="137" t="s">
        <v>61</v>
      </c>
      <c r="D131" s="55" t="s">
        <v>42</v>
      </c>
      <c r="E131" s="56" t="s">
        <v>42</v>
      </c>
      <c r="F131" s="74" t="s">
        <v>42</v>
      </c>
      <c r="G131" s="75" t="s">
        <v>42</v>
      </c>
    </row>
    <row r="132" spans="1:7" ht="45" customHeight="1">
      <c r="A132" s="68">
        <v>87</v>
      </c>
      <c r="B132" s="69"/>
      <c r="C132" s="95" t="s">
        <v>174</v>
      </c>
      <c r="D132" s="88" t="s">
        <v>46</v>
      </c>
      <c r="E132" s="91">
        <v>2910</v>
      </c>
      <c r="F132" s="240"/>
      <c r="G132" s="154">
        <f aca="true" t="shared" si="6" ref="G132:G139">ROUND(E132*F132,2)</f>
        <v>0</v>
      </c>
    </row>
    <row r="133" spans="1:7" ht="45" customHeight="1">
      <c r="A133" s="68">
        <v>88</v>
      </c>
      <c r="B133" s="69"/>
      <c r="C133" s="95" t="s">
        <v>400</v>
      </c>
      <c r="D133" s="88" t="s">
        <v>46</v>
      </c>
      <c r="E133" s="91">
        <v>648</v>
      </c>
      <c r="F133" s="240"/>
      <c r="G133" s="154">
        <f t="shared" si="6"/>
        <v>0</v>
      </c>
    </row>
    <row r="134" spans="1:7" ht="45" customHeight="1">
      <c r="A134" s="68">
        <v>89</v>
      </c>
      <c r="B134" s="69"/>
      <c r="C134" s="95" t="s">
        <v>175</v>
      </c>
      <c r="D134" s="88" t="s">
        <v>46</v>
      </c>
      <c r="E134" s="91">
        <v>846</v>
      </c>
      <c r="F134" s="240"/>
      <c r="G134" s="154">
        <f t="shared" si="6"/>
        <v>0</v>
      </c>
    </row>
    <row r="135" spans="1:7" ht="15" customHeight="1">
      <c r="A135" s="127"/>
      <c r="B135" s="80" t="s">
        <v>15</v>
      </c>
      <c r="C135" s="93" t="s">
        <v>129</v>
      </c>
      <c r="D135" s="82" t="s">
        <v>42</v>
      </c>
      <c r="E135" s="167" t="s">
        <v>42</v>
      </c>
      <c r="F135" s="84" t="s">
        <v>42</v>
      </c>
      <c r="G135" s="85" t="s">
        <v>42</v>
      </c>
    </row>
    <row r="136" spans="1:7" ht="45" customHeight="1">
      <c r="A136" s="68">
        <v>90</v>
      </c>
      <c r="B136" s="69"/>
      <c r="C136" s="95" t="s">
        <v>4</v>
      </c>
      <c r="D136" s="88" t="s">
        <v>46</v>
      </c>
      <c r="E136" s="91">
        <v>3455</v>
      </c>
      <c r="F136" s="240"/>
      <c r="G136" s="154">
        <f t="shared" si="6"/>
        <v>0</v>
      </c>
    </row>
    <row r="137" spans="1:7" ht="14.25" customHeight="1">
      <c r="A137" s="127"/>
      <c r="B137" s="80" t="s">
        <v>123</v>
      </c>
      <c r="C137" s="93" t="s">
        <v>65</v>
      </c>
      <c r="D137" s="82" t="s">
        <v>42</v>
      </c>
      <c r="E137" s="167" t="s">
        <v>42</v>
      </c>
      <c r="F137" s="84" t="s">
        <v>42</v>
      </c>
      <c r="G137" s="85" t="s">
        <v>42</v>
      </c>
    </row>
    <row r="138" spans="1:7" ht="39.75" customHeight="1">
      <c r="A138" s="68">
        <v>91</v>
      </c>
      <c r="B138" s="69"/>
      <c r="C138" s="87" t="s">
        <v>232</v>
      </c>
      <c r="D138" s="88" t="s">
        <v>44</v>
      </c>
      <c r="E138" s="91">
        <v>22</v>
      </c>
      <c r="F138" s="240"/>
      <c r="G138" s="154">
        <f t="shared" si="6"/>
        <v>0</v>
      </c>
    </row>
    <row r="139" spans="1:7" ht="43.5" customHeight="1" thickBot="1">
      <c r="A139" s="68">
        <v>92</v>
      </c>
      <c r="B139" s="69"/>
      <c r="C139" s="95" t="s">
        <v>233</v>
      </c>
      <c r="D139" s="88" t="s">
        <v>46</v>
      </c>
      <c r="E139" s="91">
        <v>1497</v>
      </c>
      <c r="F139" s="240"/>
      <c r="G139" s="154">
        <f t="shared" si="6"/>
        <v>0</v>
      </c>
    </row>
    <row r="140" spans="1:7" ht="15" customHeight="1" thickBot="1">
      <c r="A140" s="132"/>
      <c r="B140" s="193" t="s">
        <v>118</v>
      </c>
      <c r="C140" s="194" t="s">
        <v>119</v>
      </c>
      <c r="D140" s="100" t="s">
        <v>42</v>
      </c>
      <c r="E140" s="101" t="s">
        <v>42</v>
      </c>
      <c r="F140" s="102" t="s">
        <v>42</v>
      </c>
      <c r="G140" s="103" t="s">
        <v>42</v>
      </c>
    </row>
    <row r="141" spans="1:7" ht="12.75" customHeight="1">
      <c r="A141" s="68"/>
      <c r="B141" s="195" t="s">
        <v>120</v>
      </c>
      <c r="C141" s="196" t="s">
        <v>121</v>
      </c>
      <c r="D141" s="55" t="s">
        <v>42</v>
      </c>
      <c r="E141" s="56" t="s">
        <v>42</v>
      </c>
      <c r="F141" s="74" t="s">
        <v>42</v>
      </c>
      <c r="G141" s="75" t="s">
        <v>42</v>
      </c>
    </row>
    <row r="142" spans="1:7" ht="42.75" customHeight="1">
      <c r="A142" s="68">
        <v>93</v>
      </c>
      <c r="B142" s="195"/>
      <c r="C142" s="76" t="s">
        <v>141</v>
      </c>
      <c r="D142" s="60" t="s">
        <v>22</v>
      </c>
      <c r="E142" s="77">
        <v>0.221</v>
      </c>
      <c r="F142" s="239"/>
      <c r="G142" s="154">
        <f>ROUND(E142*F142,2)</f>
        <v>0</v>
      </c>
    </row>
    <row r="143" spans="1:7" ht="25.5" customHeight="1">
      <c r="A143" s="68">
        <v>94</v>
      </c>
      <c r="B143" s="195"/>
      <c r="C143" s="76" t="s">
        <v>138</v>
      </c>
      <c r="D143" s="60" t="s">
        <v>44</v>
      </c>
      <c r="E143" s="77">
        <v>268</v>
      </c>
      <c r="F143" s="239"/>
      <c r="G143" s="154">
        <f>ROUND(E143*F143,2)</f>
        <v>0</v>
      </c>
    </row>
    <row r="144" spans="1:9" s="217" customFormat="1" ht="26.25" customHeight="1">
      <c r="A144" s="68">
        <v>95</v>
      </c>
      <c r="B144" s="195"/>
      <c r="C144" s="76" t="s">
        <v>139</v>
      </c>
      <c r="D144" s="60" t="s">
        <v>44</v>
      </c>
      <c r="E144" s="77">
        <f>2433+1654+2148+2679</f>
        <v>8914</v>
      </c>
      <c r="F144" s="239"/>
      <c r="G144" s="154">
        <f>ROUND(E144*F144,2)</f>
        <v>0</v>
      </c>
      <c r="I144" s="218"/>
    </row>
    <row r="145" spans="1:7" ht="15.75" customHeight="1" thickBot="1">
      <c r="A145" s="68">
        <v>96</v>
      </c>
      <c r="B145" s="195"/>
      <c r="C145" s="76" t="s">
        <v>183</v>
      </c>
      <c r="D145" s="60" t="s">
        <v>45</v>
      </c>
      <c r="E145" s="77">
        <f>6597+91</f>
        <v>6688</v>
      </c>
      <c r="F145" s="239"/>
      <c r="G145" s="154">
        <f>ROUND(E145*F145,2)</f>
        <v>0</v>
      </c>
    </row>
    <row r="146" spans="1:7" ht="16.5" customHeight="1" thickBot="1">
      <c r="A146" s="197"/>
      <c r="B146" s="198" t="s">
        <v>31</v>
      </c>
      <c r="C146" s="99" t="s">
        <v>32</v>
      </c>
      <c r="D146" s="133" t="s">
        <v>42</v>
      </c>
      <c r="E146" s="199" t="s">
        <v>42</v>
      </c>
      <c r="F146" s="135" t="s">
        <v>42</v>
      </c>
      <c r="G146" s="136" t="s">
        <v>42</v>
      </c>
    </row>
    <row r="147" spans="1:7" ht="16.5" customHeight="1">
      <c r="A147" s="127"/>
      <c r="B147" s="200" t="s">
        <v>234</v>
      </c>
      <c r="C147" s="81" t="s">
        <v>235</v>
      </c>
      <c r="D147" s="112" t="s">
        <v>42</v>
      </c>
      <c r="E147" s="180" t="s">
        <v>42</v>
      </c>
      <c r="F147" s="114" t="s">
        <v>42</v>
      </c>
      <c r="G147" s="181" t="s">
        <v>42</v>
      </c>
    </row>
    <row r="148" spans="1:7" ht="27" customHeight="1">
      <c r="A148" s="201">
        <v>97</v>
      </c>
      <c r="B148" s="202"/>
      <c r="C148" s="203" t="s">
        <v>236</v>
      </c>
      <c r="D148" s="88" t="s">
        <v>180</v>
      </c>
      <c r="E148" s="159">
        <v>19</v>
      </c>
      <c r="F148" s="245"/>
      <c r="G148" s="154">
        <f>ROUND(E148*F148,2)</f>
        <v>0</v>
      </c>
    </row>
    <row r="149" spans="1:7" ht="30.75" customHeight="1">
      <c r="A149" s="201">
        <v>98</v>
      </c>
      <c r="B149" s="202"/>
      <c r="C149" s="203" t="s">
        <v>237</v>
      </c>
      <c r="D149" s="88" t="s">
        <v>180</v>
      </c>
      <c r="E149" s="159">
        <v>5</v>
      </c>
      <c r="F149" s="245"/>
      <c r="G149" s="154">
        <f>ROUND(E149*F149,2)</f>
        <v>0</v>
      </c>
    </row>
    <row r="150" spans="1:7" ht="17.25" customHeight="1">
      <c r="A150" s="127"/>
      <c r="B150" s="200" t="s">
        <v>176</v>
      </c>
      <c r="C150" s="81" t="s">
        <v>177</v>
      </c>
      <c r="D150" s="112" t="s">
        <v>42</v>
      </c>
      <c r="E150" s="180" t="s">
        <v>42</v>
      </c>
      <c r="F150" s="114" t="s">
        <v>42</v>
      </c>
      <c r="G150" s="181" t="s">
        <v>42</v>
      </c>
    </row>
    <row r="151" spans="1:7" ht="17.25" customHeight="1" thickBot="1">
      <c r="A151" s="68">
        <v>99</v>
      </c>
      <c r="B151" s="195"/>
      <c r="C151" s="76" t="s">
        <v>178</v>
      </c>
      <c r="D151" s="60" t="s">
        <v>44</v>
      </c>
      <c r="E151" s="77">
        <v>2</v>
      </c>
      <c r="F151" s="238"/>
      <c r="G151" s="154">
        <f>ROUND(E151*F151,2)</f>
        <v>0</v>
      </c>
    </row>
    <row r="152" spans="1:9" s="231" customFormat="1" ht="24.75" customHeight="1" thickBot="1" thickTop="1">
      <c r="A152" s="572" t="s">
        <v>130</v>
      </c>
      <c r="B152" s="573"/>
      <c r="C152" s="574"/>
      <c r="D152" s="204" t="s">
        <v>42</v>
      </c>
      <c r="E152" s="205" t="s">
        <v>42</v>
      </c>
      <c r="F152" s="206" t="s">
        <v>42</v>
      </c>
      <c r="G152" s="207">
        <f>SUM(G8:G151)</f>
        <v>0</v>
      </c>
      <c r="H152" s="229"/>
      <c r="I152" s="230"/>
    </row>
    <row r="153" spans="1:7" ht="14.25" customHeight="1" thickTop="1">
      <c r="A153" s="575"/>
      <c r="B153" s="576"/>
      <c r="C153" s="576"/>
      <c r="D153" s="576"/>
      <c r="E153" s="576"/>
      <c r="F153" s="576"/>
      <c r="G153" s="576"/>
    </row>
    <row r="154" spans="1:7" ht="15" customHeight="1">
      <c r="A154" s="577"/>
      <c r="B154" s="577"/>
      <c r="C154" s="577"/>
      <c r="D154" s="577"/>
      <c r="E154" s="577"/>
      <c r="F154" s="577"/>
      <c r="G154" s="577"/>
    </row>
    <row r="155" spans="1:8" ht="28.5" customHeight="1">
      <c r="A155" s="578"/>
      <c r="B155" s="579"/>
      <c r="C155" s="579"/>
      <c r="D155" s="579"/>
      <c r="E155" s="579"/>
      <c r="F155" s="579"/>
      <c r="H155" s="220"/>
    </row>
    <row r="156" spans="1:7" ht="13.5" customHeight="1">
      <c r="A156" s="228"/>
      <c r="B156" s="228"/>
      <c r="C156" s="228"/>
      <c r="G156" s="233"/>
    </row>
    <row r="157" spans="1:4" ht="7.5" customHeight="1">
      <c r="A157" s="234"/>
      <c r="B157" s="234"/>
      <c r="D157" s="236"/>
    </row>
    <row r="158" spans="1:4" ht="15" customHeight="1">
      <c r="A158" s="234"/>
      <c r="B158" s="234"/>
      <c r="D158" s="236"/>
    </row>
    <row r="159" spans="1:4" ht="29.25" customHeight="1">
      <c r="A159" s="234"/>
      <c r="B159" s="234"/>
      <c r="D159" s="236"/>
    </row>
    <row r="160" spans="1:4" ht="15" customHeight="1">
      <c r="A160" s="234"/>
      <c r="B160" s="234"/>
      <c r="D160" s="236"/>
    </row>
    <row r="161" spans="1:4" ht="12.75">
      <c r="A161" s="234"/>
      <c r="B161" s="234"/>
      <c r="D161" s="236"/>
    </row>
    <row r="162" spans="1:4" ht="12.75">
      <c r="A162" s="234"/>
      <c r="B162" s="234"/>
      <c r="D162" s="236"/>
    </row>
    <row r="163" spans="1:4" ht="12.75">
      <c r="A163" s="234"/>
      <c r="B163" s="234"/>
      <c r="D163" s="236"/>
    </row>
    <row r="164" spans="1:4" ht="12.75">
      <c r="A164" s="234"/>
      <c r="B164" s="234"/>
      <c r="D164" s="236"/>
    </row>
    <row r="165" spans="1:4" ht="12.75">
      <c r="A165" s="234"/>
      <c r="B165" s="234"/>
      <c r="D165" s="236"/>
    </row>
    <row r="166" spans="1:4" ht="12.75">
      <c r="A166" s="234"/>
      <c r="B166" s="234"/>
      <c r="D166" s="236"/>
    </row>
    <row r="167" spans="1:4" ht="12.75">
      <c r="A167" s="234"/>
      <c r="B167" s="234"/>
      <c r="D167" s="236"/>
    </row>
    <row r="168" spans="1:4" ht="13.5" customHeight="1">
      <c r="A168" s="234"/>
      <c r="B168" s="234"/>
      <c r="D168" s="236"/>
    </row>
    <row r="169" spans="1:4" ht="12.75">
      <c r="A169" s="234"/>
      <c r="B169" s="234"/>
      <c r="D169" s="236"/>
    </row>
    <row r="170" spans="1:4" ht="12.75">
      <c r="A170" s="234"/>
      <c r="B170" s="234"/>
      <c r="D170" s="236"/>
    </row>
    <row r="171" spans="1:4" ht="12.75">
      <c r="A171" s="234"/>
      <c r="B171" s="234"/>
      <c r="D171" s="236"/>
    </row>
    <row r="172" spans="1:4" ht="12.75">
      <c r="A172" s="234"/>
      <c r="B172" s="234"/>
      <c r="D172" s="236"/>
    </row>
    <row r="173" spans="1:4" ht="38.25" customHeight="1">
      <c r="A173" s="234"/>
      <c r="B173" s="234"/>
      <c r="D173" s="236"/>
    </row>
    <row r="174" spans="1:4" ht="12.75">
      <c r="A174" s="234"/>
      <c r="B174" s="234"/>
      <c r="D174" s="236"/>
    </row>
    <row r="175" spans="1:4" ht="12.75">
      <c r="A175" s="234"/>
      <c r="B175" s="234"/>
      <c r="D175" s="236"/>
    </row>
    <row r="176" spans="1:4" ht="12.75">
      <c r="A176" s="234"/>
      <c r="B176" s="234"/>
      <c r="D176" s="236"/>
    </row>
    <row r="177" spans="1:4" ht="12.75">
      <c r="A177" s="234"/>
      <c r="B177" s="234"/>
      <c r="D177" s="236"/>
    </row>
    <row r="178" spans="1:4" ht="42" customHeight="1">
      <c r="A178" s="234"/>
      <c r="B178" s="234"/>
      <c r="D178" s="236"/>
    </row>
    <row r="179" spans="1:4" ht="12.75">
      <c r="A179" s="234"/>
      <c r="B179" s="234"/>
      <c r="D179" s="236"/>
    </row>
    <row r="180" spans="1:4" ht="12.75">
      <c r="A180" s="234"/>
      <c r="B180" s="234"/>
      <c r="D180" s="236"/>
    </row>
    <row r="181" spans="1:4" ht="12.75">
      <c r="A181" s="234"/>
      <c r="B181" s="234"/>
      <c r="D181" s="236"/>
    </row>
    <row r="182" spans="1:4" ht="12.75">
      <c r="A182" s="234"/>
      <c r="B182" s="234"/>
      <c r="D182" s="236"/>
    </row>
    <row r="183" spans="1:4" ht="12.75">
      <c r="A183" s="234"/>
      <c r="B183" s="234"/>
      <c r="D183" s="236"/>
    </row>
    <row r="184" spans="1:4" ht="12.75">
      <c r="A184" s="234"/>
      <c r="B184" s="234"/>
      <c r="D184" s="236"/>
    </row>
    <row r="185" spans="1:4" ht="12.75">
      <c r="A185" s="234"/>
      <c r="B185" s="234"/>
      <c r="D185" s="236"/>
    </row>
    <row r="186" spans="1:4" ht="12.75">
      <c r="A186" s="234"/>
      <c r="B186" s="234"/>
      <c r="D186" s="236"/>
    </row>
    <row r="187" spans="1:4" ht="12.75">
      <c r="A187" s="234"/>
      <c r="B187" s="234"/>
      <c r="D187" s="236"/>
    </row>
    <row r="188" spans="1:4" ht="12.75">
      <c r="A188" s="234"/>
      <c r="B188" s="234"/>
      <c r="D188" s="236"/>
    </row>
    <row r="189" spans="1:4" ht="12.75">
      <c r="A189" s="234"/>
      <c r="B189" s="234"/>
      <c r="D189" s="236"/>
    </row>
    <row r="190" spans="1:4" ht="12.75">
      <c r="A190" s="234"/>
      <c r="B190" s="234"/>
      <c r="D190" s="236"/>
    </row>
    <row r="191" spans="1:4" ht="12.75">
      <c r="A191" s="234"/>
      <c r="B191" s="234"/>
      <c r="D191" s="236"/>
    </row>
    <row r="192" spans="1:4" ht="12.75">
      <c r="A192" s="234"/>
      <c r="B192" s="234"/>
      <c r="D192" s="236"/>
    </row>
    <row r="193" spans="1:4" ht="12.75">
      <c r="A193" s="234"/>
      <c r="B193" s="234"/>
      <c r="D193" s="236"/>
    </row>
    <row r="194" spans="1:4" ht="12.75">
      <c r="A194" s="234"/>
      <c r="B194" s="234"/>
      <c r="D194" s="236"/>
    </row>
    <row r="195" spans="1:4" ht="12.75">
      <c r="A195" s="234"/>
      <c r="B195" s="234"/>
      <c r="D195" s="236"/>
    </row>
    <row r="196" spans="1:4" ht="12.75">
      <c r="A196" s="234"/>
      <c r="B196" s="234"/>
      <c r="D196" s="236"/>
    </row>
    <row r="197" spans="1:4" ht="12.75">
      <c r="A197" s="234"/>
      <c r="B197" s="234"/>
      <c r="D197" s="236"/>
    </row>
    <row r="198" spans="1:4" ht="12.75">
      <c r="A198" s="234"/>
      <c r="B198" s="234"/>
      <c r="D198" s="236"/>
    </row>
    <row r="199" spans="1:4" ht="12.75">
      <c r="A199" s="234"/>
      <c r="B199" s="234"/>
      <c r="D199" s="236"/>
    </row>
    <row r="200" spans="1:4" ht="12.75">
      <c r="A200" s="234"/>
      <c r="B200" s="234"/>
      <c r="D200" s="236"/>
    </row>
    <row r="201" spans="1:4" ht="12.75">
      <c r="A201" s="234"/>
      <c r="B201" s="234"/>
      <c r="D201" s="236"/>
    </row>
    <row r="202" spans="1:4" ht="12.75">
      <c r="A202" s="234"/>
      <c r="B202" s="234"/>
      <c r="D202" s="236"/>
    </row>
    <row r="203" spans="1:4" ht="12.75">
      <c r="A203" s="234"/>
      <c r="B203" s="234"/>
      <c r="D203" s="236"/>
    </row>
    <row r="204" spans="1:4" ht="12.75">
      <c r="A204" s="234"/>
      <c r="B204" s="234"/>
      <c r="D204" s="236"/>
    </row>
    <row r="205" spans="1:4" ht="12.75">
      <c r="A205" s="234"/>
      <c r="B205" s="234"/>
      <c r="D205" s="236"/>
    </row>
    <row r="206" spans="1:4" ht="12.75">
      <c r="A206" s="234"/>
      <c r="B206" s="234"/>
      <c r="D206" s="236"/>
    </row>
    <row r="207" spans="1:4" ht="12.75">
      <c r="A207" s="234"/>
      <c r="B207" s="234"/>
      <c r="D207" s="236"/>
    </row>
    <row r="208" spans="1:4" ht="12.75">
      <c r="A208" s="234"/>
      <c r="B208" s="234"/>
      <c r="D208" s="236"/>
    </row>
    <row r="209" spans="1:4" ht="12.75">
      <c r="A209" s="234"/>
      <c r="B209" s="234"/>
      <c r="D209" s="236"/>
    </row>
    <row r="210" spans="1:4" ht="12.75">
      <c r="A210" s="234"/>
      <c r="B210" s="234"/>
      <c r="D210" s="236"/>
    </row>
    <row r="211" spans="1:4" ht="12.75">
      <c r="A211" s="234"/>
      <c r="B211" s="234"/>
      <c r="D211" s="236"/>
    </row>
    <row r="212" spans="1:4" ht="12.75">
      <c r="A212" s="234"/>
      <c r="B212" s="234"/>
      <c r="D212" s="236"/>
    </row>
    <row r="213" spans="1:4" ht="12.75">
      <c r="A213" s="234"/>
      <c r="B213" s="234"/>
      <c r="D213" s="236"/>
    </row>
    <row r="214" spans="1:4" ht="12.75">
      <c r="A214" s="234"/>
      <c r="B214" s="234"/>
      <c r="D214" s="236"/>
    </row>
    <row r="215" spans="1:4" ht="12.75">
      <c r="A215" s="234"/>
      <c r="B215" s="234"/>
      <c r="D215" s="236"/>
    </row>
    <row r="216" spans="1:4" ht="12.75">
      <c r="A216" s="234"/>
      <c r="B216" s="234"/>
      <c r="D216" s="236"/>
    </row>
    <row r="217" spans="1:4" ht="12.75">
      <c r="A217" s="234"/>
      <c r="B217" s="234"/>
      <c r="D217" s="236"/>
    </row>
    <row r="218" spans="1:4" ht="12.75">
      <c r="A218" s="234"/>
      <c r="B218" s="234"/>
      <c r="D218" s="236"/>
    </row>
    <row r="219" spans="1:4" ht="12.75">
      <c r="A219" s="234"/>
      <c r="B219" s="234"/>
      <c r="D219" s="236"/>
    </row>
    <row r="220" spans="1:4" ht="12.75">
      <c r="A220" s="234"/>
      <c r="B220" s="234"/>
      <c r="D220" s="236"/>
    </row>
    <row r="221" spans="1:4" ht="12.75">
      <c r="A221" s="234"/>
      <c r="B221" s="234"/>
      <c r="D221" s="236"/>
    </row>
    <row r="222" spans="1:4" ht="12.75">
      <c r="A222" s="234"/>
      <c r="B222" s="234"/>
      <c r="D222" s="236"/>
    </row>
    <row r="223" spans="1:4" ht="12.75">
      <c r="A223" s="234"/>
      <c r="B223" s="234"/>
      <c r="D223" s="236"/>
    </row>
    <row r="224" spans="1:4" ht="12.75">
      <c r="A224" s="234"/>
      <c r="B224" s="234"/>
      <c r="D224" s="236"/>
    </row>
    <row r="225" spans="1:4" ht="12.75">
      <c r="A225" s="234"/>
      <c r="B225" s="234"/>
      <c r="D225" s="236"/>
    </row>
    <row r="226" spans="1:4" ht="12.75">
      <c r="A226" s="234"/>
      <c r="B226" s="234"/>
      <c r="D226" s="236"/>
    </row>
    <row r="227" spans="1:4" ht="12.75">
      <c r="A227" s="234"/>
      <c r="B227" s="234"/>
      <c r="D227" s="236"/>
    </row>
    <row r="228" spans="1:4" ht="12.75">
      <c r="A228" s="234"/>
      <c r="B228" s="234"/>
      <c r="D228" s="236"/>
    </row>
    <row r="229" spans="1:4" ht="12.75">
      <c r="A229" s="234"/>
      <c r="B229" s="234"/>
      <c r="D229" s="236"/>
    </row>
    <row r="230" spans="1:4" ht="12.75">
      <c r="A230" s="234"/>
      <c r="B230" s="234"/>
      <c r="D230" s="236"/>
    </row>
    <row r="231" spans="1:4" ht="12.75">
      <c r="A231" s="234"/>
      <c r="B231" s="234"/>
      <c r="D231" s="236"/>
    </row>
    <row r="232" spans="1:4" ht="12.75">
      <c r="A232" s="234"/>
      <c r="B232" s="234"/>
      <c r="D232" s="236"/>
    </row>
    <row r="233" spans="1:4" ht="12.75">
      <c r="A233" s="234"/>
      <c r="B233" s="234"/>
      <c r="D233" s="236"/>
    </row>
    <row r="234" spans="1:4" ht="12.75">
      <c r="A234" s="234"/>
      <c r="B234" s="234"/>
      <c r="D234" s="236"/>
    </row>
    <row r="235" spans="1:4" ht="12.75">
      <c r="A235" s="234"/>
      <c r="B235" s="234"/>
      <c r="D235" s="236"/>
    </row>
    <row r="236" spans="1:4" ht="12.75">
      <c r="A236" s="234"/>
      <c r="B236" s="234"/>
      <c r="D236" s="236"/>
    </row>
    <row r="237" spans="1:4" ht="12.75">
      <c r="A237" s="234"/>
      <c r="B237" s="234"/>
      <c r="D237" s="236"/>
    </row>
    <row r="238" spans="1:4" ht="12.75">
      <c r="A238" s="234"/>
      <c r="B238" s="234"/>
      <c r="D238" s="236"/>
    </row>
    <row r="239" spans="1:4" ht="12.75">
      <c r="A239" s="234"/>
      <c r="B239" s="234"/>
      <c r="D239" s="236"/>
    </row>
    <row r="240" spans="1:4" ht="12.75">
      <c r="A240" s="234"/>
      <c r="B240" s="234"/>
      <c r="D240" s="236"/>
    </row>
    <row r="241" spans="1:4" ht="12.75">
      <c r="A241" s="234"/>
      <c r="B241" s="234"/>
      <c r="D241" s="236"/>
    </row>
    <row r="242" spans="1:4" ht="12.75">
      <c r="A242" s="234"/>
      <c r="B242" s="234"/>
      <c r="D242" s="236"/>
    </row>
    <row r="243" spans="1:4" ht="12.75">
      <c r="A243" s="234"/>
      <c r="B243" s="234"/>
      <c r="D243" s="236"/>
    </row>
    <row r="244" spans="1:4" ht="12.75">
      <c r="A244" s="234"/>
      <c r="B244" s="234"/>
      <c r="D244" s="236"/>
    </row>
    <row r="245" spans="1:4" ht="12.75">
      <c r="A245" s="234"/>
      <c r="B245" s="234"/>
      <c r="D245" s="236"/>
    </row>
    <row r="246" spans="1:4" ht="12.75">
      <c r="A246" s="234"/>
      <c r="B246" s="234"/>
      <c r="D246" s="236"/>
    </row>
    <row r="247" spans="1:4" ht="12.75">
      <c r="A247" s="234"/>
      <c r="B247" s="234"/>
      <c r="D247" s="236"/>
    </row>
    <row r="248" spans="1:4" ht="12.75">
      <c r="A248" s="234"/>
      <c r="B248" s="234"/>
      <c r="D248" s="236"/>
    </row>
    <row r="249" spans="1:4" ht="12.75">
      <c r="A249" s="234"/>
      <c r="B249" s="234"/>
      <c r="D249" s="236"/>
    </row>
    <row r="250" spans="1:4" ht="12.75">
      <c r="A250" s="234"/>
      <c r="B250" s="234"/>
      <c r="D250" s="236"/>
    </row>
    <row r="251" spans="1:4" ht="12.75">
      <c r="A251" s="234"/>
      <c r="B251" s="234"/>
      <c r="D251" s="236"/>
    </row>
    <row r="252" spans="1:4" ht="12.75">
      <c r="A252" s="234"/>
      <c r="B252" s="234"/>
      <c r="D252" s="236"/>
    </row>
    <row r="253" spans="1:4" ht="12.75">
      <c r="A253" s="234"/>
      <c r="B253" s="234"/>
      <c r="D253" s="236"/>
    </row>
    <row r="254" spans="1:4" ht="12.75">
      <c r="A254" s="234"/>
      <c r="B254" s="234"/>
      <c r="D254" s="236"/>
    </row>
    <row r="255" spans="1:4" ht="12.75">
      <c r="A255" s="234"/>
      <c r="B255" s="234"/>
      <c r="D255" s="236"/>
    </row>
    <row r="256" spans="1:4" ht="12.75">
      <c r="A256" s="234"/>
      <c r="B256" s="234"/>
      <c r="D256" s="236"/>
    </row>
    <row r="257" spans="1:4" ht="12.75">
      <c r="A257" s="234"/>
      <c r="B257" s="234"/>
      <c r="D257" s="236"/>
    </row>
    <row r="258" spans="1:4" ht="12.75">
      <c r="A258" s="234"/>
      <c r="B258" s="234"/>
      <c r="D258" s="236"/>
    </row>
    <row r="259" spans="1:4" ht="12.75">
      <c r="A259" s="234"/>
      <c r="B259" s="234"/>
      <c r="D259" s="236"/>
    </row>
    <row r="260" spans="1:4" ht="12.75">
      <c r="A260" s="234"/>
      <c r="B260" s="234"/>
      <c r="D260" s="236"/>
    </row>
    <row r="261" spans="1:4" ht="12.75">
      <c r="A261" s="234"/>
      <c r="B261" s="234"/>
      <c r="D261" s="236"/>
    </row>
    <row r="262" spans="1:4" ht="12.75">
      <c r="A262" s="234"/>
      <c r="B262" s="234"/>
      <c r="D262" s="236"/>
    </row>
    <row r="263" spans="1:4" ht="12.75">
      <c r="A263" s="234"/>
      <c r="B263" s="234"/>
      <c r="D263" s="236"/>
    </row>
    <row r="264" spans="1:4" ht="12.75">
      <c r="A264" s="234"/>
      <c r="B264" s="234"/>
      <c r="D264" s="236"/>
    </row>
    <row r="265" spans="1:4" ht="12.75">
      <c r="A265" s="234"/>
      <c r="B265" s="234"/>
      <c r="D265" s="236"/>
    </row>
    <row r="266" spans="1:4" ht="12.75">
      <c r="A266" s="234"/>
      <c r="B266" s="234"/>
      <c r="D266" s="236"/>
    </row>
    <row r="267" spans="1:4" ht="12.75">
      <c r="A267" s="234"/>
      <c r="B267" s="234"/>
      <c r="D267" s="236"/>
    </row>
    <row r="268" spans="1:4" ht="12.75">
      <c r="A268" s="234"/>
      <c r="B268" s="234"/>
      <c r="D268" s="236"/>
    </row>
    <row r="269" spans="1:4" ht="12.75">
      <c r="A269" s="234"/>
      <c r="B269" s="234"/>
      <c r="D269" s="236"/>
    </row>
    <row r="270" spans="1:4" ht="12.75">
      <c r="A270" s="234"/>
      <c r="B270" s="234"/>
      <c r="D270" s="236"/>
    </row>
    <row r="271" spans="1:4" ht="12.75">
      <c r="A271" s="234"/>
      <c r="B271" s="234"/>
      <c r="D271" s="236"/>
    </row>
    <row r="272" spans="1:4" ht="12.75">
      <c r="A272" s="234"/>
      <c r="B272" s="234"/>
      <c r="D272" s="236"/>
    </row>
    <row r="273" spans="1:4" ht="12.75">
      <c r="A273" s="234"/>
      <c r="B273" s="234"/>
      <c r="D273" s="236"/>
    </row>
    <row r="274" spans="1:4" ht="12.75">
      <c r="A274" s="234"/>
      <c r="B274" s="234"/>
      <c r="D274" s="236"/>
    </row>
    <row r="275" spans="1:4" ht="12.75">
      <c r="A275" s="234"/>
      <c r="B275" s="234"/>
      <c r="D275" s="236"/>
    </row>
    <row r="276" spans="1:4" ht="12.75">
      <c r="A276" s="234"/>
      <c r="B276" s="234"/>
      <c r="D276" s="236"/>
    </row>
    <row r="277" spans="1:4" ht="12.75">
      <c r="A277" s="234"/>
      <c r="B277" s="234"/>
      <c r="D277" s="236"/>
    </row>
    <row r="278" spans="1:4" ht="12.75">
      <c r="A278" s="234"/>
      <c r="B278" s="234"/>
      <c r="D278" s="236"/>
    </row>
    <row r="279" spans="1:4" ht="12.75">
      <c r="A279" s="234"/>
      <c r="B279" s="234"/>
      <c r="D279" s="236"/>
    </row>
    <row r="280" spans="1:4" ht="12.75">
      <c r="A280" s="234"/>
      <c r="B280" s="234"/>
      <c r="D280" s="236"/>
    </row>
    <row r="281" spans="1:4" ht="12.75">
      <c r="A281" s="234"/>
      <c r="B281" s="234"/>
      <c r="D281" s="236"/>
    </row>
    <row r="282" spans="1:4" ht="12.75">
      <c r="A282" s="234"/>
      <c r="B282" s="234"/>
      <c r="D282" s="236"/>
    </row>
    <row r="283" spans="1:4" ht="12.75">
      <c r="A283" s="234"/>
      <c r="B283" s="234"/>
      <c r="D283" s="236"/>
    </row>
    <row r="284" spans="1:4" ht="12.75">
      <c r="A284" s="234"/>
      <c r="B284" s="234"/>
      <c r="D284" s="236"/>
    </row>
    <row r="285" spans="1:4" ht="12.75">
      <c r="A285" s="234"/>
      <c r="B285" s="234"/>
      <c r="D285" s="236"/>
    </row>
    <row r="286" spans="1:4" ht="12.75">
      <c r="A286" s="234"/>
      <c r="B286" s="234"/>
      <c r="D286" s="236"/>
    </row>
    <row r="287" spans="1:4" ht="12.75">
      <c r="A287" s="234"/>
      <c r="B287" s="234"/>
      <c r="D287" s="236"/>
    </row>
    <row r="288" spans="1:4" ht="12.75">
      <c r="A288" s="234"/>
      <c r="B288" s="234"/>
      <c r="D288" s="236"/>
    </row>
    <row r="289" spans="1:4" ht="12.75">
      <c r="A289" s="234"/>
      <c r="B289" s="234"/>
      <c r="D289" s="236"/>
    </row>
    <row r="290" spans="1:4" ht="12.75">
      <c r="A290" s="234"/>
      <c r="B290" s="234"/>
      <c r="D290" s="236"/>
    </row>
    <row r="291" spans="1:4" ht="12.75">
      <c r="A291" s="234"/>
      <c r="B291" s="234"/>
      <c r="D291" s="236"/>
    </row>
    <row r="292" spans="1:4" ht="12.75">
      <c r="A292" s="234"/>
      <c r="B292" s="234"/>
      <c r="D292" s="236"/>
    </row>
    <row r="293" spans="1:4" ht="12.75">
      <c r="A293" s="234"/>
      <c r="B293" s="234"/>
      <c r="D293" s="236"/>
    </row>
    <row r="294" spans="1:4" ht="12.75">
      <c r="A294" s="234"/>
      <c r="B294" s="234"/>
      <c r="D294" s="236"/>
    </row>
    <row r="295" spans="1:4" ht="12.75">
      <c r="A295" s="234"/>
      <c r="B295" s="234"/>
      <c r="D295" s="236"/>
    </row>
    <row r="296" spans="1:4" ht="12.75">
      <c r="A296" s="234"/>
      <c r="B296" s="234"/>
      <c r="D296" s="236"/>
    </row>
    <row r="297" spans="1:4" ht="12.75">
      <c r="A297" s="234"/>
      <c r="B297" s="234"/>
      <c r="D297" s="236"/>
    </row>
    <row r="298" spans="1:4" ht="12.75">
      <c r="A298" s="234"/>
      <c r="B298" s="234"/>
      <c r="D298" s="236"/>
    </row>
    <row r="299" spans="1:4" ht="12.75">
      <c r="A299" s="234"/>
      <c r="B299" s="234"/>
      <c r="D299" s="236"/>
    </row>
    <row r="300" spans="1:4" ht="12.75">
      <c r="A300" s="234"/>
      <c r="B300" s="234"/>
      <c r="D300" s="236"/>
    </row>
    <row r="301" spans="1:4" ht="12.75">
      <c r="A301" s="234"/>
      <c r="B301" s="234"/>
      <c r="D301" s="236"/>
    </row>
    <row r="302" spans="1:4" ht="12.75">
      <c r="A302" s="234"/>
      <c r="B302" s="234"/>
      <c r="D302" s="236"/>
    </row>
    <row r="303" spans="1:4" ht="12.75">
      <c r="A303" s="234"/>
      <c r="B303" s="234"/>
      <c r="D303" s="236"/>
    </row>
    <row r="304" spans="1:4" ht="12.75">
      <c r="A304" s="234"/>
      <c r="B304" s="234"/>
      <c r="D304" s="236"/>
    </row>
    <row r="305" spans="1:4" ht="12.75">
      <c r="A305" s="234"/>
      <c r="B305" s="234"/>
      <c r="D305" s="236"/>
    </row>
    <row r="306" spans="1:4" ht="12.75">
      <c r="A306" s="234"/>
      <c r="B306" s="234"/>
      <c r="D306" s="236"/>
    </row>
    <row r="307" spans="1:4" ht="12.75">
      <c r="A307" s="234"/>
      <c r="B307" s="234"/>
      <c r="D307" s="236"/>
    </row>
    <row r="308" spans="1:4" ht="12.75">
      <c r="A308" s="234"/>
      <c r="B308" s="234"/>
      <c r="D308" s="236"/>
    </row>
    <row r="309" spans="1:4" ht="12.75">
      <c r="A309" s="234"/>
      <c r="B309" s="234"/>
      <c r="D309" s="236"/>
    </row>
    <row r="310" spans="1:4" ht="12.75">
      <c r="A310" s="234"/>
      <c r="B310" s="234"/>
      <c r="D310" s="236"/>
    </row>
    <row r="311" spans="1:4" ht="12.75">
      <c r="A311" s="234"/>
      <c r="B311" s="234"/>
      <c r="D311" s="236"/>
    </row>
    <row r="312" spans="1:4" ht="12.75">
      <c r="A312" s="234"/>
      <c r="B312" s="234"/>
      <c r="D312" s="236"/>
    </row>
    <row r="313" spans="1:4" ht="12.75">
      <c r="A313" s="234"/>
      <c r="B313" s="234"/>
      <c r="D313" s="236"/>
    </row>
    <row r="314" spans="1:4" ht="12.75">
      <c r="A314" s="234"/>
      <c r="B314" s="234"/>
      <c r="D314" s="236"/>
    </row>
    <row r="315" spans="1:4" ht="12.75">
      <c r="A315" s="234"/>
      <c r="B315" s="234"/>
      <c r="D315" s="236"/>
    </row>
    <row r="316" spans="1:4" ht="12.75">
      <c r="A316" s="234"/>
      <c r="B316" s="234"/>
      <c r="D316" s="236"/>
    </row>
    <row r="317" spans="1:4" ht="12.75">
      <c r="A317" s="234"/>
      <c r="B317" s="234"/>
      <c r="D317" s="236"/>
    </row>
    <row r="318" spans="1:4" ht="12.75">
      <c r="A318" s="234"/>
      <c r="B318" s="234"/>
      <c r="D318" s="236"/>
    </row>
    <row r="319" spans="1:4" ht="12.75">
      <c r="A319" s="234"/>
      <c r="B319" s="234"/>
      <c r="D319" s="236"/>
    </row>
    <row r="320" spans="1:4" ht="12.75">
      <c r="A320" s="234"/>
      <c r="B320" s="234"/>
      <c r="D320" s="236"/>
    </row>
    <row r="321" spans="1:4" ht="12.75">
      <c r="A321" s="234"/>
      <c r="B321" s="234"/>
      <c r="D321" s="236"/>
    </row>
    <row r="322" spans="1:4" ht="12.75">
      <c r="A322" s="234"/>
      <c r="B322" s="234"/>
      <c r="D322" s="236"/>
    </row>
    <row r="323" spans="1:4" ht="12.75">
      <c r="A323" s="234"/>
      <c r="B323" s="234"/>
      <c r="D323" s="236"/>
    </row>
    <row r="324" spans="1:4" ht="12.75">
      <c r="A324" s="234"/>
      <c r="B324" s="234"/>
      <c r="D324" s="236"/>
    </row>
    <row r="325" spans="1:4" ht="12.75">
      <c r="A325" s="234"/>
      <c r="B325" s="234"/>
      <c r="D325" s="236"/>
    </row>
    <row r="326" spans="1:4" ht="12.75">
      <c r="A326" s="234"/>
      <c r="B326" s="234"/>
      <c r="D326" s="236"/>
    </row>
    <row r="327" spans="1:4" ht="12.75">
      <c r="A327" s="234"/>
      <c r="B327" s="234"/>
      <c r="D327" s="236"/>
    </row>
    <row r="328" spans="1:4" ht="12.75">
      <c r="A328" s="234"/>
      <c r="B328" s="234"/>
      <c r="D328" s="236"/>
    </row>
    <row r="329" spans="1:4" ht="12.75">
      <c r="A329" s="234"/>
      <c r="B329" s="234"/>
      <c r="D329" s="236"/>
    </row>
    <row r="330" spans="1:4" ht="12.75">
      <c r="A330" s="234"/>
      <c r="B330" s="234"/>
      <c r="D330" s="236"/>
    </row>
    <row r="331" spans="1:4" ht="12.75">
      <c r="A331" s="234"/>
      <c r="B331" s="234"/>
      <c r="D331" s="236"/>
    </row>
    <row r="332" spans="1:4" ht="12.75">
      <c r="A332" s="234"/>
      <c r="B332" s="234"/>
      <c r="D332" s="236"/>
    </row>
    <row r="333" spans="1:4" ht="12.75">
      <c r="A333" s="234"/>
      <c r="B333" s="234"/>
      <c r="D333" s="236"/>
    </row>
    <row r="334" spans="1:4" ht="12.75">
      <c r="A334" s="234"/>
      <c r="B334" s="234"/>
      <c r="D334" s="236"/>
    </row>
    <row r="335" spans="1:4" ht="12.75">
      <c r="A335" s="234"/>
      <c r="B335" s="234"/>
      <c r="D335" s="236"/>
    </row>
    <row r="336" spans="1:4" ht="12.75">
      <c r="A336" s="234"/>
      <c r="B336" s="234"/>
      <c r="D336" s="236"/>
    </row>
    <row r="337" spans="1:4" ht="12.75">
      <c r="A337" s="234"/>
      <c r="B337" s="234"/>
      <c r="D337" s="236"/>
    </row>
    <row r="338" spans="1:4" ht="12.75">
      <c r="A338" s="234"/>
      <c r="B338" s="234"/>
      <c r="D338" s="236"/>
    </row>
    <row r="339" spans="1:4" ht="12.75">
      <c r="A339" s="234"/>
      <c r="B339" s="234"/>
      <c r="D339" s="236"/>
    </row>
    <row r="340" spans="1:4" ht="12.75">
      <c r="A340" s="234"/>
      <c r="B340" s="234"/>
      <c r="D340" s="236"/>
    </row>
    <row r="341" spans="1:4" ht="12.75">
      <c r="A341" s="234"/>
      <c r="B341" s="234"/>
      <c r="D341" s="236"/>
    </row>
    <row r="342" spans="1:4" ht="12.75">
      <c r="A342" s="234"/>
      <c r="B342" s="234"/>
      <c r="D342" s="236"/>
    </row>
    <row r="343" spans="1:4" ht="12.75">
      <c r="A343" s="234"/>
      <c r="B343" s="234"/>
      <c r="D343" s="236"/>
    </row>
    <row r="344" spans="1:4" ht="12.75">
      <c r="A344" s="234"/>
      <c r="B344" s="234"/>
      <c r="D344" s="236"/>
    </row>
    <row r="345" spans="1:4" ht="12.75">
      <c r="A345" s="234"/>
      <c r="B345" s="234"/>
      <c r="D345" s="236"/>
    </row>
    <row r="346" spans="1:4" ht="12.75">
      <c r="A346" s="234"/>
      <c r="B346" s="234"/>
      <c r="D346" s="236"/>
    </row>
    <row r="347" spans="1:4" ht="12.75">
      <c r="A347" s="234"/>
      <c r="B347" s="234"/>
      <c r="D347" s="236"/>
    </row>
    <row r="348" spans="1:4" ht="12.75">
      <c r="A348" s="234"/>
      <c r="B348" s="234"/>
      <c r="D348" s="236"/>
    </row>
    <row r="349" spans="1:4" ht="12.75">
      <c r="A349" s="234"/>
      <c r="B349" s="234"/>
      <c r="D349" s="236"/>
    </row>
    <row r="350" spans="1:4" ht="12.75">
      <c r="A350" s="234"/>
      <c r="B350" s="234"/>
      <c r="D350" s="236"/>
    </row>
    <row r="351" spans="1:4" ht="12.75">
      <c r="A351" s="234"/>
      <c r="B351" s="234"/>
      <c r="D351" s="236"/>
    </row>
    <row r="352" spans="1:4" ht="12.75">
      <c r="A352" s="234"/>
      <c r="B352" s="234"/>
      <c r="D352" s="236"/>
    </row>
    <row r="353" spans="1:4" ht="12.75">
      <c r="A353" s="234"/>
      <c r="B353" s="234"/>
      <c r="D353" s="236"/>
    </row>
    <row r="354" spans="1:4" ht="12.75">
      <c r="A354" s="234"/>
      <c r="B354" s="234"/>
      <c r="D354" s="236"/>
    </row>
    <row r="355" spans="1:4" ht="12.75">
      <c r="A355" s="234"/>
      <c r="B355" s="234"/>
      <c r="D355" s="236"/>
    </row>
    <row r="356" spans="1:4" ht="12.75">
      <c r="A356" s="234"/>
      <c r="B356" s="234"/>
      <c r="D356" s="236"/>
    </row>
    <row r="357" spans="1:4" ht="12.75">
      <c r="A357" s="234"/>
      <c r="B357" s="234"/>
      <c r="D357" s="236"/>
    </row>
    <row r="358" spans="1:4" ht="12.75">
      <c r="A358" s="234"/>
      <c r="B358" s="234"/>
      <c r="D358" s="236"/>
    </row>
    <row r="359" spans="1:4" ht="12.75">
      <c r="A359" s="234"/>
      <c r="B359" s="234"/>
      <c r="D359" s="236"/>
    </row>
    <row r="360" spans="1:4" ht="12.75">
      <c r="A360" s="234"/>
      <c r="B360" s="234"/>
      <c r="D360" s="236"/>
    </row>
    <row r="361" spans="1:4" ht="12.75">
      <c r="A361" s="234"/>
      <c r="B361" s="234"/>
      <c r="D361" s="236"/>
    </row>
    <row r="362" spans="1:4" ht="12.75">
      <c r="A362" s="234"/>
      <c r="B362" s="234"/>
      <c r="D362" s="236"/>
    </row>
    <row r="363" spans="1:4" ht="12.75">
      <c r="A363" s="234"/>
      <c r="B363" s="234"/>
      <c r="D363" s="236"/>
    </row>
    <row r="364" spans="1:4" ht="12.75">
      <c r="A364" s="234"/>
      <c r="B364" s="234"/>
      <c r="D364" s="236"/>
    </row>
    <row r="365" spans="1:4" ht="12.75">
      <c r="A365" s="234"/>
      <c r="B365" s="234"/>
      <c r="D365" s="236"/>
    </row>
    <row r="366" spans="1:4" ht="12.75">
      <c r="A366" s="234"/>
      <c r="B366" s="234"/>
      <c r="D366" s="236"/>
    </row>
    <row r="367" spans="1:4" ht="12.75">
      <c r="A367" s="234"/>
      <c r="B367" s="234"/>
      <c r="D367" s="236"/>
    </row>
    <row r="368" spans="1:4" ht="12.75">
      <c r="A368" s="234"/>
      <c r="B368" s="234"/>
      <c r="D368" s="236"/>
    </row>
    <row r="369" spans="1:4" ht="12.75">
      <c r="A369" s="234"/>
      <c r="B369" s="234"/>
      <c r="D369" s="236"/>
    </row>
    <row r="370" spans="1:4" ht="12.75">
      <c r="A370" s="234"/>
      <c r="B370" s="234"/>
      <c r="D370" s="236"/>
    </row>
    <row r="371" spans="1:4" ht="12.75">
      <c r="A371" s="234"/>
      <c r="B371" s="234"/>
      <c r="D371" s="236"/>
    </row>
    <row r="372" spans="1:4" ht="12.75">
      <c r="A372" s="234"/>
      <c r="B372" s="234"/>
      <c r="D372" s="236"/>
    </row>
    <row r="373" spans="1:4" ht="12.75">
      <c r="A373" s="234"/>
      <c r="B373" s="234"/>
      <c r="D373" s="236"/>
    </row>
    <row r="374" spans="1:4" ht="12.75">
      <c r="A374" s="234"/>
      <c r="B374" s="234"/>
      <c r="D374" s="236"/>
    </row>
    <row r="375" spans="1:4" ht="12.75">
      <c r="A375" s="234"/>
      <c r="B375" s="234"/>
      <c r="D375" s="236"/>
    </row>
    <row r="376" spans="1:4" ht="12.75">
      <c r="A376" s="234"/>
      <c r="B376" s="234"/>
      <c r="D376" s="236"/>
    </row>
    <row r="377" spans="1:4" ht="12.75">
      <c r="A377" s="234"/>
      <c r="B377" s="234"/>
      <c r="D377" s="236"/>
    </row>
    <row r="378" spans="1:4" ht="12.75">
      <c r="A378" s="234"/>
      <c r="B378" s="234"/>
      <c r="D378" s="236"/>
    </row>
    <row r="379" spans="1:4" ht="12.75">
      <c r="A379" s="234"/>
      <c r="B379" s="234"/>
      <c r="D379" s="236"/>
    </row>
    <row r="380" spans="1:4" ht="12.75">
      <c r="A380" s="234"/>
      <c r="B380" s="234"/>
      <c r="D380" s="236"/>
    </row>
    <row r="381" spans="1:4" ht="12.75">
      <c r="A381" s="234"/>
      <c r="B381" s="234"/>
      <c r="D381" s="236"/>
    </row>
    <row r="382" spans="1:4" ht="12.75">
      <c r="A382" s="234"/>
      <c r="B382" s="234"/>
      <c r="D382" s="236"/>
    </row>
    <row r="383" spans="1:4" ht="12.75">
      <c r="A383" s="234"/>
      <c r="B383" s="234"/>
      <c r="D383" s="236"/>
    </row>
    <row r="384" spans="1:4" ht="12.75">
      <c r="A384" s="234"/>
      <c r="B384" s="234"/>
      <c r="D384" s="236"/>
    </row>
    <row r="385" spans="1:4" ht="12.75">
      <c r="A385" s="234"/>
      <c r="B385" s="234"/>
      <c r="D385" s="236"/>
    </row>
    <row r="386" spans="1:4" ht="12.75">
      <c r="A386" s="234"/>
      <c r="B386" s="234"/>
      <c r="D386" s="236"/>
    </row>
    <row r="387" spans="1:4" ht="12.75">
      <c r="A387" s="234"/>
      <c r="B387" s="234"/>
      <c r="D387" s="236"/>
    </row>
    <row r="388" spans="1:4" ht="12.75">
      <c r="A388" s="234"/>
      <c r="B388" s="234"/>
      <c r="D388" s="236"/>
    </row>
    <row r="389" spans="1:4" ht="12.75">
      <c r="A389" s="234"/>
      <c r="B389" s="234"/>
      <c r="D389" s="236"/>
    </row>
    <row r="390" spans="1:4" ht="12.75">
      <c r="A390" s="234"/>
      <c r="B390" s="234"/>
      <c r="D390" s="236"/>
    </row>
    <row r="391" spans="1:4" ht="12.75">
      <c r="A391" s="234"/>
      <c r="B391" s="234"/>
      <c r="D391" s="236"/>
    </row>
    <row r="392" spans="1:4" ht="12.75">
      <c r="A392" s="234"/>
      <c r="B392" s="234"/>
      <c r="D392" s="236"/>
    </row>
    <row r="393" spans="1:4" ht="12.75">
      <c r="A393" s="234"/>
      <c r="B393" s="234"/>
      <c r="D393" s="236"/>
    </row>
    <row r="394" spans="1:4" ht="12.75">
      <c r="A394" s="234"/>
      <c r="B394" s="234"/>
      <c r="D394" s="236"/>
    </row>
    <row r="395" spans="1:4" ht="12.75">
      <c r="A395" s="234"/>
      <c r="B395" s="234"/>
      <c r="D395" s="236"/>
    </row>
    <row r="396" spans="1:4" ht="12.75">
      <c r="A396" s="234"/>
      <c r="B396" s="234"/>
      <c r="D396" s="236"/>
    </row>
    <row r="397" spans="1:4" ht="12.75">
      <c r="A397" s="234"/>
      <c r="B397" s="234"/>
      <c r="D397" s="236"/>
    </row>
    <row r="398" spans="1:4" ht="12.75">
      <c r="A398" s="234"/>
      <c r="B398" s="234"/>
      <c r="D398" s="236"/>
    </row>
    <row r="399" spans="1:4" ht="12.75">
      <c r="A399" s="234"/>
      <c r="B399" s="234"/>
      <c r="D399" s="236"/>
    </row>
    <row r="400" spans="1:4" ht="12.75">
      <c r="A400" s="234"/>
      <c r="B400" s="234"/>
      <c r="D400" s="236"/>
    </row>
    <row r="401" spans="1:4" ht="12.75">
      <c r="A401" s="234"/>
      <c r="B401" s="234"/>
      <c r="D401" s="236"/>
    </row>
    <row r="402" spans="1:4" ht="12.75">
      <c r="A402" s="234"/>
      <c r="B402" s="234"/>
      <c r="D402" s="236"/>
    </row>
    <row r="403" spans="1:4" ht="12.75">
      <c r="A403" s="234"/>
      <c r="B403" s="234"/>
      <c r="D403" s="236"/>
    </row>
    <row r="404" spans="1:4" ht="12.75">
      <c r="A404" s="234"/>
      <c r="B404" s="234"/>
      <c r="D404" s="236"/>
    </row>
    <row r="405" spans="1:4" ht="12.75">
      <c r="A405" s="234"/>
      <c r="B405" s="234"/>
      <c r="D405" s="236"/>
    </row>
    <row r="406" spans="1:4" ht="12.75">
      <c r="A406" s="234"/>
      <c r="B406" s="234"/>
      <c r="D406" s="236"/>
    </row>
    <row r="407" spans="1:4" ht="12.75">
      <c r="A407" s="234"/>
      <c r="B407" s="234"/>
      <c r="D407" s="236"/>
    </row>
    <row r="408" spans="1:4" ht="12.75">
      <c r="A408" s="234"/>
      <c r="B408" s="234"/>
      <c r="D408" s="236"/>
    </row>
    <row r="409" spans="1:4" ht="12.75">
      <c r="A409" s="234"/>
      <c r="B409" s="234"/>
      <c r="D409" s="236"/>
    </row>
    <row r="410" spans="1:4" ht="12.75">
      <c r="A410" s="234"/>
      <c r="B410" s="234"/>
      <c r="D410" s="236"/>
    </row>
    <row r="411" spans="1:4" ht="12.75">
      <c r="A411" s="234"/>
      <c r="B411" s="234"/>
      <c r="D411" s="236"/>
    </row>
    <row r="412" spans="1:4" ht="12.75">
      <c r="A412" s="234"/>
      <c r="B412" s="234"/>
      <c r="D412" s="236"/>
    </row>
    <row r="413" spans="1:4" ht="12.75">
      <c r="A413" s="234"/>
      <c r="B413" s="234"/>
      <c r="D413" s="236"/>
    </row>
    <row r="414" spans="1:4" ht="12.75">
      <c r="A414" s="234"/>
      <c r="B414" s="234"/>
      <c r="D414" s="236"/>
    </row>
    <row r="415" spans="1:4" ht="12.75">
      <c r="A415" s="234"/>
      <c r="B415" s="234"/>
      <c r="D415" s="236"/>
    </row>
    <row r="416" spans="1:4" ht="12.75">
      <c r="A416" s="234"/>
      <c r="B416" s="234"/>
      <c r="D416" s="236"/>
    </row>
    <row r="417" spans="1:4" ht="12.75">
      <c r="A417" s="234"/>
      <c r="B417" s="234"/>
      <c r="D417" s="236"/>
    </row>
    <row r="418" spans="1:4" ht="12.75">
      <c r="A418" s="234"/>
      <c r="B418" s="234"/>
      <c r="D418" s="236"/>
    </row>
    <row r="419" spans="1:4" ht="12.75">
      <c r="A419" s="234"/>
      <c r="B419" s="234"/>
      <c r="D419" s="236"/>
    </row>
    <row r="420" spans="1:4" ht="12.75">
      <c r="A420" s="234"/>
      <c r="B420" s="234"/>
      <c r="D420" s="236"/>
    </row>
    <row r="421" spans="1:4" ht="12.75">
      <c r="A421" s="234"/>
      <c r="B421" s="234"/>
      <c r="D421" s="236"/>
    </row>
    <row r="422" spans="1:4" ht="12.75">
      <c r="A422" s="234"/>
      <c r="B422" s="234"/>
      <c r="D422" s="236"/>
    </row>
    <row r="423" spans="1:4" ht="12.75">
      <c r="A423" s="234"/>
      <c r="B423" s="234"/>
      <c r="D423" s="236"/>
    </row>
    <row r="424" spans="1:4" ht="12.75">
      <c r="A424" s="234"/>
      <c r="B424" s="234"/>
      <c r="D424" s="236"/>
    </row>
    <row r="425" spans="1:4" ht="12.75">
      <c r="A425" s="234"/>
      <c r="B425" s="234"/>
      <c r="D425" s="236"/>
    </row>
    <row r="426" spans="1:4" ht="12.75">
      <c r="A426" s="234"/>
      <c r="B426" s="234"/>
      <c r="D426" s="236"/>
    </row>
    <row r="427" spans="1:4" ht="12.75">
      <c r="A427" s="234"/>
      <c r="B427" s="234"/>
      <c r="D427" s="236"/>
    </row>
    <row r="428" spans="1:4" ht="12.75">
      <c r="A428" s="234"/>
      <c r="B428" s="234"/>
      <c r="D428" s="236"/>
    </row>
    <row r="429" spans="1:4" ht="12.75">
      <c r="A429" s="234"/>
      <c r="B429" s="234"/>
      <c r="D429" s="236"/>
    </row>
    <row r="430" spans="1:4" ht="12.75">
      <c r="A430" s="234"/>
      <c r="B430" s="234"/>
      <c r="D430" s="236"/>
    </row>
    <row r="431" spans="1:4" ht="12.75">
      <c r="A431" s="234"/>
      <c r="B431" s="234"/>
      <c r="D431" s="236"/>
    </row>
    <row r="432" spans="1:4" ht="12.75">
      <c r="A432" s="234"/>
      <c r="B432" s="234"/>
      <c r="D432" s="236"/>
    </row>
    <row r="433" spans="1:4" ht="12.75">
      <c r="A433" s="234"/>
      <c r="B433" s="234"/>
      <c r="D433" s="236"/>
    </row>
    <row r="434" spans="1:4" ht="12.75">
      <c r="A434" s="234"/>
      <c r="B434" s="234"/>
      <c r="D434" s="236"/>
    </row>
    <row r="435" spans="1:4" ht="12.75">
      <c r="A435" s="234"/>
      <c r="B435" s="234"/>
      <c r="D435" s="236"/>
    </row>
    <row r="436" spans="1:4" ht="12.75">
      <c r="A436" s="234"/>
      <c r="B436" s="234"/>
      <c r="D436" s="236"/>
    </row>
    <row r="437" spans="1:4" ht="12.75">
      <c r="A437" s="234"/>
      <c r="B437" s="234"/>
      <c r="D437" s="236"/>
    </row>
    <row r="438" spans="1:4" ht="12.75">
      <c r="A438" s="234"/>
      <c r="B438" s="234"/>
      <c r="D438" s="236"/>
    </row>
    <row r="439" spans="1:4" ht="12.75">
      <c r="A439" s="234"/>
      <c r="B439" s="234"/>
      <c r="D439" s="236"/>
    </row>
    <row r="440" spans="1:4" ht="12.75">
      <c r="A440" s="234"/>
      <c r="B440" s="234"/>
      <c r="D440" s="236"/>
    </row>
    <row r="441" spans="1:4" ht="12.75">
      <c r="A441" s="234"/>
      <c r="B441" s="234"/>
      <c r="D441" s="236"/>
    </row>
    <row r="442" spans="1:4" ht="12.75">
      <c r="A442" s="234"/>
      <c r="B442" s="234"/>
      <c r="D442" s="236"/>
    </row>
    <row r="443" spans="1:4" ht="12.75">
      <c r="A443" s="234"/>
      <c r="B443" s="234"/>
      <c r="D443" s="236"/>
    </row>
    <row r="444" spans="1:4" ht="12.75">
      <c r="A444" s="234"/>
      <c r="B444" s="234"/>
      <c r="D444" s="236"/>
    </row>
    <row r="445" spans="1:4" ht="12.75">
      <c r="A445" s="234"/>
      <c r="B445" s="234"/>
      <c r="D445" s="236"/>
    </row>
    <row r="446" spans="1:4" ht="12.75">
      <c r="A446" s="234"/>
      <c r="B446" s="234"/>
      <c r="D446" s="236"/>
    </row>
    <row r="447" spans="1:4" ht="12.75">
      <c r="A447" s="234"/>
      <c r="B447" s="234"/>
      <c r="D447" s="236"/>
    </row>
    <row r="448" spans="1:4" ht="12.75">
      <c r="A448" s="234"/>
      <c r="B448" s="234"/>
      <c r="D448" s="236"/>
    </row>
    <row r="449" spans="1:4" ht="12.75">
      <c r="A449" s="234"/>
      <c r="B449" s="234"/>
      <c r="D449" s="236"/>
    </row>
    <row r="450" spans="1:4" ht="12.75">
      <c r="A450" s="234"/>
      <c r="B450" s="234"/>
      <c r="D450" s="236"/>
    </row>
    <row r="451" spans="1:4" ht="12.75">
      <c r="A451" s="234"/>
      <c r="B451" s="234"/>
      <c r="D451" s="236"/>
    </row>
    <row r="452" spans="1:4" ht="12.75">
      <c r="A452" s="234"/>
      <c r="B452" s="234"/>
      <c r="D452" s="236"/>
    </row>
    <row r="453" spans="1:4" ht="12.75">
      <c r="A453" s="234"/>
      <c r="B453" s="234"/>
      <c r="D453" s="236"/>
    </row>
    <row r="454" spans="1:4" ht="12.75">
      <c r="A454" s="234"/>
      <c r="B454" s="234"/>
      <c r="D454" s="236"/>
    </row>
    <row r="455" spans="1:4" ht="12.75">
      <c r="A455" s="234"/>
      <c r="B455" s="234"/>
      <c r="D455" s="236"/>
    </row>
    <row r="456" spans="1:4" ht="12.75">
      <c r="A456" s="234"/>
      <c r="B456" s="234"/>
      <c r="D456" s="236"/>
    </row>
    <row r="457" spans="1:4" ht="12.75">
      <c r="A457" s="234"/>
      <c r="B457" s="234"/>
      <c r="D457" s="236"/>
    </row>
    <row r="458" spans="1:4" ht="12.75">
      <c r="A458" s="234"/>
      <c r="B458" s="234"/>
      <c r="D458" s="236"/>
    </row>
    <row r="459" spans="1:4" ht="12.75">
      <c r="A459" s="234"/>
      <c r="B459" s="234"/>
      <c r="D459" s="236"/>
    </row>
    <row r="460" spans="1:4" ht="12.75">
      <c r="A460" s="234"/>
      <c r="B460" s="234"/>
      <c r="D460" s="236"/>
    </row>
    <row r="461" spans="1:4" ht="12.75">
      <c r="A461" s="234"/>
      <c r="B461" s="234"/>
      <c r="D461" s="236"/>
    </row>
    <row r="462" spans="1:4" ht="12.75">
      <c r="A462" s="234"/>
      <c r="B462" s="234"/>
      <c r="D462" s="236"/>
    </row>
    <row r="463" spans="1:4" ht="12.75">
      <c r="A463" s="234"/>
      <c r="B463" s="234"/>
      <c r="D463" s="236"/>
    </row>
    <row r="464" spans="1:4" ht="12.75">
      <c r="A464" s="234"/>
      <c r="B464" s="234"/>
      <c r="D464" s="236"/>
    </row>
    <row r="465" spans="1:4" ht="12.75">
      <c r="A465" s="234"/>
      <c r="B465" s="234"/>
      <c r="D465" s="236"/>
    </row>
    <row r="466" spans="1:4" ht="12.75">
      <c r="A466" s="234"/>
      <c r="B466" s="234"/>
      <c r="D466" s="236"/>
    </row>
    <row r="467" spans="1:4" ht="12.75">
      <c r="A467" s="234"/>
      <c r="B467" s="234"/>
      <c r="D467" s="236"/>
    </row>
    <row r="468" spans="1:4" ht="12.75">
      <c r="A468" s="234"/>
      <c r="B468" s="234"/>
      <c r="D468" s="236"/>
    </row>
    <row r="469" spans="1:4" ht="12.75">
      <c r="A469" s="234"/>
      <c r="B469" s="234"/>
      <c r="D469" s="236"/>
    </row>
    <row r="470" spans="1:4" ht="12.75">
      <c r="A470" s="234"/>
      <c r="B470" s="234"/>
      <c r="D470" s="236"/>
    </row>
    <row r="471" spans="1:4" ht="12.75">
      <c r="A471" s="234"/>
      <c r="B471" s="234"/>
      <c r="D471" s="236"/>
    </row>
    <row r="472" spans="1:4" ht="12.75">
      <c r="A472" s="234"/>
      <c r="B472" s="234"/>
      <c r="D472" s="236"/>
    </row>
    <row r="473" spans="1:4" ht="12.75">
      <c r="A473" s="234"/>
      <c r="B473" s="234"/>
      <c r="D473" s="236"/>
    </row>
    <row r="474" spans="1:4" ht="12.75">
      <c r="A474" s="234"/>
      <c r="B474" s="234"/>
      <c r="D474" s="236"/>
    </row>
    <row r="475" spans="1:4" ht="12.75">
      <c r="A475" s="234"/>
      <c r="B475" s="234"/>
      <c r="D475" s="236"/>
    </row>
    <row r="476" spans="1:4" ht="12.75">
      <c r="A476" s="234"/>
      <c r="B476" s="234"/>
      <c r="D476" s="236"/>
    </row>
    <row r="477" spans="1:4" ht="12.75">
      <c r="A477" s="234"/>
      <c r="B477" s="234"/>
      <c r="D477" s="236"/>
    </row>
    <row r="478" spans="1:4" ht="12.75">
      <c r="A478" s="234"/>
      <c r="B478" s="234"/>
      <c r="D478" s="236"/>
    </row>
    <row r="479" spans="1:4" ht="12.75">
      <c r="A479" s="234"/>
      <c r="B479" s="234"/>
      <c r="D479" s="236"/>
    </row>
    <row r="480" spans="1:4" ht="12.75">
      <c r="A480" s="234"/>
      <c r="B480" s="234"/>
      <c r="D480" s="236"/>
    </row>
    <row r="481" spans="1:4" ht="12.75">
      <c r="A481" s="234"/>
      <c r="B481" s="234"/>
      <c r="D481" s="236"/>
    </row>
    <row r="482" spans="1:4" ht="12.75">
      <c r="A482" s="234"/>
      <c r="B482" s="234"/>
      <c r="D482" s="236"/>
    </row>
    <row r="483" spans="1:4" ht="12.75">
      <c r="A483" s="234"/>
      <c r="B483" s="234"/>
      <c r="D483" s="236"/>
    </row>
    <row r="484" spans="1:4" ht="12.75">
      <c r="A484" s="234"/>
      <c r="B484" s="234"/>
      <c r="D484" s="236"/>
    </row>
    <row r="485" spans="1:4" ht="12.75">
      <c r="A485" s="234"/>
      <c r="B485" s="234"/>
      <c r="D485" s="236"/>
    </row>
    <row r="486" spans="1:4" ht="12.75">
      <c r="A486" s="234"/>
      <c r="B486" s="234"/>
      <c r="D486" s="236"/>
    </row>
    <row r="487" spans="1:4" ht="12.75">
      <c r="A487" s="234"/>
      <c r="B487" s="234"/>
      <c r="D487" s="236"/>
    </row>
    <row r="488" spans="1:4" ht="12.75">
      <c r="A488" s="234"/>
      <c r="B488" s="234"/>
      <c r="D488" s="236"/>
    </row>
    <row r="489" spans="1:4" ht="12.75">
      <c r="A489" s="234"/>
      <c r="B489" s="234"/>
      <c r="D489" s="236"/>
    </row>
    <row r="490" spans="1:4" ht="12.75">
      <c r="A490" s="234"/>
      <c r="B490" s="234"/>
      <c r="D490" s="236"/>
    </row>
    <row r="491" spans="1:4" ht="12.75">
      <c r="A491" s="234"/>
      <c r="B491" s="234"/>
      <c r="D491" s="236"/>
    </row>
    <row r="492" spans="1:4" ht="12.75">
      <c r="A492" s="234"/>
      <c r="B492" s="234"/>
      <c r="D492" s="236"/>
    </row>
    <row r="493" spans="1:4" ht="12.75">
      <c r="A493" s="234"/>
      <c r="B493" s="234"/>
      <c r="D493" s="236"/>
    </row>
    <row r="494" spans="1:4" ht="12.75">
      <c r="A494" s="234"/>
      <c r="B494" s="234"/>
      <c r="D494" s="236"/>
    </row>
    <row r="495" spans="1:4" ht="12.75">
      <c r="A495" s="234"/>
      <c r="B495" s="234"/>
      <c r="D495" s="236"/>
    </row>
    <row r="496" spans="1:4" ht="12.75">
      <c r="A496" s="234"/>
      <c r="B496" s="234"/>
      <c r="D496" s="236"/>
    </row>
    <row r="497" spans="1:4" ht="12.75">
      <c r="A497" s="234"/>
      <c r="B497" s="234"/>
      <c r="D497" s="236"/>
    </row>
    <row r="498" spans="1:4" ht="12.75">
      <c r="A498" s="234"/>
      <c r="B498" s="234"/>
      <c r="D498" s="236"/>
    </row>
    <row r="499" spans="1:4" ht="12.75">
      <c r="A499" s="234"/>
      <c r="B499" s="234"/>
      <c r="D499" s="236"/>
    </row>
    <row r="500" spans="1:4" ht="12.75">
      <c r="A500" s="234"/>
      <c r="B500" s="234"/>
      <c r="D500" s="236"/>
    </row>
    <row r="501" spans="1:4" ht="12.75">
      <c r="A501" s="234"/>
      <c r="B501" s="234"/>
      <c r="D501" s="236"/>
    </row>
    <row r="502" spans="1:4" ht="12.75">
      <c r="A502" s="234"/>
      <c r="B502" s="234"/>
      <c r="D502" s="236"/>
    </row>
    <row r="503" spans="1:4" ht="12.75">
      <c r="A503" s="234"/>
      <c r="B503" s="234"/>
      <c r="D503" s="236"/>
    </row>
    <row r="504" spans="1:4" ht="12.75">
      <c r="A504" s="234"/>
      <c r="B504" s="234"/>
      <c r="D504" s="236"/>
    </row>
    <row r="505" spans="1:4" ht="12.75">
      <c r="A505" s="234"/>
      <c r="B505" s="234"/>
      <c r="D505" s="236"/>
    </row>
    <row r="506" spans="1:4" ht="12.75">
      <c r="A506" s="234"/>
      <c r="B506" s="234"/>
      <c r="D506" s="236"/>
    </row>
    <row r="507" spans="1:4" ht="12.75">
      <c r="A507" s="234"/>
      <c r="B507" s="234"/>
      <c r="D507" s="236"/>
    </row>
    <row r="508" spans="1:4" ht="12.75">
      <c r="A508" s="234"/>
      <c r="B508" s="234"/>
      <c r="D508" s="236"/>
    </row>
    <row r="509" spans="1:4" ht="12.75">
      <c r="A509" s="234"/>
      <c r="B509" s="234"/>
      <c r="D509" s="236"/>
    </row>
    <row r="510" spans="1:4" ht="12.75">
      <c r="A510" s="234"/>
      <c r="B510" s="234"/>
      <c r="D510" s="236"/>
    </row>
    <row r="511" spans="1:4" ht="12.75">
      <c r="A511" s="234"/>
      <c r="B511" s="234"/>
      <c r="D511" s="236"/>
    </row>
    <row r="512" spans="1:4" ht="12.75">
      <c r="A512" s="234"/>
      <c r="B512" s="234"/>
      <c r="D512" s="236"/>
    </row>
    <row r="513" spans="1:4" ht="12.75">
      <c r="A513" s="234"/>
      <c r="B513" s="234"/>
      <c r="D513" s="236"/>
    </row>
    <row r="514" spans="1:4" ht="12.75">
      <c r="A514" s="234"/>
      <c r="B514" s="234"/>
      <c r="D514" s="236"/>
    </row>
    <row r="515" spans="1:4" ht="12.75">
      <c r="A515" s="234"/>
      <c r="B515" s="234"/>
      <c r="D515" s="236"/>
    </row>
    <row r="516" spans="1:4" ht="12.75">
      <c r="A516" s="234"/>
      <c r="B516" s="234"/>
      <c r="D516" s="236"/>
    </row>
    <row r="517" spans="1:4" ht="12.75">
      <c r="A517" s="234"/>
      <c r="B517" s="234"/>
      <c r="D517" s="236"/>
    </row>
    <row r="518" spans="1:4" ht="12.75">
      <c r="A518" s="234"/>
      <c r="B518" s="234"/>
      <c r="D518" s="236"/>
    </row>
    <row r="519" spans="1:4" ht="12.75">
      <c r="A519" s="234"/>
      <c r="B519" s="234"/>
      <c r="D519" s="236"/>
    </row>
    <row r="520" spans="1:4" ht="12.75">
      <c r="A520" s="234"/>
      <c r="B520" s="234"/>
      <c r="D520" s="236"/>
    </row>
    <row r="521" spans="1:4" ht="12.75">
      <c r="A521" s="234"/>
      <c r="B521" s="234"/>
      <c r="D521" s="236"/>
    </row>
    <row r="522" spans="1:4" ht="12.75">
      <c r="A522" s="234"/>
      <c r="B522" s="234"/>
      <c r="D522" s="236"/>
    </row>
    <row r="523" spans="1:4" ht="12.75">
      <c r="A523" s="234"/>
      <c r="B523" s="234"/>
      <c r="D523" s="236"/>
    </row>
    <row r="524" spans="1:4" ht="12.75">
      <c r="A524" s="234"/>
      <c r="B524" s="234"/>
      <c r="D524" s="236"/>
    </row>
    <row r="525" spans="1:4" ht="12.75">
      <c r="A525" s="234"/>
      <c r="B525" s="234"/>
      <c r="D525" s="236"/>
    </row>
    <row r="526" spans="1:4" ht="12.75">
      <c r="A526" s="234"/>
      <c r="B526" s="234"/>
      <c r="D526" s="236"/>
    </row>
    <row r="527" spans="1:4" ht="12.75">
      <c r="A527" s="234"/>
      <c r="B527" s="234"/>
      <c r="D527" s="236"/>
    </row>
    <row r="528" spans="1:4" ht="12.75">
      <c r="A528" s="234"/>
      <c r="B528" s="234"/>
      <c r="D528" s="236"/>
    </row>
    <row r="529" spans="1:4" ht="12.75">
      <c r="A529" s="234"/>
      <c r="B529" s="234"/>
      <c r="D529" s="236"/>
    </row>
    <row r="530" spans="1:4" ht="12.75">
      <c r="A530" s="234"/>
      <c r="B530" s="234"/>
      <c r="D530" s="236"/>
    </row>
    <row r="531" spans="1:4" ht="12.75">
      <c r="A531" s="234"/>
      <c r="B531" s="234"/>
      <c r="D531" s="236"/>
    </row>
    <row r="532" spans="1:4" ht="12.75">
      <c r="A532" s="234"/>
      <c r="B532" s="234"/>
      <c r="D532" s="236"/>
    </row>
    <row r="533" spans="1:4" ht="12.75">
      <c r="A533" s="234"/>
      <c r="B533" s="234"/>
      <c r="D533" s="236"/>
    </row>
    <row r="534" spans="1:4" ht="12.75">
      <c r="A534" s="234"/>
      <c r="B534" s="234"/>
      <c r="D534" s="236"/>
    </row>
    <row r="535" spans="1:4" ht="12.75">
      <c r="A535" s="234"/>
      <c r="B535" s="234"/>
      <c r="D535" s="236"/>
    </row>
    <row r="536" spans="1:4" ht="12.75">
      <c r="A536" s="234"/>
      <c r="B536" s="234"/>
      <c r="D536" s="236"/>
    </row>
    <row r="537" spans="1:4" ht="12.75">
      <c r="A537" s="234"/>
      <c r="B537" s="234"/>
      <c r="D537" s="236"/>
    </row>
    <row r="538" spans="1:4" ht="12.75">
      <c r="A538" s="234"/>
      <c r="B538" s="234"/>
      <c r="D538" s="236"/>
    </row>
    <row r="539" spans="1:4" ht="12.75">
      <c r="A539" s="234"/>
      <c r="B539" s="234"/>
      <c r="D539" s="236"/>
    </row>
    <row r="540" spans="1:4" ht="12.75">
      <c r="A540" s="234"/>
      <c r="B540" s="234"/>
      <c r="D540" s="236"/>
    </row>
    <row r="541" spans="1:4" ht="12.75">
      <c r="A541" s="234"/>
      <c r="B541" s="234"/>
      <c r="D541" s="236"/>
    </row>
    <row r="542" spans="1:4" ht="12.75">
      <c r="A542" s="234"/>
      <c r="B542" s="234"/>
      <c r="D542" s="236"/>
    </row>
    <row r="543" spans="1:4" ht="12.75">
      <c r="A543" s="234"/>
      <c r="B543" s="234"/>
      <c r="D543" s="236"/>
    </row>
    <row r="544" spans="1:4" ht="12.75">
      <c r="A544" s="234"/>
      <c r="B544" s="234"/>
      <c r="D544" s="236"/>
    </row>
    <row r="545" spans="1:4" ht="12.75">
      <c r="A545" s="234"/>
      <c r="B545" s="234"/>
      <c r="D545" s="236"/>
    </row>
    <row r="546" spans="1:4" ht="12.75">
      <c r="A546" s="234"/>
      <c r="B546" s="234"/>
      <c r="D546" s="236"/>
    </row>
    <row r="547" spans="1:4" ht="12.75">
      <c r="A547" s="234"/>
      <c r="B547" s="234"/>
      <c r="D547" s="236"/>
    </row>
    <row r="548" spans="1:4" ht="12.75">
      <c r="A548" s="234"/>
      <c r="B548" s="234"/>
      <c r="D548" s="236"/>
    </row>
    <row r="549" spans="1:4" ht="12.75">
      <c r="A549" s="234"/>
      <c r="B549" s="234"/>
      <c r="D549" s="236"/>
    </row>
    <row r="550" spans="1:4" ht="12.75">
      <c r="A550" s="234"/>
      <c r="B550" s="234"/>
      <c r="D550" s="236"/>
    </row>
    <row r="551" spans="1:4" ht="12.75">
      <c r="A551" s="234"/>
      <c r="B551" s="234"/>
      <c r="D551" s="236"/>
    </row>
    <row r="552" spans="1:4" ht="12.75">
      <c r="A552" s="234"/>
      <c r="B552" s="234"/>
      <c r="D552" s="236"/>
    </row>
    <row r="553" spans="1:4" ht="12.75">
      <c r="A553" s="234"/>
      <c r="B553" s="234"/>
      <c r="D553" s="236"/>
    </row>
    <row r="554" spans="1:4" ht="12.75">
      <c r="A554" s="234"/>
      <c r="B554" s="234"/>
      <c r="D554" s="236"/>
    </row>
    <row r="555" spans="1:4" ht="12.75">
      <c r="A555" s="234"/>
      <c r="B555" s="234"/>
      <c r="D555" s="236"/>
    </row>
    <row r="556" spans="1:4" ht="12.75">
      <c r="A556" s="234"/>
      <c r="B556" s="234"/>
      <c r="D556" s="236"/>
    </row>
    <row r="557" spans="1:4" ht="12.75">
      <c r="A557" s="234"/>
      <c r="B557" s="234"/>
      <c r="D557" s="236"/>
    </row>
    <row r="558" spans="1:4" ht="12.75">
      <c r="A558" s="234"/>
      <c r="B558" s="234"/>
      <c r="D558" s="236"/>
    </row>
    <row r="559" spans="1:4" ht="12.75">
      <c r="A559" s="234"/>
      <c r="B559" s="234"/>
      <c r="D559" s="236"/>
    </row>
    <row r="560" spans="1:4" ht="12.75">
      <c r="A560" s="234"/>
      <c r="B560" s="234"/>
      <c r="D560" s="236"/>
    </row>
    <row r="561" spans="1:4" ht="12.75">
      <c r="A561" s="234"/>
      <c r="B561" s="234"/>
      <c r="D561" s="236"/>
    </row>
    <row r="562" spans="1:4" ht="12.75">
      <c r="A562" s="234"/>
      <c r="B562" s="234"/>
      <c r="D562" s="236"/>
    </row>
    <row r="563" spans="1:4" ht="12.75">
      <c r="A563" s="234"/>
      <c r="B563" s="234"/>
      <c r="D563" s="236"/>
    </row>
    <row r="564" spans="1:4" ht="12.75">
      <c r="A564" s="234"/>
      <c r="B564" s="234"/>
      <c r="D564" s="236"/>
    </row>
    <row r="565" spans="1:4" ht="12.75">
      <c r="A565" s="234"/>
      <c r="B565" s="234"/>
      <c r="D565" s="236"/>
    </row>
    <row r="566" spans="1:4" ht="12.75">
      <c r="A566" s="234"/>
      <c r="B566" s="234"/>
      <c r="D566" s="236"/>
    </row>
    <row r="567" spans="1:4" ht="12.75">
      <c r="A567" s="234"/>
      <c r="B567" s="234"/>
      <c r="D567" s="236"/>
    </row>
    <row r="568" spans="1:4" ht="12.75">
      <c r="A568" s="234"/>
      <c r="B568" s="234"/>
      <c r="D568" s="236"/>
    </row>
    <row r="569" spans="1:4" ht="12.75">
      <c r="A569" s="234"/>
      <c r="B569" s="234"/>
      <c r="D569" s="236"/>
    </row>
    <row r="570" spans="1:4" ht="12.75">
      <c r="A570" s="234"/>
      <c r="B570" s="234"/>
      <c r="D570" s="236"/>
    </row>
    <row r="571" spans="1:4" ht="12.75">
      <c r="A571" s="234"/>
      <c r="B571" s="234"/>
      <c r="D571" s="236"/>
    </row>
    <row r="572" spans="1:4" ht="12.75">
      <c r="A572" s="234"/>
      <c r="B572" s="234"/>
      <c r="D572" s="236"/>
    </row>
    <row r="573" spans="1:4" ht="12.75">
      <c r="A573" s="234"/>
      <c r="B573" s="234"/>
      <c r="D573" s="236"/>
    </row>
    <row r="574" spans="1:4" ht="12.75">
      <c r="A574" s="234"/>
      <c r="B574" s="234"/>
      <c r="D574" s="236"/>
    </row>
    <row r="575" spans="1:4" ht="12.75">
      <c r="A575" s="234"/>
      <c r="B575" s="234"/>
      <c r="D575" s="236"/>
    </row>
    <row r="576" spans="1:4" ht="12.75">
      <c r="A576" s="234"/>
      <c r="B576" s="234"/>
      <c r="D576" s="236"/>
    </row>
    <row r="577" spans="1:4" ht="12.75">
      <c r="A577" s="234"/>
      <c r="B577" s="234"/>
      <c r="D577" s="236"/>
    </row>
    <row r="578" spans="1:4" ht="12.75">
      <c r="A578" s="234"/>
      <c r="B578" s="234"/>
      <c r="D578" s="236"/>
    </row>
    <row r="579" spans="1:4" ht="12.75">
      <c r="A579" s="234"/>
      <c r="B579" s="234"/>
      <c r="D579" s="236"/>
    </row>
    <row r="580" spans="1:4" ht="12.75">
      <c r="A580" s="234"/>
      <c r="B580" s="234"/>
      <c r="D580" s="236"/>
    </row>
    <row r="581" spans="1:4" ht="12.75">
      <c r="A581" s="234"/>
      <c r="B581" s="234"/>
      <c r="D581" s="236"/>
    </row>
    <row r="582" spans="1:4" ht="12.75">
      <c r="A582" s="234"/>
      <c r="B582" s="234"/>
      <c r="D582" s="236"/>
    </row>
    <row r="583" spans="1:4" ht="12.75">
      <c r="A583" s="234"/>
      <c r="B583" s="234"/>
      <c r="D583" s="236"/>
    </row>
    <row r="584" spans="1:4" ht="12.75">
      <c r="A584" s="234"/>
      <c r="B584" s="234"/>
      <c r="D584" s="236"/>
    </row>
    <row r="585" spans="1:4" ht="12.75">
      <c r="A585" s="234"/>
      <c r="B585" s="234"/>
      <c r="D585" s="236"/>
    </row>
    <row r="586" spans="1:4" ht="12.75">
      <c r="A586" s="234"/>
      <c r="B586" s="234"/>
      <c r="D586" s="236"/>
    </row>
    <row r="587" spans="1:4" ht="12.75">
      <c r="A587" s="234"/>
      <c r="B587" s="234"/>
      <c r="D587" s="236"/>
    </row>
    <row r="588" spans="1:4" ht="12.75">
      <c r="A588" s="234"/>
      <c r="B588" s="234"/>
      <c r="D588" s="236"/>
    </row>
    <row r="589" spans="1:4" ht="12.75">
      <c r="A589" s="234"/>
      <c r="B589" s="234"/>
      <c r="D589" s="236"/>
    </row>
    <row r="590" spans="1:4" ht="12.75">
      <c r="A590" s="234"/>
      <c r="B590" s="234"/>
      <c r="D590" s="236"/>
    </row>
    <row r="591" spans="1:4" ht="12.75">
      <c r="A591" s="234"/>
      <c r="B591" s="234"/>
      <c r="D591" s="236"/>
    </row>
    <row r="592" spans="1:4" ht="12.75">
      <c r="A592" s="234"/>
      <c r="B592" s="234"/>
      <c r="D592" s="236"/>
    </row>
    <row r="593" spans="1:4" ht="12.75">
      <c r="A593" s="234"/>
      <c r="B593" s="234"/>
      <c r="D593" s="236"/>
    </row>
    <row r="594" spans="1:4" ht="12.75">
      <c r="A594" s="234"/>
      <c r="B594" s="234"/>
      <c r="D594" s="236"/>
    </row>
    <row r="595" spans="1:4" ht="12.75">
      <c r="A595" s="234"/>
      <c r="B595" s="234"/>
      <c r="D595" s="236"/>
    </row>
    <row r="596" spans="1:4" ht="12.75">
      <c r="A596" s="234"/>
      <c r="B596" s="234"/>
      <c r="D596" s="236"/>
    </row>
    <row r="597" spans="1:4" ht="12.75">
      <c r="A597" s="234"/>
      <c r="B597" s="234"/>
      <c r="D597" s="236"/>
    </row>
    <row r="598" spans="1:4" ht="12.75">
      <c r="A598" s="234"/>
      <c r="B598" s="234"/>
      <c r="D598" s="236"/>
    </row>
    <row r="599" spans="1:4" ht="12.75">
      <c r="A599" s="234"/>
      <c r="B599" s="234"/>
      <c r="D599" s="236"/>
    </row>
    <row r="600" spans="1:4" ht="12.75">
      <c r="A600" s="234"/>
      <c r="B600" s="234"/>
      <c r="D600" s="236"/>
    </row>
    <row r="601" spans="1:4" ht="12.75">
      <c r="A601" s="234"/>
      <c r="B601" s="234"/>
      <c r="D601" s="236"/>
    </row>
    <row r="602" spans="1:4" ht="12.75">
      <c r="A602" s="234"/>
      <c r="B602" s="234"/>
      <c r="D602" s="236"/>
    </row>
    <row r="603" spans="1:4" ht="12.75">
      <c r="A603" s="234"/>
      <c r="B603" s="234"/>
      <c r="D603" s="236"/>
    </row>
    <row r="604" spans="1:4" ht="12.75">
      <c r="A604" s="234"/>
      <c r="B604" s="234"/>
      <c r="D604" s="236"/>
    </row>
    <row r="605" spans="1:4" ht="12.75">
      <c r="A605" s="234"/>
      <c r="B605" s="234"/>
      <c r="D605" s="236"/>
    </row>
    <row r="606" spans="1:4" ht="12.75">
      <c r="A606" s="234"/>
      <c r="B606" s="234"/>
      <c r="D606" s="236"/>
    </row>
    <row r="607" spans="1:4" ht="12.75">
      <c r="A607" s="234"/>
      <c r="B607" s="234"/>
      <c r="D607" s="236"/>
    </row>
    <row r="608" spans="1:4" ht="12.75">
      <c r="A608" s="234"/>
      <c r="B608" s="234"/>
      <c r="D608" s="236"/>
    </row>
    <row r="609" spans="1:4" ht="12.75">
      <c r="A609" s="234"/>
      <c r="B609" s="234"/>
      <c r="D609" s="236"/>
    </row>
    <row r="610" spans="1:2" ht="12.75">
      <c r="A610" s="234"/>
      <c r="B610" s="234"/>
    </row>
    <row r="611" spans="1:2" ht="12.75">
      <c r="A611" s="234"/>
      <c r="B611" s="234"/>
    </row>
    <row r="612" spans="1:2" ht="12.75">
      <c r="A612" s="234"/>
      <c r="B612" s="234"/>
    </row>
    <row r="613" spans="1:2" ht="12.75">
      <c r="A613" s="234"/>
      <c r="B613" s="234"/>
    </row>
    <row r="614" spans="1:2" ht="12.75">
      <c r="A614" s="234"/>
      <c r="B614" s="234"/>
    </row>
    <row r="615" spans="1:2" ht="12.75">
      <c r="A615" s="234"/>
      <c r="B615" s="234"/>
    </row>
    <row r="616" spans="1:2" ht="12.75">
      <c r="A616" s="234"/>
      <c r="B616" s="234"/>
    </row>
    <row r="617" spans="1:2" ht="12.75">
      <c r="A617" s="234"/>
      <c r="B617" s="234"/>
    </row>
    <row r="618" spans="1:2" ht="12.75">
      <c r="A618" s="234"/>
      <c r="B618" s="234"/>
    </row>
    <row r="619" spans="1:2" ht="12.75">
      <c r="A619" s="234"/>
      <c r="B619" s="234"/>
    </row>
    <row r="620" spans="1:2" ht="12.75">
      <c r="A620" s="234"/>
      <c r="B620" s="234"/>
    </row>
    <row r="621" spans="1:2" ht="12.75">
      <c r="A621" s="234"/>
      <c r="B621" s="234"/>
    </row>
    <row r="622" spans="1:2" ht="12.75">
      <c r="A622" s="234"/>
      <c r="B622" s="234"/>
    </row>
    <row r="623" spans="1:2" ht="12.75">
      <c r="A623" s="234"/>
      <c r="B623" s="234"/>
    </row>
    <row r="624" spans="1:2" ht="12.75">
      <c r="A624" s="234"/>
      <c r="B624" s="234"/>
    </row>
    <row r="625" spans="1:2" ht="12.75">
      <c r="A625" s="234"/>
      <c r="B625" s="234"/>
    </row>
    <row r="626" spans="1:2" ht="12.75">
      <c r="A626" s="234"/>
      <c r="B626" s="234"/>
    </row>
    <row r="627" spans="1:2" ht="12.75">
      <c r="A627" s="234"/>
      <c r="B627" s="234"/>
    </row>
    <row r="628" spans="1:2" ht="12.75">
      <c r="A628" s="234"/>
      <c r="B628" s="234"/>
    </row>
    <row r="629" spans="1:2" ht="12.75">
      <c r="A629" s="234"/>
      <c r="B629" s="234"/>
    </row>
    <row r="630" spans="1:2" ht="12.75">
      <c r="A630" s="234"/>
      <c r="B630" s="234"/>
    </row>
    <row r="631" spans="1:2" ht="12.75">
      <c r="A631" s="234"/>
      <c r="B631" s="234"/>
    </row>
    <row r="632" spans="1:2" ht="12.75">
      <c r="A632" s="234"/>
      <c r="B632" s="234"/>
    </row>
    <row r="633" spans="1:2" ht="12.75">
      <c r="A633" s="234"/>
      <c r="B633" s="234"/>
    </row>
    <row r="634" spans="1:2" ht="12.75">
      <c r="A634" s="234"/>
      <c r="B634" s="234"/>
    </row>
    <row r="635" spans="1:2" ht="12.75">
      <c r="A635" s="234"/>
      <c r="B635" s="234"/>
    </row>
    <row r="636" spans="1:2" ht="12.75">
      <c r="A636" s="234"/>
      <c r="B636" s="234"/>
    </row>
    <row r="637" spans="1:2" ht="12.75">
      <c r="A637" s="234"/>
      <c r="B637" s="234"/>
    </row>
    <row r="638" spans="1:2" ht="12.75">
      <c r="A638" s="234"/>
      <c r="B638" s="234"/>
    </row>
    <row r="639" spans="1:2" ht="12.75">
      <c r="A639" s="234"/>
      <c r="B639" s="234"/>
    </row>
    <row r="640" spans="1:2" ht="12.75">
      <c r="A640" s="234"/>
      <c r="B640" s="234"/>
    </row>
    <row r="641" spans="1:2" ht="12.75">
      <c r="A641" s="234"/>
      <c r="B641" s="234"/>
    </row>
    <row r="642" spans="1:2" ht="12.75">
      <c r="A642" s="234"/>
      <c r="B642" s="234"/>
    </row>
    <row r="643" spans="1:2" ht="12.75">
      <c r="A643" s="234"/>
      <c r="B643" s="234"/>
    </row>
    <row r="644" spans="1:2" ht="12.75">
      <c r="A644" s="234"/>
      <c r="B644" s="234"/>
    </row>
    <row r="645" spans="1:2" ht="12.75">
      <c r="A645" s="234"/>
      <c r="B645" s="234"/>
    </row>
    <row r="646" spans="1:2" ht="12.75">
      <c r="A646" s="234"/>
      <c r="B646" s="234"/>
    </row>
    <row r="647" spans="1:2" ht="12.75">
      <c r="A647" s="234"/>
      <c r="B647" s="234"/>
    </row>
    <row r="648" spans="1:2" ht="12.75">
      <c r="A648" s="234"/>
      <c r="B648" s="234"/>
    </row>
    <row r="649" spans="1:2" ht="12.75">
      <c r="A649" s="234"/>
      <c r="B649" s="234"/>
    </row>
    <row r="650" spans="1:2" ht="12.75">
      <c r="A650" s="234"/>
      <c r="B650" s="234"/>
    </row>
    <row r="651" spans="1:2" ht="12.75">
      <c r="A651" s="234"/>
      <c r="B651" s="234"/>
    </row>
    <row r="652" spans="1:2" ht="12.75">
      <c r="A652" s="234"/>
      <c r="B652" s="234"/>
    </row>
    <row r="653" spans="1:2" ht="12.75">
      <c r="A653" s="234"/>
      <c r="B653" s="234"/>
    </row>
    <row r="654" spans="1:2" ht="12.75">
      <c r="A654" s="234"/>
      <c r="B654" s="234"/>
    </row>
    <row r="655" spans="1:2" ht="12.75">
      <c r="A655" s="234"/>
      <c r="B655" s="234"/>
    </row>
    <row r="656" spans="1:2" ht="12.75">
      <c r="A656" s="234"/>
      <c r="B656" s="234"/>
    </row>
    <row r="657" spans="1:2" ht="12.75">
      <c r="A657" s="234"/>
      <c r="B657" s="234"/>
    </row>
    <row r="658" spans="1:2" ht="12.75">
      <c r="A658" s="234"/>
      <c r="B658" s="234"/>
    </row>
    <row r="659" spans="1:2" ht="12.75">
      <c r="A659" s="234"/>
      <c r="B659" s="234"/>
    </row>
    <row r="660" spans="1:2" ht="12.75">
      <c r="A660" s="234"/>
      <c r="B660" s="234"/>
    </row>
    <row r="661" spans="1:2" ht="12.75">
      <c r="A661" s="234"/>
      <c r="B661" s="234"/>
    </row>
    <row r="662" spans="1:2" ht="12.75">
      <c r="A662" s="234"/>
      <c r="B662" s="234"/>
    </row>
    <row r="663" spans="1:2" ht="12.75">
      <c r="A663" s="234"/>
      <c r="B663" s="234"/>
    </row>
    <row r="664" spans="1:2" ht="12.75">
      <c r="A664" s="234"/>
      <c r="B664" s="234"/>
    </row>
    <row r="665" spans="1:2" ht="12.75">
      <c r="A665" s="234"/>
      <c r="B665" s="234"/>
    </row>
    <row r="666" spans="1:2" ht="12.75">
      <c r="A666" s="234"/>
      <c r="B666" s="234"/>
    </row>
    <row r="667" spans="1:2" ht="12.75">
      <c r="A667" s="234"/>
      <c r="B667" s="234"/>
    </row>
    <row r="668" spans="1:2" ht="12.75">
      <c r="A668" s="234"/>
      <c r="B668" s="234"/>
    </row>
    <row r="669" spans="1:2" ht="12.75">
      <c r="A669" s="234"/>
      <c r="B669" s="234"/>
    </row>
    <row r="670" spans="1:2" ht="12.75">
      <c r="A670" s="234"/>
      <c r="B670" s="234"/>
    </row>
    <row r="671" spans="1:2" ht="12.75">
      <c r="A671" s="234"/>
      <c r="B671" s="234"/>
    </row>
    <row r="672" spans="1:2" ht="12.75">
      <c r="A672" s="234"/>
      <c r="B672" s="234"/>
    </row>
    <row r="673" spans="1:2" ht="12.75">
      <c r="A673" s="234"/>
      <c r="B673" s="234"/>
    </row>
    <row r="674" spans="1:2" ht="12.75">
      <c r="A674" s="234"/>
      <c r="B674" s="234"/>
    </row>
    <row r="675" spans="1:2" ht="12.75">
      <c r="A675" s="234"/>
      <c r="B675" s="234"/>
    </row>
    <row r="676" spans="1:2" ht="12.75">
      <c r="A676" s="234"/>
      <c r="B676" s="234"/>
    </row>
    <row r="677" spans="1:2" ht="12.75">
      <c r="A677" s="234"/>
      <c r="B677" s="234"/>
    </row>
    <row r="678" spans="1:2" ht="12.75">
      <c r="A678" s="234"/>
      <c r="B678" s="234"/>
    </row>
    <row r="679" spans="1:2" ht="12.75">
      <c r="A679" s="234"/>
      <c r="B679" s="234"/>
    </row>
    <row r="680" spans="1:2" ht="12.75">
      <c r="A680" s="234"/>
      <c r="B680" s="234"/>
    </row>
    <row r="681" spans="1:2" ht="12.75">
      <c r="A681" s="234"/>
      <c r="B681" s="234"/>
    </row>
    <row r="682" spans="1:2" ht="12.75">
      <c r="A682" s="234"/>
      <c r="B682" s="234"/>
    </row>
    <row r="683" spans="1:2" ht="12.75">
      <c r="A683" s="234"/>
      <c r="B683" s="234"/>
    </row>
    <row r="684" spans="1:2" ht="12.75">
      <c r="A684" s="234"/>
      <c r="B684" s="234"/>
    </row>
    <row r="685" spans="1:2" ht="12.75">
      <c r="A685" s="234"/>
      <c r="B685" s="234"/>
    </row>
    <row r="686" spans="1:2" ht="12.75">
      <c r="A686" s="234"/>
      <c r="B686" s="234"/>
    </row>
    <row r="687" spans="1:2" ht="12.75">
      <c r="A687" s="234"/>
      <c r="B687" s="234"/>
    </row>
    <row r="688" spans="1:2" ht="12.75">
      <c r="A688" s="234"/>
      <c r="B688" s="234"/>
    </row>
    <row r="689" spans="1:2" ht="12.75">
      <c r="A689" s="234"/>
      <c r="B689" s="234"/>
    </row>
    <row r="690" spans="1:2" ht="12.75">
      <c r="A690" s="234"/>
      <c r="B690" s="234"/>
    </row>
    <row r="691" spans="1:2" ht="12.75">
      <c r="A691" s="234"/>
      <c r="B691" s="234"/>
    </row>
    <row r="692" spans="1:2" ht="12.75">
      <c r="A692" s="234"/>
      <c r="B692" s="234"/>
    </row>
    <row r="693" spans="1:2" ht="12.75">
      <c r="A693" s="234"/>
      <c r="B693" s="234"/>
    </row>
    <row r="694" spans="1:2" ht="12.75">
      <c r="A694" s="234"/>
      <c r="B694" s="234"/>
    </row>
    <row r="695" spans="1:2" ht="12.75">
      <c r="A695" s="234"/>
      <c r="B695" s="234"/>
    </row>
    <row r="696" spans="1:2" ht="12.75">
      <c r="A696" s="234"/>
      <c r="B696" s="234"/>
    </row>
    <row r="697" spans="1:2" ht="12.75">
      <c r="A697" s="234"/>
      <c r="B697" s="234"/>
    </row>
    <row r="698" spans="1:2" ht="12.75">
      <c r="A698" s="234"/>
      <c r="B698" s="234"/>
    </row>
    <row r="699" spans="1:2" ht="12.75">
      <c r="A699" s="234"/>
      <c r="B699" s="234"/>
    </row>
    <row r="700" spans="1:2" ht="12.75">
      <c r="A700" s="234"/>
      <c r="B700" s="234"/>
    </row>
    <row r="701" spans="1:2" ht="12.75">
      <c r="A701" s="234"/>
      <c r="B701" s="234"/>
    </row>
    <row r="702" spans="1:2" ht="12.75">
      <c r="A702" s="234"/>
      <c r="B702" s="234"/>
    </row>
    <row r="703" spans="1:2" ht="12.75">
      <c r="A703" s="234"/>
      <c r="B703" s="234"/>
    </row>
    <row r="704" spans="1:2" ht="12.75">
      <c r="A704" s="234"/>
      <c r="B704" s="234"/>
    </row>
    <row r="705" spans="1:2" ht="12.75">
      <c r="A705" s="234"/>
      <c r="B705" s="234"/>
    </row>
    <row r="706" spans="1:2" ht="12.75">
      <c r="A706" s="234"/>
      <c r="B706" s="234"/>
    </row>
    <row r="707" spans="1:2" ht="12.75">
      <c r="A707" s="234"/>
      <c r="B707" s="234"/>
    </row>
    <row r="708" spans="1:2" ht="12.75">
      <c r="A708" s="234"/>
      <c r="B708" s="234"/>
    </row>
    <row r="709" spans="1:2" ht="12.75">
      <c r="A709" s="234"/>
      <c r="B709" s="234"/>
    </row>
    <row r="710" spans="1:2" ht="12.75">
      <c r="A710" s="234"/>
      <c r="B710" s="234"/>
    </row>
    <row r="711" spans="1:2" ht="12.75">
      <c r="A711" s="234"/>
      <c r="B711" s="234"/>
    </row>
    <row r="712" spans="1:2" ht="12.75">
      <c r="A712" s="234"/>
      <c r="B712" s="234"/>
    </row>
    <row r="713" spans="1:2" ht="12.75">
      <c r="A713" s="234"/>
      <c r="B713" s="234"/>
    </row>
    <row r="714" spans="1:2" ht="12.75">
      <c r="A714" s="234"/>
      <c r="B714" s="234"/>
    </row>
    <row r="715" spans="1:2" ht="12.75">
      <c r="A715" s="234"/>
      <c r="B715" s="234"/>
    </row>
    <row r="716" spans="1:2" ht="12.75">
      <c r="A716" s="234"/>
      <c r="B716" s="234"/>
    </row>
    <row r="717" spans="1:2" ht="12.75">
      <c r="A717" s="234"/>
      <c r="B717" s="234"/>
    </row>
    <row r="718" spans="1:2" ht="12.75">
      <c r="A718" s="234"/>
      <c r="B718" s="234"/>
    </row>
    <row r="719" spans="1:2" ht="12.75">
      <c r="A719" s="234"/>
      <c r="B719" s="234"/>
    </row>
    <row r="720" spans="1:2" ht="12.75">
      <c r="A720" s="234"/>
      <c r="B720" s="234"/>
    </row>
    <row r="721" spans="1:2" ht="12.75">
      <c r="A721" s="234"/>
      <c r="B721" s="234"/>
    </row>
    <row r="722" spans="1:2" ht="12.75">
      <c r="A722" s="234"/>
      <c r="B722" s="234"/>
    </row>
    <row r="723" spans="1:2" ht="12.75">
      <c r="A723" s="234"/>
      <c r="B723" s="234"/>
    </row>
    <row r="724" spans="1:2" ht="12.75">
      <c r="A724" s="234"/>
      <c r="B724" s="234"/>
    </row>
    <row r="725" spans="1:2" ht="12.75">
      <c r="A725" s="234"/>
      <c r="B725" s="234"/>
    </row>
    <row r="726" spans="1:2" ht="12.75">
      <c r="A726" s="234"/>
      <c r="B726" s="234"/>
    </row>
    <row r="727" spans="1:2" ht="12.75">
      <c r="A727" s="234"/>
      <c r="B727" s="234"/>
    </row>
    <row r="728" spans="1:2" ht="12.75">
      <c r="A728" s="234"/>
      <c r="B728" s="234"/>
    </row>
    <row r="729" spans="1:2" ht="12.75">
      <c r="A729" s="234"/>
      <c r="B729" s="234"/>
    </row>
    <row r="730" spans="1:2" ht="12.75">
      <c r="A730" s="234"/>
      <c r="B730" s="234"/>
    </row>
    <row r="731" spans="1:2" ht="12.75">
      <c r="A731" s="234"/>
      <c r="B731" s="234"/>
    </row>
    <row r="732" spans="1:2" ht="12.75">
      <c r="A732" s="234"/>
      <c r="B732" s="234"/>
    </row>
    <row r="733" spans="1:2" ht="12.75">
      <c r="A733" s="234"/>
      <c r="B733" s="234"/>
    </row>
    <row r="734" spans="1:2" ht="12.75">
      <c r="A734" s="234"/>
      <c r="B734" s="234"/>
    </row>
    <row r="735" spans="1:2" ht="12.75">
      <c r="A735" s="234"/>
      <c r="B735" s="234"/>
    </row>
    <row r="736" spans="1:2" ht="12.75">
      <c r="A736" s="234"/>
      <c r="B736" s="234"/>
    </row>
    <row r="737" spans="1:2" ht="12.75">
      <c r="A737" s="234"/>
      <c r="B737" s="234"/>
    </row>
    <row r="738" spans="1:2" ht="12.75">
      <c r="A738" s="234"/>
      <c r="B738" s="234"/>
    </row>
    <row r="739" spans="1:2" ht="12.75">
      <c r="A739" s="234"/>
      <c r="B739" s="234"/>
    </row>
    <row r="740" spans="1:2" ht="12.75">
      <c r="A740" s="234"/>
      <c r="B740" s="234"/>
    </row>
    <row r="741" spans="1:2" ht="12.75">
      <c r="A741" s="234"/>
      <c r="B741" s="234"/>
    </row>
    <row r="742" spans="1:2" ht="12.75">
      <c r="A742" s="234"/>
      <c r="B742" s="234"/>
    </row>
    <row r="743" spans="1:2" ht="12.75">
      <c r="A743" s="234"/>
      <c r="B743" s="234"/>
    </row>
    <row r="744" spans="1:2" ht="12.75">
      <c r="A744" s="234"/>
      <c r="B744" s="234"/>
    </row>
    <row r="745" spans="1:2" ht="12.75">
      <c r="A745" s="234"/>
      <c r="B745" s="234"/>
    </row>
    <row r="746" spans="1:2" ht="12.75">
      <c r="A746" s="234"/>
      <c r="B746" s="234"/>
    </row>
    <row r="747" spans="1:2" ht="12.75">
      <c r="A747" s="234"/>
      <c r="B747" s="234"/>
    </row>
    <row r="748" spans="1:2" ht="12.75">
      <c r="A748" s="234"/>
      <c r="B748" s="234"/>
    </row>
    <row r="749" spans="1:2" ht="12.75">
      <c r="A749" s="234"/>
      <c r="B749" s="234"/>
    </row>
    <row r="750" spans="1:2" ht="12.75">
      <c r="A750" s="234"/>
      <c r="B750" s="234"/>
    </row>
    <row r="751" spans="1:2" ht="12.75">
      <c r="A751" s="234"/>
      <c r="B751" s="234"/>
    </row>
    <row r="752" spans="1:2" ht="12.75">
      <c r="A752" s="234"/>
      <c r="B752" s="234"/>
    </row>
    <row r="753" spans="1:2" ht="12.75">
      <c r="A753" s="234"/>
      <c r="B753" s="234"/>
    </row>
    <row r="754" spans="1:2" ht="12.75">
      <c r="A754" s="234"/>
      <c r="B754" s="234"/>
    </row>
    <row r="755" spans="1:2" ht="12.75">
      <c r="A755" s="234"/>
      <c r="B755" s="234"/>
    </row>
    <row r="756" spans="1:2" ht="12.75">
      <c r="A756" s="234"/>
      <c r="B756" s="234"/>
    </row>
    <row r="757" spans="1:2" ht="12.75">
      <c r="A757" s="234"/>
      <c r="B757" s="234"/>
    </row>
    <row r="758" spans="1:2" ht="12.75">
      <c r="A758" s="234"/>
      <c r="B758" s="234"/>
    </row>
    <row r="759" spans="1:2" ht="12.75">
      <c r="A759" s="234"/>
      <c r="B759" s="234"/>
    </row>
    <row r="760" spans="1:2" ht="12.75">
      <c r="A760" s="234"/>
      <c r="B760" s="234"/>
    </row>
    <row r="761" spans="1:2" ht="12.75">
      <c r="A761" s="234"/>
      <c r="B761" s="234"/>
    </row>
    <row r="762" spans="1:2" ht="12.75">
      <c r="A762" s="234"/>
      <c r="B762" s="234"/>
    </row>
    <row r="763" spans="1:2" ht="12.75">
      <c r="A763" s="234"/>
      <c r="B763" s="234"/>
    </row>
    <row r="764" spans="1:2" ht="12.75">
      <c r="A764" s="234"/>
      <c r="B764" s="234"/>
    </row>
    <row r="765" spans="1:2" ht="12.75">
      <c r="A765" s="234"/>
      <c r="B765" s="234"/>
    </row>
    <row r="766" spans="1:2" ht="12.75">
      <c r="A766" s="234"/>
      <c r="B766" s="234"/>
    </row>
    <row r="767" spans="1:2" ht="12.75">
      <c r="A767" s="234"/>
      <c r="B767" s="234"/>
    </row>
    <row r="768" spans="1:2" ht="12.75">
      <c r="A768" s="234"/>
      <c r="B768" s="234"/>
    </row>
    <row r="769" spans="1:2" ht="12.75">
      <c r="A769" s="234"/>
      <c r="B769" s="234"/>
    </row>
    <row r="770" spans="1:2" ht="12.75">
      <c r="A770" s="234"/>
      <c r="B770" s="234"/>
    </row>
    <row r="771" spans="1:2" ht="12.75">
      <c r="A771" s="234"/>
      <c r="B771" s="234"/>
    </row>
    <row r="772" spans="1:2" ht="12.75">
      <c r="A772" s="234"/>
      <c r="B772" s="234"/>
    </row>
    <row r="773" spans="1:2" ht="12.75">
      <c r="A773" s="234"/>
      <c r="B773" s="234"/>
    </row>
    <row r="774" spans="1:2" ht="12.75">
      <c r="A774" s="234"/>
      <c r="B774" s="234"/>
    </row>
    <row r="775" spans="1:2" ht="12.75">
      <c r="A775" s="234"/>
      <c r="B775" s="234"/>
    </row>
    <row r="776" spans="1:2" ht="12.75">
      <c r="A776" s="234"/>
      <c r="B776" s="234"/>
    </row>
    <row r="777" spans="1:2" ht="12.75">
      <c r="A777" s="234"/>
      <c r="B777" s="234"/>
    </row>
    <row r="778" spans="1:2" ht="12.75">
      <c r="A778" s="234"/>
      <c r="B778" s="234"/>
    </row>
    <row r="779" spans="1:2" ht="12.75">
      <c r="A779" s="234"/>
      <c r="B779" s="234"/>
    </row>
    <row r="780" spans="1:2" ht="12.75">
      <c r="A780" s="234"/>
      <c r="B780" s="234"/>
    </row>
    <row r="781" spans="1:2" ht="12.75">
      <c r="A781" s="234"/>
      <c r="B781" s="234"/>
    </row>
    <row r="782" spans="1:2" ht="12.75">
      <c r="A782" s="234"/>
      <c r="B782" s="234"/>
    </row>
    <row r="783" spans="1:2" ht="12.75">
      <c r="A783" s="234"/>
      <c r="B783" s="234"/>
    </row>
    <row r="784" spans="1:2" ht="12.75">
      <c r="A784" s="234"/>
      <c r="B784" s="234"/>
    </row>
    <row r="785" spans="1:2" ht="12.75">
      <c r="A785" s="234"/>
      <c r="B785" s="234"/>
    </row>
    <row r="786" spans="1:2" ht="12.75">
      <c r="A786" s="234"/>
      <c r="B786" s="234"/>
    </row>
    <row r="787" spans="1:2" ht="12.75">
      <c r="A787" s="234"/>
      <c r="B787" s="234"/>
    </row>
    <row r="788" spans="1:2" ht="12.75">
      <c r="A788" s="234"/>
      <c r="B788" s="234"/>
    </row>
    <row r="789" spans="1:2" ht="12.75">
      <c r="A789" s="234"/>
      <c r="B789" s="234"/>
    </row>
    <row r="790" spans="1:2" ht="12.75">
      <c r="A790" s="234"/>
      <c r="B790" s="234"/>
    </row>
    <row r="791" spans="1:2" ht="12.75">
      <c r="A791" s="234"/>
      <c r="B791" s="234"/>
    </row>
    <row r="792" spans="1:2" ht="12.75">
      <c r="A792" s="234"/>
      <c r="B792" s="234"/>
    </row>
    <row r="793" spans="1:2" ht="12.75">
      <c r="A793" s="234"/>
      <c r="B793" s="234"/>
    </row>
    <row r="794" spans="1:2" ht="12.75">
      <c r="A794" s="234"/>
      <c r="B794" s="234"/>
    </row>
    <row r="795" spans="1:2" ht="12.75">
      <c r="A795" s="234"/>
      <c r="B795" s="234"/>
    </row>
    <row r="796" spans="1:2" ht="12.75">
      <c r="A796" s="234"/>
      <c r="B796" s="234"/>
    </row>
    <row r="797" spans="1:2" ht="12.75">
      <c r="A797" s="234"/>
      <c r="B797" s="234"/>
    </row>
    <row r="798" spans="1:2" ht="12.75">
      <c r="A798" s="234"/>
      <c r="B798" s="234"/>
    </row>
    <row r="799" spans="1:2" ht="12.75">
      <c r="A799" s="234"/>
      <c r="B799" s="234"/>
    </row>
    <row r="800" spans="1:2" ht="12.75">
      <c r="A800" s="234"/>
      <c r="B800" s="234"/>
    </row>
    <row r="801" spans="1:2" ht="12.75">
      <c r="A801" s="234"/>
      <c r="B801" s="234"/>
    </row>
    <row r="802" spans="1:2" ht="12.75">
      <c r="A802" s="234"/>
      <c r="B802" s="234"/>
    </row>
    <row r="803" spans="1:2" ht="12.75">
      <c r="A803" s="234"/>
      <c r="B803" s="234"/>
    </row>
    <row r="804" spans="1:2" ht="12.75">
      <c r="A804" s="234"/>
      <c r="B804" s="234"/>
    </row>
    <row r="805" spans="1:2" ht="12.75">
      <c r="A805" s="234"/>
      <c r="B805" s="234"/>
    </row>
    <row r="806" spans="1:2" ht="12.75">
      <c r="A806" s="234"/>
      <c r="B806" s="234"/>
    </row>
    <row r="807" spans="1:2" ht="12.75">
      <c r="A807" s="234"/>
      <c r="B807" s="234"/>
    </row>
    <row r="808" spans="1:2" ht="12.75">
      <c r="A808" s="234"/>
      <c r="B808" s="234"/>
    </row>
    <row r="809" spans="1:2" ht="12.75">
      <c r="A809" s="234"/>
      <c r="B809" s="234"/>
    </row>
    <row r="810" spans="1:2" ht="12.75">
      <c r="A810" s="234"/>
      <c r="B810" s="234"/>
    </row>
    <row r="811" spans="1:2" ht="12.75">
      <c r="A811" s="234"/>
      <c r="B811" s="234"/>
    </row>
    <row r="812" spans="1:2" ht="12.75">
      <c r="A812" s="234"/>
      <c r="B812" s="234"/>
    </row>
    <row r="813" spans="1:2" ht="12.75">
      <c r="A813" s="234"/>
      <c r="B813" s="234"/>
    </row>
    <row r="814" spans="1:2" ht="12.75">
      <c r="A814" s="234"/>
      <c r="B814" s="234"/>
    </row>
    <row r="815" spans="1:2" ht="12.75">
      <c r="A815" s="234"/>
      <c r="B815" s="234"/>
    </row>
    <row r="816" spans="1:2" ht="12.75">
      <c r="A816" s="234"/>
      <c r="B816" s="234"/>
    </row>
    <row r="817" spans="1:2" ht="12.75">
      <c r="A817" s="234"/>
      <c r="B817" s="234"/>
    </row>
    <row r="818" spans="1:2" ht="12.75">
      <c r="A818" s="234"/>
      <c r="B818" s="234"/>
    </row>
    <row r="819" spans="1:2" ht="12.75">
      <c r="A819" s="234"/>
      <c r="B819" s="234"/>
    </row>
    <row r="820" spans="1:2" ht="12.75">
      <c r="A820" s="234"/>
      <c r="B820" s="234"/>
    </row>
    <row r="821" spans="1:2" ht="12.75">
      <c r="A821" s="234"/>
      <c r="B821" s="234"/>
    </row>
    <row r="822" spans="1:2" ht="12.75">
      <c r="A822" s="234"/>
      <c r="B822" s="234"/>
    </row>
    <row r="823" spans="1:2" ht="12.75">
      <c r="A823" s="234"/>
      <c r="B823" s="234"/>
    </row>
    <row r="824" spans="1:2" ht="12.75">
      <c r="A824" s="234"/>
      <c r="B824" s="234"/>
    </row>
    <row r="825" spans="1:2" ht="12.75">
      <c r="A825" s="234"/>
      <c r="B825" s="234"/>
    </row>
    <row r="826" spans="1:2" ht="12.75">
      <c r="A826" s="234"/>
      <c r="B826" s="234"/>
    </row>
    <row r="827" spans="1:2" ht="12.75">
      <c r="A827" s="234"/>
      <c r="B827" s="234"/>
    </row>
    <row r="828" spans="1:2" ht="12.75">
      <c r="A828" s="234"/>
      <c r="B828" s="234"/>
    </row>
    <row r="829" spans="1:2" ht="12.75">
      <c r="A829" s="234"/>
      <c r="B829" s="234"/>
    </row>
    <row r="830" spans="1:2" ht="12.75">
      <c r="A830" s="234"/>
      <c r="B830" s="234"/>
    </row>
    <row r="831" spans="1:2" ht="12.75">
      <c r="A831" s="234"/>
      <c r="B831" s="234"/>
    </row>
    <row r="832" spans="1:2" ht="12.75">
      <c r="A832" s="234"/>
      <c r="B832" s="234"/>
    </row>
    <row r="833" spans="1:2" ht="12.75">
      <c r="A833" s="234"/>
      <c r="B833" s="234"/>
    </row>
    <row r="834" spans="1:2" ht="12.75">
      <c r="A834" s="234"/>
      <c r="B834" s="234"/>
    </row>
    <row r="835" spans="1:2" ht="12.75">
      <c r="A835" s="234"/>
      <c r="B835" s="234"/>
    </row>
    <row r="836" spans="1:2" ht="12.75">
      <c r="A836" s="234"/>
      <c r="B836" s="234"/>
    </row>
    <row r="837" spans="1:2" ht="12.75">
      <c r="A837" s="234"/>
      <c r="B837" s="234"/>
    </row>
    <row r="838" spans="1:2" ht="12.75">
      <c r="A838" s="234"/>
      <c r="B838" s="234"/>
    </row>
    <row r="839" spans="1:2" ht="12.75">
      <c r="A839" s="234"/>
      <c r="B839" s="234"/>
    </row>
    <row r="840" spans="1:2" ht="12.75">
      <c r="A840" s="234"/>
      <c r="B840" s="234"/>
    </row>
    <row r="841" spans="1:2" ht="12.75">
      <c r="A841" s="234"/>
      <c r="B841" s="234"/>
    </row>
    <row r="842" spans="1:2" ht="12.75">
      <c r="A842" s="234"/>
      <c r="B842" s="234"/>
    </row>
    <row r="843" spans="1:2" ht="12.75">
      <c r="A843" s="234"/>
      <c r="B843" s="234"/>
    </row>
    <row r="844" spans="1:2" ht="12.75">
      <c r="A844" s="234"/>
      <c r="B844" s="234"/>
    </row>
    <row r="845" spans="1:2" ht="12.75">
      <c r="A845" s="234"/>
      <c r="B845" s="234"/>
    </row>
    <row r="846" spans="1:2" ht="12.75">
      <c r="A846" s="234"/>
      <c r="B846" s="234"/>
    </row>
    <row r="847" spans="1:2" ht="12.75">
      <c r="A847" s="234"/>
      <c r="B847" s="234"/>
    </row>
    <row r="848" spans="1:2" ht="12.75">
      <c r="A848" s="234"/>
      <c r="B848" s="234"/>
    </row>
    <row r="849" spans="1:2" ht="12.75">
      <c r="A849" s="234"/>
      <c r="B849" s="234"/>
    </row>
    <row r="850" spans="1:2" ht="12.75">
      <c r="A850" s="234"/>
      <c r="B850" s="234"/>
    </row>
    <row r="851" spans="1:2" ht="12.75">
      <c r="A851" s="234"/>
      <c r="B851" s="234"/>
    </row>
    <row r="852" spans="1:2" ht="12.75">
      <c r="A852" s="234"/>
      <c r="B852" s="234"/>
    </row>
    <row r="853" spans="1:2" ht="12.75">
      <c r="A853" s="234"/>
      <c r="B853" s="234"/>
    </row>
    <row r="854" spans="1:2" ht="12.75">
      <c r="A854" s="234"/>
      <c r="B854" s="234"/>
    </row>
    <row r="855" spans="1:2" ht="12.75">
      <c r="A855" s="234"/>
      <c r="B855" s="234"/>
    </row>
    <row r="856" spans="1:2" ht="12.75">
      <c r="A856" s="234"/>
      <c r="B856" s="234"/>
    </row>
    <row r="857" spans="1:2" ht="12.75">
      <c r="A857" s="234"/>
      <c r="B857" s="234"/>
    </row>
    <row r="858" spans="1:2" ht="12.75">
      <c r="A858" s="234"/>
      <c r="B858" s="234"/>
    </row>
    <row r="859" spans="1:2" ht="12.75">
      <c r="A859" s="234"/>
      <c r="B859" s="234"/>
    </row>
    <row r="860" spans="1:2" ht="12.75">
      <c r="A860" s="234"/>
      <c r="B860" s="234"/>
    </row>
    <row r="861" spans="1:2" ht="12.75">
      <c r="A861" s="234"/>
      <c r="B861" s="234"/>
    </row>
    <row r="862" spans="1:2" ht="12.75">
      <c r="A862" s="234"/>
      <c r="B862" s="234"/>
    </row>
    <row r="863" spans="1:2" ht="12.75">
      <c r="A863" s="234"/>
      <c r="B863" s="234"/>
    </row>
    <row r="864" spans="1:2" ht="12.75">
      <c r="A864" s="234"/>
      <c r="B864" s="234"/>
    </row>
    <row r="865" spans="1:2" ht="12.75">
      <c r="A865" s="234"/>
      <c r="B865" s="234"/>
    </row>
    <row r="866" spans="1:2" ht="12.75">
      <c r="A866" s="234"/>
      <c r="B866" s="234"/>
    </row>
    <row r="867" spans="1:2" ht="12.75">
      <c r="A867" s="234"/>
      <c r="B867" s="234"/>
    </row>
    <row r="868" spans="1:2" ht="12.75">
      <c r="A868" s="234"/>
      <c r="B868" s="234"/>
    </row>
    <row r="869" spans="1:2" ht="12.75">
      <c r="A869" s="234"/>
      <c r="B869" s="234"/>
    </row>
    <row r="870" spans="1:2" ht="12.75">
      <c r="A870" s="234"/>
      <c r="B870" s="234"/>
    </row>
    <row r="871" spans="1:2" ht="12.75">
      <c r="A871" s="234"/>
      <c r="B871" s="234"/>
    </row>
    <row r="872" spans="1:2" ht="12.75">
      <c r="A872" s="234"/>
      <c r="B872" s="234"/>
    </row>
    <row r="873" spans="1:2" ht="12.75">
      <c r="A873" s="234"/>
      <c r="B873" s="234"/>
    </row>
    <row r="874" spans="1:2" ht="12.75">
      <c r="A874" s="234"/>
      <c r="B874" s="234"/>
    </row>
    <row r="875" spans="1:2" ht="12.75">
      <c r="A875" s="234"/>
      <c r="B875" s="234"/>
    </row>
    <row r="876" spans="1:2" ht="12.75">
      <c r="A876" s="234"/>
      <c r="B876" s="234"/>
    </row>
    <row r="877" spans="1:2" ht="12.75">
      <c r="A877" s="234"/>
      <c r="B877" s="234"/>
    </row>
    <row r="878" spans="1:2" ht="12.75">
      <c r="A878" s="234"/>
      <c r="B878" s="234"/>
    </row>
    <row r="879" spans="1:2" ht="12.75">
      <c r="A879" s="234"/>
      <c r="B879" s="234"/>
    </row>
    <row r="880" spans="1:2" ht="12.75">
      <c r="A880" s="234"/>
      <c r="B880" s="234"/>
    </row>
    <row r="881" spans="1:2" ht="12.75">
      <c r="A881" s="234"/>
      <c r="B881" s="234"/>
    </row>
    <row r="882" spans="1:2" ht="12.75">
      <c r="A882" s="234"/>
      <c r="B882" s="234"/>
    </row>
    <row r="883" spans="1:2" ht="12.75">
      <c r="A883" s="234"/>
      <c r="B883" s="234"/>
    </row>
    <row r="884" spans="1:2" ht="12.75">
      <c r="A884" s="234"/>
      <c r="B884" s="234"/>
    </row>
    <row r="885" spans="1:2" ht="12.75">
      <c r="A885" s="234"/>
      <c r="B885" s="234"/>
    </row>
    <row r="886" spans="1:2" ht="12.75">
      <c r="A886" s="234"/>
      <c r="B886" s="234"/>
    </row>
    <row r="887" spans="1:2" ht="12.75">
      <c r="A887" s="234"/>
      <c r="B887" s="234"/>
    </row>
    <row r="888" spans="1:2" ht="12.75">
      <c r="A888" s="234"/>
      <c r="B888" s="234"/>
    </row>
    <row r="889" spans="1:2" ht="12.75">
      <c r="A889" s="234"/>
      <c r="B889" s="234"/>
    </row>
    <row r="890" spans="1:2" ht="12.75">
      <c r="A890" s="234"/>
      <c r="B890" s="234"/>
    </row>
    <row r="891" spans="1:2" ht="12.75">
      <c r="A891" s="234"/>
      <c r="B891" s="234"/>
    </row>
    <row r="892" spans="1:2" ht="12.75">
      <c r="A892" s="234"/>
      <c r="B892" s="234"/>
    </row>
    <row r="893" spans="1:2" ht="12.75">
      <c r="A893" s="234"/>
      <c r="B893" s="234"/>
    </row>
    <row r="894" spans="1:2" ht="12.75">
      <c r="A894" s="234"/>
      <c r="B894" s="234"/>
    </row>
    <row r="895" spans="1:2" ht="12.75">
      <c r="A895" s="234"/>
      <c r="B895" s="234"/>
    </row>
    <row r="896" spans="1:2" ht="12.75">
      <c r="A896" s="234"/>
      <c r="B896" s="234"/>
    </row>
    <row r="897" spans="1:2" ht="12.75">
      <c r="A897" s="234"/>
      <c r="B897" s="234"/>
    </row>
    <row r="898" spans="1:2" ht="12.75">
      <c r="A898" s="234"/>
      <c r="B898" s="234"/>
    </row>
    <row r="899" spans="1:2" ht="12.75">
      <c r="A899" s="234"/>
      <c r="B899" s="234"/>
    </row>
    <row r="900" spans="1:2" ht="12.75">
      <c r="A900" s="234"/>
      <c r="B900" s="234"/>
    </row>
    <row r="901" spans="1:2" ht="12.75">
      <c r="A901" s="234"/>
      <c r="B901" s="234"/>
    </row>
    <row r="902" spans="1:2" ht="12.75">
      <c r="A902" s="234"/>
      <c r="B902" s="234"/>
    </row>
    <row r="903" spans="1:2" ht="12.75">
      <c r="A903" s="234"/>
      <c r="B903" s="234"/>
    </row>
    <row r="904" spans="1:2" ht="12.75">
      <c r="A904" s="234"/>
      <c r="B904" s="234"/>
    </row>
    <row r="905" spans="1:2" ht="12.75">
      <c r="A905" s="234"/>
      <c r="B905" s="234"/>
    </row>
    <row r="906" spans="1:2" ht="12.75">
      <c r="A906" s="234"/>
      <c r="B906" s="234"/>
    </row>
    <row r="907" spans="1:2" ht="12.75">
      <c r="A907" s="234"/>
      <c r="B907" s="234"/>
    </row>
    <row r="908" spans="1:2" ht="12.75">
      <c r="A908" s="234"/>
      <c r="B908" s="234"/>
    </row>
    <row r="909" spans="1:2" ht="12.75">
      <c r="A909" s="234"/>
      <c r="B909" s="234"/>
    </row>
    <row r="910" spans="1:2" ht="12.75">
      <c r="A910" s="234"/>
      <c r="B910" s="234"/>
    </row>
    <row r="911" spans="1:2" ht="12.75">
      <c r="A911" s="234"/>
      <c r="B911" s="234"/>
    </row>
    <row r="912" spans="1:2" ht="12.75">
      <c r="A912" s="234"/>
      <c r="B912" s="234"/>
    </row>
    <row r="913" spans="1:2" ht="12.75">
      <c r="A913" s="234"/>
      <c r="B913" s="234"/>
    </row>
    <row r="914" spans="1:2" ht="12.75">
      <c r="A914" s="234"/>
      <c r="B914" s="234"/>
    </row>
    <row r="915" spans="1:2" ht="12.75">
      <c r="A915" s="234"/>
      <c r="B915" s="234"/>
    </row>
    <row r="916" spans="1:2" ht="12.75">
      <c r="A916" s="234"/>
      <c r="B916" s="234"/>
    </row>
    <row r="917" spans="1:2" ht="12.75">
      <c r="A917" s="234"/>
      <c r="B917" s="234"/>
    </row>
    <row r="918" spans="1:2" ht="12.75">
      <c r="A918" s="234"/>
      <c r="B918" s="234"/>
    </row>
    <row r="919" spans="1:2" ht="12.75">
      <c r="A919" s="234"/>
      <c r="B919" s="234"/>
    </row>
    <row r="920" spans="1:2" ht="12.75">
      <c r="A920" s="234"/>
      <c r="B920" s="234"/>
    </row>
    <row r="921" spans="1:2" ht="12.75">
      <c r="A921" s="234"/>
      <c r="B921" s="234"/>
    </row>
    <row r="922" spans="1:2" ht="12.75">
      <c r="A922" s="234"/>
      <c r="B922" s="234"/>
    </row>
    <row r="923" spans="1:2" ht="12.75">
      <c r="A923" s="234"/>
      <c r="B923" s="234"/>
    </row>
    <row r="924" spans="1:2" ht="12.75">
      <c r="A924" s="234"/>
      <c r="B924" s="234"/>
    </row>
    <row r="925" spans="1:2" ht="12.75">
      <c r="A925" s="234"/>
      <c r="B925" s="234"/>
    </row>
    <row r="926" spans="1:2" ht="12.75">
      <c r="A926" s="234"/>
      <c r="B926" s="234"/>
    </row>
    <row r="927" spans="1:2" ht="12.75">
      <c r="A927" s="234"/>
      <c r="B927" s="234"/>
    </row>
    <row r="928" spans="1:2" ht="12.75">
      <c r="A928" s="234"/>
      <c r="B928" s="234"/>
    </row>
    <row r="929" spans="1:2" ht="12.75">
      <c r="A929" s="234"/>
      <c r="B929" s="234"/>
    </row>
    <row r="930" spans="1:2" ht="12.75">
      <c r="A930" s="234"/>
      <c r="B930" s="234"/>
    </row>
    <row r="931" spans="1:2" ht="12.75">
      <c r="A931" s="234"/>
      <c r="B931" s="234"/>
    </row>
    <row r="932" spans="1:2" ht="12.75">
      <c r="A932" s="234"/>
      <c r="B932" s="234"/>
    </row>
    <row r="933" spans="1:2" ht="12.75">
      <c r="A933" s="234"/>
      <c r="B933" s="234"/>
    </row>
    <row r="934" spans="1:2" ht="12.75">
      <c r="A934" s="234"/>
      <c r="B934" s="234"/>
    </row>
    <row r="935" spans="1:2" ht="12.75">
      <c r="A935" s="234"/>
      <c r="B935" s="234"/>
    </row>
    <row r="936" spans="1:2" ht="12.75">
      <c r="A936" s="234"/>
      <c r="B936" s="234"/>
    </row>
    <row r="937" spans="1:2" ht="12.75">
      <c r="A937" s="234"/>
      <c r="B937" s="234"/>
    </row>
    <row r="938" spans="1:2" ht="12.75">
      <c r="A938" s="234"/>
      <c r="B938" s="234"/>
    </row>
    <row r="939" spans="1:2" ht="12.75">
      <c r="A939" s="234"/>
      <c r="B939" s="234"/>
    </row>
    <row r="940" spans="1:2" ht="12.75">
      <c r="A940" s="234"/>
      <c r="B940" s="234"/>
    </row>
    <row r="941" spans="1:2" ht="12.75">
      <c r="A941" s="234"/>
      <c r="B941" s="234"/>
    </row>
    <row r="942" spans="1:2" ht="12.75">
      <c r="A942" s="234"/>
      <c r="B942" s="234"/>
    </row>
    <row r="943" spans="1:2" ht="12.75">
      <c r="A943" s="234"/>
      <c r="B943" s="234"/>
    </row>
    <row r="944" spans="1:2" ht="12.75">
      <c r="A944" s="234"/>
      <c r="B944" s="234"/>
    </row>
    <row r="945" spans="1:2" ht="12.75">
      <c r="A945" s="234"/>
      <c r="B945" s="234"/>
    </row>
    <row r="946" spans="1:2" ht="12.75">
      <c r="A946" s="234"/>
      <c r="B946" s="234"/>
    </row>
    <row r="947" spans="1:2" ht="12.75">
      <c r="A947" s="234"/>
      <c r="B947" s="234"/>
    </row>
    <row r="948" spans="1:2" ht="12.75">
      <c r="A948" s="234"/>
      <c r="B948" s="234"/>
    </row>
    <row r="949" spans="1:2" ht="12.75">
      <c r="A949" s="234"/>
      <c r="B949" s="234"/>
    </row>
    <row r="950" spans="1:2" ht="12.75">
      <c r="A950" s="234"/>
      <c r="B950" s="234"/>
    </row>
    <row r="951" spans="1:2" ht="12.75">
      <c r="A951" s="234"/>
      <c r="B951" s="234"/>
    </row>
    <row r="952" spans="1:2" ht="12.75">
      <c r="A952" s="234"/>
      <c r="B952" s="234"/>
    </row>
    <row r="953" spans="1:2" ht="12.75">
      <c r="A953" s="234"/>
      <c r="B953" s="234"/>
    </row>
    <row r="954" spans="1:2" ht="12.75">
      <c r="A954" s="234"/>
      <c r="B954" s="234"/>
    </row>
    <row r="955" spans="1:2" ht="12.75">
      <c r="A955" s="234"/>
      <c r="B955" s="234"/>
    </row>
    <row r="956" spans="1:2" ht="12.75">
      <c r="A956" s="234"/>
      <c r="B956" s="234"/>
    </row>
    <row r="957" spans="1:2" ht="12.75">
      <c r="A957" s="234"/>
      <c r="B957" s="234"/>
    </row>
    <row r="958" spans="1:2" ht="12.75">
      <c r="A958" s="234"/>
      <c r="B958" s="234"/>
    </row>
    <row r="959" spans="1:2" ht="12.75">
      <c r="A959" s="234"/>
      <c r="B959" s="234"/>
    </row>
    <row r="960" spans="1:2" ht="12.75">
      <c r="A960" s="234"/>
      <c r="B960" s="234"/>
    </row>
    <row r="961" spans="1:2" ht="12.75">
      <c r="A961" s="234"/>
      <c r="B961" s="234"/>
    </row>
    <row r="962" spans="1:2" ht="12.75">
      <c r="A962" s="234"/>
      <c r="B962" s="234"/>
    </row>
    <row r="963" spans="1:2" ht="12.75">
      <c r="A963" s="234"/>
      <c r="B963" s="234"/>
    </row>
    <row r="964" spans="1:2" ht="12.75">
      <c r="A964" s="234"/>
      <c r="B964" s="234"/>
    </row>
    <row r="965" spans="1:2" ht="12.75">
      <c r="A965" s="234"/>
      <c r="B965" s="234"/>
    </row>
    <row r="966" spans="1:2" ht="12.75">
      <c r="A966" s="234"/>
      <c r="B966" s="234"/>
    </row>
    <row r="967" spans="1:2" ht="12.75">
      <c r="A967" s="234"/>
      <c r="B967" s="234"/>
    </row>
    <row r="968" spans="1:2" ht="12.75">
      <c r="A968" s="234"/>
      <c r="B968" s="234"/>
    </row>
    <row r="969" spans="1:2" ht="12.75">
      <c r="A969" s="234"/>
      <c r="B969" s="234"/>
    </row>
    <row r="970" spans="1:2" ht="12.75">
      <c r="A970" s="234"/>
      <c r="B970" s="234"/>
    </row>
    <row r="971" spans="1:2" ht="12.75">
      <c r="A971" s="234"/>
      <c r="B971" s="234"/>
    </row>
    <row r="972" spans="1:2" ht="12.75">
      <c r="A972" s="234"/>
      <c r="B972" s="234"/>
    </row>
    <row r="973" spans="1:2" ht="12.75">
      <c r="A973" s="234"/>
      <c r="B973" s="234"/>
    </row>
    <row r="974" spans="1:2" ht="12.75">
      <c r="A974" s="234"/>
      <c r="B974" s="234"/>
    </row>
    <row r="975" spans="1:2" ht="12.75">
      <c r="A975" s="234"/>
      <c r="B975" s="234"/>
    </row>
    <row r="976" spans="1:2" ht="12.75">
      <c r="A976" s="234"/>
      <c r="B976" s="234"/>
    </row>
    <row r="977" spans="1:2" ht="12.75">
      <c r="A977" s="234"/>
      <c r="B977" s="234"/>
    </row>
    <row r="978" spans="1:2" ht="12.75">
      <c r="A978" s="234"/>
      <c r="B978" s="234"/>
    </row>
    <row r="979" spans="1:2" ht="12.75">
      <c r="A979" s="234"/>
      <c r="B979" s="234"/>
    </row>
    <row r="980" spans="1:2" ht="12.75">
      <c r="A980" s="234"/>
      <c r="B980" s="234"/>
    </row>
    <row r="981" spans="1:2" ht="12.75">
      <c r="A981" s="234"/>
      <c r="B981" s="234"/>
    </row>
    <row r="982" spans="1:2" ht="12.75">
      <c r="A982" s="234"/>
      <c r="B982" s="234"/>
    </row>
    <row r="983" spans="1:2" ht="12.75">
      <c r="A983" s="234"/>
      <c r="B983" s="234"/>
    </row>
    <row r="984" spans="1:2" ht="12.75">
      <c r="A984" s="234"/>
      <c r="B984" s="234"/>
    </row>
    <row r="985" spans="1:2" ht="12.75">
      <c r="A985" s="234"/>
      <c r="B985" s="234"/>
    </row>
    <row r="986" spans="1:2" ht="12.75">
      <c r="A986" s="234"/>
      <c r="B986" s="234"/>
    </row>
    <row r="987" spans="1:2" ht="12.75">
      <c r="A987" s="234"/>
      <c r="B987" s="234"/>
    </row>
    <row r="988" spans="1:2" ht="12.75">
      <c r="A988" s="234"/>
      <c r="B988" s="234"/>
    </row>
    <row r="989" spans="1:2" ht="12.75">
      <c r="A989" s="234"/>
      <c r="B989" s="234"/>
    </row>
    <row r="990" spans="1:2" ht="12.75">
      <c r="A990" s="234"/>
      <c r="B990" s="234"/>
    </row>
    <row r="991" spans="1:2" ht="12.75">
      <c r="A991" s="234"/>
      <c r="B991" s="234"/>
    </row>
    <row r="992" spans="1:2" ht="12.75">
      <c r="A992" s="234"/>
      <c r="B992" s="234"/>
    </row>
    <row r="993" spans="1:2" ht="12.75">
      <c r="A993" s="234"/>
      <c r="B993" s="234"/>
    </row>
    <row r="994" spans="1:2" ht="12.75">
      <c r="A994" s="234"/>
      <c r="B994" s="234"/>
    </row>
    <row r="995" spans="1:2" ht="12.75">
      <c r="A995" s="234"/>
      <c r="B995" s="234"/>
    </row>
    <row r="996" spans="1:2" ht="12.75">
      <c r="A996" s="234"/>
      <c r="B996" s="234"/>
    </row>
    <row r="997" spans="1:2" ht="12.75">
      <c r="A997" s="234"/>
      <c r="B997" s="234"/>
    </row>
    <row r="998" spans="1:2" ht="12.75">
      <c r="A998" s="234"/>
      <c r="B998" s="234"/>
    </row>
    <row r="999" spans="1:2" ht="12.75">
      <c r="A999" s="234"/>
      <c r="B999" s="234"/>
    </row>
    <row r="1000" spans="1:2" ht="12.75">
      <c r="A1000" s="234"/>
      <c r="B1000" s="234"/>
    </row>
    <row r="1001" spans="1:2" ht="12.75">
      <c r="A1001" s="234"/>
      <c r="B1001" s="234"/>
    </row>
    <row r="1002" spans="1:2" ht="12.75">
      <c r="A1002" s="234"/>
      <c r="B1002" s="234"/>
    </row>
    <row r="1003" spans="1:2" ht="12.75">
      <c r="A1003" s="234"/>
      <c r="B1003" s="234"/>
    </row>
    <row r="1004" spans="1:2" ht="12.75">
      <c r="A1004" s="234"/>
      <c r="B1004" s="234"/>
    </row>
    <row r="1005" spans="1:2" ht="12.75">
      <c r="A1005" s="234"/>
      <c r="B1005" s="234"/>
    </row>
    <row r="1006" spans="1:2" ht="12.75">
      <c r="A1006" s="234"/>
      <c r="B1006" s="234"/>
    </row>
    <row r="1007" spans="1:2" ht="12.75">
      <c r="A1007" s="234"/>
      <c r="B1007" s="234"/>
    </row>
    <row r="1008" spans="1:2" ht="12.75">
      <c r="A1008" s="234"/>
      <c r="B1008" s="234"/>
    </row>
    <row r="1009" spans="1:2" ht="12.75">
      <c r="A1009" s="234"/>
      <c r="B1009" s="234"/>
    </row>
    <row r="1010" spans="1:2" ht="12.75">
      <c r="A1010" s="234"/>
      <c r="B1010" s="234"/>
    </row>
    <row r="1011" spans="1:2" ht="12.75">
      <c r="A1011" s="234"/>
      <c r="B1011" s="234"/>
    </row>
    <row r="1012" spans="1:2" ht="12.75">
      <c r="A1012" s="234"/>
      <c r="B1012" s="234"/>
    </row>
    <row r="1013" spans="1:2" ht="12.75">
      <c r="A1013" s="234"/>
      <c r="B1013" s="234"/>
    </row>
    <row r="1014" spans="1:2" ht="12.75">
      <c r="A1014" s="234"/>
      <c r="B1014" s="234"/>
    </row>
    <row r="1015" spans="1:2" ht="12.75">
      <c r="A1015" s="234"/>
      <c r="B1015" s="234"/>
    </row>
    <row r="1016" spans="1:2" ht="12.75">
      <c r="A1016" s="234"/>
      <c r="B1016" s="234"/>
    </row>
    <row r="1017" spans="1:2" ht="12.75">
      <c r="A1017" s="234"/>
      <c r="B1017" s="234"/>
    </row>
    <row r="1018" spans="1:2" ht="12.75">
      <c r="A1018" s="234"/>
      <c r="B1018" s="234"/>
    </row>
    <row r="1019" spans="1:2" ht="12.75">
      <c r="A1019" s="234"/>
      <c r="B1019" s="234"/>
    </row>
    <row r="1020" spans="1:2" ht="12.75">
      <c r="A1020" s="234"/>
      <c r="B1020" s="234"/>
    </row>
    <row r="1021" spans="1:2" ht="12.75">
      <c r="A1021" s="234"/>
      <c r="B1021" s="234"/>
    </row>
    <row r="1022" spans="1:2" ht="12.75">
      <c r="A1022" s="234"/>
      <c r="B1022" s="234"/>
    </row>
    <row r="1023" spans="1:2" ht="12.75">
      <c r="A1023" s="234"/>
      <c r="B1023" s="234"/>
    </row>
    <row r="1024" spans="1:2" ht="12.75">
      <c r="A1024" s="234"/>
      <c r="B1024" s="234"/>
    </row>
    <row r="1025" spans="1:2" ht="12.75">
      <c r="A1025" s="234"/>
      <c r="B1025" s="234"/>
    </row>
    <row r="1026" spans="1:2" ht="12.75">
      <c r="A1026" s="234"/>
      <c r="B1026" s="234"/>
    </row>
    <row r="1027" spans="1:2" ht="12.75">
      <c r="A1027" s="234"/>
      <c r="B1027" s="234"/>
    </row>
    <row r="1028" spans="1:2" ht="12.75">
      <c r="A1028" s="234"/>
      <c r="B1028" s="234"/>
    </row>
    <row r="1029" spans="1:2" ht="12.75">
      <c r="A1029" s="234"/>
      <c r="B1029" s="234"/>
    </row>
    <row r="1030" spans="1:2" ht="12.75">
      <c r="A1030" s="234"/>
      <c r="B1030" s="234"/>
    </row>
    <row r="1031" spans="1:2" ht="12.75">
      <c r="A1031" s="234"/>
      <c r="B1031" s="234"/>
    </row>
    <row r="1032" spans="1:2" ht="12.75">
      <c r="A1032" s="234"/>
      <c r="B1032" s="234"/>
    </row>
    <row r="1033" spans="1:2" ht="12.75">
      <c r="A1033" s="234"/>
      <c r="B1033" s="234"/>
    </row>
    <row r="1034" spans="1:2" ht="12.75">
      <c r="A1034" s="234"/>
      <c r="B1034" s="234"/>
    </row>
    <row r="1035" spans="1:2" ht="12.75">
      <c r="A1035" s="234"/>
      <c r="B1035" s="234"/>
    </row>
    <row r="1036" spans="1:2" ht="12.75">
      <c r="A1036" s="234"/>
      <c r="B1036" s="234"/>
    </row>
    <row r="1037" spans="1:2" ht="12.75">
      <c r="A1037" s="234"/>
      <c r="B1037" s="234"/>
    </row>
    <row r="1038" spans="1:2" ht="12.75">
      <c r="A1038" s="234"/>
      <c r="B1038" s="234"/>
    </row>
    <row r="1039" spans="1:2" ht="12.75">
      <c r="A1039" s="234"/>
      <c r="B1039" s="234"/>
    </row>
    <row r="1040" spans="1:2" ht="12.75">
      <c r="A1040" s="234"/>
      <c r="B1040" s="234"/>
    </row>
    <row r="1041" spans="1:2" ht="12.75">
      <c r="A1041" s="234"/>
      <c r="B1041" s="234"/>
    </row>
    <row r="1042" spans="1:2" ht="12.75">
      <c r="A1042" s="234"/>
      <c r="B1042" s="234"/>
    </row>
    <row r="1043" spans="1:2" ht="12.75">
      <c r="A1043" s="234"/>
      <c r="B1043" s="234"/>
    </row>
    <row r="1044" spans="1:2" ht="12.75">
      <c r="A1044" s="234"/>
      <c r="B1044" s="234"/>
    </row>
    <row r="1045" spans="1:2" ht="12.75">
      <c r="A1045" s="234"/>
      <c r="B1045" s="234"/>
    </row>
    <row r="1046" spans="1:2" ht="12.75">
      <c r="A1046" s="234"/>
      <c r="B1046" s="234"/>
    </row>
    <row r="1047" spans="1:2" ht="12.75">
      <c r="A1047" s="234"/>
      <c r="B1047" s="234"/>
    </row>
    <row r="1048" spans="1:2" ht="12.75">
      <c r="A1048" s="234"/>
      <c r="B1048" s="234"/>
    </row>
    <row r="1049" spans="1:2" ht="12.75">
      <c r="A1049" s="234"/>
      <c r="B1049" s="234"/>
    </row>
    <row r="1050" spans="1:2" ht="12.75">
      <c r="A1050" s="234"/>
      <c r="B1050" s="234"/>
    </row>
    <row r="1051" spans="1:2" ht="12.75">
      <c r="A1051" s="234"/>
      <c r="B1051" s="234"/>
    </row>
    <row r="1052" spans="1:2" ht="12.75">
      <c r="A1052" s="234"/>
      <c r="B1052" s="234"/>
    </row>
    <row r="1053" spans="1:2" ht="12.75">
      <c r="A1053" s="234"/>
      <c r="B1053" s="234"/>
    </row>
    <row r="1054" spans="1:2" ht="12.75">
      <c r="A1054" s="234"/>
      <c r="B1054" s="234"/>
    </row>
    <row r="1055" spans="1:2" ht="12.75">
      <c r="A1055" s="234"/>
      <c r="B1055" s="234"/>
    </row>
    <row r="1056" spans="1:2" ht="12.75">
      <c r="A1056" s="234"/>
      <c r="B1056" s="234"/>
    </row>
    <row r="1057" spans="1:2" ht="12.75">
      <c r="A1057" s="234"/>
      <c r="B1057" s="234"/>
    </row>
    <row r="1058" spans="1:2" ht="12.75">
      <c r="A1058" s="234"/>
      <c r="B1058" s="234"/>
    </row>
    <row r="1059" spans="1:2" ht="12.75">
      <c r="A1059" s="234"/>
      <c r="B1059" s="234"/>
    </row>
    <row r="1060" spans="1:2" ht="12.75">
      <c r="A1060" s="234"/>
      <c r="B1060" s="234"/>
    </row>
    <row r="1061" spans="1:2" ht="12.75">
      <c r="A1061" s="234"/>
      <c r="B1061" s="234"/>
    </row>
    <row r="1062" spans="1:2" ht="12.75">
      <c r="A1062" s="234"/>
      <c r="B1062" s="234"/>
    </row>
    <row r="1063" spans="1:2" ht="12.75">
      <c r="A1063" s="234"/>
      <c r="B1063" s="234"/>
    </row>
    <row r="1064" spans="1:2" ht="12.75">
      <c r="A1064" s="234"/>
      <c r="B1064" s="234"/>
    </row>
    <row r="1065" spans="1:2" ht="12.75">
      <c r="A1065" s="234"/>
      <c r="B1065" s="234"/>
    </row>
    <row r="1066" spans="1:2" ht="12.75">
      <c r="A1066" s="234"/>
      <c r="B1066" s="234"/>
    </row>
    <row r="1067" spans="1:2" ht="12.75">
      <c r="A1067" s="234"/>
      <c r="B1067" s="234"/>
    </row>
    <row r="1068" spans="1:2" ht="12.75">
      <c r="A1068" s="234"/>
      <c r="B1068" s="234"/>
    </row>
    <row r="1069" spans="1:2" ht="12.75">
      <c r="A1069" s="234"/>
      <c r="B1069" s="234"/>
    </row>
    <row r="1070" spans="1:2" ht="12.75">
      <c r="A1070" s="234"/>
      <c r="B1070" s="234"/>
    </row>
    <row r="1071" spans="1:2" ht="12.75">
      <c r="A1071" s="234"/>
      <c r="B1071" s="234"/>
    </row>
    <row r="1072" spans="1:2" ht="12.75">
      <c r="A1072" s="234"/>
      <c r="B1072" s="234"/>
    </row>
    <row r="1073" spans="1:2" ht="12.75">
      <c r="A1073" s="234"/>
      <c r="B1073" s="234"/>
    </row>
    <row r="1074" spans="1:2" ht="12.75">
      <c r="A1074" s="234"/>
      <c r="B1074" s="234"/>
    </row>
    <row r="1075" spans="1:2" ht="12.75">
      <c r="A1075" s="234"/>
      <c r="B1075" s="234"/>
    </row>
    <row r="1076" spans="1:2" ht="12.75">
      <c r="A1076" s="234"/>
      <c r="B1076" s="234"/>
    </row>
    <row r="1077" spans="1:2" ht="12.75">
      <c r="A1077" s="234"/>
      <c r="B1077" s="234"/>
    </row>
    <row r="1078" spans="1:2" ht="12.75">
      <c r="A1078" s="234"/>
      <c r="B1078" s="234"/>
    </row>
    <row r="1079" spans="1:2" ht="12.75">
      <c r="A1079" s="234"/>
      <c r="B1079" s="234"/>
    </row>
    <row r="1080" spans="1:2" ht="12.75">
      <c r="A1080" s="234"/>
      <c r="B1080" s="234"/>
    </row>
    <row r="1081" spans="1:2" ht="12.75">
      <c r="A1081" s="234"/>
      <c r="B1081" s="234"/>
    </row>
    <row r="1082" spans="1:2" ht="12.75">
      <c r="A1082" s="234"/>
      <c r="B1082" s="234"/>
    </row>
    <row r="1083" spans="1:2" ht="12.75">
      <c r="A1083" s="234"/>
      <c r="B1083" s="234"/>
    </row>
    <row r="1084" spans="1:2" ht="12.75">
      <c r="A1084" s="234"/>
      <c r="B1084" s="234"/>
    </row>
    <row r="1085" spans="1:2" ht="12.75">
      <c r="A1085" s="234"/>
      <c r="B1085" s="234"/>
    </row>
    <row r="1086" spans="1:2" ht="12.75">
      <c r="A1086" s="234"/>
      <c r="B1086" s="234"/>
    </row>
    <row r="1087" spans="1:2" ht="12.75">
      <c r="A1087" s="234"/>
      <c r="B1087" s="234"/>
    </row>
    <row r="1088" spans="1:2" ht="12.75">
      <c r="A1088" s="234"/>
      <c r="B1088" s="234"/>
    </row>
    <row r="1089" spans="1:2" ht="12.75">
      <c r="A1089" s="234"/>
      <c r="B1089" s="234"/>
    </row>
    <row r="1090" spans="1:2" ht="12.75">
      <c r="A1090" s="234"/>
      <c r="B1090" s="234"/>
    </row>
    <row r="1091" spans="1:2" ht="12.75">
      <c r="A1091" s="234"/>
      <c r="B1091" s="234"/>
    </row>
    <row r="1092" spans="1:2" ht="12.75">
      <c r="A1092" s="234"/>
      <c r="B1092" s="234"/>
    </row>
    <row r="1093" spans="1:2" ht="12.75">
      <c r="A1093" s="234"/>
      <c r="B1093" s="234"/>
    </row>
    <row r="1094" spans="1:2" ht="12.75">
      <c r="A1094" s="234"/>
      <c r="B1094" s="234"/>
    </row>
    <row r="1095" spans="1:2" ht="12.75">
      <c r="A1095" s="234"/>
      <c r="B1095" s="234"/>
    </row>
    <row r="1096" spans="1:2" ht="12.75">
      <c r="A1096" s="234"/>
      <c r="B1096" s="234"/>
    </row>
    <row r="1097" spans="1:2" ht="12.75">
      <c r="A1097" s="234"/>
      <c r="B1097" s="234"/>
    </row>
    <row r="1098" spans="1:2" ht="12.75">
      <c r="A1098" s="234"/>
      <c r="B1098" s="234"/>
    </row>
    <row r="1099" spans="1:2" ht="12.75">
      <c r="A1099" s="234"/>
      <c r="B1099" s="234"/>
    </row>
    <row r="1100" spans="1:2" ht="12.75">
      <c r="A1100" s="234"/>
      <c r="B1100" s="234"/>
    </row>
    <row r="1101" spans="1:2" ht="12.75">
      <c r="A1101" s="234"/>
      <c r="B1101" s="234"/>
    </row>
    <row r="1102" spans="1:2" ht="12.75">
      <c r="A1102" s="234"/>
      <c r="B1102" s="234"/>
    </row>
    <row r="1103" spans="1:2" ht="12.75">
      <c r="A1103" s="234"/>
      <c r="B1103" s="234"/>
    </row>
    <row r="1104" spans="1:2" ht="12.75">
      <c r="A1104" s="234"/>
      <c r="B1104" s="234"/>
    </row>
    <row r="1105" spans="1:2" ht="12.75">
      <c r="A1105" s="234"/>
      <c r="B1105" s="234"/>
    </row>
    <row r="1106" spans="1:2" ht="12.75">
      <c r="A1106" s="234"/>
      <c r="B1106" s="234"/>
    </row>
    <row r="1107" spans="1:2" ht="12.75">
      <c r="A1107" s="234"/>
      <c r="B1107" s="234"/>
    </row>
    <row r="1108" spans="1:2" ht="12.75">
      <c r="A1108" s="234"/>
      <c r="B1108" s="234"/>
    </row>
    <row r="1109" spans="1:2" ht="12.75">
      <c r="A1109" s="234"/>
      <c r="B1109" s="234"/>
    </row>
    <row r="1110" spans="1:2" ht="12.75">
      <c r="A1110" s="234"/>
      <c r="B1110" s="234"/>
    </row>
    <row r="1111" spans="1:2" ht="12.75">
      <c r="A1111" s="234"/>
      <c r="B1111" s="234"/>
    </row>
    <row r="1112" spans="1:2" ht="12.75">
      <c r="A1112" s="234"/>
      <c r="B1112" s="234"/>
    </row>
    <row r="1113" spans="1:2" ht="12.75">
      <c r="A1113" s="234"/>
      <c r="B1113" s="234"/>
    </row>
    <row r="1114" spans="1:2" ht="12.75">
      <c r="A1114" s="234"/>
      <c r="B1114" s="234"/>
    </row>
    <row r="1115" spans="1:2" ht="12.75">
      <c r="A1115" s="234"/>
      <c r="B1115" s="234"/>
    </row>
    <row r="1116" spans="1:2" ht="12.75">
      <c r="A1116" s="234"/>
      <c r="B1116" s="234"/>
    </row>
    <row r="1117" spans="1:2" ht="12.75">
      <c r="A1117" s="234"/>
      <c r="B1117" s="234"/>
    </row>
    <row r="1118" spans="1:2" ht="12.75">
      <c r="A1118" s="234"/>
      <c r="B1118" s="234"/>
    </row>
    <row r="1119" spans="1:2" ht="12.75">
      <c r="A1119" s="234"/>
      <c r="B1119" s="234"/>
    </row>
    <row r="1120" spans="1:2" ht="12.75">
      <c r="A1120" s="234"/>
      <c r="B1120" s="234"/>
    </row>
    <row r="1121" spans="1:2" ht="12.75">
      <c r="A1121" s="234"/>
      <c r="B1121" s="234"/>
    </row>
    <row r="1122" spans="1:2" ht="12.75">
      <c r="A1122" s="234"/>
      <c r="B1122" s="234"/>
    </row>
    <row r="1123" spans="1:2" ht="12.75">
      <c r="A1123" s="234"/>
      <c r="B1123" s="234"/>
    </row>
    <row r="1124" spans="1:2" ht="12.75">
      <c r="A1124" s="234"/>
      <c r="B1124" s="234"/>
    </row>
    <row r="1125" spans="1:2" ht="12.75">
      <c r="A1125" s="234"/>
      <c r="B1125" s="234"/>
    </row>
    <row r="1126" spans="1:2" ht="12.75">
      <c r="A1126" s="234"/>
      <c r="B1126" s="234"/>
    </row>
    <row r="1127" spans="1:2" ht="12.75">
      <c r="A1127" s="234"/>
      <c r="B1127" s="234"/>
    </row>
    <row r="1128" spans="1:2" ht="12.75">
      <c r="A1128" s="234"/>
      <c r="B1128" s="234"/>
    </row>
    <row r="1129" spans="1:2" ht="12.75">
      <c r="A1129" s="234"/>
      <c r="B1129" s="234"/>
    </row>
    <row r="1130" spans="1:2" ht="12.75">
      <c r="A1130" s="234"/>
      <c r="B1130" s="234"/>
    </row>
    <row r="1131" ht="12.75">
      <c r="B1131" s="234"/>
    </row>
  </sheetData>
  <sheetProtection password="D2C4" sheet="1"/>
  <mergeCells count="9">
    <mergeCell ref="A152:C152"/>
    <mergeCell ref="A153:G154"/>
    <mergeCell ref="A155:F155"/>
    <mergeCell ref="A2:G2"/>
    <mergeCell ref="A3:A4"/>
    <mergeCell ref="B3:B4"/>
    <mergeCell ref="C3:C4"/>
    <mergeCell ref="F3:F4"/>
    <mergeCell ref="G3:G4"/>
  </mergeCells>
  <printOptions gridLines="1"/>
  <pageMargins left="1.1023622047244095" right="0.07874015748031496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97" r:id="rId1"/>
  <headerFooter alignWithMargins="0">
    <oddFooter>&amp;C&amp;P/17&amp;R&amp;A</oddFooter>
  </headerFooter>
  <rowBreaks count="2" manualBreakCount="2">
    <brk id="32" max="6" man="1"/>
    <brk id="11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077"/>
  <sheetViews>
    <sheetView showZeros="0" view="pageBreakPreview" zoomScaleSheetLayoutView="100" zoomScalePageLayoutView="0" workbookViewId="0" topLeftCell="A62">
      <selection activeCell="E71" sqref="E71"/>
    </sheetView>
  </sheetViews>
  <sheetFormatPr defaultColWidth="9.00390625" defaultRowHeight="12.75"/>
  <cols>
    <col min="1" max="1" width="4.00390625" style="314" customWidth="1"/>
    <col min="2" max="2" width="10.75390625" style="314" customWidth="1"/>
    <col min="3" max="3" width="42.75390625" style="313" customWidth="1"/>
    <col min="4" max="4" width="7.625" style="309" customWidth="1"/>
    <col min="5" max="5" width="9.375" style="310" customWidth="1"/>
    <col min="6" max="6" width="9.125" style="311" customWidth="1"/>
    <col min="7" max="7" width="10.875" style="308" customWidth="1"/>
    <col min="8" max="8" width="12.75390625" style="254" customWidth="1"/>
    <col min="9" max="16384" width="9.125" style="222" customWidth="1"/>
  </cols>
  <sheetData>
    <row r="1" spans="1:8" s="253" customFormat="1" ht="18.75" hidden="1">
      <c r="A1" s="246"/>
      <c r="B1" s="247"/>
      <c r="C1" s="248"/>
      <c r="D1" s="247"/>
      <c r="E1" s="249"/>
      <c r="F1" s="250"/>
      <c r="G1" s="251"/>
      <c r="H1" s="252"/>
    </row>
    <row r="2" spans="1:8" s="253" customFormat="1" ht="26.25" customHeight="1">
      <c r="A2" s="591" t="s">
        <v>356</v>
      </c>
      <c r="B2" s="592"/>
      <c r="C2" s="592"/>
      <c r="D2" s="592"/>
      <c r="E2" s="592"/>
      <c r="F2" s="592"/>
      <c r="G2" s="592"/>
      <c r="H2" s="252"/>
    </row>
    <row r="3" spans="1:7" ht="23.25" customHeight="1" thickBot="1">
      <c r="A3" s="593"/>
      <c r="B3" s="593"/>
      <c r="C3" s="593"/>
      <c r="D3" s="593"/>
      <c r="E3" s="593"/>
      <c r="F3" s="593"/>
      <c r="G3" s="593"/>
    </row>
    <row r="4" spans="1:7" ht="15" customHeight="1" thickTop="1">
      <c r="A4" s="607" t="s">
        <v>126</v>
      </c>
      <c r="B4" s="604" t="s">
        <v>14</v>
      </c>
      <c r="C4" s="604" t="s">
        <v>37</v>
      </c>
      <c r="D4" s="255" t="s">
        <v>125</v>
      </c>
      <c r="E4" s="256"/>
      <c r="F4" s="600" t="s">
        <v>110</v>
      </c>
      <c r="G4" s="602" t="s">
        <v>109</v>
      </c>
    </row>
    <row r="5" spans="1:11" s="260" customFormat="1" ht="45.75" customHeight="1">
      <c r="A5" s="608"/>
      <c r="B5" s="606"/>
      <c r="C5" s="605"/>
      <c r="D5" s="257" t="s">
        <v>38</v>
      </c>
      <c r="E5" s="258" t="s">
        <v>39</v>
      </c>
      <c r="F5" s="601"/>
      <c r="G5" s="603"/>
      <c r="H5" s="259"/>
      <c r="K5" s="222"/>
    </row>
    <row r="6" spans="1:8" s="268" customFormat="1" ht="15" customHeight="1" thickBot="1">
      <c r="A6" s="261">
        <v>1</v>
      </c>
      <c r="B6" s="262">
        <v>2</v>
      </c>
      <c r="C6" s="263">
        <v>3</v>
      </c>
      <c r="D6" s="262">
        <v>4</v>
      </c>
      <c r="E6" s="264">
        <v>5</v>
      </c>
      <c r="F6" s="265">
        <v>6</v>
      </c>
      <c r="G6" s="266">
        <v>7</v>
      </c>
      <c r="H6" s="267"/>
    </row>
    <row r="7" spans="1:7" ht="15" customHeight="1" thickBot="1" thickTop="1">
      <c r="A7" s="269"/>
      <c r="B7" s="270" t="s">
        <v>40</v>
      </c>
      <c r="C7" s="271" t="s">
        <v>41</v>
      </c>
      <c r="D7" s="272" t="s">
        <v>42</v>
      </c>
      <c r="E7" s="273" t="s">
        <v>42</v>
      </c>
      <c r="F7" s="274" t="s">
        <v>42</v>
      </c>
      <c r="G7" s="275" t="s">
        <v>42</v>
      </c>
    </row>
    <row r="8" spans="1:7" ht="14.25" customHeight="1">
      <c r="A8" s="52"/>
      <c r="B8" s="108" t="s">
        <v>103</v>
      </c>
      <c r="C8" s="54" t="s">
        <v>34</v>
      </c>
      <c r="D8" s="55" t="s">
        <v>42</v>
      </c>
      <c r="E8" s="56" t="s">
        <v>42</v>
      </c>
      <c r="F8" s="276" t="s">
        <v>42</v>
      </c>
      <c r="G8" s="75" t="s">
        <v>42</v>
      </c>
    </row>
    <row r="9" spans="1:7" ht="14.25" customHeight="1">
      <c r="A9" s="52"/>
      <c r="B9" s="108"/>
      <c r="C9" s="72" t="s">
        <v>193</v>
      </c>
      <c r="D9" s="55" t="s">
        <v>42</v>
      </c>
      <c r="E9" s="56" t="s">
        <v>42</v>
      </c>
      <c r="F9" s="276" t="s">
        <v>42</v>
      </c>
      <c r="G9" s="75" t="s">
        <v>42</v>
      </c>
    </row>
    <row r="10" spans="1:7" ht="16.5" customHeight="1">
      <c r="A10" s="52">
        <v>1</v>
      </c>
      <c r="B10" s="108"/>
      <c r="C10" s="277" t="s">
        <v>194</v>
      </c>
      <c r="D10" s="278" t="s">
        <v>281</v>
      </c>
      <c r="E10" s="279">
        <v>0.731</v>
      </c>
      <c r="F10" s="315"/>
      <c r="G10" s="280">
        <f>ROUND(E10*F10,2)</f>
        <v>0</v>
      </c>
    </row>
    <row r="11" spans="1:7" ht="14.25" customHeight="1">
      <c r="A11" s="52">
        <v>2</v>
      </c>
      <c r="B11" s="108"/>
      <c r="C11" s="277" t="s">
        <v>196</v>
      </c>
      <c r="D11" s="278" t="s">
        <v>104</v>
      </c>
      <c r="E11" s="279">
        <v>4</v>
      </c>
      <c r="F11" s="315"/>
      <c r="G11" s="280">
        <f aca="true" t="shared" si="0" ref="G11:G25">ROUND(E11*F11,2)</f>
        <v>0</v>
      </c>
    </row>
    <row r="12" spans="1:7" ht="14.25" customHeight="1">
      <c r="A12" s="52">
        <v>3</v>
      </c>
      <c r="B12" s="108"/>
      <c r="C12" s="277" t="s">
        <v>195</v>
      </c>
      <c r="D12" s="278" t="s">
        <v>46</v>
      </c>
      <c r="E12" s="279">
        <v>100</v>
      </c>
      <c r="F12" s="315"/>
      <c r="G12" s="280">
        <f t="shared" si="0"/>
        <v>0</v>
      </c>
    </row>
    <row r="13" spans="1:7" ht="14.25" customHeight="1">
      <c r="A13" s="52">
        <v>4</v>
      </c>
      <c r="B13" s="108"/>
      <c r="C13" s="277" t="s">
        <v>282</v>
      </c>
      <c r="D13" s="278" t="s">
        <v>104</v>
      </c>
      <c r="E13" s="279">
        <v>3</v>
      </c>
      <c r="F13" s="315"/>
      <c r="G13" s="280">
        <f t="shared" si="0"/>
        <v>0</v>
      </c>
    </row>
    <row r="14" spans="1:7" ht="26.25" customHeight="1">
      <c r="A14" s="52">
        <v>5</v>
      </c>
      <c r="B14" s="108"/>
      <c r="C14" s="277" t="s">
        <v>283</v>
      </c>
      <c r="D14" s="278" t="s">
        <v>104</v>
      </c>
      <c r="E14" s="279">
        <v>3</v>
      </c>
      <c r="F14" s="315"/>
      <c r="G14" s="280">
        <f t="shared" si="0"/>
        <v>0</v>
      </c>
    </row>
    <row r="15" spans="1:7" ht="28.5" customHeight="1">
      <c r="A15" s="52">
        <v>6</v>
      </c>
      <c r="B15" s="108"/>
      <c r="C15" s="277" t="s">
        <v>284</v>
      </c>
      <c r="D15" s="278" t="s">
        <v>104</v>
      </c>
      <c r="E15" s="279">
        <v>2</v>
      </c>
      <c r="F15" s="315"/>
      <c r="G15" s="280">
        <f t="shared" si="0"/>
        <v>0</v>
      </c>
    </row>
    <row r="16" spans="1:7" ht="31.5" customHeight="1">
      <c r="A16" s="52">
        <v>7</v>
      </c>
      <c r="B16" s="108"/>
      <c r="C16" s="277" t="s">
        <v>285</v>
      </c>
      <c r="D16" s="278" t="s">
        <v>104</v>
      </c>
      <c r="E16" s="279">
        <v>2</v>
      </c>
      <c r="F16" s="315"/>
      <c r="G16" s="280">
        <f t="shared" si="0"/>
        <v>0</v>
      </c>
    </row>
    <row r="17" spans="1:7" ht="27" customHeight="1">
      <c r="A17" s="52">
        <v>8</v>
      </c>
      <c r="B17" s="108"/>
      <c r="C17" s="277" t="s">
        <v>286</v>
      </c>
      <c r="D17" s="278" t="s">
        <v>46</v>
      </c>
      <c r="E17" s="279">
        <v>7</v>
      </c>
      <c r="F17" s="315"/>
      <c r="G17" s="280">
        <f t="shared" si="0"/>
        <v>0</v>
      </c>
    </row>
    <row r="18" spans="1:7" ht="27" customHeight="1">
      <c r="A18" s="52">
        <v>9</v>
      </c>
      <c r="B18" s="108"/>
      <c r="C18" s="277" t="s">
        <v>287</v>
      </c>
      <c r="D18" s="278" t="s">
        <v>46</v>
      </c>
      <c r="E18" s="279">
        <v>130</v>
      </c>
      <c r="F18" s="315"/>
      <c r="G18" s="280">
        <f t="shared" si="0"/>
        <v>0</v>
      </c>
    </row>
    <row r="19" spans="1:7" ht="30.75" customHeight="1">
      <c r="A19" s="52">
        <v>10</v>
      </c>
      <c r="B19" s="108"/>
      <c r="C19" s="277" t="s">
        <v>288</v>
      </c>
      <c r="D19" s="278" t="s">
        <v>46</v>
      </c>
      <c r="E19" s="279">
        <v>5</v>
      </c>
      <c r="F19" s="315"/>
      <c r="G19" s="280">
        <f t="shared" si="0"/>
        <v>0</v>
      </c>
    </row>
    <row r="20" spans="1:7" ht="31.5" customHeight="1">
      <c r="A20" s="52">
        <v>11</v>
      </c>
      <c r="B20" s="108"/>
      <c r="C20" s="277" t="s">
        <v>289</v>
      </c>
      <c r="D20" s="278" t="s">
        <v>46</v>
      </c>
      <c r="E20" s="279">
        <v>7</v>
      </c>
      <c r="F20" s="315"/>
      <c r="G20" s="280">
        <f t="shared" si="0"/>
        <v>0</v>
      </c>
    </row>
    <row r="21" spans="1:7" ht="70.5" customHeight="1">
      <c r="A21" s="52">
        <v>12</v>
      </c>
      <c r="B21" s="108"/>
      <c r="C21" s="277" t="s">
        <v>290</v>
      </c>
      <c r="D21" s="278" t="s">
        <v>104</v>
      </c>
      <c r="E21" s="279">
        <v>2</v>
      </c>
      <c r="F21" s="315"/>
      <c r="G21" s="280">
        <f t="shared" si="0"/>
        <v>0</v>
      </c>
    </row>
    <row r="22" spans="1:7" ht="43.5" customHeight="1">
      <c r="A22" s="52">
        <v>13</v>
      </c>
      <c r="B22" s="108"/>
      <c r="C22" s="277" t="s">
        <v>292</v>
      </c>
      <c r="D22" s="278" t="s">
        <v>46</v>
      </c>
      <c r="E22" s="279">
        <v>140</v>
      </c>
      <c r="F22" s="315"/>
      <c r="G22" s="280">
        <f t="shared" si="0"/>
        <v>0</v>
      </c>
    </row>
    <row r="23" spans="1:7" ht="42.75" customHeight="1">
      <c r="A23" s="52">
        <v>14</v>
      </c>
      <c r="B23" s="108"/>
      <c r="C23" s="277" t="s">
        <v>291</v>
      </c>
      <c r="D23" s="278" t="s">
        <v>46</v>
      </c>
      <c r="E23" s="279">
        <v>95</v>
      </c>
      <c r="F23" s="315"/>
      <c r="G23" s="280">
        <f t="shared" si="0"/>
        <v>0</v>
      </c>
    </row>
    <row r="24" spans="1:7" ht="40.5" customHeight="1">
      <c r="A24" s="52">
        <v>15</v>
      </c>
      <c r="B24" s="108"/>
      <c r="C24" s="277" t="s">
        <v>293</v>
      </c>
      <c r="D24" s="278" t="s">
        <v>46</v>
      </c>
      <c r="E24" s="279">
        <v>28</v>
      </c>
      <c r="F24" s="315"/>
      <c r="G24" s="280">
        <f t="shared" si="0"/>
        <v>0</v>
      </c>
    </row>
    <row r="25" spans="1:7" ht="39" customHeight="1">
      <c r="A25" s="52">
        <v>16</v>
      </c>
      <c r="B25" s="281"/>
      <c r="C25" s="277" t="s">
        <v>294</v>
      </c>
      <c r="D25" s="278" t="s">
        <v>46</v>
      </c>
      <c r="E25" s="279">
        <v>39</v>
      </c>
      <c r="F25" s="315"/>
      <c r="G25" s="280">
        <f t="shared" si="0"/>
        <v>0</v>
      </c>
    </row>
    <row r="26" spans="1:7" ht="14.25" customHeight="1">
      <c r="A26" s="110"/>
      <c r="B26" s="282" t="s">
        <v>91</v>
      </c>
      <c r="C26" s="81" t="s">
        <v>62</v>
      </c>
      <c r="D26" s="112" t="s">
        <v>42</v>
      </c>
      <c r="E26" s="113" t="s">
        <v>42</v>
      </c>
      <c r="F26" s="283" t="s">
        <v>42</v>
      </c>
      <c r="G26" s="181" t="s">
        <v>42</v>
      </c>
    </row>
    <row r="27" spans="1:7" ht="14.25" customHeight="1">
      <c r="A27" s="52"/>
      <c r="B27" s="108"/>
      <c r="C27" s="284" t="s">
        <v>191</v>
      </c>
      <c r="D27" s="55" t="s">
        <v>42</v>
      </c>
      <c r="E27" s="56" t="s">
        <v>42</v>
      </c>
      <c r="F27" s="276" t="s">
        <v>42</v>
      </c>
      <c r="G27" s="75" t="s">
        <v>42</v>
      </c>
    </row>
    <row r="28" spans="1:8" ht="54.75" customHeight="1">
      <c r="A28" s="52">
        <v>17</v>
      </c>
      <c r="B28" s="108"/>
      <c r="C28" s="285" t="s">
        <v>238</v>
      </c>
      <c r="D28" s="278" t="s">
        <v>46</v>
      </c>
      <c r="E28" s="279">
        <v>56</v>
      </c>
      <c r="F28" s="315"/>
      <c r="G28" s="280">
        <f aca="true" t="shared" si="1" ref="G28:G56">ROUND(E28*F28,2)</f>
        <v>0</v>
      </c>
      <c r="H28" s="286"/>
    </row>
    <row r="29" spans="1:7" ht="42" customHeight="1">
      <c r="A29" s="52">
        <v>18</v>
      </c>
      <c r="B29" s="108"/>
      <c r="C29" s="285" t="s">
        <v>239</v>
      </c>
      <c r="D29" s="278" t="s">
        <v>46</v>
      </c>
      <c r="E29" s="279">
        <v>1804</v>
      </c>
      <c r="F29" s="315"/>
      <c r="G29" s="280">
        <f t="shared" si="1"/>
        <v>0</v>
      </c>
    </row>
    <row r="30" spans="1:7" ht="57" customHeight="1">
      <c r="A30" s="52">
        <v>19</v>
      </c>
      <c r="B30" s="108"/>
      <c r="C30" s="285" t="s">
        <v>192</v>
      </c>
      <c r="D30" s="278" t="s">
        <v>104</v>
      </c>
      <c r="E30" s="279">
        <v>32</v>
      </c>
      <c r="F30" s="315"/>
      <c r="G30" s="280">
        <f t="shared" si="1"/>
        <v>0</v>
      </c>
    </row>
    <row r="31" spans="1:7" ht="18" customHeight="1">
      <c r="A31" s="52"/>
      <c r="B31" s="108"/>
      <c r="C31" s="284" t="s">
        <v>240</v>
      </c>
      <c r="D31" s="55" t="s">
        <v>42</v>
      </c>
      <c r="E31" s="56" t="s">
        <v>42</v>
      </c>
      <c r="F31" s="276" t="s">
        <v>42</v>
      </c>
      <c r="G31" s="75" t="s">
        <v>42</v>
      </c>
    </row>
    <row r="32" spans="1:7" ht="18" customHeight="1">
      <c r="A32" s="52">
        <v>20</v>
      </c>
      <c r="B32" s="108"/>
      <c r="C32" s="285" t="s">
        <v>243</v>
      </c>
      <c r="D32" s="55" t="s">
        <v>46</v>
      </c>
      <c r="E32" s="287">
        <f>3+12+10+192</f>
        <v>217</v>
      </c>
      <c r="F32" s="315"/>
      <c r="G32" s="280">
        <f t="shared" si="1"/>
        <v>0</v>
      </c>
    </row>
    <row r="33" spans="1:7" ht="18.75" customHeight="1">
      <c r="A33" s="52">
        <v>21</v>
      </c>
      <c r="B33" s="108"/>
      <c r="C33" s="285" t="s">
        <v>241</v>
      </c>
      <c r="D33" s="278" t="s">
        <v>46</v>
      </c>
      <c r="E33" s="279">
        <f>35+229+8+5+16+9</f>
        <v>302</v>
      </c>
      <c r="F33" s="315"/>
      <c r="G33" s="280">
        <f t="shared" si="1"/>
        <v>0</v>
      </c>
    </row>
    <row r="34" spans="1:7" ht="16.5" customHeight="1">
      <c r="A34" s="52">
        <v>22</v>
      </c>
      <c r="B34" s="108"/>
      <c r="C34" s="285" t="s">
        <v>242</v>
      </c>
      <c r="D34" s="278" t="s">
        <v>46</v>
      </c>
      <c r="E34" s="279">
        <f>6+9</f>
        <v>15</v>
      </c>
      <c r="F34" s="315"/>
      <c r="G34" s="280">
        <f t="shared" si="1"/>
        <v>0</v>
      </c>
    </row>
    <row r="35" spans="1:7" ht="16.5" customHeight="1">
      <c r="A35" s="52">
        <v>23</v>
      </c>
      <c r="B35" s="108"/>
      <c r="C35" s="285" t="s">
        <v>245</v>
      </c>
      <c r="D35" s="278" t="s">
        <v>46</v>
      </c>
      <c r="E35" s="279">
        <v>15</v>
      </c>
      <c r="F35" s="315"/>
      <c r="G35" s="280">
        <f t="shared" si="1"/>
        <v>0</v>
      </c>
    </row>
    <row r="36" spans="1:7" ht="26.25" customHeight="1">
      <c r="A36" s="52">
        <v>24</v>
      </c>
      <c r="B36" s="108"/>
      <c r="C36" s="285" t="s">
        <v>244</v>
      </c>
      <c r="D36" s="278" t="s">
        <v>46</v>
      </c>
      <c r="E36" s="279">
        <f>13+22+20+8</f>
        <v>63</v>
      </c>
      <c r="F36" s="315"/>
      <c r="G36" s="280">
        <f t="shared" si="1"/>
        <v>0</v>
      </c>
    </row>
    <row r="37" spans="1:7" ht="30" customHeight="1">
      <c r="A37" s="52">
        <v>25</v>
      </c>
      <c r="B37" s="108"/>
      <c r="C37" s="285" t="s">
        <v>246</v>
      </c>
      <c r="D37" s="278" t="s">
        <v>46</v>
      </c>
      <c r="E37" s="279">
        <v>31</v>
      </c>
      <c r="F37" s="315"/>
      <c r="G37" s="280">
        <f t="shared" si="1"/>
        <v>0</v>
      </c>
    </row>
    <row r="38" spans="1:7" ht="16.5" customHeight="1">
      <c r="A38" s="52">
        <v>26</v>
      </c>
      <c r="B38" s="108"/>
      <c r="C38" s="285" t="s">
        <v>247</v>
      </c>
      <c r="D38" s="278" t="s">
        <v>46</v>
      </c>
      <c r="E38" s="279">
        <f>20</f>
        <v>20</v>
      </c>
      <c r="F38" s="315"/>
      <c r="G38" s="280">
        <f t="shared" si="1"/>
        <v>0</v>
      </c>
    </row>
    <row r="39" spans="1:7" ht="16.5" customHeight="1">
      <c r="A39" s="52">
        <v>27</v>
      </c>
      <c r="B39" s="108"/>
      <c r="C39" s="285" t="s">
        <v>256</v>
      </c>
      <c r="D39" s="278" t="s">
        <v>46</v>
      </c>
      <c r="E39" s="279">
        <f>14+83</f>
        <v>97</v>
      </c>
      <c r="F39" s="315"/>
      <c r="G39" s="280">
        <f t="shared" si="1"/>
        <v>0</v>
      </c>
    </row>
    <row r="40" spans="1:7" ht="29.25" customHeight="1">
      <c r="A40" s="52">
        <v>28</v>
      </c>
      <c r="B40" s="108"/>
      <c r="C40" s="285" t="s">
        <v>253</v>
      </c>
      <c r="D40" s="278" t="s">
        <v>46</v>
      </c>
      <c r="E40" s="279">
        <f>13+32+94</f>
        <v>139</v>
      </c>
      <c r="F40" s="315"/>
      <c r="G40" s="280">
        <f t="shared" si="1"/>
        <v>0</v>
      </c>
    </row>
    <row r="41" spans="1:7" ht="29.25" customHeight="1">
      <c r="A41" s="52">
        <v>29</v>
      </c>
      <c r="B41" s="108"/>
      <c r="C41" s="285" t="s">
        <v>254</v>
      </c>
      <c r="D41" s="278" t="s">
        <v>46</v>
      </c>
      <c r="E41" s="279">
        <f>94+32</f>
        <v>126</v>
      </c>
      <c r="F41" s="315"/>
      <c r="G41" s="280">
        <f t="shared" si="1"/>
        <v>0</v>
      </c>
    </row>
    <row r="42" spans="1:7" ht="20.25" customHeight="1">
      <c r="A42" s="52">
        <v>30</v>
      </c>
      <c r="B42" s="108"/>
      <c r="C42" s="285" t="s">
        <v>248</v>
      </c>
      <c r="D42" s="278" t="s">
        <v>46</v>
      </c>
      <c r="E42" s="279">
        <f>12+24+52+40</f>
        <v>128</v>
      </c>
      <c r="F42" s="315"/>
      <c r="G42" s="280">
        <f t="shared" si="1"/>
        <v>0</v>
      </c>
    </row>
    <row r="43" spans="1:7" ht="30.75" customHeight="1">
      <c r="A43" s="52">
        <v>31</v>
      </c>
      <c r="B43" s="108"/>
      <c r="C43" s="285" t="s">
        <v>250</v>
      </c>
      <c r="D43" s="278" t="s">
        <v>46</v>
      </c>
      <c r="E43" s="279">
        <f>56+45+60+640</f>
        <v>801</v>
      </c>
      <c r="F43" s="315"/>
      <c r="G43" s="280">
        <f t="shared" si="1"/>
        <v>0</v>
      </c>
    </row>
    <row r="44" spans="1:7" ht="30.75" customHeight="1">
      <c r="A44" s="52">
        <v>32</v>
      </c>
      <c r="B44" s="108"/>
      <c r="C44" s="285" t="s">
        <v>249</v>
      </c>
      <c r="D44" s="278" t="s">
        <v>46</v>
      </c>
      <c r="E44" s="279">
        <f>10</f>
        <v>10</v>
      </c>
      <c r="F44" s="315"/>
      <c r="G44" s="280">
        <f t="shared" si="1"/>
        <v>0</v>
      </c>
    </row>
    <row r="45" spans="1:7" ht="28.5" customHeight="1">
      <c r="A45" s="52">
        <v>33</v>
      </c>
      <c r="B45" s="108"/>
      <c r="C45" s="285" t="s">
        <v>251</v>
      </c>
      <c r="D45" s="278" t="s">
        <v>46</v>
      </c>
      <c r="E45" s="279">
        <v>140</v>
      </c>
      <c r="F45" s="315"/>
      <c r="G45" s="280">
        <f t="shared" si="1"/>
        <v>0</v>
      </c>
    </row>
    <row r="46" spans="1:7" ht="26.25" customHeight="1">
      <c r="A46" s="52">
        <v>34</v>
      </c>
      <c r="B46" s="108"/>
      <c r="C46" s="285" t="s">
        <v>252</v>
      </c>
      <c r="D46" s="278" t="s">
        <v>46</v>
      </c>
      <c r="E46" s="279">
        <v>550</v>
      </c>
      <c r="F46" s="315"/>
      <c r="G46" s="280">
        <f t="shared" si="1"/>
        <v>0</v>
      </c>
    </row>
    <row r="47" spans="1:7" ht="16.5" customHeight="1">
      <c r="A47" s="52">
        <v>35</v>
      </c>
      <c r="B47" s="108"/>
      <c r="C47" s="285" t="s">
        <v>255</v>
      </c>
      <c r="D47" s="278" t="s">
        <v>46</v>
      </c>
      <c r="E47" s="279">
        <v>60</v>
      </c>
      <c r="F47" s="315"/>
      <c r="G47" s="280">
        <f t="shared" si="1"/>
        <v>0</v>
      </c>
    </row>
    <row r="48" spans="1:7" ht="16.5" customHeight="1">
      <c r="A48" s="52">
        <v>36</v>
      </c>
      <c r="B48" s="108"/>
      <c r="C48" s="285" t="s">
        <v>257</v>
      </c>
      <c r="D48" s="278" t="s">
        <v>46</v>
      </c>
      <c r="E48" s="279">
        <f>130+30</f>
        <v>160</v>
      </c>
      <c r="F48" s="315"/>
      <c r="G48" s="280">
        <f t="shared" si="1"/>
        <v>0</v>
      </c>
    </row>
    <row r="49" spans="1:7" ht="42" customHeight="1">
      <c r="A49" s="52">
        <v>37</v>
      </c>
      <c r="B49" s="108"/>
      <c r="C49" s="285" t="s">
        <v>258</v>
      </c>
      <c r="D49" s="278" t="s">
        <v>46</v>
      </c>
      <c r="E49" s="279">
        <v>1000</v>
      </c>
      <c r="F49" s="315"/>
      <c r="G49" s="280">
        <f t="shared" si="1"/>
        <v>0</v>
      </c>
    </row>
    <row r="50" spans="1:7" ht="42" customHeight="1">
      <c r="A50" s="52">
        <v>38</v>
      </c>
      <c r="B50" s="108"/>
      <c r="C50" s="285" t="s">
        <v>259</v>
      </c>
      <c r="D50" s="278" t="s">
        <v>46</v>
      </c>
      <c r="E50" s="279">
        <v>950</v>
      </c>
      <c r="F50" s="315"/>
      <c r="G50" s="280">
        <f t="shared" si="1"/>
        <v>0</v>
      </c>
    </row>
    <row r="51" spans="1:7" ht="41.25" customHeight="1">
      <c r="A51" s="52">
        <v>39</v>
      </c>
      <c r="B51" s="108"/>
      <c r="C51" s="285" t="s">
        <v>260</v>
      </c>
      <c r="D51" s="278" t="s">
        <v>104</v>
      </c>
      <c r="E51" s="279">
        <f>1+2+1</f>
        <v>4</v>
      </c>
      <c r="F51" s="315"/>
      <c r="G51" s="280">
        <f t="shared" si="1"/>
        <v>0</v>
      </c>
    </row>
    <row r="52" spans="1:7" ht="30" customHeight="1">
      <c r="A52" s="52">
        <v>40</v>
      </c>
      <c r="B52" s="108"/>
      <c r="C52" s="285" t="s">
        <v>261</v>
      </c>
      <c r="D52" s="278" t="s">
        <v>104</v>
      </c>
      <c r="E52" s="279">
        <v>1</v>
      </c>
      <c r="F52" s="315"/>
      <c r="G52" s="280">
        <f t="shared" si="1"/>
        <v>0</v>
      </c>
    </row>
    <row r="53" spans="1:7" ht="16.5" customHeight="1">
      <c r="A53" s="52">
        <v>41</v>
      </c>
      <c r="B53" s="108"/>
      <c r="C53" s="285" t="s">
        <v>262</v>
      </c>
      <c r="D53" s="278" t="s">
        <v>104</v>
      </c>
      <c r="E53" s="279">
        <f>1+1+1</f>
        <v>3</v>
      </c>
      <c r="F53" s="315"/>
      <c r="G53" s="280">
        <f t="shared" si="1"/>
        <v>0</v>
      </c>
    </row>
    <row r="54" spans="1:7" ht="18" customHeight="1">
      <c r="A54" s="52">
        <v>42</v>
      </c>
      <c r="B54" s="108"/>
      <c r="C54" s="285" t="s">
        <v>263</v>
      </c>
      <c r="D54" s="278" t="s">
        <v>46</v>
      </c>
      <c r="E54" s="279">
        <v>16.5</v>
      </c>
      <c r="F54" s="315"/>
      <c r="G54" s="280">
        <f t="shared" si="1"/>
        <v>0</v>
      </c>
    </row>
    <row r="55" spans="1:7" ht="18" customHeight="1">
      <c r="A55" s="52">
        <v>43</v>
      </c>
      <c r="B55" s="108"/>
      <c r="C55" s="285" t="s">
        <v>265</v>
      </c>
      <c r="D55" s="278" t="s">
        <v>46</v>
      </c>
      <c r="E55" s="279">
        <f>20+105+20+105</f>
        <v>250</v>
      </c>
      <c r="F55" s="315"/>
      <c r="G55" s="280">
        <f t="shared" si="1"/>
        <v>0</v>
      </c>
    </row>
    <row r="56" spans="1:7" ht="17.25" customHeight="1" thickBot="1">
      <c r="A56" s="52">
        <v>44</v>
      </c>
      <c r="B56" s="108"/>
      <c r="C56" s="285" t="s">
        <v>264</v>
      </c>
      <c r="D56" s="278" t="s">
        <v>46</v>
      </c>
      <c r="E56" s="279">
        <f>44+150+200</f>
        <v>394</v>
      </c>
      <c r="F56" s="315"/>
      <c r="G56" s="280">
        <f t="shared" si="1"/>
        <v>0</v>
      </c>
    </row>
    <row r="57" spans="1:7" ht="15" customHeight="1" thickBot="1">
      <c r="A57" s="120"/>
      <c r="B57" s="121" t="s">
        <v>97</v>
      </c>
      <c r="C57" s="288" t="s">
        <v>98</v>
      </c>
      <c r="D57" s="123" t="s">
        <v>42</v>
      </c>
      <c r="E57" s="124" t="s">
        <v>42</v>
      </c>
      <c r="F57" s="125" t="s">
        <v>42</v>
      </c>
      <c r="G57" s="126" t="s">
        <v>42</v>
      </c>
    </row>
    <row r="58" spans="1:7" s="228" customFormat="1" ht="15" customHeight="1">
      <c r="A58" s="127"/>
      <c r="B58" s="80" t="s">
        <v>35</v>
      </c>
      <c r="C58" s="128" t="s">
        <v>188</v>
      </c>
      <c r="D58" s="82" t="s">
        <v>42</v>
      </c>
      <c r="E58" s="129" t="s">
        <v>42</v>
      </c>
      <c r="F58" s="130" t="s">
        <v>42</v>
      </c>
      <c r="G58" s="85" t="s">
        <v>42</v>
      </c>
    </row>
    <row r="59" spans="1:7" s="228" customFormat="1" ht="39" customHeight="1">
      <c r="A59" s="68">
        <v>45</v>
      </c>
      <c r="B59" s="69"/>
      <c r="C59" s="95" t="s">
        <v>402</v>
      </c>
      <c r="D59" s="88" t="s">
        <v>46</v>
      </c>
      <c r="E59" s="161">
        <v>281</v>
      </c>
      <c r="F59" s="243"/>
      <c r="G59" s="280">
        <f aca="true" t="shared" si="2" ref="G59:G79">ROUND(E59*F59,2)</f>
        <v>0</v>
      </c>
    </row>
    <row r="60" spans="1:7" s="228" customFormat="1" ht="41.25" customHeight="1">
      <c r="A60" s="68">
        <v>46</v>
      </c>
      <c r="B60" s="69"/>
      <c r="C60" s="95" t="s">
        <v>403</v>
      </c>
      <c r="D60" s="88" t="s">
        <v>46</v>
      </c>
      <c r="E60" s="161">
        <v>1058</v>
      </c>
      <c r="F60" s="243"/>
      <c r="G60" s="280">
        <f t="shared" si="2"/>
        <v>0</v>
      </c>
    </row>
    <row r="61" spans="1:7" s="228" customFormat="1" ht="41.25" customHeight="1">
      <c r="A61" s="68">
        <v>47</v>
      </c>
      <c r="B61" s="69"/>
      <c r="C61" s="95" t="s">
        <v>404</v>
      </c>
      <c r="D61" s="88" t="s">
        <v>46</v>
      </c>
      <c r="E61" s="161">
        <v>462</v>
      </c>
      <c r="F61" s="243"/>
      <c r="G61" s="280">
        <f t="shared" si="2"/>
        <v>0</v>
      </c>
    </row>
    <row r="62" spans="1:7" s="228" customFormat="1" ht="44.25" customHeight="1">
      <c r="A62" s="68">
        <v>48</v>
      </c>
      <c r="B62" s="69"/>
      <c r="C62" s="95" t="s">
        <v>405</v>
      </c>
      <c r="D62" s="88" t="s">
        <v>46</v>
      </c>
      <c r="E62" s="161">
        <v>68</v>
      </c>
      <c r="F62" s="243"/>
      <c r="G62" s="280">
        <f t="shared" si="2"/>
        <v>0</v>
      </c>
    </row>
    <row r="63" spans="1:7" s="228" customFormat="1" ht="29.25" customHeight="1">
      <c r="A63" s="68">
        <v>49</v>
      </c>
      <c r="B63" s="69"/>
      <c r="C63" s="289" t="s">
        <v>189</v>
      </c>
      <c r="D63" s="290" t="s">
        <v>104</v>
      </c>
      <c r="E63" s="291">
        <v>51</v>
      </c>
      <c r="F63" s="316"/>
      <c r="G63" s="280">
        <f t="shared" si="2"/>
        <v>0</v>
      </c>
    </row>
    <row r="64" spans="1:7" s="228" customFormat="1" ht="42.75" customHeight="1">
      <c r="A64" s="68">
        <v>50</v>
      </c>
      <c r="B64" s="69"/>
      <c r="C64" s="289" t="s">
        <v>266</v>
      </c>
      <c r="D64" s="290" t="s">
        <v>104</v>
      </c>
      <c r="E64" s="291">
        <v>3</v>
      </c>
      <c r="F64" s="316"/>
      <c r="G64" s="280">
        <f t="shared" si="2"/>
        <v>0</v>
      </c>
    </row>
    <row r="65" spans="1:7" s="228" customFormat="1" ht="27.75" customHeight="1">
      <c r="A65" s="68">
        <v>51</v>
      </c>
      <c r="B65" s="69"/>
      <c r="C65" s="289" t="s">
        <v>267</v>
      </c>
      <c r="D65" s="290" t="s">
        <v>104</v>
      </c>
      <c r="E65" s="291">
        <v>4</v>
      </c>
      <c r="F65" s="316"/>
      <c r="G65" s="280">
        <f t="shared" si="2"/>
        <v>0</v>
      </c>
    </row>
    <row r="66" spans="1:7" s="228" customFormat="1" ht="32.25" customHeight="1">
      <c r="A66" s="68">
        <v>52</v>
      </c>
      <c r="B66" s="69"/>
      <c r="C66" s="289" t="s">
        <v>190</v>
      </c>
      <c r="D66" s="290" t="s">
        <v>104</v>
      </c>
      <c r="E66" s="291">
        <v>6</v>
      </c>
      <c r="F66" s="316"/>
      <c r="G66" s="280">
        <f t="shared" si="2"/>
        <v>0</v>
      </c>
    </row>
    <row r="67" spans="1:7" s="228" customFormat="1" ht="42.75" customHeight="1">
      <c r="A67" s="68">
        <v>53</v>
      </c>
      <c r="B67" s="69"/>
      <c r="C67" s="289" t="s">
        <v>268</v>
      </c>
      <c r="D67" s="290" t="s">
        <v>104</v>
      </c>
      <c r="E67" s="291">
        <v>53</v>
      </c>
      <c r="F67" s="316"/>
      <c r="G67" s="280">
        <f t="shared" si="2"/>
        <v>0</v>
      </c>
    </row>
    <row r="68" spans="1:7" s="228" customFormat="1" ht="42.75" customHeight="1">
      <c r="A68" s="68">
        <v>54</v>
      </c>
      <c r="B68" s="69"/>
      <c r="C68" s="289" t="s">
        <v>269</v>
      </c>
      <c r="D68" s="292" t="s">
        <v>104</v>
      </c>
      <c r="E68" s="291">
        <v>1</v>
      </c>
      <c r="F68" s="316"/>
      <c r="G68" s="280">
        <f t="shared" si="2"/>
        <v>0</v>
      </c>
    </row>
    <row r="69" spans="1:7" s="228" customFormat="1" ht="46.5" customHeight="1">
      <c r="A69" s="68">
        <v>55</v>
      </c>
      <c r="B69" s="94"/>
      <c r="C69" s="289" t="s">
        <v>270</v>
      </c>
      <c r="D69" s="292" t="s">
        <v>104</v>
      </c>
      <c r="E69" s="291">
        <v>1</v>
      </c>
      <c r="F69" s="316"/>
      <c r="G69" s="280">
        <f t="shared" si="2"/>
        <v>0</v>
      </c>
    </row>
    <row r="70" spans="1:7" s="228" customFormat="1" ht="29.25" customHeight="1">
      <c r="A70" s="68">
        <v>56</v>
      </c>
      <c r="B70" s="94"/>
      <c r="C70" s="289" t="s">
        <v>271</v>
      </c>
      <c r="D70" s="292" t="s">
        <v>104</v>
      </c>
      <c r="E70" s="291">
        <v>2</v>
      </c>
      <c r="F70" s="316"/>
      <c r="G70" s="280">
        <f t="shared" si="2"/>
        <v>0</v>
      </c>
    </row>
    <row r="71" spans="1:7" s="228" customFormat="1" ht="30" customHeight="1">
      <c r="A71" s="68">
        <v>57</v>
      </c>
      <c r="B71" s="94"/>
      <c r="C71" s="289" t="s">
        <v>272</v>
      </c>
      <c r="D71" s="292" t="s">
        <v>104</v>
      </c>
      <c r="E71" s="291">
        <v>2</v>
      </c>
      <c r="F71" s="316"/>
      <c r="G71" s="280">
        <f t="shared" si="2"/>
        <v>0</v>
      </c>
    </row>
    <row r="72" spans="1:7" s="228" customFormat="1" ht="15" customHeight="1">
      <c r="A72" s="68">
        <v>58</v>
      </c>
      <c r="B72" s="94"/>
      <c r="C72" s="289" t="s">
        <v>273</v>
      </c>
      <c r="D72" s="292" t="s">
        <v>104</v>
      </c>
      <c r="E72" s="291">
        <v>2</v>
      </c>
      <c r="F72" s="316"/>
      <c r="G72" s="280">
        <f t="shared" si="2"/>
        <v>0</v>
      </c>
    </row>
    <row r="73" spans="1:7" s="228" customFormat="1" ht="17.25" customHeight="1">
      <c r="A73" s="68">
        <v>59</v>
      </c>
      <c r="B73" s="94"/>
      <c r="C73" s="289" t="s">
        <v>274</v>
      </c>
      <c r="D73" s="292" t="s">
        <v>104</v>
      </c>
      <c r="E73" s="291">
        <v>2</v>
      </c>
      <c r="F73" s="316"/>
      <c r="G73" s="280">
        <f t="shared" si="2"/>
        <v>0</v>
      </c>
    </row>
    <row r="74" spans="1:7" s="228" customFormat="1" ht="17.25" customHeight="1">
      <c r="A74" s="68">
        <v>60</v>
      </c>
      <c r="B74" s="94"/>
      <c r="C74" s="289" t="s">
        <v>275</v>
      </c>
      <c r="D74" s="292" t="s">
        <v>99</v>
      </c>
      <c r="E74" s="291">
        <v>1</v>
      </c>
      <c r="F74" s="316"/>
      <c r="G74" s="280">
        <f t="shared" si="2"/>
        <v>0</v>
      </c>
    </row>
    <row r="75" spans="1:7" s="228" customFormat="1" ht="16.5" customHeight="1">
      <c r="A75" s="68">
        <v>61</v>
      </c>
      <c r="B75" s="94"/>
      <c r="C75" s="289" t="s">
        <v>276</v>
      </c>
      <c r="D75" s="292" t="s">
        <v>99</v>
      </c>
      <c r="E75" s="291">
        <v>2</v>
      </c>
      <c r="F75" s="316"/>
      <c r="G75" s="280">
        <f t="shared" si="2"/>
        <v>0</v>
      </c>
    </row>
    <row r="76" spans="1:7" s="228" customFormat="1" ht="29.25" customHeight="1">
      <c r="A76" s="68">
        <v>62</v>
      </c>
      <c r="B76" s="94"/>
      <c r="C76" s="289" t="s">
        <v>277</v>
      </c>
      <c r="D76" s="292" t="s">
        <v>99</v>
      </c>
      <c r="E76" s="291">
        <v>15</v>
      </c>
      <c r="F76" s="316"/>
      <c r="G76" s="280">
        <f t="shared" si="2"/>
        <v>0</v>
      </c>
    </row>
    <row r="77" spans="1:7" s="228" customFormat="1" ht="30" customHeight="1">
      <c r="A77" s="68">
        <v>63</v>
      </c>
      <c r="B77" s="94"/>
      <c r="C77" s="289" t="s">
        <v>278</v>
      </c>
      <c r="D77" s="292" t="s">
        <v>46</v>
      </c>
      <c r="E77" s="291">
        <f>104+785+401+76</f>
        <v>1366</v>
      </c>
      <c r="F77" s="316"/>
      <c r="G77" s="280">
        <f t="shared" si="2"/>
        <v>0</v>
      </c>
    </row>
    <row r="78" spans="1:7" s="228" customFormat="1" ht="16.5" customHeight="1">
      <c r="A78" s="68">
        <v>64</v>
      </c>
      <c r="B78" s="94"/>
      <c r="C78" s="289" t="s">
        <v>279</v>
      </c>
      <c r="D78" s="292" t="s">
        <v>104</v>
      </c>
      <c r="E78" s="291">
        <f>23+3</f>
        <v>26</v>
      </c>
      <c r="F78" s="316"/>
      <c r="G78" s="280">
        <f t="shared" si="2"/>
        <v>0</v>
      </c>
    </row>
    <row r="79" spans="1:7" s="228" customFormat="1" ht="16.5" customHeight="1" thickBot="1">
      <c r="A79" s="68">
        <v>65</v>
      </c>
      <c r="B79" s="94"/>
      <c r="C79" s="289" t="s">
        <v>280</v>
      </c>
      <c r="D79" s="292" t="s">
        <v>104</v>
      </c>
      <c r="E79" s="291">
        <v>29</v>
      </c>
      <c r="F79" s="316"/>
      <c r="G79" s="280">
        <f t="shared" si="2"/>
        <v>0</v>
      </c>
    </row>
    <row r="80" spans="1:7" ht="16.5" customHeight="1" thickBot="1">
      <c r="A80" s="120"/>
      <c r="B80" s="121" t="s">
        <v>84</v>
      </c>
      <c r="C80" s="293" t="s">
        <v>85</v>
      </c>
      <c r="D80" s="123" t="s">
        <v>42</v>
      </c>
      <c r="E80" s="124" t="s">
        <v>42</v>
      </c>
      <c r="F80" s="125" t="s">
        <v>42</v>
      </c>
      <c r="G80" s="126" t="s">
        <v>42</v>
      </c>
    </row>
    <row r="81" spans="1:8" s="297" customFormat="1" ht="14.25" customHeight="1">
      <c r="A81" s="110"/>
      <c r="B81" s="294" t="s">
        <v>20</v>
      </c>
      <c r="C81" s="295" t="s">
        <v>135</v>
      </c>
      <c r="D81" s="112" t="s">
        <v>42</v>
      </c>
      <c r="E81" s="113" t="s">
        <v>42</v>
      </c>
      <c r="F81" s="283" t="s">
        <v>42</v>
      </c>
      <c r="G81" s="181" t="s">
        <v>42</v>
      </c>
      <c r="H81" s="296"/>
    </row>
    <row r="82" spans="1:8" s="297" customFormat="1" ht="29.25" customHeight="1">
      <c r="A82" s="298">
        <v>66</v>
      </c>
      <c r="B82" s="281"/>
      <c r="C82" s="277" t="s">
        <v>295</v>
      </c>
      <c r="D82" s="278" t="s">
        <v>104</v>
      </c>
      <c r="E82" s="279">
        <v>1</v>
      </c>
      <c r="F82" s="315"/>
      <c r="G82" s="280">
        <f aca="true" t="shared" si="3" ref="G82:G97">ROUND(E82*F82,2)</f>
        <v>0</v>
      </c>
      <c r="H82" s="296"/>
    </row>
    <row r="83" spans="1:8" s="297" customFormat="1" ht="57" customHeight="1">
      <c r="A83" s="298">
        <v>67</v>
      </c>
      <c r="B83" s="281"/>
      <c r="C83" s="277" t="s">
        <v>296</v>
      </c>
      <c r="D83" s="278" t="s">
        <v>104</v>
      </c>
      <c r="E83" s="279">
        <v>6</v>
      </c>
      <c r="F83" s="315"/>
      <c r="G83" s="280">
        <f t="shared" si="3"/>
        <v>0</v>
      </c>
      <c r="H83" s="296"/>
    </row>
    <row r="84" spans="1:8" s="297" customFormat="1" ht="28.5" customHeight="1">
      <c r="A84" s="298">
        <v>68</v>
      </c>
      <c r="B84" s="281"/>
      <c r="C84" s="277" t="s">
        <v>297</v>
      </c>
      <c r="D84" s="278" t="s">
        <v>46</v>
      </c>
      <c r="E84" s="279">
        <v>30</v>
      </c>
      <c r="F84" s="315"/>
      <c r="G84" s="280">
        <f t="shared" si="3"/>
        <v>0</v>
      </c>
      <c r="H84" s="296"/>
    </row>
    <row r="85" spans="1:8" s="297" customFormat="1" ht="42.75" customHeight="1">
      <c r="A85" s="298">
        <v>69</v>
      </c>
      <c r="B85" s="281"/>
      <c r="C85" s="277" t="s">
        <v>298</v>
      </c>
      <c r="D85" s="278" t="s">
        <v>46</v>
      </c>
      <c r="E85" s="279">
        <v>200</v>
      </c>
      <c r="F85" s="315"/>
      <c r="G85" s="280">
        <f t="shared" si="3"/>
        <v>0</v>
      </c>
      <c r="H85" s="296"/>
    </row>
    <row r="86" spans="1:8" s="297" customFormat="1" ht="18.75" customHeight="1">
      <c r="A86" s="298">
        <v>70</v>
      </c>
      <c r="B86" s="281"/>
      <c r="C86" s="277" t="s">
        <v>299</v>
      </c>
      <c r="D86" s="278" t="s">
        <v>46</v>
      </c>
      <c r="E86" s="279">
        <v>30</v>
      </c>
      <c r="F86" s="315"/>
      <c r="G86" s="280">
        <f t="shared" si="3"/>
        <v>0</v>
      </c>
      <c r="H86" s="296"/>
    </row>
    <row r="87" spans="1:8" s="297" customFormat="1" ht="40.5" customHeight="1">
      <c r="A87" s="298">
        <v>71</v>
      </c>
      <c r="B87" s="281"/>
      <c r="C87" s="277" t="s">
        <v>300</v>
      </c>
      <c r="D87" s="278" t="s">
        <v>46</v>
      </c>
      <c r="E87" s="279">
        <v>63</v>
      </c>
      <c r="F87" s="315"/>
      <c r="G87" s="280">
        <f t="shared" si="3"/>
        <v>0</v>
      </c>
      <c r="H87" s="296"/>
    </row>
    <row r="88" spans="1:8" s="297" customFormat="1" ht="18" customHeight="1">
      <c r="A88" s="298">
        <v>72</v>
      </c>
      <c r="B88" s="281"/>
      <c r="C88" s="299" t="s">
        <v>301</v>
      </c>
      <c r="D88" s="300" t="s">
        <v>42</v>
      </c>
      <c r="E88" s="301" t="s">
        <v>42</v>
      </c>
      <c r="F88" s="276" t="s">
        <v>42</v>
      </c>
      <c r="G88" s="75" t="s">
        <v>42</v>
      </c>
      <c r="H88" s="296"/>
    </row>
    <row r="89" spans="1:8" s="297" customFormat="1" ht="43.5" customHeight="1">
      <c r="A89" s="298">
        <v>73</v>
      </c>
      <c r="B89" s="281"/>
      <c r="C89" s="277" t="s">
        <v>302</v>
      </c>
      <c r="D89" s="278" t="s">
        <v>104</v>
      </c>
      <c r="E89" s="279">
        <v>5</v>
      </c>
      <c r="F89" s="315"/>
      <c r="G89" s="280">
        <f t="shared" si="3"/>
        <v>0</v>
      </c>
      <c r="H89" s="296"/>
    </row>
    <row r="90" spans="1:8" s="297" customFormat="1" ht="33" customHeight="1">
      <c r="A90" s="298">
        <v>74</v>
      </c>
      <c r="B90" s="281"/>
      <c r="C90" s="277" t="s">
        <v>303</v>
      </c>
      <c r="D90" s="278" t="s">
        <v>104</v>
      </c>
      <c r="E90" s="279">
        <v>14</v>
      </c>
      <c r="F90" s="315"/>
      <c r="G90" s="280">
        <f t="shared" si="3"/>
        <v>0</v>
      </c>
      <c r="H90" s="296"/>
    </row>
    <row r="91" spans="1:8" s="297" customFormat="1" ht="40.5" customHeight="1">
      <c r="A91" s="298">
        <v>75</v>
      </c>
      <c r="B91" s="281"/>
      <c r="C91" s="277" t="s">
        <v>304</v>
      </c>
      <c r="D91" s="278" t="s">
        <v>104</v>
      </c>
      <c r="E91" s="279">
        <v>14</v>
      </c>
      <c r="F91" s="315"/>
      <c r="G91" s="280">
        <f t="shared" si="3"/>
        <v>0</v>
      </c>
      <c r="H91" s="296"/>
    </row>
    <row r="92" spans="1:8" s="297" customFormat="1" ht="42.75" customHeight="1">
      <c r="A92" s="298">
        <v>76</v>
      </c>
      <c r="B92" s="281"/>
      <c r="C92" s="277" t="s">
        <v>350</v>
      </c>
      <c r="D92" s="278" t="s">
        <v>104</v>
      </c>
      <c r="E92" s="279">
        <v>14</v>
      </c>
      <c r="F92" s="315"/>
      <c r="G92" s="280">
        <f t="shared" si="3"/>
        <v>0</v>
      </c>
      <c r="H92" s="296"/>
    </row>
    <row r="93" spans="1:8" s="297" customFormat="1" ht="28.5" customHeight="1">
      <c r="A93" s="298">
        <v>77</v>
      </c>
      <c r="B93" s="281"/>
      <c r="C93" s="277" t="s">
        <v>305</v>
      </c>
      <c r="D93" s="278" t="s">
        <v>46</v>
      </c>
      <c r="E93" s="279">
        <v>115</v>
      </c>
      <c r="F93" s="315"/>
      <c r="G93" s="280">
        <f t="shared" si="3"/>
        <v>0</v>
      </c>
      <c r="H93" s="296"/>
    </row>
    <row r="94" spans="1:8" s="297" customFormat="1" ht="30.75" customHeight="1">
      <c r="A94" s="298">
        <v>78</v>
      </c>
      <c r="B94" s="281"/>
      <c r="C94" s="277" t="s">
        <v>306</v>
      </c>
      <c r="D94" s="278" t="s">
        <v>46</v>
      </c>
      <c r="E94" s="279">
        <v>615</v>
      </c>
      <c r="F94" s="315"/>
      <c r="G94" s="280">
        <f t="shared" si="3"/>
        <v>0</v>
      </c>
      <c r="H94" s="296"/>
    </row>
    <row r="95" spans="1:8" s="297" customFormat="1" ht="48" customHeight="1">
      <c r="A95" s="298">
        <v>79</v>
      </c>
      <c r="B95" s="281"/>
      <c r="C95" s="277" t="s">
        <v>307</v>
      </c>
      <c r="D95" s="278" t="s">
        <v>46</v>
      </c>
      <c r="E95" s="279">
        <v>237</v>
      </c>
      <c r="F95" s="315"/>
      <c r="G95" s="280">
        <f t="shared" si="3"/>
        <v>0</v>
      </c>
      <c r="H95" s="296"/>
    </row>
    <row r="96" spans="1:8" s="297" customFormat="1" ht="16.5" customHeight="1">
      <c r="A96" s="298">
        <v>80</v>
      </c>
      <c r="B96" s="281"/>
      <c r="C96" s="277" t="s">
        <v>308</v>
      </c>
      <c r="D96" s="278" t="s">
        <v>46</v>
      </c>
      <c r="E96" s="279">
        <v>30</v>
      </c>
      <c r="F96" s="315"/>
      <c r="G96" s="280">
        <f t="shared" si="3"/>
        <v>0</v>
      </c>
      <c r="H96" s="296"/>
    </row>
    <row r="97" spans="1:8" s="297" customFormat="1" ht="26.25" customHeight="1" thickBot="1">
      <c r="A97" s="298">
        <v>81</v>
      </c>
      <c r="B97" s="281"/>
      <c r="C97" s="277" t="s">
        <v>309</v>
      </c>
      <c r="D97" s="278" t="s">
        <v>46</v>
      </c>
      <c r="E97" s="279">
        <v>718</v>
      </c>
      <c r="F97" s="315"/>
      <c r="G97" s="280">
        <f t="shared" si="3"/>
        <v>0</v>
      </c>
      <c r="H97" s="296"/>
    </row>
    <row r="98" spans="1:8" s="307" customFormat="1" ht="24.75" customHeight="1" thickBot="1" thickTop="1">
      <c r="A98" s="596" t="s">
        <v>130</v>
      </c>
      <c r="B98" s="597"/>
      <c r="C98" s="598"/>
      <c r="D98" s="302" t="s">
        <v>42</v>
      </c>
      <c r="E98" s="303" t="s">
        <v>42</v>
      </c>
      <c r="F98" s="304" t="s">
        <v>42</v>
      </c>
      <c r="G98" s="305">
        <f>SUM(G10:G97)</f>
        <v>0</v>
      </c>
      <c r="H98" s="306"/>
    </row>
    <row r="99" spans="1:7" ht="7.5" customHeight="1" thickTop="1">
      <c r="A99" s="594"/>
      <c r="B99" s="594"/>
      <c r="C99" s="594"/>
      <c r="D99" s="594"/>
      <c r="E99" s="594"/>
      <c r="F99" s="594"/>
      <c r="G99" s="594"/>
    </row>
    <row r="100" spans="1:7" ht="15" customHeight="1">
      <c r="A100" s="595"/>
      <c r="B100" s="595"/>
      <c r="C100" s="595"/>
      <c r="D100" s="595"/>
      <c r="E100" s="595"/>
      <c r="F100" s="595"/>
      <c r="G100" s="595"/>
    </row>
    <row r="101" spans="1:6" ht="29.25" customHeight="1">
      <c r="A101" s="599"/>
      <c r="B101" s="599"/>
      <c r="C101" s="599"/>
      <c r="D101" s="599"/>
      <c r="E101" s="599"/>
      <c r="F101" s="599"/>
    </row>
    <row r="102" spans="1:3" ht="15" customHeight="1">
      <c r="A102" s="309"/>
      <c r="B102" s="309"/>
      <c r="C102" s="309"/>
    </row>
    <row r="103" spans="1:4" ht="12.75">
      <c r="A103" s="312"/>
      <c r="B103" s="312"/>
      <c r="D103" s="314"/>
    </row>
    <row r="104" spans="1:4" ht="12.75">
      <c r="A104" s="312"/>
      <c r="B104" s="312"/>
      <c r="D104" s="314"/>
    </row>
    <row r="105" spans="1:4" ht="12.75">
      <c r="A105" s="312"/>
      <c r="B105" s="312"/>
      <c r="D105" s="314"/>
    </row>
    <row r="106" spans="1:4" ht="12.75">
      <c r="A106" s="312"/>
      <c r="B106" s="312"/>
      <c r="D106" s="314"/>
    </row>
    <row r="107" spans="1:4" ht="12.75">
      <c r="A107" s="312"/>
      <c r="B107" s="312"/>
      <c r="D107" s="314"/>
    </row>
    <row r="108" spans="1:4" ht="12.75">
      <c r="A108" s="312"/>
      <c r="B108" s="312"/>
      <c r="D108" s="314"/>
    </row>
    <row r="109" spans="1:4" ht="12.75">
      <c r="A109" s="312"/>
      <c r="B109" s="312"/>
      <c r="D109" s="314"/>
    </row>
    <row r="110" spans="1:4" ht="13.5" customHeight="1">
      <c r="A110" s="312"/>
      <c r="B110" s="312"/>
      <c r="D110" s="314"/>
    </row>
    <row r="111" spans="1:4" ht="12.75">
      <c r="A111" s="312"/>
      <c r="B111" s="312"/>
      <c r="D111" s="314"/>
    </row>
    <row r="112" spans="1:4" ht="12.75">
      <c r="A112" s="312"/>
      <c r="B112" s="312"/>
      <c r="D112" s="314"/>
    </row>
    <row r="113" spans="1:4" ht="12.75">
      <c r="A113" s="312"/>
      <c r="B113" s="312"/>
      <c r="D113" s="314"/>
    </row>
    <row r="114" spans="1:4" ht="12.75">
      <c r="A114" s="312"/>
      <c r="B114" s="312"/>
      <c r="D114" s="314"/>
    </row>
    <row r="115" spans="1:4" ht="38.25" customHeight="1">
      <c r="A115" s="312"/>
      <c r="B115" s="312"/>
      <c r="D115" s="314"/>
    </row>
    <row r="116" spans="1:4" ht="12.75">
      <c r="A116" s="312"/>
      <c r="B116" s="312"/>
      <c r="D116" s="314"/>
    </row>
    <row r="117" spans="1:4" ht="12.75">
      <c r="A117" s="312"/>
      <c r="B117" s="312"/>
      <c r="D117" s="314"/>
    </row>
    <row r="118" spans="1:4" ht="12.75">
      <c r="A118" s="312"/>
      <c r="B118" s="312"/>
      <c r="D118" s="314"/>
    </row>
    <row r="119" spans="1:4" ht="12.75">
      <c r="A119" s="312"/>
      <c r="B119" s="312"/>
      <c r="D119" s="314"/>
    </row>
    <row r="120" spans="1:4" ht="42" customHeight="1">
      <c r="A120" s="312"/>
      <c r="B120" s="312"/>
      <c r="D120" s="314"/>
    </row>
    <row r="121" spans="1:4" ht="12.75">
      <c r="A121" s="312"/>
      <c r="B121" s="312"/>
      <c r="D121" s="314"/>
    </row>
    <row r="122" spans="1:4" ht="12.75">
      <c r="A122" s="312"/>
      <c r="B122" s="312"/>
      <c r="D122" s="314"/>
    </row>
    <row r="123" spans="1:4" ht="12.75">
      <c r="A123" s="312"/>
      <c r="B123" s="312"/>
      <c r="D123" s="314"/>
    </row>
    <row r="124" spans="1:4" ht="12.75">
      <c r="A124" s="312"/>
      <c r="B124" s="312"/>
      <c r="D124" s="314"/>
    </row>
    <row r="125" spans="1:4" ht="12.75">
      <c r="A125" s="312"/>
      <c r="B125" s="312"/>
      <c r="D125" s="314"/>
    </row>
    <row r="126" spans="1:4" ht="12.75">
      <c r="A126" s="312"/>
      <c r="B126" s="312"/>
      <c r="D126" s="314"/>
    </row>
    <row r="127" spans="1:4" ht="12.75">
      <c r="A127" s="312"/>
      <c r="B127" s="312"/>
      <c r="D127" s="314"/>
    </row>
    <row r="128" spans="1:4" ht="12.75">
      <c r="A128" s="312"/>
      <c r="B128" s="312"/>
      <c r="D128" s="314"/>
    </row>
    <row r="129" spans="1:4" ht="12.75">
      <c r="A129" s="312"/>
      <c r="B129" s="312"/>
      <c r="D129" s="314"/>
    </row>
    <row r="130" spans="1:4" ht="12.75">
      <c r="A130" s="312"/>
      <c r="B130" s="312"/>
      <c r="D130" s="314"/>
    </row>
    <row r="131" spans="1:4" ht="12.75">
      <c r="A131" s="312"/>
      <c r="B131" s="312"/>
      <c r="D131" s="314"/>
    </row>
    <row r="132" spans="1:4" ht="12.75">
      <c r="A132" s="312"/>
      <c r="B132" s="312"/>
      <c r="D132" s="314"/>
    </row>
    <row r="133" spans="1:4" ht="12.75">
      <c r="A133" s="312"/>
      <c r="B133" s="312"/>
      <c r="D133" s="314"/>
    </row>
    <row r="134" spans="1:4" ht="12.75">
      <c r="A134" s="312"/>
      <c r="B134" s="312"/>
      <c r="D134" s="314"/>
    </row>
    <row r="135" spans="1:4" ht="12.75">
      <c r="A135" s="312"/>
      <c r="B135" s="312"/>
      <c r="D135" s="314"/>
    </row>
    <row r="136" spans="1:4" ht="12.75">
      <c r="A136" s="312"/>
      <c r="B136" s="312"/>
      <c r="D136" s="314"/>
    </row>
    <row r="137" spans="1:4" ht="12.75">
      <c r="A137" s="312"/>
      <c r="B137" s="312"/>
      <c r="D137" s="314"/>
    </row>
    <row r="138" spans="1:4" ht="12.75">
      <c r="A138" s="312"/>
      <c r="B138" s="312"/>
      <c r="D138" s="314"/>
    </row>
    <row r="139" spans="1:4" ht="12.75">
      <c r="A139" s="312"/>
      <c r="B139" s="312"/>
      <c r="D139" s="314"/>
    </row>
    <row r="140" spans="1:4" ht="12.75">
      <c r="A140" s="312"/>
      <c r="B140" s="312"/>
      <c r="D140" s="314"/>
    </row>
    <row r="141" spans="1:4" ht="12.75">
      <c r="A141" s="312"/>
      <c r="B141" s="312"/>
      <c r="D141" s="314"/>
    </row>
    <row r="142" spans="1:4" ht="12.75">
      <c r="A142" s="312"/>
      <c r="B142" s="312"/>
      <c r="D142" s="314"/>
    </row>
    <row r="143" spans="1:4" ht="12.75">
      <c r="A143" s="312"/>
      <c r="B143" s="312"/>
      <c r="D143" s="314"/>
    </row>
    <row r="144" spans="1:4" ht="12.75">
      <c r="A144" s="312"/>
      <c r="B144" s="312"/>
      <c r="D144" s="314"/>
    </row>
    <row r="145" spans="1:4" ht="12.75">
      <c r="A145" s="312"/>
      <c r="B145" s="312"/>
      <c r="D145" s="314"/>
    </row>
    <row r="146" spans="1:4" ht="12.75">
      <c r="A146" s="312"/>
      <c r="B146" s="312"/>
      <c r="D146" s="314"/>
    </row>
    <row r="147" spans="1:4" ht="12.75">
      <c r="A147" s="312"/>
      <c r="B147" s="312"/>
      <c r="D147" s="314"/>
    </row>
    <row r="148" spans="1:4" ht="12.75">
      <c r="A148" s="312"/>
      <c r="B148" s="312"/>
      <c r="D148" s="314"/>
    </row>
    <row r="149" spans="1:4" ht="12.75">
      <c r="A149" s="312"/>
      <c r="B149" s="312"/>
      <c r="D149" s="314"/>
    </row>
    <row r="150" spans="1:4" ht="12.75">
      <c r="A150" s="312"/>
      <c r="B150" s="312"/>
      <c r="D150" s="314"/>
    </row>
    <row r="151" spans="1:4" ht="12.75">
      <c r="A151" s="312"/>
      <c r="B151" s="312"/>
      <c r="D151" s="314"/>
    </row>
    <row r="152" spans="1:4" ht="12.75">
      <c r="A152" s="312"/>
      <c r="B152" s="312"/>
      <c r="D152" s="314"/>
    </row>
    <row r="153" spans="1:4" ht="12.75">
      <c r="A153" s="312"/>
      <c r="B153" s="312"/>
      <c r="D153" s="314"/>
    </row>
    <row r="154" spans="1:4" ht="12.75">
      <c r="A154" s="312"/>
      <c r="B154" s="312"/>
      <c r="D154" s="314"/>
    </row>
    <row r="155" spans="1:4" ht="12.75">
      <c r="A155" s="312"/>
      <c r="B155" s="312"/>
      <c r="D155" s="314"/>
    </row>
    <row r="156" spans="1:4" ht="12.75">
      <c r="A156" s="312"/>
      <c r="B156" s="312"/>
      <c r="D156" s="314"/>
    </row>
    <row r="157" spans="1:4" ht="12.75">
      <c r="A157" s="312"/>
      <c r="B157" s="312"/>
      <c r="D157" s="314"/>
    </row>
    <row r="158" spans="1:4" ht="12.75">
      <c r="A158" s="312"/>
      <c r="B158" s="312"/>
      <c r="D158" s="314"/>
    </row>
    <row r="159" spans="1:4" ht="12.75">
      <c r="A159" s="312"/>
      <c r="B159" s="312"/>
      <c r="D159" s="314"/>
    </row>
    <row r="160" spans="1:4" ht="12.75">
      <c r="A160" s="312"/>
      <c r="B160" s="312"/>
      <c r="D160" s="314"/>
    </row>
    <row r="161" spans="1:4" ht="12.75">
      <c r="A161" s="312"/>
      <c r="B161" s="312"/>
      <c r="D161" s="314"/>
    </row>
    <row r="162" spans="1:4" ht="12.75">
      <c r="A162" s="312"/>
      <c r="B162" s="312"/>
      <c r="D162" s="314"/>
    </row>
    <row r="163" spans="1:4" ht="12.75">
      <c r="A163" s="312"/>
      <c r="B163" s="312"/>
      <c r="D163" s="314"/>
    </row>
    <row r="164" spans="1:4" ht="12.75">
      <c r="A164" s="312"/>
      <c r="B164" s="312"/>
      <c r="D164" s="314"/>
    </row>
    <row r="165" spans="1:4" ht="12.75">
      <c r="A165" s="312"/>
      <c r="B165" s="312"/>
      <c r="D165" s="314"/>
    </row>
    <row r="166" spans="1:4" ht="12.75">
      <c r="A166" s="312"/>
      <c r="B166" s="312"/>
      <c r="D166" s="314"/>
    </row>
    <row r="167" spans="1:4" ht="12.75">
      <c r="A167" s="312"/>
      <c r="B167" s="312"/>
      <c r="D167" s="314"/>
    </row>
    <row r="168" spans="1:4" ht="12.75">
      <c r="A168" s="312"/>
      <c r="B168" s="312"/>
      <c r="D168" s="314"/>
    </row>
    <row r="169" spans="1:4" ht="12.75">
      <c r="A169" s="312"/>
      <c r="B169" s="312"/>
      <c r="D169" s="314"/>
    </row>
    <row r="170" spans="1:4" ht="12.75">
      <c r="A170" s="312"/>
      <c r="B170" s="312"/>
      <c r="D170" s="314"/>
    </row>
    <row r="171" spans="1:4" ht="12.75">
      <c r="A171" s="312"/>
      <c r="B171" s="312"/>
      <c r="D171" s="314"/>
    </row>
    <row r="172" spans="1:4" ht="12.75">
      <c r="A172" s="312"/>
      <c r="B172" s="312"/>
      <c r="D172" s="314"/>
    </row>
    <row r="173" spans="1:4" ht="12.75">
      <c r="A173" s="312"/>
      <c r="B173" s="312"/>
      <c r="D173" s="314"/>
    </row>
    <row r="174" spans="1:4" ht="12.75">
      <c r="A174" s="312"/>
      <c r="B174" s="312"/>
      <c r="D174" s="314"/>
    </row>
    <row r="175" spans="1:4" ht="12.75">
      <c r="A175" s="312"/>
      <c r="B175" s="312"/>
      <c r="D175" s="314"/>
    </row>
    <row r="176" spans="1:4" ht="12.75">
      <c r="A176" s="312"/>
      <c r="B176" s="312"/>
      <c r="D176" s="314"/>
    </row>
    <row r="177" spans="1:4" ht="12.75">
      <c r="A177" s="312"/>
      <c r="B177" s="312"/>
      <c r="D177" s="314"/>
    </row>
    <row r="178" spans="1:4" ht="12.75">
      <c r="A178" s="312"/>
      <c r="B178" s="312"/>
      <c r="D178" s="314"/>
    </row>
    <row r="179" spans="1:4" ht="12.75">
      <c r="A179" s="312"/>
      <c r="B179" s="312"/>
      <c r="D179" s="314"/>
    </row>
    <row r="180" spans="1:4" ht="12.75">
      <c r="A180" s="312"/>
      <c r="B180" s="312"/>
      <c r="D180" s="314"/>
    </row>
    <row r="181" spans="1:4" ht="12.75">
      <c r="A181" s="312"/>
      <c r="B181" s="312"/>
      <c r="D181" s="314"/>
    </row>
    <row r="182" spans="1:4" ht="12.75">
      <c r="A182" s="312"/>
      <c r="B182" s="312"/>
      <c r="D182" s="314"/>
    </row>
    <row r="183" spans="1:4" ht="12.75">
      <c r="A183" s="312"/>
      <c r="B183" s="312"/>
      <c r="D183" s="314"/>
    </row>
    <row r="184" spans="1:4" ht="12.75">
      <c r="A184" s="312"/>
      <c r="B184" s="312"/>
      <c r="D184" s="314"/>
    </row>
    <row r="185" spans="1:4" ht="12.75">
      <c r="A185" s="312"/>
      <c r="B185" s="312"/>
      <c r="D185" s="314"/>
    </row>
    <row r="186" spans="1:4" ht="12.75">
      <c r="A186" s="312"/>
      <c r="B186" s="312"/>
      <c r="D186" s="314"/>
    </row>
    <row r="187" spans="1:4" ht="12.75">
      <c r="A187" s="312"/>
      <c r="B187" s="312"/>
      <c r="D187" s="314"/>
    </row>
    <row r="188" spans="1:4" ht="12.75">
      <c r="A188" s="312"/>
      <c r="B188" s="312"/>
      <c r="D188" s="314"/>
    </row>
    <row r="189" spans="1:4" ht="12.75">
      <c r="A189" s="312"/>
      <c r="B189" s="312"/>
      <c r="D189" s="314"/>
    </row>
    <row r="190" spans="1:4" ht="12.75">
      <c r="A190" s="312"/>
      <c r="B190" s="312"/>
      <c r="D190" s="314"/>
    </row>
    <row r="191" spans="1:4" ht="12.75">
      <c r="A191" s="312"/>
      <c r="B191" s="312"/>
      <c r="D191" s="314"/>
    </row>
    <row r="192" spans="1:4" ht="12.75">
      <c r="A192" s="312"/>
      <c r="B192" s="312"/>
      <c r="D192" s="314"/>
    </row>
    <row r="193" spans="1:4" ht="12.75">
      <c r="A193" s="312"/>
      <c r="B193" s="312"/>
      <c r="D193" s="314"/>
    </row>
    <row r="194" spans="1:4" ht="12.75">
      <c r="A194" s="312"/>
      <c r="B194" s="312"/>
      <c r="D194" s="314"/>
    </row>
    <row r="195" spans="1:4" ht="12.75">
      <c r="A195" s="312"/>
      <c r="B195" s="312"/>
      <c r="D195" s="314"/>
    </row>
    <row r="196" spans="1:4" ht="12.75">
      <c r="A196" s="312"/>
      <c r="B196" s="312"/>
      <c r="D196" s="314"/>
    </row>
    <row r="197" spans="1:4" ht="12.75">
      <c r="A197" s="312"/>
      <c r="B197" s="312"/>
      <c r="D197" s="314"/>
    </row>
    <row r="198" spans="1:4" ht="12.75">
      <c r="A198" s="312"/>
      <c r="B198" s="312"/>
      <c r="D198" s="314"/>
    </row>
    <row r="199" spans="1:4" ht="12.75">
      <c r="A199" s="312"/>
      <c r="B199" s="312"/>
      <c r="D199" s="314"/>
    </row>
    <row r="200" spans="1:4" ht="12.75">
      <c r="A200" s="312"/>
      <c r="B200" s="312"/>
      <c r="D200" s="314"/>
    </row>
    <row r="201" spans="1:4" ht="12.75">
      <c r="A201" s="312"/>
      <c r="B201" s="312"/>
      <c r="D201" s="314"/>
    </row>
    <row r="202" spans="1:4" ht="12.75">
      <c r="A202" s="312"/>
      <c r="B202" s="312"/>
      <c r="D202" s="314"/>
    </row>
    <row r="203" spans="1:4" ht="12.75">
      <c r="A203" s="312"/>
      <c r="B203" s="312"/>
      <c r="D203" s="314"/>
    </row>
    <row r="204" spans="1:4" ht="12.75">
      <c r="A204" s="312"/>
      <c r="B204" s="312"/>
      <c r="D204" s="314"/>
    </row>
    <row r="205" spans="1:4" ht="12.75">
      <c r="A205" s="312"/>
      <c r="B205" s="312"/>
      <c r="D205" s="314"/>
    </row>
    <row r="206" spans="1:4" ht="12.75">
      <c r="A206" s="312"/>
      <c r="B206" s="312"/>
      <c r="D206" s="314"/>
    </row>
    <row r="207" spans="1:4" ht="12.75">
      <c r="A207" s="312"/>
      <c r="B207" s="312"/>
      <c r="D207" s="314"/>
    </row>
    <row r="208" spans="1:4" ht="12.75">
      <c r="A208" s="312"/>
      <c r="B208" s="312"/>
      <c r="D208" s="314"/>
    </row>
    <row r="209" spans="1:4" ht="12.75">
      <c r="A209" s="312"/>
      <c r="B209" s="312"/>
      <c r="D209" s="314"/>
    </row>
    <row r="210" spans="1:4" ht="12.75">
      <c r="A210" s="312"/>
      <c r="B210" s="312"/>
      <c r="D210" s="314"/>
    </row>
    <row r="211" spans="1:4" ht="12.75">
      <c r="A211" s="312"/>
      <c r="B211" s="312"/>
      <c r="D211" s="314"/>
    </row>
    <row r="212" spans="1:4" ht="12.75">
      <c r="A212" s="312"/>
      <c r="B212" s="312"/>
      <c r="D212" s="314"/>
    </row>
    <row r="213" spans="1:4" ht="12.75">
      <c r="A213" s="312"/>
      <c r="B213" s="312"/>
      <c r="D213" s="314"/>
    </row>
    <row r="214" spans="1:4" ht="12.75">
      <c r="A214" s="312"/>
      <c r="B214" s="312"/>
      <c r="D214" s="314"/>
    </row>
    <row r="215" spans="1:4" ht="12.75">
      <c r="A215" s="312"/>
      <c r="B215" s="312"/>
      <c r="D215" s="314"/>
    </row>
    <row r="216" spans="1:4" ht="12.75">
      <c r="A216" s="312"/>
      <c r="B216" s="312"/>
      <c r="D216" s="314"/>
    </row>
    <row r="217" spans="1:4" ht="12.75">
      <c r="A217" s="312"/>
      <c r="B217" s="312"/>
      <c r="D217" s="314"/>
    </row>
    <row r="218" spans="1:4" ht="12.75">
      <c r="A218" s="312"/>
      <c r="B218" s="312"/>
      <c r="D218" s="314"/>
    </row>
    <row r="219" spans="1:4" ht="12.75">
      <c r="A219" s="312"/>
      <c r="B219" s="312"/>
      <c r="D219" s="314"/>
    </row>
    <row r="220" spans="1:4" ht="12.75">
      <c r="A220" s="312"/>
      <c r="B220" s="312"/>
      <c r="D220" s="314"/>
    </row>
    <row r="221" spans="1:4" ht="12.75">
      <c r="A221" s="312"/>
      <c r="B221" s="312"/>
      <c r="D221" s="314"/>
    </row>
    <row r="222" spans="1:4" ht="12.75">
      <c r="A222" s="312"/>
      <c r="B222" s="312"/>
      <c r="D222" s="314"/>
    </row>
    <row r="223" spans="1:4" ht="12.75">
      <c r="A223" s="312"/>
      <c r="B223" s="312"/>
      <c r="D223" s="314"/>
    </row>
    <row r="224" spans="1:4" ht="12.75">
      <c r="A224" s="312"/>
      <c r="B224" s="312"/>
      <c r="D224" s="314"/>
    </row>
    <row r="225" spans="1:4" ht="12.75">
      <c r="A225" s="312"/>
      <c r="B225" s="312"/>
      <c r="D225" s="314"/>
    </row>
    <row r="226" spans="1:4" ht="12.75">
      <c r="A226" s="312"/>
      <c r="B226" s="312"/>
      <c r="D226" s="314"/>
    </row>
    <row r="227" spans="1:4" ht="12.75">
      <c r="A227" s="312"/>
      <c r="B227" s="312"/>
      <c r="D227" s="314"/>
    </row>
    <row r="228" spans="1:4" ht="12.75">
      <c r="A228" s="312"/>
      <c r="B228" s="312"/>
      <c r="D228" s="314"/>
    </row>
    <row r="229" spans="1:4" ht="12.75">
      <c r="A229" s="312"/>
      <c r="B229" s="312"/>
      <c r="D229" s="314"/>
    </row>
    <row r="230" spans="1:4" ht="12.75">
      <c r="A230" s="312"/>
      <c r="B230" s="312"/>
      <c r="D230" s="314"/>
    </row>
    <row r="231" spans="1:4" ht="12.75">
      <c r="A231" s="312"/>
      <c r="B231" s="312"/>
      <c r="D231" s="314"/>
    </row>
    <row r="232" spans="1:4" ht="12.75">
      <c r="A232" s="312"/>
      <c r="B232" s="312"/>
      <c r="D232" s="314"/>
    </row>
    <row r="233" spans="1:4" ht="12.75">
      <c r="A233" s="312"/>
      <c r="B233" s="312"/>
      <c r="D233" s="314"/>
    </row>
    <row r="234" spans="1:4" ht="12.75">
      <c r="A234" s="312"/>
      <c r="B234" s="312"/>
      <c r="D234" s="314"/>
    </row>
    <row r="235" spans="1:4" ht="12.75">
      <c r="A235" s="312"/>
      <c r="B235" s="312"/>
      <c r="D235" s="314"/>
    </row>
    <row r="236" spans="1:4" ht="12.75">
      <c r="A236" s="312"/>
      <c r="B236" s="312"/>
      <c r="D236" s="314"/>
    </row>
    <row r="237" spans="1:4" ht="12.75">
      <c r="A237" s="312"/>
      <c r="B237" s="312"/>
      <c r="D237" s="314"/>
    </row>
    <row r="238" spans="1:4" ht="12.75">
      <c r="A238" s="312"/>
      <c r="B238" s="312"/>
      <c r="D238" s="314"/>
    </row>
    <row r="239" spans="1:4" ht="12.75">
      <c r="A239" s="312"/>
      <c r="B239" s="312"/>
      <c r="D239" s="314"/>
    </row>
    <row r="240" spans="1:4" ht="12.75">
      <c r="A240" s="312"/>
      <c r="B240" s="312"/>
      <c r="D240" s="314"/>
    </row>
    <row r="241" spans="1:4" ht="12.75">
      <c r="A241" s="312"/>
      <c r="B241" s="312"/>
      <c r="D241" s="314"/>
    </row>
    <row r="242" spans="1:4" ht="12.75">
      <c r="A242" s="312"/>
      <c r="B242" s="312"/>
      <c r="D242" s="314"/>
    </row>
    <row r="243" spans="1:4" ht="12.75">
      <c r="A243" s="312"/>
      <c r="B243" s="312"/>
      <c r="D243" s="314"/>
    </row>
    <row r="244" spans="1:4" ht="12.75">
      <c r="A244" s="312"/>
      <c r="B244" s="312"/>
      <c r="D244" s="314"/>
    </row>
    <row r="245" spans="1:4" ht="12.75">
      <c r="A245" s="312"/>
      <c r="B245" s="312"/>
      <c r="D245" s="314"/>
    </row>
    <row r="246" spans="1:4" ht="12.75">
      <c r="A246" s="312"/>
      <c r="B246" s="312"/>
      <c r="D246" s="314"/>
    </row>
    <row r="247" spans="1:4" ht="12.75">
      <c r="A247" s="312"/>
      <c r="B247" s="312"/>
      <c r="D247" s="314"/>
    </row>
    <row r="248" spans="1:4" ht="12.75">
      <c r="A248" s="312"/>
      <c r="B248" s="312"/>
      <c r="D248" s="314"/>
    </row>
    <row r="249" spans="1:4" ht="12.75">
      <c r="A249" s="312"/>
      <c r="B249" s="312"/>
      <c r="D249" s="314"/>
    </row>
    <row r="250" spans="1:4" ht="12.75">
      <c r="A250" s="312"/>
      <c r="B250" s="312"/>
      <c r="D250" s="314"/>
    </row>
    <row r="251" spans="1:4" ht="12.75">
      <c r="A251" s="312"/>
      <c r="B251" s="312"/>
      <c r="D251" s="314"/>
    </row>
    <row r="252" spans="1:4" ht="12.75">
      <c r="A252" s="312"/>
      <c r="B252" s="312"/>
      <c r="D252" s="314"/>
    </row>
    <row r="253" spans="1:4" ht="12.75">
      <c r="A253" s="312"/>
      <c r="B253" s="312"/>
      <c r="D253" s="314"/>
    </row>
    <row r="254" spans="1:4" ht="12.75">
      <c r="A254" s="312"/>
      <c r="B254" s="312"/>
      <c r="D254" s="314"/>
    </row>
    <row r="255" spans="1:4" ht="12.75">
      <c r="A255" s="312"/>
      <c r="B255" s="312"/>
      <c r="D255" s="314"/>
    </row>
    <row r="256" spans="1:4" ht="12.75">
      <c r="A256" s="312"/>
      <c r="B256" s="312"/>
      <c r="D256" s="314"/>
    </row>
    <row r="257" spans="1:4" ht="12.75">
      <c r="A257" s="312"/>
      <c r="B257" s="312"/>
      <c r="D257" s="314"/>
    </row>
    <row r="258" spans="1:4" ht="12.75">
      <c r="A258" s="312"/>
      <c r="B258" s="312"/>
      <c r="D258" s="314"/>
    </row>
    <row r="259" spans="1:4" ht="12.75">
      <c r="A259" s="312"/>
      <c r="B259" s="312"/>
      <c r="D259" s="314"/>
    </row>
    <row r="260" spans="1:4" ht="12.75">
      <c r="A260" s="312"/>
      <c r="B260" s="312"/>
      <c r="D260" s="314"/>
    </row>
    <row r="261" spans="1:4" ht="12.75">
      <c r="A261" s="312"/>
      <c r="B261" s="312"/>
      <c r="D261" s="314"/>
    </row>
    <row r="262" spans="1:4" ht="12.75">
      <c r="A262" s="312"/>
      <c r="B262" s="312"/>
      <c r="D262" s="314"/>
    </row>
    <row r="263" spans="1:4" ht="12.75">
      <c r="A263" s="312"/>
      <c r="B263" s="312"/>
      <c r="D263" s="314"/>
    </row>
    <row r="264" spans="1:4" ht="12.75">
      <c r="A264" s="312"/>
      <c r="B264" s="312"/>
      <c r="D264" s="314"/>
    </row>
    <row r="265" spans="1:4" ht="12.75">
      <c r="A265" s="312"/>
      <c r="B265" s="312"/>
      <c r="D265" s="314"/>
    </row>
    <row r="266" spans="1:4" ht="12.75">
      <c r="A266" s="312"/>
      <c r="B266" s="312"/>
      <c r="D266" s="314"/>
    </row>
    <row r="267" spans="1:4" ht="12.75">
      <c r="A267" s="312"/>
      <c r="B267" s="312"/>
      <c r="D267" s="314"/>
    </row>
    <row r="268" spans="1:4" ht="12.75">
      <c r="A268" s="312"/>
      <c r="B268" s="312"/>
      <c r="D268" s="314"/>
    </row>
    <row r="269" spans="1:4" ht="12.75">
      <c r="A269" s="312"/>
      <c r="B269" s="312"/>
      <c r="D269" s="314"/>
    </row>
    <row r="270" spans="1:4" ht="12.75">
      <c r="A270" s="312"/>
      <c r="B270" s="312"/>
      <c r="D270" s="314"/>
    </row>
    <row r="271" spans="1:4" ht="12.75">
      <c r="A271" s="312"/>
      <c r="B271" s="312"/>
      <c r="D271" s="314"/>
    </row>
    <row r="272" spans="1:4" ht="12.75">
      <c r="A272" s="312"/>
      <c r="B272" s="312"/>
      <c r="D272" s="314"/>
    </row>
    <row r="273" spans="1:4" ht="12.75">
      <c r="A273" s="312"/>
      <c r="B273" s="312"/>
      <c r="D273" s="314"/>
    </row>
    <row r="274" spans="1:4" ht="12.75">
      <c r="A274" s="312"/>
      <c r="B274" s="312"/>
      <c r="D274" s="314"/>
    </row>
    <row r="275" spans="1:4" ht="12.75">
      <c r="A275" s="312"/>
      <c r="B275" s="312"/>
      <c r="D275" s="314"/>
    </row>
    <row r="276" spans="1:4" ht="12.75">
      <c r="A276" s="312"/>
      <c r="B276" s="312"/>
      <c r="D276" s="314"/>
    </row>
    <row r="277" spans="1:4" ht="12.75">
      <c r="A277" s="312"/>
      <c r="B277" s="312"/>
      <c r="D277" s="314"/>
    </row>
    <row r="278" spans="1:4" ht="12.75">
      <c r="A278" s="312"/>
      <c r="B278" s="312"/>
      <c r="D278" s="314"/>
    </row>
    <row r="279" spans="1:4" ht="12.75">
      <c r="A279" s="312"/>
      <c r="B279" s="312"/>
      <c r="D279" s="314"/>
    </row>
    <row r="280" spans="1:4" ht="12.75">
      <c r="A280" s="312"/>
      <c r="B280" s="312"/>
      <c r="D280" s="314"/>
    </row>
    <row r="281" spans="1:4" ht="12.75">
      <c r="A281" s="312"/>
      <c r="B281" s="312"/>
      <c r="D281" s="314"/>
    </row>
    <row r="282" spans="1:4" ht="12.75">
      <c r="A282" s="312"/>
      <c r="B282" s="312"/>
      <c r="D282" s="314"/>
    </row>
    <row r="283" spans="1:4" ht="12.75">
      <c r="A283" s="312"/>
      <c r="B283" s="312"/>
      <c r="D283" s="314"/>
    </row>
    <row r="284" spans="1:4" ht="12.75">
      <c r="A284" s="312"/>
      <c r="B284" s="312"/>
      <c r="D284" s="314"/>
    </row>
    <row r="285" spans="1:4" ht="12.75">
      <c r="A285" s="312"/>
      <c r="B285" s="312"/>
      <c r="D285" s="314"/>
    </row>
    <row r="286" spans="1:4" ht="12.75">
      <c r="A286" s="312"/>
      <c r="B286" s="312"/>
      <c r="D286" s="314"/>
    </row>
    <row r="287" spans="1:4" ht="12.75">
      <c r="A287" s="312"/>
      <c r="B287" s="312"/>
      <c r="D287" s="314"/>
    </row>
    <row r="288" spans="1:4" ht="12.75">
      <c r="A288" s="312"/>
      <c r="B288" s="312"/>
      <c r="D288" s="314"/>
    </row>
    <row r="289" spans="1:4" ht="12.75">
      <c r="A289" s="312"/>
      <c r="B289" s="312"/>
      <c r="D289" s="314"/>
    </row>
    <row r="290" spans="1:4" ht="12.75">
      <c r="A290" s="312"/>
      <c r="B290" s="312"/>
      <c r="D290" s="314"/>
    </row>
    <row r="291" spans="1:4" ht="12.75">
      <c r="A291" s="312"/>
      <c r="B291" s="312"/>
      <c r="D291" s="314"/>
    </row>
    <row r="292" spans="1:4" ht="12.75">
      <c r="A292" s="312"/>
      <c r="B292" s="312"/>
      <c r="D292" s="314"/>
    </row>
    <row r="293" spans="1:4" ht="12.75">
      <c r="A293" s="312"/>
      <c r="B293" s="312"/>
      <c r="D293" s="314"/>
    </row>
    <row r="294" spans="1:4" ht="12.75">
      <c r="A294" s="312"/>
      <c r="B294" s="312"/>
      <c r="D294" s="314"/>
    </row>
    <row r="295" spans="1:4" ht="12.75">
      <c r="A295" s="312"/>
      <c r="B295" s="312"/>
      <c r="D295" s="314"/>
    </row>
    <row r="296" spans="1:4" ht="12.75">
      <c r="A296" s="312"/>
      <c r="B296" s="312"/>
      <c r="D296" s="314"/>
    </row>
    <row r="297" spans="1:4" ht="12.75">
      <c r="A297" s="312"/>
      <c r="B297" s="312"/>
      <c r="D297" s="314"/>
    </row>
    <row r="298" spans="1:4" ht="12.75">
      <c r="A298" s="312"/>
      <c r="B298" s="312"/>
      <c r="D298" s="314"/>
    </row>
    <row r="299" spans="1:4" ht="12.75">
      <c r="A299" s="312"/>
      <c r="B299" s="312"/>
      <c r="D299" s="314"/>
    </row>
    <row r="300" spans="1:4" ht="12.75">
      <c r="A300" s="312"/>
      <c r="B300" s="312"/>
      <c r="D300" s="314"/>
    </row>
    <row r="301" spans="1:4" ht="12.75">
      <c r="A301" s="312"/>
      <c r="B301" s="312"/>
      <c r="D301" s="314"/>
    </row>
    <row r="302" spans="1:4" ht="12.75">
      <c r="A302" s="312"/>
      <c r="B302" s="312"/>
      <c r="D302" s="314"/>
    </row>
    <row r="303" spans="1:4" ht="12.75">
      <c r="A303" s="312"/>
      <c r="B303" s="312"/>
      <c r="D303" s="314"/>
    </row>
    <row r="304" spans="1:4" ht="12.75">
      <c r="A304" s="312"/>
      <c r="B304" s="312"/>
      <c r="D304" s="314"/>
    </row>
    <row r="305" spans="1:4" ht="12.75">
      <c r="A305" s="312"/>
      <c r="B305" s="312"/>
      <c r="D305" s="314"/>
    </row>
    <row r="306" spans="1:4" ht="12.75">
      <c r="A306" s="312"/>
      <c r="B306" s="312"/>
      <c r="D306" s="314"/>
    </row>
    <row r="307" spans="1:4" ht="12.75">
      <c r="A307" s="312"/>
      <c r="B307" s="312"/>
      <c r="D307" s="314"/>
    </row>
    <row r="308" spans="1:4" ht="12.75">
      <c r="A308" s="312"/>
      <c r="B308" s="312"/>
      <c r="D308" s="314"/>
    </row>
    <row r="309" spans="1:4" ht="12.75">
      <c r="A309" s="312"/>
      <c r="B309" s="312"/>
      <c r="D309" s="314"/>
    </row>
    <row r="310" spans="1:4" ht="12.75">
      <c r="A310" s="312"/>
      <c r="B310" s="312"/>
      <c r="D310" s="314"/>
    </row>
    <row r="311" spans="1:4" ht="12.75">
      <c r="A311" s="312"/>
      <c r="B311" s="312"/>
      <c r="D311" s="314"/>
    </row>
    <row r="312" spans="1:4" ht="12.75">
      <c r="A312" s="312"/>
      <c r="B312" s="312"/>
      <c r="D312" s="314"/>
    </row>
    <row r="313" spans="1:4" ht="12.75">
      <c r="A313" s="312"/>
      <c r="B313" s="312"/>
      <c r="D313" s="314"/>
    </row>
    <row r="314" spans="1:4" ht="12.75">
      <c r="A314" s="312"/>
      <c r="B314" s="312"/>
      <c r="D314" s="314"/>
    </row>
    <row r="315" spans="1:4" ht="12.75">
      <c r="A315" s="312"/>
      <c r="B315" s="312"/>
      <c r="D315" s="314"/>
    </row>
    <row r="316" spans="1:4" ht="12.75">
      <c r="A316" s="312"/>
      <c r="B316" s="312"/>
      <c r="D316" s="314"/>
    </row>
    <row r="317" spans="1:4" ht="12.75">
      <c r="A317" s="312"/>
      <c r="B317" s="312"/>
      <c r="D317" s="314"/>
    </row>
    <row r="318" spans="1:4" ht="12.75">
      <c r="A318" s="312"/>
      <c r="B318" s="312"/>
      <c r="D318" s="314"/>
    </row>
    <row r="319" spans="1:4" ht="12.75">
      <c r="A319" s="312"/>
      <c r="B319" s="312"/>
      <c r="D319" s="314"/>
    </row>
    <row r="320" spans="1:4" ht="12.75">
      <c r="A320" s="312"/>
      <c r="B320" s="312"/>
      <c r="D320" s="314"/>
    </row>
    <row r="321" spans="1:4" ht="12.75">
      <c r="A321" s="312"/>
      <c r="B321" s="312"/>
      <c r="D321" s="314"/>
    </row>
    <row r="322" spans="1:4" ht="12.75">
      <c r="A322" s="312"/>
      <c r="B322" s="312"/>
      <c r="D322" s="314"/>
    </row>
    <row r="323" spans="1:4" ht="12.75">
      <c r="A323" s="312"/>
      <c r="B323" s="312"/>
      <c r="D323" s="314"/>
    </row>
    <row r="324" spans="1:4" ht="12.75">
      <c r="A324" s="312"/>
      <c r="B324" s="312"/>
      <c r="D324" s="314"/>
    </row>
    <row r="325" spans="1:4" ht="12.75">
      <c r="A325" s="312"/>
      <c r="B325" s="312"/>
      <c r="D325" s="314"/>
    </row>
    <row r="326" spans="1:4" ht="12.75">
      <c r="A326" s="312"/>
      <c r="B326" s="312"/>
      <c r="D326" s="314"/>
    </row>
    <row r="327" spans="1:4" ht="12.75">
      <c r="A327" s="312"/>
      <c r="B327" s="312"/>
      <c r="D327" s="314"/>
    </row>
    <row r="328" spans="1:4" ht="12.75">
      <c r="A328" s="312"/>
      <c r="B328" s="312"/>
      <c r="D328" s="314"/>
    </row>
    <row r="329" spans="1:4" ht="12.75">
      <c r="A329" s="312"/>
      <c r="B329" s="312"/>
      <c r="D329" s="314"/>
    </row>
    <row r="330" spans="1:4" ht="12.75">
      <c r="A330" s="312"/>
      <c r="B330" s="312"/>
      <c r="D330" s="314"/>
    </row>
    <row r="331" spans="1:4" ht="12.75">
      <c r="A331" s="312"/>
      <c r="B331" s="312"/>
      <c r="D331" s="314"/>
    </row>
    <row r="332" spans="1:4" ht="12.75">
      <c r="A332" s="312"/>
      <c r="B332" s="312"/>
      <c r="D332" s="314"/>
    </row>
    <row r="333" spans="1:4" ht="12.75">
      <c r="A333" s="312"/>
      <c r="B333" s="312"/>
      <c r="D333" s="314"/>
    </row>
    <row r="334" spans="1:4" ht="12.75">
      <c r="A334" s="312"/>
      <c r="B334" s="312"/>
      <c r="D334" s="314"/>
    </row>
    <row r="335" spans="1:4" ht="12.75">
      <c r="A335" s="312"/>
      <c r="B335" s="312"/>
      <c r="D335" s="314"/>
    </row>
    <row r="336" spans="1:4" ht="12.75">
      <c r="A336" s="312"/>
      <c r="B336" s="312"/>
      <c r="D336" s="314"/>
    </row>
    <row r="337" spans="1:4" ht="12.75">
      <c r="A337" s="312"/>
      <c r="B337" s="312"/>
      <c r="D337" s="314"/>
    </row>
    <row r="338" spans="1:4" ht="12.75">
      <c r="A338" s="312"/>
      <c r="B338" s="312"/>
      <c r="D338" s="314"/>
    </row>
    <row r="339" spans="1:4" ht="12.75">
      <c r="A339" s="312"/>
      <c r="B339" s="312"/>
      <c r="D339" s="314"/>
    </row>
    <row r="340" spans="1:4" ht="12.75">
      <c r="A340" s="312"/>
      <c r="B340" s="312"/>
      <c r="D340" s="314"/>
    </row>
    <row r="341" spans="1:4" ht="12.75">
      <c r="A341" s="312"/>
      <c r="B341" s="312"/>
      <c r="D341" s="314"/>
    </row>
    <row r="342" spans="1:4" ht="12.75">
      <c r="A342" s="312"/>
      <c r="B342" s="312"/>
      <c r="D342" s="314"/>
    </row>
    <row r="343" spans="1:4" ht="12.75">
      <c r="A343" s="312"/>
      <c r="B343" s="312"/>
      <c r="D343" s="314"/>
    </row>
    <row r="344" spans="1:4" ht="12.75">
      <c r="A344" s="312"/>
      <c r="B344" s="312"/>
      <c r="D344" s="314"/>
    </row>
    <row r="345" spans="1:4" ht="12.75">
      <c r="A345" s="312"/>
      <c r="B345" s="312"/>
      <c r="D345" s="314"/>
    </row>
    <row r="346" spans="1:4" ht="12.75">
      <c r="A346" s="312"/>
      <c r="B346" s="312"/>
      <c r="D346" s="314"/>
    </row>
    <row r="347" spans="1:4" ht="12.75">
      <c r="A347" s="312"/>
      <c r="B347" s="312"/>
      <c r="D347" s="314"/>
    </row>
    <row r="348" spans="1:4" ht="12.75">
      <c r="A348" s="312"/>
      <c r="B348" s="312"/>
      <c r="D348" s="314"/>
    </row>
    <row r="349" spans="1:4" ht="12.75">
      <c r="A349" s="312"/>
      <c r="B349" s="312"/>
      <c r="D349" s="314"/>
    </row>
    <row r="350" spans="1:4" ht="12.75">
      <c r="A350" s="312"/>
      <c r="B350" s="312"/>
      <c r="D350" s="314"/>
    </row>
    <row r="351" spans="1:4" ht="12.75">
      <c r="A351" s="312"/>
      <c r="B351" s="312"/>
      <c r="D351" s="314"/>
    </row>
    <row r="352" spans="1:4" ht="12.75">
      <c r="A352" s="312"/>
      <c r="B352" s="312"/>
      <c r="D352" s="314"/>
    </row>
    <row r="353" spans="1:4" ht="12.75">
      <c r="A353" s="312"/>
      <c r="B353" s="312"/>
      <c r="D353" s="314"/>
    </row>
    <row r="354" spans="1:4" ht="12.75">
      <c r="A354" s="312"/>
      <c r="B354" s="312"/>
      <c r="D354" s="314"/>
    </row>
    <row r="355" spans="1:4" ht="12.75">
      <c r="A355" s="312"/>
      <c r="B355" s="312"/>
      <c r="D355" s="314"/>
    </row>
    <row r="356" spans="1:4" ht="12.75">
      <c r="A356" s="312"/>
      <c r="B356" s="312"/>
      <c r="D356" s="314"/>
    </row>
    <row r="357" spans="1:4" ht="12.75">
      <c r="A357" s="312"/>
      <c r="B357" s="312"/>
      <c r="D357" s="314"/>
    </row>
    <row r="358" spans="1:4" ht="12.75">
      <c r="A358" s="312"/>
      <c r="B358" s="312"/>
      <c r="D358" s="314"/>
    </row>
    <row r="359" spans="1:4" ht="12.75">
      <c r="A359" s="312"/>
      <c r="B359" s="312"/>
      <c r="D359" s="314"/>
    </row>
    <row r="360" spans="1:4" ht="12.75">
      <c r="A360" s="312"/>
      <c r="B360" s="312"/>
      <c r="D360" s="314"/>
    </row>
    <row r="361" spans="1:4" ht="12.75">
      <c r="A361" s="312"/>
      <c r="B361" s="312"/>
      <c r="D361" s="314"/>
    </row>
    <row r="362" spans="1:4" ht="12.75">
      <c r="A362" s="312"/>
      <c r="B362" s="312"/>
      <c r="D362" s="314"/>
    </row>
    <row r="363" spans="1:4" ht="12.75">
      <c r="A363" s="312"/>
      <c r="B363" s="312"/>
      <c r="D363" s="314"/>
    </row>
    <row r="364" spans="1:4" ht="12.75">
      <c r="A364" s="312"/>
      <c r="B364" s="312"/>
      <c r="D364" s="314"/>
    </row>
    <row r="365" spans="1:4" ht="12.75">
      <c r="A365" s="312"/>
      <c r="B365" s="312"/>
      <c r="D365" s="314"/>
    </row>
    <row r="366" spans="1:4" ht="12.75">
      <c r="A366" s="312"/>
      <c r="B366" s="312"/>
      <c r="D366" s="314"/>
    </row>
    <row r="367" spans="1:4" ht="12.75">
      <c r="A367" s="312"/>
      <c r="B367" s="312"/>
      <c r="D367" s="314"/>
    </row>
    <row r="368" spans="1:4" ht="12.75">
      <c r="A368" s="312"/>
      <c r="B368" s="312"/>
      <c r="D368" s="314"/>
    </row>
    <row r="369" spans="1:4" ht="12.75">
      <c r="A369" s="312"/>
      <c r="B369" s="312"/>
      <c r="D369" s="314"/>
    </row>
    <row r="370" spans="1:4" ht="12.75">
      <c r="A370" s="312"/>
      <c r="B370" s="312"/>
      <c r="D370" s="314"/>
    </row>
    <row r="371" spans="1:4" ht="12.75">
      <c r="A371" s="312"/>
      <c r="B371" s="312"/>
      <c r="D371" s="314"/>
    </row>
    <row r="372" spans="1:4" ht="12.75">
      <c r="A372" s="312"/>
      <c r="B372" s="312"/>
      <c r="D372" s="314"/>
    </row>
    <row r="373" spans="1:4" ht="12.75">
      <c r="A373" s="312"/>
      <c r="B373" s="312"/>
      <c r="D373" s="314"/>
    </row>
    <row r="374" spans="1:4" ht="12.75">
      <c r="A374" s="312"/>
      <c r="B374" s="312"/>
      <c r="D374" s="314"/>
    </row>
    <row r="375" spans="1:4" ht="12.75">
      <c r="A375" s="312"/>
      <c r="B375" s="312"/>
      <c r="D375" s="314"/>
    </row>
    <row r="376" spans="1:4" ht="12.75">
      <c r="A376" s="312"/>
      <c r="B376" s="312"/>
      <c r="D376" s="314"/>
    </row>
    <row r="377" spans="1:4" ht="12.75">
      <c r="A377" s="312"/>
      <c r="B377" s="312"/>
      <c r="D377" s="314"/>
    </row>
    <row r="378" spans="1:4" ht="12.75">
      <c r="A378" s="312"/>
      <c r="B378" s="312"/>
      <c r="D378" s="314"/>
    </row>
    <row r="379" spans="1:4" ht="12.75">
      <c r="A379" s="312"/>
      <c r="B379" s="312"/>
      <c r="D379" s="314"/>
    </row>
    <row r="380" spans="1:4" ht="12.75">
      <c r="A380" s="312"/>
      <c r="B380" s="312"/>
      <c r="D380" s="314"/>
    </row>
    <row r="381" spans="1:4" ht="12.75">
      <c r="A381" s="312"/>
      <c r="B381" s="312"/>
      <c r="D381" s="314"/>
    </row>
    <row r="382" spans="1:4" ht="12.75">
      <c r="A382" s="312"/>
      <c r="B382" s="312"/>
      <c r="D382" s="314"/>
    </row>
    <row r="383" spans="1:4" ht="12.75">
      <c r="A383" s="312"/>
      <c r="B383" s="312"/>
      <c r="D383" s="314"/>
    </row>
    <row r="384" spans="1:4" ht="12.75">
      <c r="A384" s="312"/>
      <c r="B384" s="312"/>
      <c r="D384" s="314"/>
    </row>
    <row r="385" spans="1:4" ht="12.75">
      <c r="A385" s="312"/>
      <c r="B385" s="312"/>
      <c r="D385" s="314"/>
    </row>
    <row r="386" spans="1:4" ht="12.75">
      <c r="A386" s="312"/>
      <c r="B386" s="312"/>
      <c r="D386" s="314"/>
    </row>
    <row r="387" spans="1:4" ht="12.75">
      <c r="A387" s="312"/>
      <c r="B387" s="312"/>
      <c r="D387" s="314"/>
    </row>
    <row r="388" spans="1:4" ht="12.75">
      <c r="A388" s="312"/>
      <c r="B388" s="312"/>
      <c r="D388" s="314"/>
    </row>
    <row r="389" spans="1:4" ht="12.75">
      <c r="A389" s="312"/>
      <c r="B389" s="312"/>
      <c r="D389" s="314"/>
    </row>
    <row r="390" spans="1:4" ht="12.75">
      <c r="A390" s="312"/>
      <c r="B390" s="312"/>
      <c r="D390" s="314"/>
    </row>
    <row r="391" spans="1:4" ht="12.75">
      <c r="A391" s="312"/>
      <c r="B391" s="312"/>
      <c r="D391" s="314"/>
    </row>
    <row r="392" spans="1:4" ht="12.75">
      <c r="A392" s="312"/>
      <c r="B392" s="312"/>
      <c r="D392" s="314"/>
    </row>
    <row r="393" spans="1:4" ht="12.75">
      <c r="A393" s="312"/>
      <c r="B393" s="312"/>
      <c r="D393" s="314"/>
    </row>
    <row r="394" spans="1:4" ht="12.75">
      <c r="A394" s="312"/>
      <c r="B394" s="312"/>
      <c r="D394" s="314"/>
    </row>
    <row r="395" spans="1:4" ht="12.75">
      <c r="A395" s="312"/>
      <c r="B395" s="312"/>
      <c r="D395" s="314"/>
    </row>
    <row r="396" spans="1:4" ht="12.75">
      <c r="A396" s="312"/>
      <c r="B396" s="312"/>
      <c r="D396" s="314"/>
    </row>
    <row r="397" spans="1:4" ht="12.75">
      <c r="A397" s="312"/>
      <c r="B397" s="312"/>
      <c r="D397" s="314"/>
    </row>
    <row r="398" spans="1:4" ht="12.75">
      <c r="A398" s="312"/>
      <c r="B398" s="312"/>
      <c r="D398" s="314"/>
    </row>
    <row r="399" spans="1:4" ht="12.75">
      <c r="A399" s="312"/>
      <c r="B399" s="312"/>
      <c r="D399" s="314"/>
    </row>
    <row r="400" spans="1:4" ht="12.75">
      <c r="A400" s="312"/>
      <c r="B400" s="312"/>
      <c r="D400" s="314"/>
    </row>
    <row r="401" spans="1:4" ht="12.75">
      <c r="A401" s="312"/>
      <c r="B401" s="312"/>
      <c r="D401" s="314"/>
    </row>
    <row r="402" spans="1:4" ht="12.75">
      <c r="A402" s="312"/>
      <c r="B402" s="312"/>
      <c r="D402" s="314"/>
    </row>
    <row r="403" spans="1:4" ht="12.75">
      <c r="A403" s="312"/>
      <c r="B403" s="312"/>
      <c r="D403" s="314"/>
    </row>
    <row r="404" spans="1:4" ht="12.75">
      <c r="A404" s="312"/>
      <c r="B404" s="312"/>
      <c r="D404" s="314"/>
    </row>
    <row r="405" spans="1:4" ht="12.75">
      <c r="A405" s="312"/>
      <c r="B405" s="312"/>
      <c r="D405" s="314"/>
    </row>
    <row r="406" spans="1:4" ht="12.75">
      <c r="A406" s="312"/>
      <c r="B406" s="312"/>
      <c r="D406" s="314"/>
    </row>
    <row r="407" spans="1:4" ht="12.75">
      <c r="A407" s="312"/>
      <c r="B407" s="312"/>
      <c r="D407" s="314"/>
    </row>
    <row r="408" spans="1:4" ht="12.75">
      <c r="A408" s="312"/>
      <c r="B408" s="312"/>
      <c r="D408" s="314"/>
    </row>
    <row r="409" spans="1:4" ht="12.75">
      <c r="A409" s="312"/>
      <c r="B409" s="312"/>
      <c r="D409" s="314"/>
    </row>
    <row r="410" spans="1:4" ht="12.75">
      <c r="A410" s="312"/>
      <c r="B410" s="312"/>
      <c r="D410" s="314"/>
    </row>
    <row r="411" spans="1:4" ht="12.75">
      <c r="A411" s="312"/>
      <c r="B411" s="312"/>
      <c r="D411" s="314"/>
    </row>
    <row r="412" spans="1:4" ht="12.75">
      <c r="A412" s="312"/>
      <c r="B412" s="312"/>
      <c r="D412" s="314"/>
    </row>
    <row r="413" spans="1:4" ht="12.75">
      <c r="A413" s="312"/>
      <c r="B413" s="312"/>
      <c r="D413" s="314"/>
    </row>
    <row r="414" spans="1:4" ht="12.75">
      <c r="A414" s="312"/>
      <c r="B414" s="312"/>
      <c r="D414" s="314"/>
    </row>
    <row r="415" spans="1:4" ht="12.75">
      <c r="A415" s="312"/>
      <c r="B415" s="312"/>
      <c r="D415" s="314"/>
    </row>
    <row r="416" spans="1:4" ht="12.75">
      <c r="A416" s="312"/>
      <c r="B416" s="312"/>
      <c r="D416" s="314"/>
    </row>
    <row r="417" spans="1:4" ht="12.75">
      <c r="A417" s="312"/>
      <c r="B417" s="312"/>
      <c r="D417" s="314"/>
    </row>
    <row r="418" spans="1:4" ht="12.75">
      <c r="A418" s="312"/>
      <c r="B418" s="312"/>
      <c r="D418" s="314"/>
    </row>
    <row r="419" spans="1:4" ht="12.75">
      <c r="A419" s="312"/>
      <c r="B419" s="312"/>
      <c r="D419" s="314"/>
    </row>
    <row r="420" spans="1:4" ht="12.75">
      <c r="A420" s="312"/>
      <c r="B420" s="312"/>
      <c r="D420" s="314"/>
    </row>
    <row r="421" spans="1:4" ht="12.75">
      <c r="A421" s="312"/>
      <c r="B421" s="312"/>
      <c r="D421" s="314"/>
    </row>
    <row r="422" spans="1:4" ht="12.75">
      <c r="A422" s="312"/>
      <c r="B422" s="312"/>
      <c r="D422" s="314"/>
    </row>
    <row r="423" spans="1:4" ht="12.75">
      <c r="A423" s="312"/>
      <c r="B423" s="312"/>
      <c r="D423" s="314"/>
    </row>
    <row r="424" spans="1:4" ht="12.75">
      <c r="A424" s="312"/>
      <c r="B424" s="312"/>
      <c r="D424" s="314"/>
    </row>
    <row r="425" spans="1:4" ht="12.75">
      <c r="A425" s="312"/>
      <c r="B425" s="312"/>
      <c r="D425" s="314"/>
    </row>
    <row r="426" spans="1:4" ht="12.75">
      <c r="A426" s="312"/>
      <c r="B426" s="312"/>
      <c r="D426" s="314"/>
    </row>
    <row r="427" spans="1:4" ht="12.75">
      <c r="A427" s="312"/>
      <c r="B427" s="312"/>
      <c r="D427" s="314"/>
    </row>
    <row r="428" spans="1:4" ht="12.75">
      <c r="A428" s="312"/>
      <c r="B428" s="312"/>
      <c r="D428" s="314"/>
    </row>
    <row r="429" spans="1:4" ht="12.75">
      <c r="A429" s="312"/>
      <c r="B429" s="312"/>
      <c r="D429" s="314"/>
    </row>
    <row r="430" spans="1:4" ht="12.75">
      <c r="A430" s="312"/>
      <c r="B430" s="312"/>
      <c r="D430" s="314"/>
    </row>
    <row r="431" spans="1:4" ht="12.75">
      <c r="A431" s="312"/>
      <c r="B431" s="312"/>
      <c r="D431" s="314"/>
    </row>
    <row r="432" spans="1:4" ht="12.75">
      <c r="A432" s="312"/>
      <c r="B432" s="312"/>
      <c r="D432" s="314"/>
    </row>
    <row r="433" spans="1:4" ht="12.75">
      <c r="A433" s="312"/>
      <c r="B433" s="312"/>
      <c r="D433" s="314"/>
    </row>
    <row r="434" spans="1:4" ht="12.75">
      <c r="A434" s="312"/>
      <c r="B434" s="312"/>
      <c r="D434" s="314"/>
    </row>
    <row r="435" spans="1:4" ht="12.75">
      <c r="A435" s="312"/>
      <c r="B435" s="312"/>
      <c r="D435" s="314"/>
    </row>
    <row r="436" spans="1:4" ht="12.75">
      <c r="A436" s="312"/>
      <c r="B436" s="312"/>
      <c r="D436" s="314"/>
    </row>
    <row r="437" spans="1:4" ht="12.75">
      <c r="A437" s="312"/>
      <c r="B437" s="312"/>
      <c r="D437" s="314"/>
    </row>
    <row r="438" spans="1:4" ht="12.75">
      <c r="A438" s="312"/>
      <c r="B438" s="312"/>
      <c r="D438" s="314"/>
    </row>
    <row r="439" spans="1:4" ht="12.75">
      <c r="A439" s="312"/>
      <c r="B439" s="312"/>
      <c r="D439" s="314"/>
    </row>
    <row r="440" spans="1:4" ht="12.75">
      <c r="A440" s="312"/>
      <c r="B440" s="312"/>
      <c r="D440" s="314"/>
    </row>
    <row r="441" spans="1:4" ht="12.75">
      <c r="A441" s="312"/>
      <c r="B441" s="312"/>
      <c r="D441" s="314"/>
    </row>
    <row r="442" spans="1:4" ht="12.75">
      <c r="A442" s="312"/>
      <c r="B442" s="312"/>
      <c r="D442" s="314"/>
    </row>
    <row r="443" spans="1:4" ht="12.75">
      <c r="A443" s="312"/>
      <c r="B443" s="312"/>
      <c r="D443" s="314"/>
    </row>
    <row r="444" spans="1:4" ht="12.75">
      <c r="A444" s="312"/>
      <c r="B444" s="312"/>
      <c r="D444" s="314"/>
    </row>
    <row r="445" spans="1:4" ht="12.75">
      <c r="A445" s="312"/>
      <c r="B445" s="312"/>
      <c r="D445" s="314"/>
    </row>
    <row r="446" spans="1:4" ht="12.75">
      <c r="A446" s="312"/>
      <c r="B446" s="312"/>
      <c r="D446" s="314"/>
    </row>
    <row r="447" spans="1:4" ht="12.75">
      <c r="A447" s="312"/>
      <c r="B447" s="312"/>
      <c r="D447" s="314"/>
    </row>
    <row r="448" spans="1:4" ht="12.75">
      <c r="A448" s="312"/>
      <c r="B448" s="312"/>
      <c r="D448" s="314"/>
    </row>
    <row r="449" spans="1:4" ht="12.75">
      <c r="A449" s="312"/>
      <c r="B449" s="312"/>
      <c r="D449" s="314"/>
    </row>
    <row r="450" spans="1:4" ht="12.75">
      <c r="A450" s="312"/>
      <c r="B450" s="312"/>
      <c r="D450" s="314"/>
    </row>
    <row r="451" spans="1:4" ht="12.75">
      <c r="A451" s="312"/>
      <c r="B451" s="312"/>
      <c r="D451" s="314"/>
    </row>
    <row r="452" spans="1:4" ht="12.75">
      <c r="A452" s="312"/>
      <c r="B452" s="312"/>
      <c r="D452" s="314"/>
    </row>
    <row r="453" spans="1:4" ht="12.75">
      <c r="A453" s="312"/>
      <c r="B453" s="312"/>
      <c r="D453" s="314"/>
    </row>
    <row r="454" spans="1:4" ht="12.75">
      <c r="A454" s="312"/>
      <c r="B454" s="312"/>
      <c r="D454" s="314"/>
    </row>
    <row r="455" spans="1:4" ht="12.75">
      <c r="A455" s="312"/>
      <c r="B455" s="312"/>
      <c r="D455" s="314"/>
    </row>
    <row r="456" spans="1:4" ht="12.75">
      <c r="A456" s="312"/>
      <c r="B456" s="312"/>
      <c r="D456" s="314"/>
    </row>
    <row r="457" spans="1:4" ht="12.75">
      <c r="A457" s="312"/>
      <c r="B457" s="312"/>
      <c r="D457" s="314"/>
    </row>
    <row r="458" spans="1:4" ht="12.75">
      <c r="A458" s="312"/>
      <c r="B458" s="312"/>
      <c r="D458" s="314"/>
    </row>
    <row r="459" spans="1:4" ht="12.75">
      <c r="A459" s="312"/>
      <c r="B459" s="312"/>
      <c r="D459" s="314"/>
    </row>
    <row r="460" spans="1:4" ht="12.75">
      <c r="A460" s="312"/>
      <c r="B460" s="312"/>
      <c r="D460" s="314"/>
    </row>
    <row r="461" spans="1:4" ht="12.75">
      <c r="A461" s="312"/>
      <c r="B461" s="312"/>
      <c r="D461" s="314"/>
    </row>
    <row r="462" spans="1:4" ht="12.75">
      <c r="A462" s="312"/>
      <c r="B462" s="312"/>
      <c r="D462" s="314"/>
    </row>
    <row r="463" spans="1:4" ht="12.75">
      <c r="A463" s="312"/>
      <c r="B463" s="312"/>
      <c r="D463" s="314"/>
    </row>
    <row r="464" spans="1:4" ht="12.75">
      <c r="A464" s="312"/>
      <c r="B464" s="312"/>
      <c r="D464" s="314"/>
    </row>
    <row r="465" spans="1:4" ht="12.75">
      <c r="A465" s="312"/>
      <c r="B465" s="312"/>
      <c r="D465" s="314"/>
    </row>
    <row r="466" spans="1:4" ht="12.75">
      <c r="A466" s="312"/>
      <c r="B466" s="312"/>
      <c r="D466" s="314"/>
    </row>
    <row r="467" spans="1:4" ht="12.75">
      <c r="A467" s="312"/>
      <c r="B467" s="312"/>
      <c r="D467" s="314"/>
    </row>
    <row r="468" spans="1:4" ht="12.75">
      <c r="A468" s="312"/>
      <c r="B468" s="312"/>
      <c r="D468" s="314"/>
    </row>
    <row r="469" spans="1:4" ht="12.75">
      <c r="A469" s="312"/>
      <c r="B469" s="312"/>
      <c r="D469" s="314"/>
    </row>
    <row r="470" spans="1:4" ht="12.75">
      <c r="A470" s="312"/>
      <c r="B470" s="312"/>
      <c r="D470" s="314"/>
    </row>
    <row r="471" spans="1:4" ht="12.75">
      <c r="A471" s="312"/>
      <c r="B471" s="312"/>
      <c r="D471" s="314"/>
    </row>
    <row r="472" spans="1:4" ht="12.75">
      <c r="A472" s="312"/>
      <c r="B472" s="312"/>
      <c r="D472" s="314"/>
    </row>
    <row r="473" spans="1:4" ht="12.75">
      <c r="A473" s="312"/>
      <c r="B473" s="312"/>
      <c r="D473" s="314"/>
    </row>
    <row r="474" spans="1:4" ht="12.75">
      <c r="A474" s="312"/>
      <c r="B474" s="312"/>
      <c r="D474" s="314"/>
    </row>
    <row r="475" spans="1:4" ht="12.75">
      <c r="A475" s="312"/>
      <c r="B475" s="312"/>
      <c r="D475" s="314"/>
    </row>
    <row r="476" spans="1:4" ht="12.75">
      <c r="A476" s="312"/>
      <c r="B476" s="312"/>
      <c r="D476" s="314"/>
    </row>
    <row r="477" spans="1:4" ht="12.75">
      <c r="A477" s="312"/>
      <c r="B477" s="312"/>
      <c r="D477" s="314"/>
    </row>
    <row r="478" spans="1:4" ht="12.75">
      <c r="A478" s="312"/>
      <c r="B478" s="312"/>
      <c r="D478" s="314"/>
    </row>
    <row r="479" spans="1:4" ht="12.75">
      <c r="A479" s="312"/>
      <c r="B479" s="312"/>
      <c r="D479" s="314"/>
    </row>
    <row r="480" spans="1:4" ht="12.75">
      <c r="A480" s="312"/>
      <c r="B480" s="312"/>
      <c r="D480" s="314"/>
    </row>
    <row r="481" spans="1:4" ht="12.75">
      <c r="A481" s="312"/>
      <c r="B481" s="312"/>
      <c r="D481" s="314"/>
    </row>
    <row r="482" spans="1:4" ht="12.75">
      <c r="A482" s="312"/>
      <c r="B482" s="312"/>
      <c r="D482" s="314"/>
    </row>
    <row r="483" spans="1:4" ht="12.75">
      <c r="A483" s="312"/>
      <c r="B483" s="312"/>
      <c r="D483" s="314"/>
    </row>
    <row r="484" spans="1:4" ht="12.75">
      <c r="A484" s="312"/>
      <c r="B484" s="312"/>
      <c r="D484" s="314"/>
    </row>
    <row r="485" spans="1:4" ht="12.75">
      <c r="A485" s="312"/>
      <c r="B485" s="312"/>
      <c r="D485" s="314"/>
    </row>
    <row r="486" spans="1:4" ht="12.75">
      <c r="A486" s="312"/>
      <c r="B486" s="312"/>
      <c r="D486" s="314"/>
    </row>
    <row r="487" spans="1:4" ht="12.75">
      <c r="A487" s="312"/>
      <c r="B487" s="312"/>
      <c r="D487" s="314"/>
    </row>
    <row r="488" spans="1:4" ht="12.75">
      <c r="A488" s="312"/>
      <c r="B488" s="312"/>
      <c r="D488" s="314"/>
    </row>
    <row r="489" spans="1:4" ht="12.75">
      <c r="A489" s="312"/>
      <c r="B489" s="312"/>
      <c r="D489" s="314"/>
    </row>
    <row r="490" spans="1:4" ht="12.75">
      <c r="A490" s="312"/>
      <c r="B490" s="312"/>
      <c r="D490" s="314"/>
    </row>
    <row r="491" spans="1:4" ht="12.75">
      <c r="A491" s="312"/>
      <c r="B491" s="312"/>
      <c r="D491" s="314"/>
    </row>
    <row r="492" spans="1:4" ht="12.75">
      <c r="A492" s="312"/>
      <c r="B492" s="312"/>
      <c r="D492" s="314"/>
    </row>
    <row r="493" spans="1:4" ht="12.75">
      <c r="A493" s="312"/>
      <c r="B493" s="312"/>
      <c r="D493" s="314"/>
    </row>
    <row r="494" spans="1:4" ht="12.75">
      <c r="A494" s="312"/>
      <c r="B494" s="312"/>
      <c r="D494" s="314"/>
    </row>
    <row r="495" spans="1:4" ht="12.75">
      <c r="A495" s="312"/>
      <c r="B495" s="312"/>
      <c r="D495" s="314"/>
    </row>
    <row r="496" spans="1:4" ht="12.75">
      <c r="A496" s="312"/>
      <c r="B496" s="312"/>
      <c r="D496" s="314"/>
    </row>
    <row r="497" spans="1:4" ht="12.75">
      <c r="A497" s="312"/>
      <c r="B497" s="312"/>
      <c r="D497" s="314"/>
    </row>
    <row r="498" spans="1:4" ht="12.75">
      <c r="A498" s="312"/>
      <c r="B498" s="312"/>
      <c r="D498" s="314"/>
    </row>
    <row r="499" spans="1:4" ht="12.75">
      <c r="A499" s="312"/>
      <c r="B499" s="312"/>
      <c r="D499" s="314"/>
    </row>
    <row r="500" spans="1:4" ht="12.75">
      <c r="A500" s="312"/>
      <c r="B500" s="312"/>
      <c r="D500" s="314"/>
    </row>
    <row r="501" spans="1:4" ht="12.75">
      <c r="A501" s="312"/>
      <c r="B501" s="312"/>
      <c r="D501" s="314"/>
    </row>
    <row r="502" spans="1:4" ht="12.75">
      <c r="A502" s="312"/>
      <c r="B502" s="312"/>
      <c r="D502" s="314"/>
    </row>
    <row r="503" spans="1:4" ht="12.75">
      <c r="A503" s="312"/>
      <c r="B503" s="312"/>
      <c r="D503" s="314"/>
    </row>
    <row r="504" spans="1:4" ht="12.75">
      <c r="A504" s="312"/>
      <c r="B504" s="312"/>
      <c r="D504" s="314"/>
    </row>
    <row r="505" spans="1:4" ht="12.75">
      <c r="A505" s="312"/>
      <c r="B505" s="312"/>
      <c r="D505" s="314"/>
    </row>
    <row r="506" spans="1:4" ht="12.75">
      <c r="A506" s="312"/>
      <c r="B506" s="312"/>
      <c r="D506" s="314"/>
    </row>
    <row r="507" spans="1:4" ht="12.75">
      <c r="A507" s="312"/>
      <c r="B507" s="312"/>
      <c r="D507" s="314"/>
    </row>
    <row r="508" spans="1:4" ht="12.75">
      <c r="A508" s="312"/>
      <c r="B508" s="312"/>
      <c r="D508" s="314"/>
    </row>
    <row r="509" spans="1:4" ht="12.75">
      <c r="A509" s="312"/>
      <c r="B509" s="312"/>
      <c r="D509" s="314"/>
    </row>
    <row r="510" spans="1:4" ht="12.75">
      <c r="A510" s="312"/>
      <c r="B510" s="312"/>
      <c r="D510" s="314"/>
    </row>
    <row r="511" spans="1:4" ht="12.75">
      <c r="A511" s="312"/>
      <c r="B511" s="312"/>
      <c r="D511" s="314"/>
    </row>
    <row r="512" spans="1:4" ht="12.75">
      <c r="A512" s="312"/>
      <c r="B512" s="312"/>
      <c r="D512" s="314"/>
    </row>
    <row r="513" spans="1:4" ht="12.75">
      <c r="A513" s="312"/>
      <c r="B513" s="312"/>
      <c r="D513" s="314"/>
    </row>
    <row r="514" spans="1:4" ht="12.75">
      <c r="A514" s="312"/>
      <c r="B514" s="312"/>
      <c r="D514" s="314"/>
    </row>
    <row r="515" spans="1:4" ht="12.75">
      <c r="A515" s="312"/>
      <c r="B515" s="312"/>
      <c r="D515" s="314"/>
    </row>
    <row r="516" spans="1:4" ht="12.75">
      <c r="A516" s="312"/>
      <c r="B516" s="312"/>
      <c r="D516" s="314"/>
    </row>
    <row r="517" spans="1:4" ht="12.75">
      <c r="A517" s="312"/>
      <c r="B517" s="312"/>
      <c r="D517" s="314"/>
    </row>
    <row r="518" spans="1:4" ht="12.75">
      <c r="A518" s="312"/>
      <c r="B518" s="312"/>
      <c r="D518" s="314"/>
    </row>
    <row r="519" spans="1:4" ht="12.75">
      <c r="A519" s="312"/>
      <c r="B519" s="312"/>
      <c r="D519" s="314"/>
    </row>
    <row r="520" spans="1:4" ht="12.75">
      <c r="A520" s="312"/>
      <c r="B520" s="312"/>
      <c r="D520" s="314"/>
    </row>
    <row r="521" spans="1:4" ht="12.75">
      <c r="A521" s="312"/>
      <c r="B521" s="312"/>
      <c r="D521" s="314"/>
    </row>
    <row r="522" spans="1:4" ht="12.75">
      <c r="A522" s="312"/>
      <c r="B522" s="312"/>
      <c r="D522" s="314"/>
    </row>
    <row r="523" spans="1:4" ht="12.75">
      <c r="A523" s="312"/>
      <c r="B523" s="312"/>
      <c r="D523" s="314"/>
    </row>
    <row r="524" spans="1:4" ht="12.75">
      <c r="A524" s="312"/>
      <c r="B524" s="312"/>
      <c r="D524" s="314"/>
    </row>
    <row r="525" spans="1:4" ht="12.75">
      <c r="A525" s="312"/>
      <c r="B525" s="312"/>
      <c r="D525" s="314"/>
    </row>
    <row r="526" spans="1:4" ht="12.75">
      <c r="A526" s="312"/>
      <c r="B526" s="312"/>
      <c r="D526" s="314"/>
    </row>
    <row r="527" spans="1:4" ht="12.75">
      <c r="A527" s="312"/>
      <c r="B527" s="312"/>
      <c r="D527" s="314"/>
    </row>
    <row r="528" spans="1:4" ht="12.75">
      <c r="A528" s="312"/>
      <c r="B528" s="312"/>
      <c r="D528" s="314"/>
    </row>
    <row r="529" spans="1:4" ht="12.75">
      <c r="A529" s="312"/>
      <c r="B529" s="312"/>
      <c r="D529" s="314"/>
    </row>
    <row r="530" spans="1:4" ht="12.75">
      <c r="A530" s="312"/>
      <c r="B530" s="312"/>
      <c r="D530" s="314"/>
    </row>
    <row r="531" spans="1:4" ht="12.75">
      <c r="A531" s="312"/>
      <c r="B531" s="312"/>
      <c r="D531" s="314"/>
    </row>
    <row r="532" spans="1:4" ht="12.75">
      <c r="A532" s="312"/>
      <c r="B532" s="312"/>
      <c r="D532" s="314"/>
    </row>
    <row r="533" spans="1:4" ht="12.75">
      <c r="A533" s="312"/>
      <c r="B533" s="312"/>
      <c r="D533" s="314"/>
    </row>
    <row r="534" spans="1:4" ht="12.75">
      <c r="A534" s="312"/>
      <c r="B534" s="312"/>
      <c r="D534" s="314"/>
    </row>
    <row r="535" spans="1:4" ht="12.75">
      <c r="A535" s="312"/>
      <c r="B535" s="312"/>
      <c r="D535" s="314"/>
    </row>
    <row r="536" spans="1:4" ht="12.75">
      <c r="A536" s="312"/>
      <c r="B536" s="312"/>
      <c r="D536" s="314"/>
    </row>
    <row r="537" spans="1:4" ht="12.75">
      <c r="A537" s="312"/>
      <c r="B537" s="312"/>
      <c r="D537" s="314"/>
    </row>
    <row r="538" spans="1:4" ht="12.75">
      <c r="A538" s="312"/>
      <c r="B538" s="312"/>
      <c r="D538" s="314"/>
    </row>
    <row r="539" spans="1:4" ht="12.75">
      <c r="A539" s="312"/>
      <c r="B539" s="312"/>
      <c r="D539" s="314"/>
    </row>
    <row r="540" spans="1:4" ht="12.75">
      <c r="A540" s="312"/>
      <c r="B540" s="312"/>
      <c r="D540" s="314"/>
    </row>
    <row r="541" spans="1:4" ht="12.75">
      <c r="A541" s="312"/>
      <c r="B541" s="312"/>
      <c r="D541" s="314"/>
    </row>
    <row r="542" spans="1:4" ht="12.75">
      <c r="A542" s="312"/>
      <c r="B542" s="312"/>
      <c r="D542" s="314"/>
    </row>
    <row r="543" spans="1:4" ht="12.75">
      <c r="A543" s="312"/>
      <c r="B543" s="312"/>
      <c r="D543" s="314"/>
    </row>
    <row r="544" spans="1:4" ht="12.75">
      <c r="A544" s="312"/>
      <c r="B544" s="312"/>
      <c r="D544" s="314"/>
    </row>
    <row r="545" spans="1:4" ht="12.75">
      <c r="A545" s="312"/>
      <c r="B545" s="312"/>
      <c r="D545" s="314"/>
    </row>
    <row r="546" spans="1:4" ht="12.75">
      <c r="A546" s="312"/>
      <c r="B546" s="312"/>
      <c r="D546" s="314"/>
    </row>
    <row r="547" spans="1:4" ht="12.75">
      <c r="A547" s="312"/>
      <c r="B547" s="312"/>
      <c r="D547" s="314"/>
    </row>
    <row r="548" spans="1:4" ht="12.75">
      <c r="A548" s="312"/>
      <c r="B548" s="312"/>
      <c r="D548" s="314"/>
    </row>
    <row r="549" spans="1:4" ht="12.75">
      <c r="A549" s="312"/>
      <c r="B549" s="312"/>
      <c r="D549" s="314"/>
    </row>
    <row r="550" spans="1:4" ht="12.75">
      <c r="A550" s="312"/>
      <c r="B550" s="312"/>
      <c r="D550" s="314"/>
    </row>
    <row r="551" spans="1:4" ht="12.75">
      <c r="A551" s="312"/>
      <c r="B551" s="312"/>
      <c r="D551" s="314"/>
    </row>
    <row r="552" spans="1:4" ht="12.75">
      <c r="A552" s="312"/>
      <c r="B552" s="312"/>
      <c r="D552" s="314"/>
    </row>
    <row r="553" spans="1:4" ht="12.75">
      <c r="A553" s="312"/>
      <c r="B553" s="312"/>
      <c r="D553" s="314"/>
    </row>
    <row r="554" spans="1:4" ht="12.75">
      <c r="A554" s="312"/>
      <c r="B554" s="312"/>
      <c r="D554" s="314"/>
    </row>
    <row r="555" spans="1:4" ht="12.75">
      <c r="A555" s="312"/>
      <c r="B555" s="312"/>
      <c r="D555" s="314"/>
    </row>
    <row r="556" spans="1:2" ht="12.75">
      <c r="A556" s="312"/>
      <c r="B556" s="312"/>
    </row>
    <row r="557" spans="1:2" ht="12.75">
      <c r="A557" s="312"/>
      <c r="B557" s="312"/>
    </row>
    <row r="558" spans="1:2" ht="12.75">
      <c r="A558" s="312"/>
      <c r="B558" s="312"/>
    </row>
    <row r="559" spans="1:2" ht="12.75">
      <c r="A559" s="312"/>
      <c r="B559" s="312"/>
    </row>
    <row r="560" spans="1:2" ht="12.75">
      <c r="A560" s="312"/>
      <c r="B560" s="312"/>
    </row>
    <row r="561" spans="1:2" ht="12.75">
      <c r="A561" s="312"/>
      <c r="B561" s="312"/>
    </row>
    <row r="562" spans="1:2" ht="12.75">
      <c r="A562" s="312"/>
      <c r="B562" s="312"/>
    </row>
    <row r="563" spans="1:2" ht="12.75">
      <c r="A563" s="312"/>
      <c r="B563" s="312"/>
    </row>
    <row r="564" spans="1:2" ht="12.75">
      <c r="A564" s="312"/>
      <c r="B564" s="312"/>
    </row>
    <row r="565" spans="1:2" ht="12.75">
      <c r="A565" s="312"/>
      <c r="B565" s="312"/>
    </row>
    <row r="566" spans="1:2" ht="12.75">
      <c r="A566" s="312"/>
      <c r="B566" s="312"/>
    </row>
    <row r="567" spans="1:2" ht="12.75">
      <c r="A567" s="312"/>
      <c r="B567" s="312"/>
    </row>
    <row r="568" spans="1:2" ht="12.75">
      <c r="A568" s="312"/>
      <c r="B568" s="312"/>
    </row>
    <row r="569" spans="1:2" ht="12.75">
      <c r="A569" s="312"/>
      <c r="B569" s="312"/>
    </row>
    <row r="570" spans="1:2" ht="12.75">
      <c r="A570" s="312"/>
      <c r="B570" s="312"/>
    </row>
    <row r="571" spans="1:2" ht="12.75">
      <c r="A571" s="312"/>
      <c r="B571" s="312"/>
    </row>
    <row r="572" spans="1:2" ht="12.75">
      <c r="A572" s="312"/>
      <c r="B572" s="312"/>
    </row>
    <row r="573" spans="1:2" ht="12.75">
      <c r="A573" s="312"/>
      <c r="B573" s="312"/>
    </row>
    <row r="574" spans="1:2" ht="12.75">
      <c r="A574" s="312"/>
      <c r="B574" s="312"/>
    </row>
    <row r="575" spans="1:2" ht="12.75">
      <c r="A575" s="312"/>
      <c r="B575" s="312"/>
    </row>
    <row r="576" spans="1:2" ht="12.75">
      <c r="A576" s="312"/>
      <c r="B576" s="312"/>
    </row>
    <row r="577" spans="1:2" ht="12.75">
      <c r="A577" s="312"/>
      <c r="B577" s="312"/>
    </row>
    <row r="578" spans="1:2" ht="12.75">
      <c r="A578" s="312"/>
      <c r="B578" s="312"/>
    </row>
    <row r="579" spans="1:2" ht="12.75">
      <c r="A579" s="312"/>
      <c r="B579" s="312"/>
    </row>
    <row r="580" spans="1:2" ht="12.75">
      <c r="A580" s="312"/>
      <c r="B580" s="312"/>
    </row>
    <row r="581" spans="1:2" ht="12.75">
      <c r="A581" s="312"/>
      <c r="B581" s="312"/>
    </row>
    <row r="582" spans="1:2" ht="12.75">
      <c r="A582" s="312"/>
      <c r="B582" s="312"/>
    </row>
    <row r="583" spans="1:2" ht="12.75">
      <c r="A583" s="312"/>
      <c r="B583" s="312"/>
    </row>
    <row r="584" spans="1:2" ht="12.75">
      <c r="A584" s="312"/>
      <c r="B584" s="312"/>
    </row>
    <row r="585" spans="1:2" ht="12.75">
      <c r="A585" s="312"/>
      <c r="B585" s="312"/>
    </row>
    <row r="586" spans="1:2" ht="12.75">
      <c r="A586" s="312"/>
      <c r="B586" s="312"/>
    </row>
    <row r="587" spans="1:2" ht="12.75">
      <c r="A587" s="312"/>
      <c r="B587" s="312"/>
    </row>
    <row r="588" spans="1:2" ht="12.75">
      <c r="A588" s="312"/>
      <c r="B588" s="312"/>
    </row>
    <row r="589" spans="1:2" ht="12.75">
      <c r="A589" s="312"/>
      <c r="B589" s="312"/>
    </row>
    <row r="590" spans="1:2" ht="12.75">
      <c r="A590" s="312"/>
      <c r="B590" s="312"/>
    </row>
    <row r="591" spans="1:2" ht="12.75">
      <c r="A591" s="312"/>
      <c r="B591" s="312"/>
    </row>
    <row r="592" spans="1:2" ht="12.75">
      <c r="A592" s="312"/>
      <c r="B592" s="312"/>
    </row>
    <row r="593" spans="1:2" ht="12.75">
      <c r="A593" s="312"/>
      <c r="B593" s="312"/>
    </row>
    <row r="594" spans="1:2" ht="12.75">
      <c r="A594" s="312"/>
      <c r="B594" s="312"/>
    </row>
    <row r="595" spans="1:2" ht="12.75">
      <c r="A595" s="312"/>
      <c r="B595" s="312"/>
    </row>
    <row r="596" spans="1:2" ht="12.75">
      <c r="A596" s="312"/>
      <c r="B596" s="312"/>
    </row>
    <row r="597" spans="1:2" ht="12.75">
      <c r="A597" s="312"/>
      <c r="B597" s="312"/>
    </row>
    <row r="598" spans="1:2" ht="12.75">
      <c r="A598" s="312"/>
      <c r="B598" s="312"/>
    </row>
    <row r="599" spans="1:2" ht="12.75">
      <c r="A599" s="312"/>
      <c r="B599" s="312"/>
    </row>
    <row r="600" spans="1:2" ht="12.75">
      <c r="A600" s="312"/>
      <c r="B600" s="312"/>
    </row>
    <row r="601" spans="1:2" ht="12.75">
      <c r="A601" s="312"/>
      <c r="B601" s="312"/>
    </row>
    <row r="602" spans="1:2" ht="12.75">
      <c r="A602" s="312"/>
      <c r="B602" s="312"/>
    </row>
    <row r="603" spans="1:2" ht="12.75">
      <c r="A603" s="312"/>
      <c r="B603" s="312"/>
    </row>
    <row r="604" spans="1:2" ht="12.75">
      <c r="A604" s="312"/>
      <c r="B604" s="312"/>
    </row>
    <row r="605" spans="1:2" ht="12.75">
      <c r="A605" s="312"/>
      <c r="B605" s="312"/>
    </row>
    <row r="606" spans="1:2" ht="12.75">
      <c r="A606" s="312"/>
      <c r="B606" s="312"/>
    </row>
    <row r="607" spans="1:2" ht="12.75">
      <c r="A607" s="312"/>
      <c r="B607" s="312"/>
    </row>
    <row r="608" spans="1:2" ht="12.75">
      <c r="A608" s="312"/>
      <c r="B608" s="312"/>
    </row>
    <row r="609" spans="1:2" ht="12.75">
      <c r="A609" s="312"/>
      <c r="B609" s="312"/>
    </row>
    <row r="610" spans="1:2" ht="12.75">
      <c r="A610" s="312"/>
      <c r="B610" s="312"/>
    </row>
    <row r="611" spans="1:2" ht="12.75">
      <c r="A611" s="312"/>
      <c r="B611" s="312"/>
    </row>
    <row r="612" spans="1:2" ht="12.75">
      <c r="A612" s="312"/>
      <c r="B612" s="312"/>
    </row>
    <row r="613" spans="1:2" ht="12.75">
      <c r="A613" s="312"/>
      <c r="B613" s="312"/>
    </row>
    <row r="614" spans="1:2" ht="12.75">
      <c r="A614" s="312"/>
      <c r="B614" s="312"/>
    </row>
    <row r="615" spans="1:2" ht="12.75">
      <c r="A615" s="312"/>
      <c r="B615" s="312"/>
    </row>
    <row r="616" spans="1:2" ht="12.75">
      <c r="A616" s="312"/>
      <c r="B616" s="312"/>
    </row>
    <row r="617" spans="1:2" ht="12.75">
      <c r="A617" s="312"/>
      <c r="B617" s="312"/>
    </row>
    <row r="618" spans="1:2" ht="12.75">
      <c r="A618" s="312"/>
      <c r="B618" s="312"/>
    </row>
    <row r="619" spans="1:2" ht="12.75">
      <c r="A619" s="312"/>
      <c r="B619" s="312"/>
    </row>
    <row r="620" spans="1:2" ht="12.75">
      <c r="A620" s="312"/>
      <c r="B620" s="312"/>
    </row>
    <row r="621" spans="1:2" ht="12.75">
      <c r="A621" s="312"/>
      <c r="B621" s="312"/>
    </row>
    <row r="622" spans="1:2" ht="12.75">
      <c r="A622" s="312"/>
      <c r="B622" s="312"/>
    </row>
    <row r="623" spans="1:2" ht="12.75">
      <c r="A623" s="312"/>
      <c r="B623" s="312"/>
    </row>
    <row r="624" spans="1:2" ht="12.75">
      <c r="A624" s="312"/>
      <c r="B624" s="312"/>
    </row>
    <row r="625" spans="1:2" ht="12.75">
      <c r="A625" s="312"/>
      <c r="B625" s="312"/>
    </row>
    <row r="626" spans="1:2" ht="12.75">
      <c r="A626" s="312"/>
      <c r="B626" s="312"/>
    </row>
    <row r="627" spans="1:2" ht="12.75">
      <c r="A627" s="312"/>
      <c r="B627" s="312"/>
    </row>
    <row r="628" spans="1:2" ht="12.75">
      <c r="A628" s="312"/>
      <c r="B628" s="312"/>
    </row>
    <row r="629" spans="1:2" ht="12.75">
      <c r="A629" s="312"/>
      <c r="B629" s="312"/>
    </row>
    <row r="630" spans="1:2" ht="12.75">
      <c r="A630" s="312"/>
      <c r="B630" s="312"/>
    </row>
    <row r="631" spans="1:2" ht="12.75">
      <c r="A631" s="312"/>
      <c r="B631" s="312"/>
    </row>
    <row r="632" spans="1:2" ht="12.75">
      <c r="A632" s="312"/>
      <c r="B632" s="312"/>
    </row>
    <row r="633" spans="1:2" ht="12.75">
      <c r="A633" s="312"/>
      <c r="B633" s="312"/>
    </row>
    <row r="634" spans="1:2" ht="12.75">
      <c r="A634" s="312"/>
      <c r="B634" s="312"/>
    </row>
    <row r="635" spans="1:2" ht="12.75">
      <c r="A635" s="312"/>
      <c r="B635" s="312"/>
    </row>
    <row r="636" spans="1:2" ht="12.75">
      <c r="A636" s="312"/>
      <c r="B636" s="312"/>
    </row>
    <row r="637" spans="1:2" ht="12.75">
      <c r="A637" s="312"/>
      <c r="B637" s="312"/>
    </row>
    <row r="638" spans="1:2" ht="12.75">
      <c r="A638" s="312"/>
      <c r="B638" s="312"/>
    </row>
    <row r="639" spans="1:2" ht="12.75">
      <c r="A639" s="312"/>
      <c r="B639" s="312"/>
    </row>
    <row r="640" spans="1:2" ht="12.75">
      <c r="A640" s="312"/>
      <c r="B640" s="312"/>
    </row>
    <row r="641" spans="1:2" ht="12.75">
      <c r="A641" s="312"/>
      <c r="B641" s="312"/>
    </row>
    <row r="642" spans="1:2" ht="12.75">
      <c r="A642" s="312"/>
      <c r="B642" s="312"/>
    </row>
    <row r="643" spans="1:2" ht="12.75">
      <c r="A643" s="312"/>
      <c r="B643" s="312"/>
    </row>
    <row r="644" spans="1:2" ht="12.75">
      <c r="A644" s="312"/>
      <c r="B644" s="312"/>
    </row>
    <row r="645" spans="1:2" ht="12.75">
      <c r="A645" s="312"/>
      <c r="B645" s="312"/>
    </row>
    <row r="646" spans="1:2" ht="12.75">
      <c r="A646" s="312"/>
      <c r="B646" s="312"/>
    </row>
    <row r="647" spans="1:2" ht="12.75">
      <c r="A647" s="312"/>
      <c r="B647" s="312"/>
    </row>
    <row r="648" spans="1:2" ht="12.75">
      <c r="A648" s="312"/>
      <c r="B648" s="312"/>
    </row>
    <row r="649" spans="1:2" ht="12.75">
      <c r="A649" s="312"/>
      <c r="B649" s="312"/>
    </row>
    <row r="650" spans="1:2" ht="12.75">
      <c r="A650" s="312"/>
      <c r="B650" s="312"/>
    </row>
    <row r="651" spans="1:2" ht="12.75">
      <c r="A651" s="312"/>
      <c r="B651" s="312"/>
    </row>
    <row r="652" spans="1:2" ht="12.75">
      <c r="A652" s="312"/>
      <c r="B652" s="312"/>
    </row>
    <row r="653" spans="1:2" ht="12.75">
      <c r="A653" s="312"/>
      <c r="B653" s="312"/>
    </row>
    <row r="654" spans="1:2" ht="12.75">
      <c r="A654" s="312"/>
      <c r="B654" s="312"/>
    </row>
    <row r="655" spans="1:2" ht="12.75">
      <c r="A655" s="312"/>
      <c r="B655" s="312"/>
    </row>
    <row r="656" spans="1:2" ht="12.75">
      <c r="A656" s="312"/>
      <c r="B656" s="312"/>
    </row>
    <row r="657" spans="1:2" ht="12.75">
      <c r="A657" s="312"/>
      <c r="B657" s="312"/>
    </row>
    <row r="658" spans="1:2" ht="12.75">
      <c r="A658" s="312"/>
      <c r="B658" s="312"/>
    </row>
    <row r="659" spans="1:2" ht="12.75">
      <c r="A659" s="312"/>
      <c r="B659" s="312"/>
    </row>
    <row r="660" spans="1:2" ht="12.75">
      <c r="A660" s="312"/>
      <c r="B660" s="312"/>
    </row>
    <row r="661" spans="1:2" ht="12.75">
      <c r="A661" s="312"/>
      <c r="B661" s="312"/>
    </row>
    <row r="662" spans="1:2" ht="12.75">
      <c r="A662" s="312"/>
      <c r="B662" s="312"/>
    </row>
    <row r="663" spans="1:2" ht="12.75">
      <c r="A663" s="312"/>
      <c r="B663" s="312"/>
    </row>
    <row r="664" spans="1:2" ht="12.75">
      <c r="A664" s="312"/>
      <c r="B664" s="312"/>
    </row>
    <row r="665" spans="1:2" ht="12.75">
      <c r="A665" s="312"/>
      <c r="B665" s="312"/>
    </row>
    <row r="666" spans="1:2" ht="12.75">
      <c r="A666" s="312"/>
      <c r="B666" s="312"/>
    </row>
    <row r="667" spans="1:2" ht="12.75">
      <c r="A667" s="312"/>
      <c r="B667" s="312"/>
    </row>
    <row r="668" spans="1:2" ht="12.75">
      <c r="A668" s="312"/>
      <c r="B668" s="312"/>
    </row>
    <row r="669" spans="1:2" ht="12.75">
      <c r="A669" s="312"/>
      <c r="B669" s="312"/>
    </row>
    <row r="670" spans="1:2" ht="12.75">
      <c r="A670" s="312"/>
      <c r="B670" s="312"/>
    </row>
    <row r="671" spans="1:2" ht="12.75">
      <c r="A671" s="312"/>
      <c r="B671" s="312"/>
    </row>
    <row r="672" spans="1:2" ht="12.75">
      <c r="A672" s="312"/>
      <c r="B672" s="312"/>
    </row>
    <row r="673" spans="1:2" ht="12.75">
      <c r="A673" s="312"/>
      <c r="B673" s="312"/>
    </row>
    <row r="674" spans="1:2" ht="12.75">
      <c r="A674" s="312"/>
      <c r="B674" s="312"/>
    </row>
    <row r="675" spans="1:2" ht="12.75">
      <c r="A675" s="312"/>
      <c r="B675" s="312"/>
    </row>
    <row r="676" spans="1:2" ht="12.75">
      <c r="A676" s="312"/>
      <c r="B676" s="312"/>
    </row>
    <row r="677" spans="1:2" ht="12.75">
      <c r="A677" s="312"/>
      <c r="B677" s="312"/>
    </row>
    <row r="678" spans="1:2" ht="12.75">
      <c r="A678" s="312"/>
      <c r="B678" s="312"/>
    </row>
    <row r="679" spans="1:2" ht="12.75">
      <c r="A679" s="312"/>
      <c r="B679" s="312"/>
    </row>
    <row r="680" spans="1:2" ht="12.75">
      <c r="A680" s="312"/>
      <c r="B680" s="312"/>
    </row>
    <row r="681" spans="1:2" ht="12.75">
      <c r="A681" s="312"/>
      <c r="B681" s="312"/>
    </row>
    <row r="682" spans="1:2" ht="12.75">
      <c r="A682" s="312"/>
      <c r="B682" s="312"/>
    </row>
    <row r="683" spans="1:2" ht="12.75">
      <c r="A683" s="312"/>
      <c r="B683" s="312"/>
    </row>
    <row r="684" spans="1:2" ht="12.75">
      <c r="A684" s="312"/>
      <c r="B684" s="312"/>
    </row>
    <row r="685" spans="1:2" ht="12.75">
      <c r="A685" s="312"/>
      <c r="B685" s="312"/>
    </row>
    <row r="686" spans="1:2" ht="12.75">
      <c r="A686" s="312"/>
      <c r="B686" s="312"/>
    </row>
    <row r="687" spans="1:2" ht="12.75">
      <c r="A687" s="312"/>
      <c r="B687" s="312"/>
    </row>
    <row r="688" spans="1:2" ht="12.75">
      <c r="A688" s="312"/>
      <c r="B688" s="312"/>
    </row>
    <row r="689" spans="1:2" ht="12.75">
      <c r="A689" s="312"/>
      <c r="B689" s="312"/>
    </row>
    <row r="690" spans="1:2" ht="12.75">
      <c r="A690" s="312"/>
      <c r="B690" s="312"/>
    </row>
    <row r="691" spans="1:2" ht="12.75">
      <c r="A691" s="312"/>
      <c r="B691" s="312"/>
    </row>
    <row r="692" spans="1:2" ht="12.75">
      <c r="A692" s="312"/>
      <c r="B692" s="312"/>
    </row>
    <row r="693" spans="1:2" ht="12.75">
      <c r="A693" s="312"/>
      <c r="B693" s="312"/>
    </row>
    <row r="694" spans="1:2" ht="12.75">
      <c r="A694" s="312"/>
      <c r="B694" s="312"/>
    </row>
    <row r="695" spans="1:2" ht="12.75">
      <c r="A695" s="312"/>
      <c r="B695" s="312"/>
    </row>
    <row r="696" spans="1:2" ht="12.75">
      <c r="A696" s="312"/>
      <c r="B696" s="312"/>
    </row>
    <row r="697" spans="1:2" ht="12.75">
      <c r="A697" s="312"/>
      <c r="B697" s="312"/>
    </row>
    <row r="698" spans="1:2" ht="12.75">
      <c r="A698" s="312"/>
      <c r="B698" s="312"/>
    </row>
    <row r="699" spans="1:2" ht="12.75">
      <c r="A699" s="312"/>
      <c r="B699" s="312"/>
    </row>
    <row r="700" spans="1:2" ht="12.75">
      <c r="A700" s="312"/>
      <c r="B700" s="312"/>
    </row>
    <row r="701" spans="1:2" ht="12.75">
      <c r="A701" s="312"/>
      <c r="B701" s="312"/>
    </row>
    <row r="702" spans="1:2" ht="12.75">
      <c r="A702" s="312"/>
      <c r="B702" s="312"/>
    </row>
    <row r="703" spans="1:2" ht="12.75">
      <c r="A703" s="312"/>
      <c r="B703" s="312"/>
    </row>
    <row r="704" spans="1:2" ht="12.75">
      <c r="A704" s="312"/>
      <c r="B704" s="312"/>
    </row>
    <row r="705" spans="1:2" ht="12.75">
      <c r="A705" s="312"/>
      <c r="B705" s="312"/>
    </row>
    <row r="706" spans="1:2" ht="12.75">
      <c r="A706" s="312"/>
      <c r="B706" s="312"/>
    </row>
    <row r="707" spans="1:2" ht="12.75">
      <c r="A707" s="312"/>
      <c r="B707" s="312"/>
    </row>
    <row r="708" spans="1:2" ht="12.75">
      <c r="A708" s="312"/>
      <c r="B708" s="312"/>
    </row>
    <row r="709" spans="1:2" ht="12.75">
      <c r="A709" s="312"/>
      <c r="B709" s="312"/>
    </row>
    <row r="710" spans="1:2" ht="12.75">
      <c r="A710" s="312"/>
      <c r="B710" s="312"/>
    </row>
    <row r="711" spans="1:2" ht="12.75">
      <c r="A711" s="312"/>
      <c r="B711" s="312"/>
    </row>
    <row r="712" spans="1:2" ht="12.75">
      <c r="A712" s="312"/>
      <c r="B712" s="312"/>
    </row>
    <row r="713" spans="1:2" ht="12.75">
      <c r="A713" s="312"/>
      <c r="B713" s="312"/>
    </row>
    <row r="714" spans="1:2" ht="12.75">
      <c r="A714" s="312"/>
      <c r="B714" s="312"/>
    </row>
    <row r="715" spans="1:2" ht="12.75">
      <c r="A715" s="312"/>
      <c r="B715" s="312"/>
    </row>
    <row r="716" spans="1:2" ht="12.75">
      <c r="A716" s="312"/>
      <c r="B716" s="312"/>
    </row>
    <row r="717" spans="1:2" ht="12.75">
      <c r="A717" s="312"/>
      <c r="B717" s="312"/>
    </row>
    <row r="718" spans="1:2" ht="12.75">
      <c r="A718" s="312"/>
      <c r="B718" s="312"/>
    </row>
    <row r="719" spans="1:2" ht="12.75">
      <c r="A719" s="312"/>
      <c r="B719" s="312"/>
    </row>
    <row r="720" spans="1:2" ht="12.75">
      <c r="A720" s="312"/>
      <c r="B720" s="312"/>
    </row>
    <row r="721" spans="1:2" ht="12.75">
      <c r="A721" s="312"/>
      <c r="B721" s="312"/>
    </row>
    <row r="722" spans="1:2" ht="12.75">
      <c r="A722" s="312"/>
      <c r="B722" s="312"/>
    </row>
    <row r="723" spans="1:2" ht="12.75">
      <c r="A723" s="312"/>
      <c r="B723" s="312"/>
    </row>
    <row r="724" spans="1:2" ht="12.75">
      <c r="A724" s="312"/>
      <c r="B724" s="312"/>
    </row>
    <row r="725" spans="1:2" ht="12.75">
      <c r="A725" s="312"/>
      <c r="B725" s="312"/>
    </row>
    <row r="726" spans="1:2" ht="12.75">
      <c r="A726" s="312"/>
      <c r="B726" s="312"/>
    </row>
    <row r="727" spans="1:2" ht="12.75">
      <c r="A727" s="312"/>
      <c r="B727" s="312"/>
    </row>
    <row r="728" spans="1:2" ht="12.75">
      <c r="A728" s="312"/>
      <c r="B728" s="312"/>
    </row>
    <row r="729" spans="1:2" ht="12.75">
      <c r="A729" s="312"/>
      <c r="B729" s="312"/>
    </row>
    <row r="730" spans="1:2" ht="12.75">
      <c r="A730" s="312"/>
      <c r="B730" s="312"/>
    </row>
    <row r="731" spans="1:2" ht="12.75">
      <c r="A731" s="312"/>
      <c r="B731" s="312"/>
    </row>
    <row r="732" spans="1:2" ht="12.75">
      <c r="A732" s="312"/>
      <c r="B732" s="312"/>
    </row>
    <row r="733" spans="1:2" ht="12.75">
      <c r="A733" s="312"/>
      <c r="B733" s="312"/>
    </row>
    <row r="734" spans="1:2" ht="12.75">
      <c r="A734" s="312"/>
      <c r="B734" s="312"/>
    </row>
    <row r="735" spans="1:2" ht="12.75">
      <c r="A735" s="312"/>
      <c r="B735" s="312"/>
    </row>
    <row r="736" spans="1:2" ht="12.75">
      <c r="A736" s="312"/>
      <c r="B736" s="312"/>
    </row>
    <row r="737" spans="1:2" ht="12.75">
      <c r="A737" s="312"/>
      <c r="B737" s="312"/>
    </row>
    <row r="738" spans="1:2" ht="12.75">
      <c r="A738" s="312"/>
      <c r="B738" s="312"/>
    </row>
    <row r="739" spans="1:2" ht="12.75">
      <c r="A739" s="312"/>
      <c r="B739" s="312"/>
    </row>
    <row r="740" spans="1:2" ht="12.75">
      <c r="A740" s="312"/>
      <c r="B740" s="312"/>
    </row>
    <row r="741" spans="1:2" ht="12.75">
      <c r="A741" s="312"/>
      <c r="B741" s="312"/>
    </row>
    <row r="742" spans="1:2" ht="12.75">
      <c r="A742" s="312"/>
      <c r="B742" s="312"/>
    </row>
    <row r="743" spans="1:2" ht="12.75">
      <c r="A743" s="312"/>
      <c r="B743" s="312"/>
    </row>
    <row r="744" spans="1:2" ht="12.75">
      <c r="A744" s="312"/>
      <c r="B744" s="312"/>
    </row>
    <row r="745" spans="1:2" ht="12.75">
      <c r="A745" s="312"/>
      <c r="B745" s="312"/>
    </row>
    <row r="746" spans="1:2" ht="12.75">
      <c r="A746" s="312"/>
      <c r="B746" s="312"/>
    </row>
    <row r="747" spans="1:2" ht="12.75">
      <c r="A747" s="312"/>
      <c r="B747" s="312"/>
    </row>
    <row r="748" spans="1:2" ht="12.75">
      <c r="A748" s="312"/>
      <c r="B748" s="312"/>
    </row>
    <row r="749" spans="1:2" ht="12.75">
      <c r="A749" s="312"/>
      <c r="B749" s="312"/>
    </row>
    <row r="750" spans="1:2" ht="12.75">
      <c r="A750" s="312"/>
      <c r="B750" s="312"/>
    </row>
    <row r="751" spans="1:2" ht="12.75">
      <c r="A751" s="312"/>
      <c r="B751" s="312"/>
    </row>
    <row r="752" spans="1:2" ht="12.75">
      <c r="A752" s="312"/>
      <c r="B752" s="312"/>
    </row>
    <row r="753" spans="1:2" ht="12.75">
      <c r="A753" s="312"/>
      <c r="B753" s="312"/>
    </row>
    <row r="754" spans="1:2" ht="12.75">
      <c r="A754" s="312"/>
      <c r="B754" s="312"/>
    </row>
    <row r="755" spans="1:2" ht="12.75">
      <c r="A755" s="312"/>
      <c r="B755" s="312"/>
    </row>
    <row r="756" spans="1:2" ht="12.75">
      <c r="A756" s="312"/>
      <c r="B756" s="312"/>
    </row>
    <row r="757" spans="1:2" ht="12.75">
      <c r="A757" s="312"/>
      <c r="B757" s="312"/>
    </row>
    <row r="758" spans="1:2" ht="12.75">
      <c r="A758" s="312"/>
      <c r="B758" s="312"/>
    </row>
    <row r="759" spans="1:2" ht="12.75">
      <c r="A759" s="312"/>
      <c r="B759" s="312"/>
    </row>
    <row r="760" spans="1:2" ht="12.75">
      <c r="A760" s="312"/>
      <c r="B760" s="312"/>
    </row>
    <row r="761" spans="1:2" ht="12.75">
      <c r="A761" s="312"/>
      <c r="B761" s="312"/>
    </row>
    <row r="762" spans="1:2" ht="12.75">
      <c r="A762" s="312"/>
      <c r="B762" s="312"/>
    </row>
    <row r="763" spans="1:2" ht="12.75">
      <c r="A763" s="312"/>
      <c r="B763" s="312"/>
    </row>
    <row r="764" spans="1:2" ht="12.75">
      <c r="A764" s="312"/>
      <c r="B764" s="312"/>
    </row>
    <row r="765" spans="1:2" ht="12.75">
      <c r="A765" s="312"/>
      <c r="B765" s="312"/>
    </row>
    <row r="766" spans="1:2" ht="12.75">
      <c r="A766" s="312"/>
      <c r="B766" s="312"/>
    </row>
    <row r="767" spans="1:2" ht="12.75">
      <c r="A767" s="312"/>
      <c r="B767" s="312"/>
    </row>
    <row r="768" spans="1:2" ht="12.75">
      <c r="A768" s="312"/>
      <c r="B768" s="312"/>
    </row>
    <row r="769" spans="1:2" ht="12.75">
      <c r="A769" s="312"/>
      <c r="B769" s="312"/>
    </row>
    <row r="770" spans="1:2" ht="12.75">
      <c r="A770" s="312"/>
      <c r="B770" s="312"/>
    </row>
    <row r="771" spans="1:2" ht="12.75">
      <c r="A771" s="312"/>
      <c r="B771" s="312"/>
    </row>
    <row r="772" spans="1:2" ht="12.75">
      <c r="A772" s="312"/>
      <c r="B772" s="312"/>
    </row>
    <row r="773" spans="1:2" ht="12.75">
      <c r="A773" s="312"/>
      <c r="B773" s="312"/>
    </row>
    <row r="774" spans="1:2" ht="12.75">
      <c r="A774" s="312"/>
      <c r="B774" s="312"/>
    </row>
    <row r="775" spans="1:2" ht="12.75">
      <c r="A775" s="312"/>
      <c r="B775" s="312"/>
    </row>
    <row r="776" spans="1:2" ht="12.75">
      <c r="A776" s="312"/>
      <c r="B776" s="312"/>
    </row>
    <row r="777" spans="1:2" ht="12.75">
      <c r="A777" s="312"/>
      <c r="B777" s="312"/>
    </row>
    <row r="778" spans="1:2" ht="12.75">
      <c r="A778" s="312"/>
      <c r="B778" s="312"/>
    </row>
    <row r="779" spans="1:2" ht="12.75">
      <c r="A779" s="312"/>
      <c r="B779" s="312"/>
    </row>
    <row r="780" spans="1:2" ht="12.75">
      <c r="A780" s="312"/>
      <c r="B780" s="312"/>
    </row>
    <row r="781" spans="1:2" ht="12.75">
      <c r="A781" s="312"/>
      <c r="B781" s="312"/>
    </row>
    <row r="782" spans="1:2" ht="12.75">
      <c r="A782" s="312"/>
      <c r="B782" s="312"/>
    </row>
    <row r="783" spans="1:2" ht="12.75">
      <c r="A783" s="312"/>
      <c r="B783" s="312"/>
    </row>
    <row r="784" spans="1:2" ht="12.75">
      <c r="A784" s="312"/>
      <c r="B784" s="312"/>
    </row>
    <row r="785" spans="1:2" ht="12.75">
      <c r="A785" s="312"/>
      <c r="B785" s="312"/>
    </row>
    <row r="786" spans="1:2" ht="12.75">
      <c r="A786" s="312"/>
      <c r="B786" s="312"/>
    </row>
    <row r="787" spans="1:2" ht="12.75">
      <c r="A787" s="312"/>
      <c r="B787" s="312"/>
    </row>
    <row r="788" spans="1:2" ht="12.75">
      <c r="A788" s="312"/>
      <c r="B788" s="312"/>
    </row>
    <row r="789" spans="1:2" ht="12.75">
      <c r="A789" s="312"/>
      <c r="B789" s="312"/>
    </row>
    <row r="790" spans="1:2" ht="12.75">
      <c r="A790" s="312"/>
      <c r="B790" s="312"/>
    </row>
    <row r="791" spans="1:2" ht="12.75">
      <c r="A791" s="312"/>
      <c r="B791" s="312"/>
    </row>
    <row r="792" spans="1:2" ht="12.75">
      <c r="A792" s="312"/>
      <c r="B792" s="312"/>
    </row>
    <row r="793" spans="1:2" ht="12.75">
      <c r="A793" s="312"/>
      <c r="B793" s="312"/>
    </row>
    <row r="794" spans="1:2" ht="12.75">
      <c r="A794" s="312"/>
      <c r="B794" s="312"/>
    </row>
    <row r="795" spans="1:2" ht="12.75">
      <c r="A795" s="312"/>
      <c r="B795" s="312"/>
    </row>
    <row r="796" spans="1:2" ht="12.75">
      <c r="A796" s="312"/>
      <c r="B796" s="312"/>
    </row>
    <row r="797" spans="1:2" ht="12.75">
      <c r="A797" s="312"/>
      <c r="B797" s="312"/>
    </row>
    <row r="798" spans="1:2" ht="12.75">
      <c r="A798" s="312"/>
      <c r="B798" s="312"/>
    </row>
    <row r="799" spans="1:2" ht="12.75">
      <c r="A799" s="312"/>
      <c r="B799" s="312"/>
    </row>
    <row r="800" spans="1:2" ht="12.75">
      <c r="A800" s="312"/>
      <c r="B800" s="312"/>
    </row>
    <row r="801" spans="1:2" ht="12.75">
      <c r="A801" s="312"/>
      <c r="B801" s="312"/>
    </row>
    <row r="802" spans="1:2" ht="12.75">
      <c r="A802" s="312"/>
      <c r="B802" s="312"/>
    </row>
    <row r="803" spans="1:2" ht="12.75">
      <c r="A803" s="312"/>
      <c r="B803" s="312"/>
    </row>
    <row r="804" spans="1:2" ht="12.75">
      <c r="A804" s="312"/>
      <c r="B804" s="312"/>
    </row>
    <row r="805" spans="1:2" ht="12.75">
      <c r="A805" s="312"/>
      <c r="B805" s="312"/>
    </row>
    <row r="806" spans="1:2" ht="12.75">
      <c r="A806" s="312"/>
      <c r="B806" s="312"/>
    </row>
    <row r="807" spans="1:2" ht="12.75">
      <c r="A807" s="312"/>
      <c r="B807" s="312"/>
    </row>
    <row r="808" spans="1:2" ht="12.75">
      <c r="A808" s="312"/>
      <c r="B808" s="312"/>
    </row>
    <row r="809" spans="1:2" ht="12.75">
      <c r="A809" s="312"/>
      <c r="B809" s="312"/>
    </row>
    <row r="810" spans="1:2" ht="12.75">
      <c r="A810" s="312"/>
      <c r="B810" s="312"/>
    </row>
    <row r="811" spans="1:2" ht="12.75">
      <c r="A811" s="312"/>
      <c r="B811" s="312"/>
    </row>
    <row r="812" spans="1:2" ht="12.75">
      <c r="A812" s="312"/>
      <c r="B812" s="312"/>
    </row>
    <row r="813" spans="1:2" ht="12.75">
      <c r="A813" s="312"/>
      <c r="B813" s="312"/>
    </row>
    <row r="814" spans="1:2" ht="12.75">
      <c r="A814" s="312"/>
      <c r="B814" s="312"/>
    </row>
    <row r="815" spans="1:2" ht="12.75">
      <c r="A815" s="312"/>
      <c r="B815" s="312"/>
    </row>
    <row r="816" spans="1:2" ht="12.75">
      <c r="A816" s="312"/>
      <c r="B816" s="312"/>
    </row>
    <row r="817" spans="1:2" ht="12.75">
      <c r="A817" s="312"/>
      <c r="B817" s="312"/>
    </row>
    <row r="818" spans="1:2" ht="12.75">
      <c r="A818" s="312"/>
      <c r="B818" s="312"/>
    </row>
    <row r="819" spans="1:2" ht="12.75">
      <c r="A819" s="312"/>
      <c r="B819" s="312"/>
    </row>
    <row r="820" spans="1:2" ht="12.75">
      <c r="A820" s="312"/>
      <c r="B820" s="312"/>
    </row>
    <row r="821" spans="1:2" ht="12.75">
      <c r="A821" s="312"/>
      <c r="B821" s="312"/>
    </row>
    <row r="822" spans="1:2" ht="12.75">
      <c r="A822" s="312"/>
      <c r="B822" s="312"/>
    </row>
    <row r="823" spans="1:2" ht="12.75">
      <c r="A823" s="312"/>
      <c r="B823" s="312"/>
    </row>
    <row r="824" spans="1:2" ht="12.75">
      <c r="A824" s="312"/>
      <c r="B824" s="312"/>
    </row>
    <row r="825" spans="1:2" ht="12.75">
      <c r="A825" s="312"/>
      <c r="B825" s="312"/>
    </row>
    <row r="826" spans="1:2" ht="12.75">
      <c r="A826" s="312"/>
      <c r="B826" s="312"/>
    </row>
    <row r="827" spans="1:2" ht="12.75">
      <c r="A827" s="312"/>
      <c r="B827" s="312"/>
    </row>
    <row r="828" spans="1:2" ht="12.75">
      <c r="A828" s="312"/>
      <c r="B828" s="312"/>
    </row>
    <row r="829" spans="1:2" ht="12.75">
      <c r="A829" s="312"/>
      <c r="B829" s="312"/>
    </row>
    <row r="830" spans="1:2" ht="12.75">
      <c r="A830" s="312"/>
      <c r="B830" s="312"/>
    </row>
    <row r="831" spans="1:2" ht="12.75">
      <c r="A831" s="312"/>
      <c r="B831" s="312"/>
    </row>
    <row r="832" spans="1:2" ht="12.75">
      <c r="A832" s="312"/>
      <c r="B832" s="312"/>
    </row>
    <row r="833" spans="1:2" ht="12.75">
      <c r="A833" s="312"/>
      <c r="B833" s="312"/>
    </row>
    <row r="834" spans="1:2" ht="12.75">
      <c r="A834" s="312"/>
      <c r="B834" s="312"/>
    </row>
    <row r="835" spans="1:2" ht="12.75">
      <c r="A835" s="312"/>
      <c r="B835" s="312"/>
    </row>
    <row r="836" spans="1:2" ht="12.75">
      <c r="A836" s="312"/>
      <c r="B836" s="312"/>
    </row>
    <row r="837" spans="1:2" ht="12.75">
      <c r="A837" s="312"/>
      <c r="B837" s="312"/>
    </row>
    <row r="838" spans="1:2" ht="12.75">
      <c r="A838" s="312"/>
      <c r="B838" s="312"/>
    </row>
    <row r="839" spans="1:2" ht="12.75">
      <c r="A839" s="312"/>
      <c r="B839" s="312"/>
    </row>
    <row r="840" spans="1:2" ht="12.75">
      <c r="A840" s="312"/>
      <c r="B840" s="312"/>
    </row>
    <row r="841" spans="1:2" ht="12.75">
      <c r="A841" s="312"/>
      <c r="B841" s="312"/>
    </row>
    <row r="842" spans="1:2" ht="12.75">
      <c r="A842" s="312"/>
      <c r="B842" s="312"/>
    </row>
    <row r="843" spans="1:2" ht="12.75">
      <c r="A843" s="312"/>
      <c r="B843" s="312"/>
    </row>
    <row r="844" spans="1:2" ht="12.75">
      <c r="A844" s="312"/>
      <c r="B844" s="312"/>
    </row>
    <row r="845" spans="1:2" ht="12.75">
      <c r="A845" s="312"/>
      <c r="B845" s="312"/>
    </row>
    <row r="846" spans="1:2" ht="12.75">
      <c r="A846" s="312"/>
      <c r="B846" s="312"/>
    </row>
    <row r="847" spans="1:2" ht="12.75">
      <c r="A847" s="312"/>
      <c r="B847" s="312"/>
    </row>
    <row r="848" spans="1:2" ht="12.75">
      <c r="A848" s="312"/>
      <c r="B848" s="312"/>
    </row>
    <row r="849" spans="1:2" ht="12.75">
      <c r="A849" s="312"/>
      <c r="B849" s="312"/>
    </row>
    <row r="850" spans="1:2" ht="12.75">
      <c r="A850" s="312"/>
      <c r="B850" s="312"/>
    </row>
    <row r="851" spans="1:2" ht="12.75">
      <c r="A851" s="312"/>
      <c r="B851" s="312"/>
    </row>
    <row r="852" spans="1:2" ht="12.75">
      <c r="A852" s="312"/>
      <c r="B852" s="312"/>
    </row>
    <row r="853" spans="1:2" ht="12.75">
      <c r="A853" s="312"/>
      <c r="B853" s="312"/>
    </row>
    <row r="854" spans="1:2" ht="12.75">
      <c r="A854" s="312"/>
      <c r="B854" s="312"/>
    </row>
    <row r="855" spans="1:2" ht="12.75">
      <c r="A855" s="312"/>
      <c r="B855" s="312"/>
    </row>
    <row r="856" spans="1:2" ht="12.75">
      <c r="A856" s="312"/>
      <c r="B856" s="312"/>
    </row>
    <row r="857" spans="1:2" ht="12.75">
      <c r="A857" s="312"/>
      <c r="B857" s="312"/>
    </row>
    <row r="858" spans="1:2" ht="12.75">
      <c r="A858" s="312"/>
      <c r="B858" s="312"/>
    </row>
    <row r="859" spans="1:2" ht="12.75">
      <c r="A859" s="312"/>
      <c r="B859" s="312"/>
    </row>
    <row r="860" spans="1:2" ht="12.75">
      <c r="A860" s="312"/>
      <c r="B860" s="312"/>
    </row>
    <row r="861" spans="1:2" ht="12.75">
      <c r="A861" s="312"/>
      <c r="B861" s="312"/>
    </row>
    <row r="862" spans="1:2" ht="12.75">
      <c r="A862" s="312"/>
      <c r="B862" s="312"/>
    </row>
    <row r="863" spans="1:2" ht="12.75">
      <c r="A863" s="312"/>
      <c r="B863" s="312"/>
    </row>
    <row r="864" spans="1:2" ht="12.75">
      <c r="A864" s="312"/>
      <c r="B864" s="312"/>
    </row>
    <row r="865" spans="1:2" ht="12.75">
      <c r="A865" s="312"/>
      <c r="B865" s="312"/>
    </row>
    <row r="866" spans="1:2" ht="12.75">
      <c r="A866" s="312"/>
      <c r="B866" s="312"/>
    </row>
    <row r="867" spans="1:2" ht="12.75">
      <c r="A867" s="312"/>
      <c r="B867" s="312"/>
    </row>
    <row r="868" spans="1:2" ht="12.75">
      <c r="A868" s="312"/>
      <c r="B868" s="312"/>
    </row>
    <row r="869" spans="1:2" ht="12.75">
      <c r="A869" s="312"/>
      <c r="B869" s="312"/>
    </row>
    <row r="870" spans="1:2" ht="12.75">
      <c r="A870" s="312"/>
      <c r="B870" s="312"/>
    </row>
    <row r="871" spans="1:2" ht="12.75">
      <c r="A871" s="312"/>
      <c r="B871" s="312"/>
    </row>
    <row r="872" spans="1:2" ht="12.75">
      <c r="A872" s="312"/>
      <c r="B872" s="312"/>
    </row>
    <row r="873" spans="1:2" ht="12.75">
      <c r="A873" s="312"/>
      <c r="B873" s="312"/>
    </row>
    <row r="874" spans="1:2" ht="12.75">
      <c r="A874" s="312"/>
      <c r="B874" s="312"/>
    </row>
    <row r="875" spans="1:2" ht="12.75">
      <c r="A875" s="312"/>
      <c r="B875" s="312"/>
    </row>
    <row r="876" spans="1:2" ht="12.75">
      <c r="A876" s="312"/>
      <c r="B876" s="312"/>
    </row>
    <row r="877" spans="1:2" ht="12.75">
      <c r="A877" s="312"/>
      <c r="B877" s="312"/>
    </row>
    <row r="878" spans="1:2" ht="12.75">
      <c r="A878" s="312"/>
      <c r="B878" s="312"/>
    </row>
    <row r="879" spans="1:2" ht="12.75">
      <c r="A879" s="312"/>
      <c r="B879" s="312"/>
    </row>
    <row r="880" spans="1:2" ht="12.75">
      <c r="A880" s="312"/>
      <c r="B880" s="312"/>
    </row>
    <row r="881" spans="1:2" ht="12.75">
      <c r="A881" s="312"/>
      <c r="B881" s="312"/>
    </row>
    <row r="882" spans="1:2" ht="12.75">
      <c r="A882" s="312"/>
      <c r="B882" s="312"/>
    </row>
    <row r="883" spans="1:2" ht="12.75">
      <c r="A883" s="312"/>
      <c r="B883" s="312"/>
    </row>
    <row r="884" spans="1:2" ht="12.75">
      <c r="A884" s="312"/>
      <c r="B884" s="312"/>
    </row>
    <row r="885" spans="1:2" ht="12.75">
      <c r="A885" s="312"/>
      <c r="B885" s="312"/>
    </row>
    <row r="886" spans="1:2" ht="12.75">
      <c r="A886" s="312"/>
      <c r="B886" s="312"/>
    </row>
    <row r="887" spans="1:2" ht="12.75">
      <c r="A887" s="312"/>
      <c r="B887" s="312"/>
    </row>
    <row r="888" spans="1:2" ht="12.75">
      <c r="A888" s="312"/>
      <c r="B888" s="312"/>
    </row>
    <row r="889" spans="1:2" ht="12.75">
      <c r="A889" s="312"/>
      <c r="B889" s="312"/>
    </row>
    <row r="890" spans="1:2" ht="12.75">
      <c r="A890" s="312"/>
      <c r="B890" s="312"/>
    </row>
    <row r="891" spans="1:2" ht="12.75">
      <c r="A891" s="312"/>
      <c r="B891" s="312"/>
    </row>
    <row r="892" spans="1:2" ht="12.75">
      <c r="A892" s="312"/>
      <c r="B892" s="312"/>
    </row>
    <row r="893" spans="1:2" ht="12.75">
      <c r="A893" s="312"/>
      <c r="B893" s="312"/>
    </row>
    <row r="894" spans="1:2" ht="12.75">
      <c r="A894" s="312"/>
      <c r="B894" s="312"/>
    </row>
    <row r="895" spans="1:2" ht="12.75">
      <c r="A895" s="312"/>
      <c r="B895" s="312"/>
    </row>
    <row r="896" spans="1:2" ht="12.75">
      <c r="A896" s="312"/>
      <c r="B896" s="312"/>
    </row>
    <row r="897" spans="1:2" ht="12.75">
      <c r="A897" s="312"/>
      <c r="B897" s="312"/>
    </row>
    <row r="898" spans="1:2" ht="12.75">
      <c r="A898" s="312"/>
      <c r="B898" s="312"/>
    </row>
    <row r="899" spans="1:2" ht="12.75">
      <c r="A899" s="312"/>
      <c r="B899" s="312"/>
    </row>
    <row r="900" spans="1:2" ht="12.75">
      <c r="A900" s="312"/>
      <c r="B900" s="312"/>
    </row>
    <row r="901" spans="1:2" ht="12.75">
      <c r="A901" s="312"/>
      <c r="B901" s="312"/>
    </row>
    <row r="902" spans="1:2" ht="12.75">
      <c r="A902" s="312"/>
      <c r="B902" s="312"/>
    </row>
    <row r="903" spans="1:2" ht="12.75">
      <c r="A903" s="312"/>
      <c r="B903" s="312"/>
    </row>
    <row r="904" spans="1:2" ht="12.75">
      <c r="A904" s="312"/>
      <c r="B904" s="312"/>
    </row>
    <row r="905" spans="1:2" ht="12.75">
      <c r="A905" s="312"/>
      <c r="B905" s="312"/>
    </row>
    <row r="906" spans="1:2" ht="12.75">
      <c r="A906" s="312"/>
      <c r="B906" s="312"/>
    </row>
    <row r="907" spans="1:2" ht="12.75">
      <c r="A907" s="312"/>
      <c r="B907" s="312"/>
    </row>
    <row r="908" spans="1:2" ht="12.75">
      <c r="A908" s="312"/>
      <c r="B908" s="312"/>
    </row>
    <row r="909" spans="1:2" ht="12.75">
      <c r="A909" s="312"/>
      <c r="B909" s="312"/>
    </row>
    <row r="910" spans="1:2" ht="12.75">
      <c r="A910" s="312"/>
      <c r="B910" s="312"/>
    </row>
    <row r="911" spans="1:2" ht="12.75">
      <c r="A911" s="312"/>
      <c r="B911" s="312"/>
    </row>
    <row r="912" spans="1:2" ht="12.75">
      <c r="A912" s="312"/>
      <c r="B912" s="312"/>
    </row>
    <row r="913" spans="1:2" ht="12.75">
      <c r="A913" s="312"/>
      <c r="B913" s="312"/>
    </row>
    <row r="914" spans="1:2" ht="12.75">
      <c r="A914" s="312"/>
      <c r="B914" s="312"/>
    </row>
    <row r="915" spans="1:2" ht="12.75">
      <c r="A915" s="312"/>
      <c r="B915" s="312"/>
    </row>
    <row r="916" spans="1:2" ht="12.75">
      <c r="A916" s="312"/>
      <c r="B916" s="312"/>
    </row>
    <row r="917" spans="1:2" ht="12.75">
      <c r="A917" s="312"/>
      <c r="B917" s="312"/>
    </row>
    <row r="918" spans="1:2" ht="12.75">
      <c r="A918" s="312"/>
      <c r="B918" s="312"/>
    </row>
    <row r="919" spans="1:2" ht="12.75">
      <c r="A919" s="312"/>
      <c r="B919" s="312"/>
    </row>
    <row r="920" spans="1:2" ht="12.75">
      <c r="A920" s="312"/>
      <c r="B920" s="312"/>
    </row>
    <row r="921" spans="1:2" ht="12.75">
      <c r="A921" s="312"/>
      <c r="B921" s="312"/>
    </row>
    <row r="922" spans="1:2" ht="12.75">
      <c r="A922" s="312"/>
      <c r="B922" s="312"/>
    </row>
    <row r="923" spans="1:2" ht="12.75">
      <c r="A923" s="312"/>
      <c r="B923" s="312"/>
    </row>
    <row r="924" spans="1:2" ht="12.75">
      <c r="A924" s="312"/>
      <c r="B924" s="312"/>
    </row>
    <row r="925" spans="1:2" ht="12.75">
      <c r="A925" s="312"/>
      <c r="B925" s="312"/>
    </row>
    <row r="926" spans="1:2" ht="12.75">
      <c r="A926" s="312"/>
      <c r="B926" s="312"/>
    </row>
    <row r="927" spans="1:2" ht="12.75">
      <c r="A927" s="312"/>
      <c r="B927" s="312"/>
    </row>
    <row r="928" spans="1:2" ht="12.75">
      <c r="A928" s="312"/>
      <c r="B928" s="312"/>
    </row>
    <row r="929" spans="1:2" ht="12.75">
      <c r="A929" s="312"/>
      <c r="B929" s="312"/>
    </row>
    <row r="930" spans="1:2" ht="12.75">
      <c r="A930" s="312"/>
      <c r="B930" s="312"/>
    </row>
    <row r="931" spans="1:2" ht="12.75">
      <c r="A931" s="312"/>
      <c r="B931" s="312"/>
    </row>
    <row r="932" spans="1:2" ht="12.75">
      <c r="A932" s="312"/>
      <c r="B932" s="312"/>
    </row>
    <row r="933" spans="1:2" ht="12.75">
      <c r="A933" s="312"/>
      <c r="B933" s="312"/>
    </row>
    <row r="934" spans="1:2" ht="12.75">
      <c r="A934" s="312"/>
      <c r="B934" s="312"/>
    </row>
    <row r="935" spans="1:2" ht="12.75">
      <c r="A935" s="312"/>
      <c r="B935" s="312"/>
    </row>
    <row r="936" spans="1:2" ht="12.75">
      <c r="A936" s="312"/>
      <c r="B936" s="312"/>
    </row>
    <row r="937" spans="1:2" ht="12.75">
      <c r="A937" s="312"/>
      <c r="B937" s="312"/>
    </row>
    <row r="938" spans="1:2" ht="12.75">
      <c r="A938" s="312"/>
      <c r="B938" s="312"/>
    </row>
    <row r="939" spans="1:2" ht="12.75">
      <c r="A939" s="312"/>
      <c r="B939" s="312"/>
    </row>
    <row r="940" spans="1:2" ht="12.75">
      <c r="A940" s="312"/>
      <c r="B940" s="312"/>
    </row>
    <row r="941" spans="1:2" ht="12.75">
      <c r="A941" s="312"/>
      <c r="B941" s="312"/>
    </row>
    <row r="942" spans="1:2" ht="12.75">
      <c r="A942" s="312"/>
      <c r="B942" s="312"/>
    </row>
    <row r="943" spans="1:2" ht="12.75">
      <c r="A943" s="312"/>
      <c r="B943" s="312"/>
    </row>
    <row r="944" spans="1:2" ht="12.75">
      <c r="A944" s="312"/>
      <c r="B944" s="312"/>
    </row>
    <row r="945" spans="1:2" ht="12.75">
      <c r="A945" s="312"/>
      <c r="B945" s="312"/>
    </row>
    <row r="946" spans="1:2" ht="12.75">
      <c r="A946" s="312"/>
      <c r="B946" s="312"/>
    </row>
    <row r="947" spans="1:2" ht="12.75">
      <c r="A947" s="312"/>
      <c r="B947" s="312"/>
    </row>
    <row r="948" spans="1:2" ht="12.75">
      <c r="A948" s="312"/>
      <c r="B948" s="312"/>
    </row>
    <row r="949" spans="1:2" ht="12.75">
      <c r="A949" s="312"/>
      <c r="B949" s="312"/>
    </row>
    <row r="950" spans="1:2" ht="12.75">
      <c r="A950" s="312"/>
      <c r="B950" s="312"/>
    </row>
    <row r="951" spans="1:2" ht="12.75">
      <c r="A951" s="312"/>
      <c r="B951" s="312"/>
    </row>
    <row r="952" spans="1:2" ht="12.75">
      <c r="A952" s="312"/>
      <c r="B952" s="312"/>
    </row>
    <row r="953" spans="1:2" ht="12.75">
      <c r="A953" s="312"/>
      <c r="B953" s="312"/>
    </row>
    <row r="954" spans="1:2" ht="12.75">
      <c r="A954" s="312"/>
      <c r="B954" s="312"/>
    </row>
    <row r="955" spans="1:2" ht="12.75">
      <c r="A955" s="312"/>
      <c r="B955" s="312"/>
    </row>
    <row r="956" spans="1:2" ht="12.75">
      <c r="A956" s="312"/>
      <c r="B956" s="312"/>
    </row>
    <row r="957" spans="1:2" ht="12.75">
      <c r="A957" s="312"/>
      <c r="B957" s="312"/>
    </row>
    <row r="958" spans="1:2" ht="12.75">
      <c r="A958" s="312"/>
      <c r="B958" s="312"/>
    </row>
    <row r="959" spans="1:2" ht="12.75">
      <c r="A959" s="312"/>
      <c r="B959" s="312"/>
    </row>
    <row r="960" spans="1:2" ht="12.75">
      <c r="A960" s="312"/>
      <c r="B960" s="312"/>
    </row>
    <row r="961" spans="1:2" ht="12.75">
      <c r="A961" s="312"/>
      <c r="B961" s="312"/>
    </row>
    <row r="962" spans="1:2" ht="12.75">
      <c r="A962" s="312"/>
      <c r="B962" s="312"/>
    </row>
    <row r="963" spans="1:2" ht="12.75">
      <c r="A963" s="312"/>
      <c r="B963" s="312"/>
    </row>
    <row r="964" spans="1:2" ht="12.75">
      <c r="A964" s="312"/>
      <c r="B964" s="312"/>
    </row>
    <row r="965" spans="1:2" ht="12.75">
      <c r="A965" s="312"/>
      <c r="B965" s="312"/>
    </row>
    <row r="966" spans="1:2" ht="12.75">
      <c r="A966" s="312"/>
      <c r="B966" s="312"/>
    </row>
    <row r="967" spans="1:2" ht="12.75">
      <c r="A967" s="312"/>
      <c r="B967" s="312"/>
    </row>
    <row r="968" spans="1:2" ht="12.75">
      <c r="A968" s="312"/>
      <c r="B968" s="312"/>
    </row>
    <row r="969" spans="1:2" ht="12.75">
      <c r="A969" s="312"/>
      <c r="B969" s="312"/>
    </row>
    <row r="970" spans="1:2" ht="12.75">
      <c r="A970" s="312"/>
      <c r="B970" s="312"/>
    </row>
    <row r="971" spans="1:2" ht="12.75">
      <c r="A971" s="312"/>
      <c r="B971" s="312"/>
    </row>
    <row r="972" spans="1:2" ht="12.75">
      <c r="A972" s="312"/>
      <c r="B972" s="312"/>
    </row>
    <row r="973" spans="1:2" ht="12.75">
      <c r="A973" s="312"/>
      <c r="B973" s="312"/>
    </row>
    <row r="974" spans="1:2" ht="12.75">
      <c r="A974" s="312"/>
      <c r="B974" s="312"/>
    </row>
    <row r="975" spans="1:2" ht="12.75">
      <c r="A975" s="312"/>
      <c r="B975" s="312"/>
    </row>
    <row r="976" spans="1:2" ht="12.75">
      <c r="A976" s="312"/>
      <c r="B976" s="312"/>
    </row>
    <row r="977" spans="1:2" ht="12.75">
      <c r="A977" s="312"/>
      <c r="B977" s="312"/>
    </row>
    <row r="978" spans="1:2" ht="12.75">
      <c r="A978" s="312"/>
      <c r="B978" s="312"/>
    </row>
    <row r="979" spans="1:2" ht="12.75">
      <c r="A979" s="312"/>
      <c r="B979" s="312"/>
    </row>
    <row r="980" spans="1:2" ht="12.75">
      <c r="A980" s="312"/>
      <c r="B980" s="312"/>
    </row>
    <row r="981" spans="1:2" ht="12.75">
      <c r="A981" s="312"/>
      <c r="B981" s="312"/>
    </row>
    <row r="982" spans="1:2" ht="12.75">
      <c r="A982" s="312"/>
      <c r="B982" s="312"/>
    </row>
    <row r="983" spans="1:2" ht="12.75">
      <c r="A983" s="312"/>
      <c r="B983" s="312"/>
    </row>
    <row r="984" spans="1:2" ht="12.75">
      <c r="A984" s="312"/>
      <c r="B984" s="312"/>
    </row>
    <row r="985" spans="1:2" ht="12.75">
      <c r="A985" s="312"/>
      <c r="B985" s="312"/>
    </row>
    <row r="986" spans="1:2" ht="12.75">
      <c r="A986" s="312"/>
      <c r="B986" s="312"/>
    </row>
    <row r="987" spans="1:2" ht="12.75">
      <c r="A987" s="312"/>
      <c r="B987" s="312"/>
    </row>
    <row r="988" spans="1:2" ht="12.75">
      <c r="A988" s="312"/>
      <c r="B988" s="312"/>
    </row>
    <row r="989" spans="1:2" ht="12.75">
      <c r="A989" s="312"/>
      <c r="B989" s="312"/>
    </row>
    <row r="990" spans="1:2" ht="12.75">
      <c r="A990" s="312"/>
      <c r="B990" s="312"/>
    </row>
    <row r="991" spans="1:2" ht="12.75">
      <c r="A991" s="312"/>
      <c r="B991" s="312"/>
    </row>
    <row r="992" spans="1:2" ht="12.75">
      <c r="A992" s="312"/>
      <c r="B992" s="312"/>
    </row>
    <row r="993" spans="1:2" ht="12.75">
      <c r="A993" s="312"/>
      <c r="B993" s="312"/>
    </row>
    <row r="994" spans="1:2" ht="12.75">
      <c r="A994" s="312"/>
      <c r="B994" s="312"/>
    </row>
    <row r="995" spans="1:2" ht="12.75">
      <c r="A995" s="312"/>
      <c r="B995" s="312"/>
    </row>
    <row r="996" spans="1:2" ht="12.75">
      <c r="A996" s="312"/>
      <c r="B996" s="312"/>
    </row>
    <row r="997" spans="1:2" ht="12.75">
      <c r="A997" s="312"/>
      <c r="B997" s="312"/>
    </row>
    <row r="998" spans="1:2" ht="12.75">
      <c r="A998" s="312"/>
      <c r="B998" s="312"/>
    </row>
    <row r="999" spans="1:2" ht="12.75">
      <c r="A999" s="312"/>
      <c r="B999" s="312"/>
    </row>
    <row r="1000" spans="1:2" ht="12.75">
      <c r="A1000" s="312"/>
      <c r="B1000" s="312"/>
    </row>
    <row r="1001" spans="1:2" ht="12.75">
      <c r="A1001" s="312"/>
      <c r="B1001" s="312"/>
    </row>
    <row r="1002" spans="1:2" ht="12.75">
      <c r="A1002" s="312"/>
      <c r="B1002" s="312"/>
    </row>
    <row r="1003" spans="1:2" ht="12.75">
      <c r="A1003" s="312"/>
      <c r="B1003" s="312"/>
    </row>
    <row r="1004" spans="1:2" ht="12.75">
      <c r="A1004" s="312"/>
      <c r="B1004" s="312"/>
    </row>
    <row r="1005" spans="1:2" ht="12.75">
      <c r="A1005" s="312"/>
      <c r="B1005" s="312"/>
    </row>
    <row r="1006" spans="1:2" ht="12.75">
      <c r="A1006" s="312"/>
      <c r="B1006" s="312"/>
    </row>
    <row r="1007" spans="1:2" ht="12.75">
      <c r="A1007" s="312"/>
      <c r="B1007" s="312"/>
    </row>
    <row r="1008" spans="1:2" ht="12.75">
      <c r="A1008" s="312"/>
      <c r="B1008" s="312"/>
    </row>
    <row r="1009" spans="1:2" ht="12.75">
      <c r="A1009" s="312"/>
      <c r="B1009" s="312"/>
    </row>
    <row r="1010" spans="1:2" ht="12.75">
      <c r="A1010" s="312"/>
      <c r="B1010" s="312"/>
    </row>
    <row r="1011" spans="1:2" ht="12.75">
      <c r="A1011" s="312"/>
      <c r="B1011" s="312"/>
    </row>
    <row r="1012" spans="1:2" ht="12.75">
      <c r="A1012" s="312"/>
      <c r="B1012" s="312"/>
    </row>
    <row r="1013" spans="1:2" ht="12.75">
      <c r="A1013" s="312"/>
      <c r="B1013" s="312"/>
    </row>
    <row r="1014" spans="1:2" ht="12.75">
      <c r="A1014" s="312"/>
      <c r="B1014" s="312"/>
    </row>
    <row r="1015" spans="1:2" ht="12.75">
      <c r="A1015" s="312"/>
      <c r="B1015" s="312"/>
    </row>
    <row r="1016" spans="1:2" ht="12.75">
      <c r="A1016" s="312"/>
      <c r="B1016" s="312"/>
    </row>
    <row r="1017" spans="1:2" ht="12.75">
      <c r="A1017" s="312"/>
      <c r="B1017" s="312"/>
    </row>
    <row r="1018" spans="1:2" ht="12.75">
      <c r="A1018" s="312"/>
      <c r="B1018" s="312"/>
    </row>
    <row r="1019" spans="1:2" ht="12.75">
      <c r="A1019" s="312"/>
      <c r="B1019" s="312"/>
    </row>
    <row r="1020" spans="1:2" ht="12.75">
      <c r="A1020" s="312"/>
      <c r="B1020" s="312"/>
    </row>
    <row r="1021" spans="1:2" ht="12.75">
      <c r="A1021" s="312"/>
      <c r="B1021" s="312"/>
    </row>
    <row r="1022" spans="1:2" ht="12.75">
      <c r="A1022" s="312"/>
      <c r="B1022" s="312"/>
    </row>
    <row r="1023" spans="1:2" ht="12.75">
      <c r="A1023" s="312"/>
      <c r="B1023" s="312"/>
    </row>
    <row r="1024" spans="1:2" ht="12.75">
      <c r="A1024" s="312"/>
      <c r="B1024" s="312"/>
    </row>
    <row r="1025" spans="1:2" ht="12.75">
      <c r="A1025" s="312"/>
      <c r="B1025" s="312"/>
    </row>
    <row r="1026" spans="1:2" ht="12.75">
      <c r="A1026" s="312"/>
      <c r="B1026" s="312"/>
    </row>
    <row r="1027" spans="1:2" ht="12.75">
      <c r="A1027" s="312"/>
      <c r="B1027" s="312"/>
    </row>
    <row r="1028" spans="1:2" ht="12.75">
      <c r="A1028" s="312"/>
      <c r="B1028" s="312"/>
    </row>
    <row r="1029" spans="1:2" ht="12.75">
      <c r="A1029" s="312"/>
      <c r="B1029" s="312"/>
    </row>
    <row r="1030" spans="1:2" ht="12.75">
      <c r="A1030" s="312"/>
      <c r="B1030" s="312"/>
    </row>
    <row r="1031" spans="1:2" ht="12.75">
      <c r="A1031" s="312"/>
      <c r="B1031" s="312"/>
    </row>
    <row r="1032" spans="1:2" ht="12.75">
      <c r="A1032" s="312"/>
      <c r="B1032" s="312"/>
    </row>
    <row r="1033" spans="1:2" ht="12.75">
      <c r="A1033" s="312"/>
      <c r="B1033" s="312"/>
    </row>
    <row r="1034" spans="1:2" ht="12.75">
      <c r="A1034" s="312"/>
      <c r="B1034" s="312"/>
    </row>
    <row r="1035" spans="1:2" ht="12.75">
      <c r="A1035" s="312"/>
      <c r="B1035" s="312"/>
    </row>
    <row r="1036" spans="1:2" ht="12.75">
      <c r="A1036" s="312"/>
      <c r="B1036" s="312"/>
    </row>
    <row r="1037" spans="1:2" ht="12.75">
      <c r="A1037" s="312"/>
      <c r="B1037" s="312"/>
    </row>
    <row r="1038" spans="1:2" ht="12.75">
      <c r="A1038" s="312"/>
      <c r="B1038" s="312"/>
    </row>
    <row r="1039" spans="1:2" ht="12.75">
      <c r="A1039" s="312"/>
      <c r="B1039" s="312"/>
    </row>
    <row r="1040" spans="1:2" ht="12.75">
      <c r="A1040" s="312"/>
      <c r="B1040" s="312"/>
    </row>
    <row r="1041" spans="1:2" ht="12.75">
      <c r="A1041" s="312"/>
      <c r="B1041" s="312"/>
    </row>
    <row r="1042" spans="1:2" ht="12.75">
      <c r="A1042" s="312"/>
      <c r="B1042" s="312"/>
    </row>
    <row r="1043" spans="1:2" ht="12.75">
      <c r="A1043" s="312"/>
      <c r="B1043" s="312"/>
    </row>
    <row r="1044" spans="1:2" ht="12.75">
      <c r="A1044" s="312"/>
      <c r="B1044" s="312"/>
    </row>
    <row r="1045" spans="1:2" ht="12.75">
      <c r="A1045" s="312"/>
      <c r="B1045" s="312"/>
    </row>
    <row r="1046" spans="1:2" ht="12.75">
      <c r="A1046" s="312"/>
      <c r="B1046" s="312"/>
    </row>
    <row r="1047" spans="1:2" ht="12.75">
      <c r="A1047" s="312"/>
      <c r="B1047" s="312"/>
    </row>
    <row r="1048" spans="1:2" ht="12.75">
      <c r="A1048" s="312"/>
      <c r="B1048" s="312"/>
    </row>
    <row r="1049" spans="1:2" ht="12.75">
      <c r="A1049" s="312"/>
      <c r="B1049" s="312"/>
    </row>
    <row r="1050" spans="1:2" ht="12.75">
      <c r="A1050" s="312"/>
      <c r="B1050" s="312"/>
    </row>
    <row r="1051" spans="1:2" ht="12.75">
      <c r="A1051" s="312"/>
      <c r="B1051" s="312"/>
    </row>
    <row r="1052" spans="1:2" ht="12.75">
      <c r="A1052" s="312"/>
      <c r="B1052" s="312"/>
    </row>
    <row r="1053" spans="1:2" ht="12.75">
      <c r="A1053" s="312"/>
      <c r="B1053" s="312"/>
    </row>
    <row r="1054" spans="1:2" ht="12.75">
      <c r="A1054" s="312"/>
      <c r="B1054" s="312"/>
    </row>
    <row r="1055" spans="1:2" ht="12.75">
      <c r="A1055" s="312"/>
      <c r="B1055" s="312"/>
    </row>
    <row r="1056" spans="1:2" ht="12.75">
      <c r="A1056" s="312"/>
      <c r="B1056" s="312"/>
    </row>
    <row r="1057" spans="1:2" ht="12.75">
      <c r="A1057" s="312"/>
      <c r="B1057" s="312"/>
    </row>
    <row r="1058" spans="1:2" ht="12.75">
      <c r="A1058" s="312"/>
      <c r="B1058" s="312"/>
    </row>
    <row r="1059" spans="1:2" ht="12.75">
      <c r="A1059" s="312"/>
      <c r="B1059" s="312"/>
    </row>
    <row r="1060" spans="1:2" ht="12.75">
      <c r="A1060" s="312"/>
      <c r="B1060" s="312"/>
    </row>
    <row r="1061" spans="1:2" ht="12.75">
      <c r="A1061" s="312"/>
      <c r="B1061" s="312"/>
    </row>
    <row r="1062" spans="1:2" ht="12.75">
      <c r="A1062" s="312"/>
      <c r="B1062" s="312"/>
    </row>
    <row r="1063" spans="1:2" ht="12.75">
      <c r="A1063" s="312"/>
      <c r="B1063" s="312"/>
    </row>
    <row r="1064" spans="1:2" ht="12.75">
      <c r="A1064" s="312"/>
      <c r="B1064" s="312"/>
    </row>
    <row r="1065" spans="1:2" ht="12.75">
      <c r="A1065" s="312"/>
      <c r="B1065" s="312"/>
    </row>
    <row r="1066" spans="1:2" ht="12.75">
      <c r="A1066" s="312"/>
      <c r="B1066" s="312"/>
    </row>
    <row r="1067" spans="1:2" ht="12.75">
      <c r="A1067" s="312"/>
      <c r="B1067" s="312"/>
    </row>
    <row r="1068" spans="1:2" ht="12.75">
      <c r="A1068" s="312"/>
      <c r="B1068" s="312"/>
    </row>
    <row r="1069" spans="1:2" ht="12.75">
      <c r="A1069" s="312"/>
      <c r="B1069" s="312"/>
    </row>
    <row r="1070" spans="1:2" ht="12.75">
      <c r="A1070" s="312"/>
      <c r="B1070" s="312"/>
    </row>
    <row r="1071" spans="1:2" ht="12.75">
      <c r="A1071" s="312"/>
      <c r="B1071" s="312"/>
    </row>
    <row r="1072" spans="1:2" ht="12.75">
      <c r="A1072" s="312"/>
      <c r="B1072" s="312"/>
    </row>
    <row r="1073" spans="1:2" ht="12.75">
      <c r="A1073" s="312"/>
      <c r="B1073" s="312"/>
    </row>
    <row r="1074" spans="1:2" ht="12.75">
      <c r="A1074" s="312"/>
      <c r="B1074" s="312"/>
    </row>
    <row r="1075" spans="1:2" ht="12.75">
      <c r="A1075" s="312"/>
      <c r="B1075" s="312"/>
    </row>
    <row r="1076" spans="1:2" ht="12.75">
      <c r="A1076" s="312"/>
      <c r="B1076" s="312"/>
    </row>
    <row r="1077" ht="12.75">
      <c r="B1077" s="312"/>
    </row>
  </sheetData>
  <sheetProtection password="D2C4" sheet="1"/>
  <mergeCells count="9">
    <mergeCell ref="A2:G3"/>
    <mergeCell ref="A99:G100"/>
    <mergeCell ref="A98:C98"/>
    <mergeCell ref="A101:F101"/>
    <mergeCell ref="F4:F5"/>
    <mergeCell ref="G4:G5"/>
    <mergeCell ref="C4:C5"/>
    <mergeCell ref="B4:B5"/>
    <mergeCell ref="A4:A5"/>
  </mergeCells>
  <printOptions gridLines="1"/>
  <pageMargins left="0.984251968503937" right="0.1968503937007874" top="0.984251968503937" bottom="0.984251968503937" header="0.5118110236220472" footer="0.5118110236220472"/>
  <pageSetup firstPageNumber="8" useFirstPageNumber="1" fitToHeight="0" fitToWidth="1" horizontalDpi="600" verticalDpi="600" orientation="portrait" paperSize="9" scale="97" r:id="rId1"/>
  <headerFooter alignWithMargins="0">
    <oddFooter>&amp;C&amp;P/17&amp;R&amp;A</oddFooter>
  </headerFooter>
  <rowBreaks count="2" manualBreakCount="2">
    <brk id="25" max="6" man="1"/>
    <brk id="9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48"/>
  <sheetViews>
    <sheetView showGridLines="0" showZeros="0" tabSelected="1" view="pageBreakPreview" zoomScaleSheetLayoutView="100" zoomScalePageLayoutView="0" workbookViewId="0" topLeftCell="A1">
      <selection activeCell="F15" sqref="F15"/>
    </sheetView>
  </sheetViews>
  <sheetFormatPr defaultColWidth="9.375" defaultRowHeight="12.75"/>
  <cols>
    <col min="1" max="1" width="4.00390625" style="533" customWidth="1"/>
    <col min="2" max="2" width="11.00390625" style="534" customWidth="1"/>
    <col min="3" max="3" width="48.125" style="534" customWidth="1"/>
    <col min="4" max="4" width="6.125" style="533" customWidth="1"/>
    <col min="5" max="5" width="10.375" style="535" customWidth="1"/>
    <col min="6" max="6" width="9.25390625" style="536" bestFit="1" customWidth="1"/>
    <col min="7" max="7" width="12.375" style="537" customWidth="1"/>
    <col min="8" max="8" width="15.75390625" style="317" customWidth="1"/>
    <col min="9" max="16384" width="9.375" style="399" customWidth="1"/>
  </cols>
  <sheetData>
    <row r="1" spans="1:9" s="319" customFormat="1" ht="12.75">
      <c r="A1" s="612" t="s">
        <v>357</v>
      </c>
      <c r="B1" s="613"/>
      <c r="C1" s="613"/>
      <c r="D1" s="613"/>
      <c r="E1" s="613"/>
      <c r="F1" s="613"/>
      <c r="G1" s="613"/>
      <c r="H1" s="317"/>
      <c r="I1" s="318"/>
    </row>
    <row r="2" spans="1:8" s="321" customFormat="1" ht="15" customHeight="1" thickBot="1">
      <c r="A2" s="614"/>
      <c r="B2" s="614"/>
      <c r="C2" s="614"/>
      <c r="D2" s="614"/>
      <c r="E2" s="614"/>
      <c r="F2" s="614"/>
      <c r="G2" s="614"/>
      <c r="H2" s="320"/>
    </row>
    <row r="3" spans="1:8" s="326" customFormat="1" ht="19.5" customHeight="1" thickTop="1">
      <c r="A3" s="322"/>
      <c r="B3" s="323" t="s">
        <v>100</v>
      </c>
      <c r="C3" s="324"/>
      <c r="D3" s="620" t="s">
        <v>125</v>
      </c>
      <c r="E3" s="621"/>
      <c r="F3" s="325" t="s">
        <v>10</v>
      </c>
      <c r="G3" s="615" t="s">
        <v>11</v>
      </c>
      <c r="H3" s="317"/>
    </row>
    <row r="4" spans="1:8" s="332" customFormat="1" ht="20.25" customHeight="1">
      <c r="A4" s="327" t="s">
        <v>126</v>
      </c>
      <c r="B4" s="328" t="s">
        <v>101</v>
      </c>
      <c r="C4" s="329" t="s">
        <v>37</v>
      </c>
      <c r="D4" s="329" t="s">
        <v>38</v>
      </c>
      <c r="E4" s="330" t="s">
        <v>39</v>
      </c>
      <c r="F4" s="331" t="s">
        <v>68</v>
      </c>
      <c r="G4" s="616"/>
      <c r="H4" s="317"/>
    </row>
    <row r="5" spans="1:8" s="332" customFormat="1" ht="12.75">
      <c r="A5" s="333"/>
      <c r="B5" s="334" t="s">
        <v>102</v>
      </c>
      <c r="C5" s="335"/>
      <c r="D5" s="335"/>
      <c r="E5" s="336"/>
      <c r="F5" s="337" t="s">
        <v>127</v>
      </c>
      <c r="G5" s="338" t="s">
        <v>127</v>
      </c>
      <c r="H5" s="317"/>
    </row>
    <row r="6" spans="1:8" s="345" customFormat="1" ht="12.75">
      <c r="A6" s="339">
        <v>1</v>
      </c>
      <c r="B6" s="340">
        <v>2</v>
      </c>
      <c r="C6" s="341">
        <v>3</v>
      </c>
      <c r="D6" s="340">
        <v>4</v>
      </c>
      <c r="E6" s="342">
        <v>5</v>
      </c>
      <c r="F6" s="343">
        <v>6</v>
      </c>
      <c r="G6" s="344">
        <v>7</v>
      </c>
      <c r="H6" s="317"/>
    </row>
    <row r="7" spans="1:8" s="345" customFormat="1" ht="26.25" customHeight="1">
      <c r="A7" s="617" t="s">
        <v>314</v>
      </c>
      <c r="B7" s="618"/>
      <c r="C7" s="618"/>
      <c r="D7" s="618"/>
      <c r="E7" s="618"/>
      <c r="F7" s="618"/>
      <c r="G7" s="619"/>
      <c r="H7" s="317"/>
    </row>
    <row r="8" spans="1:8" s="345" customFormat="1" ht="26.25" customHeight="1">
      <c r="A8" s="617" t="s">
        <v>310</v>
      </c>
      <c r="B8" s="625"/>
      <c r="C8" s="625"/>
      <c r="D8" s="625"/>
      <c r="E8" s="625"/>
      <c r="F8" s="625"/>
      <c r="G8" s="626"/>
      <c r="H8" s="317"/>
    </row>
    <row r="9" spans="1:11" s="354" customFormat="1" ht="12.75">
      <c r="A9" s="346"/>
      <c r="B9" s="347" t="s">
        <v>40</v>
      </c>
      <c r="C9" s="348" t="s">
        <v>41</v>
      </c>
      <c r="D9" s="349" t="s">
        <v>42</v>
      </c>
      <c r="E9" s="350" t="s">
        <v>42</v>
      </c>
      <c r="F9" s="351" t="s">
        <v>42</v>
      </c>
      <c r="G9" s="352" t="s">
        <v>42</v>
      </c>
      <c r="H9" s="317"/>
      <c r="I9" s="317"/>
      <c r="J9" s="353"/>
      <c r="K9" s="353"/>
    </row>
    <row r="10" spans="1:11" s="354" customFormat="1" ht="12.75">
      <c r="A10" s="110"/>
      <c r="B10" s="111" t="s">
        <v>64</v>
      </c>
      <c r="C10" s="355" t="s">
        <v>107</v>
      </c>
      <c r="D10" s="112" t="s">
        <v>42</v>
      </c>
      <c r="E10" s="356" t="s">
        <v>42</v>
      </c>
      <c r="F10" s="357"/>
      <c r="G10" s="358"/>
      <c r="H10" s="317"/>
      <c r="I10" s="317"/>
      <c r="J10" s="353"/>
      <c r="K10" s="353"/>
    </row>
    <row r="11" spans="1:11" s="354" customFormat="1" ht="41.25" customHeight="1">
      <c r="A11" s="359">
        <v>1</v>
      </c>
      <c r="B11" s="360"/>
      <c r="C11" s="361" t="s">
        <v>371</v>
      </c>
      <c r="D11" s="362" t="s">
        <v>43</v>
      </c>
      <c r="E11" s="363">
        <v>0.05</v>
      </c>
      <c r="F11" s="538"/>
      <c r="G11" s="364">
        <f>ROUND(E11*F11,2)</f>
        <v>0</v>
      </c>
      <c r="H11" s="317"/>
      <c r="I11" s="317"/>
      <c r="J11" s="353"/>
      <c r="K11" s="353"/>
    </row>
    <row r="12" spans="1:11" s="354" customFormat="1" ht="26.25" customHeight="1">
      <c r="A12" s="365">
        <f>1+A11</f>
        <v>2</v>
      </c>
      <c r="B12" s="366"/>
      <c r="C12" s="367" t="s">
        <v>372</v>
      </c>
      <c r="D12" s="368" t="s">
        <v>19</v>
      </c>
      <c r="E12" s="369">
        <v>1</v>
      </c>
      <c r="F12" s="539"/>
      <c r="G12" s="364">
        <f>ROUND(E12*F12,2)</f>
        <v>0</v>
      </c>
      <c r="H12" s="317"/>
      <c r="I12" s="317"/>
      <c r="J12" s="353"/>
      <c r="K12" s="353"/>
    </row>
    <row r="13" spans="1:11" s="354" customFormat="1" ht="12.75">
      <c r="A13" s="370"/>
      <c r="B13" s="371" t="s">
        <v>311</v>
      </c>
      <c r="C13" s="372" t="s">
        <v>312</v>
      </c>
      <c r="D13" s="371" t="s">
        <v>42</v>
      </c>
      <c r="E13" s="373" t="s">
        <v>42</v>
      </c>
      <c r="F13" s="540"/>
      <c r="G13" s="358"/>
      <c r="H13" s="317"/>
      <c r="I13" s="317"/>
      <c r="J13" s="353"/>
      <c r="K13" s="353"/>
    </row>
    <row r="14" spans="1:11" s="354" customFormat="1" ht="25.5">
      <c r="A14" s="374">
        <f>1+A12</f>
        <v>3</v>
      </c>
      <c r="B14" s="53"/>
      <c r="C14" s="375" t="s">
        <v>373</v>
      </c>
      <c r="D14" s="376" t="s">
        <v>50</v>
      </c>
      <c r="E14" s="377">
        <v>2.7</v>
      </c>
      <c r="F14" s="538"/>
      <c r="G14" s="364">
        <f>ROUND(E14*F14,2)</f>
        <v>0</v>
      </c>
      <c r="H14" s="317"/>
      <c r="I14" s="317"/>
      <c r="J14" s="353"/>
      <c r="K14" s="353"/>
    </row>
    <row r="15" spans="1:11" s="354" customFormat="1" ht="38.25">
      <c r="A15" s="374">
        <f>1+A14</f>
        <v>4</v>
      </c>
      <c r="B15" s="378"/>
      <c r="C15" s="375" t="s">
        <v>389</v>
      </c>
      <c r="D15" s="376" t="s">
        <v>50</v>
      </c>
      <c r="E15" s="377">
        <v>3.2</v>
      </c>
      <c r="F15" s="539"/>
      <c r="G15" s="364">
        <f>ROUND(E15*F15,2)</f>
        <v>0</v>
      </c>
      <c r="H15" s="317"/>
      <c r="I15" s="317"/>
      <c r="J15" s="353"/>
      <c r="K15" s="353"/>
    </row>
    <row r="16" spans="1:11" s="354" customFormat="1" ht="16.5">
      <c r="A16" s="627" t="s">
        <v>315</v>
      </c>
      <c r="B16" s="628"/>
      <c r="C16" s="628"/>
      <c r="D16" s="628"/>
      <c r="E16" s="628"/>
      <c r="F16" s="628"/>
      <c r="G16" s="629"/>
      <c r="H16" s="317"/>
      <c r="I16" s="317"/>
      <c r="J16" s="353"/>
      <c r="K16" s="353"/>
    </row>
    <row r="17" spans="1:8" s="345" customFormat="1" ht="12.75">
      <c r="A17" s="379"/>
      <c r="B17" s="380" t="s">
        <v>108</v>
      </c>
      <c r="C17" s="381" t="s">
        <v>16</v>
      </c>
      <c r="D17" s="382" t="s">
        <v>42</v>
      </c>
      <c r="E17" s="383" t="s">
        <v>42</v>
      </c>
      <c r="F17" s="384" t="s">
        <v>42</v>
      </c>
      <c r="G17" s="385" t="s">
        <v>42</v>
      </c>
      <c r="H17" s="317"/>
    </row>
    <row r="18" spans="1:11" s="393" customFormat="1" ht="25.5" customHeight="1">
      <c r="A18" s="386"/>
      <c r="B18" s="387" t="s">
        <v>70</v>
      </c>
      <c r="C18" s="388" t="s">
        <v>363</v>
      </c>
      <c r="D18" s="389" t="s">
        <v>42</v>
      </c>
      <c r="E18" s="390" t="s">
        <v>42</v>
      </c>
      <c r="F18" s="391" t="s">
        <v>42</v>
      </c>
      <c r="G18" s="392" t="s">
        <v>42</v>
      </c>
      <c r="H18" s="317"/>
      <c r="I18" s="317"/>
      <c r="J18" s="353"/>
      <c r="K18" s="353"/>
    </row>
    <row r="19" spans="1:7" ht="51">
      <c r="A19" s="394">
        <v>5</v>
      </c>
      <c r="B19" s="395"/>
      <c r="C19" s="396" t="s">
        <v>318</v>
      </c>
      <c r="D19" s="397" t="s">
        <v>50</v>
      </c>
      <c r="E19" s="398">
        <v>103.4</v>
      </c>
      <c r="F19" s="541"/>
      <c r="G19" s="364">
        <f>ROUND(E19*F19,2)</f>
        <v>0</v>
      </c>
    </row>
    <row r="20" spans="1:8" s="345" customFormat="1" ht="12.75">
      <c r="A20" s="400"/>
      <c r="B20" s="401" t="s">
        <v>17</v>
      </c>
      <c r="C20" s="402" t="s">
        <v>364</v>
      </c>
      <c r="D20" s="403" t="s">
        <v>42</v>
      </c>
      <c r="E20" s="404" t="s">
        <v>42</v>
      </c>
      <c r="F20" s="405" t="s">
        <v>42</v>
      </c>
      <c r="G20" s="406" t="s">
        <v>42</v>
      </c>
      <c r="H20" s="317"/>
    </row>
    <row r="21" spans="1:8" s="410" customFormat="1" ht="39.75">
      <c r="A21" s="407">
        <f>1+A19</f>
        <v>6</v>
      </c>
      <c r="B21" s="408"/>
      <c r="C21" s="409" t="s">
        <v>317</v>
      </c>
      <c r="D21" s="397" t="s">
        <v>50</v>
      </c>
      <c r="E21" s="398">
        <v>21.3</v>
      </c>
      <c r="F21" s="31"/>
      <c r="G21" s="364">
        <f>ROUND(E21*F21,2)</f>
        <v>0</v>
      </c>
      <c r="H21" s="317"/>
    </row>
    <row r="22" spans="1:8" s="345" customFormat="1" ht="12.75">
      <c r="A22" s="411"/>
      <c r="B22" s="412" t="s">
        <v>131</v>
      </c>
      <c r="C22" s="413" t="s">
        <v>132</v>
      </c>
      <c r="D22" s="414" t="s">
        <v>42</v>
      </c>
      <c r="E22" s="415" t="s">
        <v>42</v>
      </c>
      <c r="F22" s="416" t="s">
        <v>42</v>
      </c>
      <c r="G22" s="417" t="s">
        <v>42</v>
      </c>
      <c r="H22" s="418"/>
    </row>
    <row r="23" spans="1:9" s="426" customFormat="1" ht="38.25">
      <c r="A23" s="419">
        <v>7</v>
      </c>
      <c r="B23" s="420"/>
      <c r="C23" s="413" t="s">
        <v>316</v>
      </c>
      <c r="D23" s="421" t="s">
        <v>50</v>
      </c>
      <c r="E23" s="422">
        <v>3.8</v>
      </c>
      <c r="F23" s="542"/>
      <c r="G23" s="364">
        <f>ROUND(E23*F23,2)</f>
        <v>0</v>
      </c>
      <c r="H23" s="424"/>
      <c r="I23" s="425"/>
    </row>
    <row r="24" spans="1:9" s="426" customFormat="1" ht="17.25" customHeight="1">
      <c r="A24" s="427"/>
      <c r="B24" s="428" t="s">
        <v>71</v>
      </c>
      <c r="C24" s="429" t="s">
        <v>28</v>
      </c>
      <c r="D24" s="430" t="s">
        <v>42</v>
      </c>
      <c r="E24" s="431" t="s">
        <v>42</v>
      </c>
      <c r="F24" s="432" t="s">
        <v>42</v>
      </c>
      <c r="G24" s="433" t="s">
        <v>42</v>
      </c>
      <c r="H24" s="424"/>
      <c r="I24" s="425"/>
    </row>
    <row r="25" spans="1:9" s="426" customFormat="1" ht="15.75" customHeight="1">
      <c r="A25" s="434"/>
      <c r="B25" s="435" t="s">
        <v>29</v>
      </c>
      <c r="C25" s="436" t="s">
        <v>365</v>
      </c>
      <c r="D25" s="437"/>
      <c r="E25" s="438"/>
      <c r="F25" s="439"/>
      <c r="G25" s="440"/>
      <c r="H25" s="424"/>
      <c r="I25" s="425"/>
    </row>
    <row r="26" spans="1:9" s="426" customFormat="1" ht="17.25" customHeight="1">
      <c r="A26" s="419">
        <v>8</v>
      </c>
      <c r="B26" s="420"/>
      <c r="C26" s="413" t="s">
        <v>319</v>
      </c>
      <c r="D26" s="292" t="s">
        <v>24</v>
      </c>
      <c r="E26" s="422">
        <v>95.02</v>
      </c>
      <c r="F26" s="542"/>
      <c r="G26" s="364">
        <f>ROUND(E26*F26,2)</f>
        <v>0</v>
      </c>
      <c r="H26" s="424"/>
      <c r="I26" s="425"/>
    </row>
    <row r="27" spans="1:9" s="426" customFormat="1" ht="17.25" customHeight="1">
      <c r="A27" s="427"/>
      <c r="B27" s="428" t="s">
        <v>72</v>
      </c>
      <c r="C27" s="429" t="s">
        <v>25</v>
      </c>
      <c r="D27" s="430" t="s">
        <v>42</v>
      </c>
      <c r="E27" s="431" t="s">
        <v>42</v>
      </c>
      <c r="F27" s="432" t="s">
        <v>42</v>
      </c>
      <c r="G27" s="433" t="s">
        <v>42</v>
      </c>
      <c r="H27" s="424"/>
      <c r="I27" s="425"/>
    </row>
    <row r="28" spans="1:9" s="426" customFormat="1" ht="15.75" customHeight="1">
      <c r="A28" s="441"/>
      <c r="B28" s="435" t="s">
        <v>26</v>
      </c>
      <c r="C28" s="442" t="s">
        <v>187</v>
      </c>
      <c r="D28" s="414" t="s">
        <v>42</v>
      </c>
      <c r="E28" s="415" t="s">
        <v>42</v>
      </c>
      <c r="F28" s="416" t="s">
        <v>42</v>
      </c>
      <c r="G28" s="417" t="s">
        <v>42</v>
      </c>
      <c r="H28" s="424"/>
      <c r="I28" s="425"/>
    </row>
    <row r="29" spans="1:9" s="426" customFormat="1" ht="17.25" customHeight="1">
      <c r="A29" s="443">
        <v>9</v>
      </c>
      <c r="B29" s="444"/>
      <c r="C29" s="409" t="s">
        <v>181</v>
      </c>
      <c r="D29" s="397" t="s">
        <v>50</v>
      </c>
      <c r="E29" s="445">
        <v>2</v>
      </c>
      <c r="F29" s="543"/>
      <c r="G29" s="364">
        <f>ROUND(E29*F29,2)</f>
        <v>0</v>
      </c>
      <c r="H29" s="424"/>
      <c r="I29" s="425"/>
    </row>
    <row r="30" spans="1:9" s="426" customFormat="1" ht="17.25" customHeight="1">
      <c r="A30" s="427"/>
      <c r="B30" s="428" t="s">
        <v>320</v>
      </c>
      <c r="C30" s="429" t="s">
        <v>115</v>
      </c>
      <c r="D30" s="430" t="s">
        <v>42</v>
      </c>
      <c r="E30" s="431" t="s">
        <v>42</v>
      </c>
      <c r="F30" s="432" t="s">
        <v>42</v>
      </c>
      <c r="G30" s="446" t="s">
        <v>42</v>
      </c>
      <c r="H30" s="424"/>
      <c r="I30" s="425"/>
    </row>
    <row r="31" spans="1:9" s="426" customFormat="1" ht="15" customHeight="1">
      <c r="A31" s="447"/>
      <c r="B31" s="448" t="s">
        <v>321</v>
      </c>
      <c r="C31" s="449" t="s">
        <v>322</v>
      </c>
      <c r="D31" s="450" t="s">
        <v>42</v>
      </c>
      <c r="E31" s="451" t="s">
        <v>42</v>
      </c>
      <c r="F31" s="452" t="s">
        <v>42</v>
      </c>
      <c r="G31" s="453" t="s">
        <v>42</v>
      </c>
      <c r="H31" s="424"/>
      <c r="I31" s="425"/>
    </row>
    <row r="32" spans="1:9" s="426" customFormat="1" ht="42" customHeight="1">
      <c r="A32" s="374">
        <v>10</v>
      </c>
      <c r="B32" s="454"/>
      <c r="C32" s="375" t="s">
        <v>323</v>
      </c>
      <c r="D32" s="60" t="s">
        <v>46</v>
      </c>
      <c r="E32" s="455">
        <v>16.3</v>
      </c>
      <c r="F32" s="542"/>
      <c r="G32" s="364">
        <f>ROUND(E32*F32,2)</f>
        <v>0</v>
      </c>
      <c r="H32" s="424"/>
      <c r="I32" s="425"/>
    </row>
    <row r="33" spans="1:9" s="426" customFormat="1" ht="28.5" customHeight="1">
      <c r="A33" s="374">
        <f>A32+1</f>
        <v>11</v>
      </c>
      <c r="B33" s="454"/>
      <c r="C33" s="375" t="s">
        <v>324</v>
      </c>
      <c r="D33" s="60" t="s">
        <v>46</v>
      </c>
      <c r="E33" s="455">
        <v>23.1</v>
      </c>
      <c r="F33" s="542"/>
      <c r="G33" s="364">
        <f>ROUND(E33*F33,2)</f>
        <v>0</v>
      </c>
      <c r="H33" s="424"/>
      <c r="I33" s="425"/>
    </row>
    <row r="34" spans="1:9" s="426" customFormat="1" ht="29.25" customHeight="1">
      <c r="A34" s="365">
        <f>A33+1</f>
        <v>12</v>
      </c>
      <c r="B34" s="456"/>
      <c r="C34" s="457" t="s">
        <v>366</v>
      </c>
      <c r="D34" s="66" t="s">
        <v>50</v>
      </c>
      <c r="E34" s="458">
        <v>7.3</v>
      </c>
      <c r="F34" s="543"/>
      <c r="G34" s="364">
        <f>ROUND(E34*F34,2)</f>
        <v>0</v>
      </c>
      <c r="H34" s="424"/>
      <c r="I34" s="425"/>
    </row>
    <row r="35" spans="1:9" s="426" customFormat="1" ht="30" customHeight="1">
      <c r="A35" s="365">
        <f>A34+1</f>
        <v>13</v>
      </c>
      <c r="B35" s="456"/>
      <c r="C35" s="457" t="s">
        <v>367</v>
      </c>
      <c r="D35" s="66" t="s">
        <v>50</v>
      </c>
      <c r="E35" s="458">
        <v>0.4</v>
      </c>
      <c r="F35" s="543"/>
      <c r="G35" s="364">
        <f>ROUND(E35*F35,2)</f>
        <v>0</v>
      </c>
      <c r="H35" s="424"/>
      <c r="I35" s="425"/>
    </row>
    <row r="36" spans="1:9" s="426" customFormat="1" ht="17.25" customHeight="1">
      <c r="A36" s="427"/>
      <c r="B36" s="428" t="s">
        <v>325</v>
      </c>
      <c r="C36" s="429" t="s">
        <v>33</v>
      </c>
      <c r="D36" s="430" t="s">
        <v>42</v>
      </c>
      <c r="E36" s="431" t="s">
        <v>42</v>
      </c>
      <c r="F36" s="432" t="s">
        <v>42</v>
      </c>
      <c r="G36" s="446" t="s">
        <v>42</v>
      </c>
      <c r="H36" s="424"/>
      <c r="I36" s="425"/>
    </row>
    <row r="37" spans="1:9" s="426" customFormat="1" ht="17.25" customHeight="1">
      <c r="A37" s="459"/>
      <c r="B37" s="448" t="s">
        <v>326</v>
      </c>
      <c r="C37" s="460" t="s">
        <v>368</v>
      </c>
      <c r="D37" s="450" t="s">
        <v>42</v>
      </c>
      <c r="E37" s="461" t="s">
        <v>42</v>
      </c>
      <c r="F37" s="452" t="s">
        <v>42</v>
      </c>
      <c r="G37" s="453" t="s">
        <v>42</v>
      </c>
      <c r="H37" s="424"/>
      <c r="I37" s="425"/>
    </row>
    <row r="38" spans="1:9" s="426" customFormat="1" ht="53.25" customHeight="1">
      <c r="A38" s="374">
        <v>14</v>
      </c>
      <c r="B38" s="454"/>
      <c r="C38" s="375" t="s">
        <v>327</v>
      </c>
      <c r="D38" s="462" t="s">
        <v>45</v>
      </c>
      <c r="E38" s="455">
        <v>14.4</v>
      </c>
      <c r="F38" s="543"/>
      <c r="G38" s="364">
        <f>ROUND(E38*F38,2)</f>
        <v>0</v>
      </c>
      <c r="H38" s="424"/>
      <c r="I38" s="425"/>
    </row>
    <row r="39" spans="1:9" s="472" customFormat="1" ht="12.75">
      <c r="A39" s="463"/>
      <c r="B39" s="464" t="s">
        <v>74</v>
      </c>
      <c r="C39" s="465" t="s">
        <v>122</v>
      </c>
      <c r="D39" s="466" t="s">
        <v>42</v>
      </c>
      <c r="E39" s="467" t="s">
        <v>42</v>
      </c>
      <c r="F39" s="468" t="s">
        <v>42</v>
      </c>
      <c r="G39" s="469" t="s">
        <v>42</v>
      </c>
      <c r="H39" s="470"/>
      <c r="I39" s="471"/>
    </row>
    <row r="40" spans="1:9" s="479" customFormat="1" ht="12.75">
      <c r="A40" s="447"/>
      <c r="B40" s="448" t="s">
        <v>328</v>
      </c>
      <c r="C40" s="473" t="s">
        <v>329</v>
      </c>
      <c r="D40" s="474" t="s">
        <v>42</v>
      </c>
      <c r="E40" s="475" t="s">
        <v>42</v>
      </c>
      <c r="F40" s="476" t="s">
        <v>42</v>
      </c>
      <c r="G40" s="477" t="s">
        <v>42</v>
      </c>
      <c r="H40" s="478"/>
      <c r="I40" s="471"/>
    </row>
    <row r="41" spans="1:9" s="479" customFormat="1" ht="25.5">
      <c r="A41" s="374">
        <v>15</v>
      </c>
      <c r="B41" s="454"/>
      <c r="C41" s="480" t="s">
        <v>369</v>
      </c>
      <c r="D41" s="60" t="s">
        <v>330</v>
      </c>
      <c r="E41" s="481">
        <v>209.1</v>
      </c>
      <c r="F41" s="32"/>
      <c r="G41" s="364">
        <f aca="true" t="shared" si="0" ref="G41:G47">ROUND(E41*F41,2)</f>
        <v>0</v>
      </c>
      <c r="H41" s="478"/>
      <c r="I41" s="471"/>
    </row>
    <row r="42" spans="1:9" s="479" customFormat="1" ht="25.5">
      <c r="A42" s="411">
        <f>1+A41</f>
        <v>16</v>
      </c>
      <c r="B42" s="482"/>
      <c r="C42" s="483" t="s">
        <v>331</v>
      </c>
      <c r="D42" s="292" t="s">
        <v>7</v>
      </c>
      <c r="E42" s="484">
        <v>15.2</v>
      </c>
      <c r="F42" s="32"/>
      <c r="G42" s="364">
        <f t="shared" si="0"/>
        <v>0</v>
      </c>
      <c r="H42" s="478"/>
      <c r="I42" s="471"/>
    </row>
    <row r="43" spans="1:9" s="479" customFormat="1" ht="28.5" customHeight="1">
      <c r="A43" s="485">
        <v>17</v>
      </c>
      <c r="B43" s="486"/>
      <c r="C43" s="487" t="s">
        <v>333</v>
      </c>
      <c r="D43" s="488" t="s">
        <v>46</v>
      </c>
      <c r="E43" s="489">
        <v>19</v>
      </c>
      <c r="F43" s="33"/>
      <c r="G43" s="364">
        <f t="shared" si="0"/>
        <v>0</v>
      </c>
      <c r="H43" s="478"/>
      <c r="I43" s="471"/>
    </row>
    <row r="44" spans="1:9" s="472" customFormat="1" ht="12.75">
      <c r="A44" s="490"/>
      <c r="B44" s="491" t="s">
        <v>182</v>
      </c>
      <c r="C44" s="492" t="s">
        <v>370</v>
      </c>
      <c r="D44" s="493" t="s">
        <v>42</v>
      </c>
      <c r="E44" s="494" t="s">
        <v>42</v>
      </c>
      <c r="F44" s="495" t="s">
        <v>42</v>
      </c>
      <c r="G44" s="496" t="s">
        <v>42</v>
      </c>
      <c r="H44" s="478"/>
      <c r="I44" s="471"/>
    </row>
    <row r="45" spans="1:9" s="472" customFormat="1" ht="18" customHeight="1">
      <c r="A45" s="419">
        <v>18</v>
      </c>
      <c r="B45" s="497"/>
      <c r="C45" s="498" t="s">
        <v>332</v>
      </c>
      <c r="D45" s="421" t="s">
        <v>45</v>
      </c>
      <c r="E45" s="499">
        <v>6</v>
      </c>
      <c r="F45" s="544"/>
      <c r="G45" s="364">
        <f t="shared" si="0"/>
        <v>0</v>
      </c>
      <c r="H45" s="470"/>
      <c r="I45" s="471"/>
    </row>
    <row r="46" spans="1:9" s="472" customFormat="1" ht="28.5" customHeight="1">
      <c r="A46" s="419"/>
      <c r="B46" s="497"/>
      <c r="C46" s="500" t="s">
        <v>335</v>
      </c>
      <c r="D46" s="60" t="s">
        <v>46</v>
      </c>
      <c r="E46" s="481">
        <v>1.8</v>
      </c>
      <c r="F46" s="544"/>
      <c r="G46" s="364">
        <f t="shared" si="0"/>
        <v>0</v>
      </c>
      <c r="H46" s="470"/>
      <c r="I46" s="471"/>
    </row>
    <row r="47" spans="1:9" s="472" customFormat="1" ht="32.25" customHeight="1">
      <c r="A47" s="419"/>
      <c r="B47" s="497"/>
      <c r="C47" s="375" t="s">
        <v>334</v>
      </c>
      <c r="D47" s="60" t="s">
        <v>45</v>
      </c>
      <c r="E47" s="455">
        <v>113</v>
      </c>
      <c r="F47" s="544"/>
      <c r="G47" s="364">
        <f t="shared" si="0"/>
        <v>0</v>
      </c>
      <c r="H47" s="470"/>
      <c r="I47" s="471"/>
    </row>
    <row r="48" spans="1:9" s="426" customFormat="1" ht="26.25" customHeight="1">
      <c r="A48" s="617" t="s">
        <v>336</v>
      </c>
      <c r="B48" s="618"/>
      <c r="C48" s="618"/>
      <c r="D48" s="618"/>
      <c r="E48" s="618"/>
      <c r="F48" s="618"/>
      <c r="G48" s="619"/>
      <c r="H48" s="478"/>
      <c r="I48" s="425"/>
    </row>
    <row r="49" spans="1:9" s="426" customFormat="1" ht="26.25" customHeight="1">
      <c r="A49" s="617" t="s">
        <v>310</v>
      </c>
      <c r="B49" s="625"/>
      <c r="C49" s="625"/>
      <c r="D49" s="625"/>
      <c r="E49" s="625"/>
      <c r="F49" s="625"/>
      <c r="G49" s="626"/>
      <c r="H49" s="478"/>
      <c r="I49" s="425"/>
    </row>
    <row r="50" spans="1:9" s="426" customFormat="1" ht="17.25" customHeight="1">
      <c r="A50" s="346"/>
      <c r="B50" s="347" t="s">
        <v>40</v>
      </c>
      <c r="C50" s="348" t="s">
        <v>41</v>
      </c>
      <c r="D50" s="349" t="s">
        <v>42</v>
      </c>
      <c r="E50" s="350" t="s">
        <v>42</v>
      </c>
      <c r="F50" s="351" t="s">
        <v>42</v>
      </c>
      <c r="G50" s="352" t="s">
        <v>42</v>
      </c>
      <c r="H50" s="478"/>
      <c r="I50" s="425"/>
    </row>
    <row r="51" spans="1:9" s="426" customFormat="1" ht="18" customHeight="1">
      <c r="A51" s="110"/>
      <c r="B51" s="111" t="s">
        <v>64</v>
      </c>
      <c r="C51" s="81" t="s">
        <v>13</v>
      </c>
      <c r="D51" s="112" t="s">
        <v>42</v>
      </c>
      <c r="E51" s="356" t="s">
        <v>42</v>
      </c>
      <c r="F51" s="357"/>
      <c r="G51" s="358"/>
      <c r="H51" s="478"/>
      <c r="I51" s="425"/>
    </row>
    <row r="52" spans="1:9" s="426" customFormat="1" ht="39.75" customHeight="1">
      <c r="A52" s="359">
        <v>19</v>
      </c>
      <c r="B52" s="360"/>
      <c r="C52" s="361" t="s">
        <v>371</v>
      </c>
      <c r="D52" s="362" t="s">
        <v>43</v>
      </c>
      <c r="E52" s="501">
        <v>0.05</v>
      </c>
      <c r="F52" s="538"/>
      <c r="G52" s="364">
        <f>ROUND(E52*F52,2)</f>
        <v>0</v>
      </c>
      <c r="H52" s="478"/>
      <c r="I52" s="425"/>
    </row>
    <row r="53" spans="1:9" s="426" customFormat="1" ht="28.5" customHeight="1">
      <c r="A53" s="365">
        <f>1+A52</f>
        <v>20</v>
      </c>
      <c r="B53" s="366"/>
      <c r="C53" s="367" t="s">
        <v>372</v>
      </c>
      <c r="D53" s="368" t="s">
        <v>19</v>
      </c>
      <c r="E53" s="369">
        <v>1</v>
      </c>
      <c r="F53" s="539"/>
      <c r="G53" s="364">
        <f>ROUND(E53*F53,2)</f>
        <v>0</v>
      </c>
      <c r="H53" s="478"/>
      <c r="I53" s="425"/>
    </row>
    <row r="54" spans="1:9" s="426" customFormat="1" ht="15" customHeight="1">
      <c r="A54" s="370"/>
      <c r="B54" s="371" t="s">
        <v>311</v>
      </c>
      <c r="C54" s="372" t="s">
        <v>312</v>
      </c>
      <c r="D54" s="371" t="s">
        <v>42</v>
      </c>
      <c r="E54" s="373" t="s">
        <v>42</v>
      </c>
      <c r="F54" s="357"/>
      <c r="G54" s="358"/>
      <c r="H54" s="478"/>
      <c r="I54" s="425"/>
    </row>
    <row r="55" spans="1:9" s="426" customFormat="1" ht="26.25" customHeight="1">
      <c r="A55" s="374">
        <f>1+A53</f>
        <v>21</v>
      </c>
      <c r="B55" s="53"/>
      <c r="C55" s="375" t="s">
        <v>373</v>
      </c>
      <c r="D55" s="376" t="s">
        <v>50</v>
      </c>
      <c r="E55" s="377">
        <v>4.6</v>
      </c>
      <c r="F55" s="538"/>
      <c r="G55" s="364">
        <f>ROUND(E55*F55,2)</f>
        <v>0</v>
      </c>
      <c r="H55" s="478"/>
      <c r="I55" s="425"/>
    </row>
    <row r="56" spans="1:9" s="426" customFormat="1" ht="42.75" customHeight="1">
      <c r="A56" s="374">
        <f>1+A55</f>
        <v>22</v>
      </c>
      <c r="B56" s="378"/>
      <c r="C56" s="375" t="s">
        <v>313</v>
      </c>
      <c r="D56" s="376" t="s">
        <v>50</v>
      </c>
      <c r="E56" s="377">
        <v>5.5</v>
      </c>
      <c r="F56" s="539"/>
      <c r="G56" s="364">
        <f>ROUND(E56*F56,2)</f>
        <v>0</v>
      </c>
      <c r="H56" s="478"/>
      <c r="I56" s="425"/>
    </row>
    <row r="57" spans="1:9" s="426" customFormat="1" ht="16.5" customHeight="1">
      <c r="A57" s="627" t="s">
        <v>315</v>
      </c>
      <c r="B57" s="628"/>
      <c r="C57" s="628"/>
      <c r="D57" s="628"/>
      <c r="E57" s="628"/>
      <c r="F57" s="628"/>
      <c r="G57" s="629"/>
      <c r="H57" s="478"/>
      <c r="I57" s="425"/>
    </row>
    <row r="58" spans="1:9" s="426" customFormat="1" ht="13.5" customHeight="1">
      <c r="A58" s="379"/>
      <c r="B58" s="380" t="s">
        <v>108</v>
      </c>
      <c r="C58" s="381" t="s">
        <v>16</v>
      </c>
      <c r="D58" s="382" t="s">
        <v>42</v>
      </c>
      <c r="E58" s="383" t="s">
        <v>42</v>
      </c>
      <c r="F58" s="384" t="s">
        <v>42</v>
      </c>
      <c r="G58" s="385" t="s">
        <v>42</v>
      </c>
      <c r="H58" s="478"/>
      <c r="I58" s="425"/>
    </row>
    <row r="59" spans="1:9" s="426" customFormat="1" ht="15.75" customHeight="1">
      <c r="A59" s="386"/>
      <c r="B59" s="387" t="s">
        <v>70</v>
      </c>
      <c r="C59" s="388" t="s">
        <v>363</v>
      </c>
      <c r="D59" s="389" t="s">
        <v>42</v>
      </c>
      <c r="E59" s="390" t="s">
        <v>42</v>
      </c>
      <c r="F59" s="391" t="s">
        <v>42</v>
      </c>
      <c r="G59" s="392" t="s">
        <v>42</v>
      </c>
      <c r="H59" s="478"/>
      <c r="I59" s="425"/>
    </row>
    <row r="60" spans="1:9" s="426" customFormat="1" ht="53.25" customHeight="1">
      <c r="A60" s="394">
        <v>23</v>
      </c>
      <c r="B60" s="395"/>
      <c r="C60" s="396" t="s">
        <v>318</v>
      </c>
      <c r="D60" s="397" t="s">
        <v>50</v>
      </c>
      <c r="E60" s="398">
        <v>122.6</v>
      </c>
      <c r="F60" s="541"/>
      <c r="G60" s="364">
        <f>ROUND(E60*F60,2)</f>
        <v>0</v>
      </c>
      <c r="H60" s="478"/>
      <c r="I60" s="425"/>
    </row>
    <row r="61" spans="1:9" s="426" customFormat="1" ht="16.5" customHeight="1">
      <c r="A61" s="400"/>
      <c r="B61" s="401" t="s">
        <v>17</v>
      </c>
      <c r="C61" s="402" t="s">
        <v>364</v>
      </c>
      <c r="D61" s="403" t="s">
        <v>42</v>
      </c>
      <c r="E61" s="404" t="s">
        <v>42</v>
      </c>
      <c r="F61" s="405" t="s">
        <v>42</v>
      </c>
      <c r="G61" s="502" t="s">
        <v>42</v>
      </c>
      <c r="H61" s="478"/>
      <c r="I61" s="425"/>
    </row>
    <row r="62" spans="1:9" s="426" customFormat="1" ht="42" customHeight="1">
      <c r="A62" s="407">
        <f>1+A60</f>
        <v>24</v>
      </c>
      <c r="B62" s="408"/>
      <c r="C62" s="409" t="s">
        <v>317</v>
      </c>
      <c r="D62" s="397" t="s">
        <v>50</v>
      </c>
      <c r="E62" s="398">
        <v>6.7</v>
      </c>
      <c r="F62" s="31"/>
      <c r="G62" s="364">
        <f>ROUND(E62*F62,2)</f>
        <v>0</v>
      </c>
      <c r="H62" s="478"/>
      <c r="I62" s="425"/>
    </row>
    <row r="63" spans="1:9" s="426" customFormat="1" ht="15" customHeight="1">
      <c r="A63" s="411"/>
      <c r="B63" s="412" t="s">
        <v>131</v>
      </c>
      <c r="C63" s="413" t="s">
        <v>374</v>
      </c>
      <c r="D63" s="414" t="s">
        <v>42</v>
      </c>
      <c r="E63" s="415" t="s">
        <v>42</v>
      </c>
      <c r="F63" s="416" t="s">
        <v>42</v>
      </c>
      <c r="G63" s="417" t="s">
        <v>42</v>
      </c>
      <c r="H63" s="478"/>
      <c r="I63" s="425"/>
    </row>
    <row r="64" spans="1:9" s="426" customFormat="1" ht="44.25" customHeight="1">
      <c r="A64" s="443">
        <v>25</v>
      </c>
      <c r="B64" s="444"/>
      <c r="C64" s="409" t="s">
        <v>316</v>
      </c>
      <c r="D64" s="397" t="s">
        <v>50</v>
      </c>
      <c r="E64" s="445">
        <v>3.3</v>
      </c>
      <c r="F64" s="543"/>
      <c r="G64" s="364">
        <f>ROUND(E64*F64,2)</f>
        <v>0</v>
      </c>
      <c r="H64" s="478"/>
      <c r="I64" s="425"/>
    </row>
    <row r="65" spans="1:9" s="426" customFormat="1" ht="18" customHeight="1">
      <c r="A65" s="427"/>
      <c r="B65" s="428" t="s">
        <v>71</v>
      </c>
      <c r="C65" s="429" t="s">
        <v>28</v>
      </c>
      <c r="D65" s="430" t="s">
        <v>42</v>
      </c>
      <c r="E65" s="431" t="s">
        <v>42</v>
      </c>
      <c r="F65" s="432" t="s">
        <v>42</v>
      </c>
      <c r="G65" s="446" t="s">
        <v>42</v>
      </c>
      <c r="H65" s="478"/>
      <c r="I65" s="425"/>
    </row>
    <row r="66" spans="1:9" s="426" customFormat="1" ht="13.5" customHeight="1">
      <c r="A66" s="434"/>
      <c r="B66" s="435" t="s">
        <v>29</v>
      </c>
      <c r="C66" s="436" t="s">
        <v>365</v>
      </c>
      <c r="D66" s="437"/>
      <c r="E66" s="438"/>
      <c r="F66" s="439"/>
      <c r="G66" s="503"/>
      <c r="H66" s="478"/>
      <c r="I66" s="425"/>
    </row>
    <row r="67" spans="1:9" s="426" customFormat="1" ht="15.75" customHeight="1">
      <c r="A67" s="419">
        <v>26</v>
      </c>
      <c r="B67" s="420"/>
      <c r="C67" s="413" t="s">
        <v>319</v>
      </c>
      <c r="D67" s="292" t="s">
        <v>24</v>
      </c>
      <c r="E67" s="422">
        <v>100.08</v>
      </c>
      <c r="F67" s="542"/>
      <c r="G67" s="364">
        <f>ROUND(E67*F67,2)</f>
        <v>0</v>
      </c>
      <c r="H67" s="478"/>
      <c r="I67" s="425"/>
    </row>
    <row r="68" spans="1:9" s="426" customFormat="1" ht="17.25" customHeight="1">
      <c r="A68" s="427"/>
      <c r="B68" s="428" t="s">
        <v>72</v>
      </c>
      <c r="C68" s="429" t="s">
        <v>25</v>
      </c>
      <c r="D68" s="430" t="s">
        <v>42</v>
      </c>
      <c r="E68" s="431" t="s">
        <v>42</v>
      </c>
      <c r="F68" s="432" t="s">
        <v>42</v>
      </c>
      <c r="G68" s="446" t="s">
        <v>42</v>
      </c>
      <c r="H68" s="478"/>
      <c r="I68" s="425"/>
    </row>
    <row r="69" spans="1:9" s="426" customFormat="1" ht="13.5" customHeight="1">
      <c r="A69" s="441"/>
      <c r="B69" s="435" t="s">
        <v>26</v>
      </c>
      <c r="C69" s="442" t="s">
        <v>187</v>
      </c>
      <c r="D69" s="414" t="s">
        <v>42</v>
      </c>
      <c r="E69" s="415" t="s">
        <v>42</v>
      </c>
      <c r="F69" s="416" t="s">
        <v>42</v>
      </c>
      <c r="G69" s="504" t="s">
        <v>42</v>
      </c>
      <c r="H69" s="478"/>
      <c r="I69" s="425"/>
    </row>
    <row r="70" spans="1:9" s="426" customFormat="1" ht="15.75" customHeight="1">
      <c r="A70" s="443">
        <v>27</v>
      </c>
      <c r="B70" s="444"/>
      <c r="C70" s="409" t="s">
        <v>181</v>
      </c>
      <c r="D70" s="397" t="s">
        <v>50</v>
      </c>
      <c r="E70" s="445">
        <v>2.2</v>
      </c>
      <c r="F70" s="543"/>
      <c r="G70" s="364">
        <f>ROUND(E70*F70,2)</f>
        <v>0</v>
      </c>
      <c r="H70" s="478"/>
      <c r="I70" s="425"/>
    </row>
    <row r="71" spans="1:9" s="426" customFormat="1" ht="17.25" customHeight="1">
      <c r="A71" s="427"/>
      <c r="B71" s="428" t="s">
        <v>320</v>
      </c>
      <c r="C71" s="429" t="s">
        <v>115</v>
      </c>
      <c r="D71" s="430" t="s">
        <v>42</v>
      </c>
      <c r="E71" s="431" t="s">
        <v>42</v>
      </c>
      <c r="F71" s="432" t="s">
        <v>42</v>
      </c>
      <c r="G71" s="446" t="s">
        <v>42</v>
      </c>
      <c r="H71" s="478"/>
      <c r="I71" s="425"/>
    </row>
    <row r="72" spans="1:9" s="426" customFormat="1" ht="13.5" customHeight="1">
      <c r="A72" s="447"/>
      <c r="B72" s="448" t="s">
        <v>321</v>
      </c>
      <c r="C72" s="449" t="s">
        <v>322</v>
      </c>
      <c r="D72" s="450" t="s">
        <v>42</v>
      </c>
      <c r="E72" s="451" t="s">
        <v>42</v>
      </c>
      <c r="F72" s="452" t="s">
        <v>42</v>
      </c>
      <c r="G72" s="453" t="s">
        <v>42</v>
      </c>
      <c r="H72" s="478"/>
      <c r="I72" s="425"/>
    </row>
    <row r="73" spans="1:9" s="426" customFormat="1" ht="38.25" customHeight="1">
      <c r="A73" s="374">
        <v>28</v>
      </c>
      <c r="B73" s="454"/>
      <c r="C73" s="375" t="s">
        <v>323</v>
      </c>
      <c r="D73" s="60" t="s">
        <v>46</v>
      </c>
      <c r="E73" s="455">
        <v>16.16</v>
      </c>
      <c r="F73" s="542"/>
      <c r="G73" s="364">
        <f>ROUND(E73*F73,2)</f>
        <v>0</v>
      </c>
      <c r="H73" s="478"/>
      <c r="I73" s="425"/>
    </row>
    <row r="74" spans="1:9" s="426" customFormat="1" ht="26.25" customHeight="1">
      <c r="A74" s="374">
        <f>A73+1</f>
        <v>29</v>
      </c>
      <c r="B74" s="454"/>
      <c r="C74" s="375" t="s">
        <v>324</v>
      </c>
      <c r="D74" s="60" t="s">
        <v>46</v>
      </c>
      <c r="E74" s="455">
        <v>31.4</v>
      </c>
      <c r="F74" s="542"/>
      <c r="G74" s="364">
        <f>ROUND(E74*F74,2)</f>
        <v>0</v>
      </c>
      <c r="H74" s="478"/>
      <c r="I74" s="425"/>
    </row>
    <row r="75" spans="1:9" s="426" customFormat="1" ht="31.5" customHeight="1">
      <c r="A75" s="374">
        <f>A74+1</f>
        <v>30</v>
      </c>
      <c r="B75" s="454"/>
      <c r="C75" s="375" t="s">
        <v>366</v>
      </c>
      <c r="D75" s="60" t="s">
        <v>50</v>
      </c>
      <c r="E75" s="455">
        <v>7.6</v>
      </c>
      <c r="F75" s="542"/>
      <c r="G75" s="364">
        <f>ROUND(E75*F75,2)</f>
        <v>0</v>
      </c>
      <c r="H75" s="478"/>
      <c r="I75" s="425"/>
    </row>
    <row r="76" spans="1:9" s="426" customFormat="1" ht="30.75" customHeight="1">
      <c r="A76" s="374">
        <f>A75+1</f>
        <v>31</v>
      </c>
      <c r="B76" s="454"/>
      <c r="C76" s="375" t="s">
        <v>367</v>
      </c>
      <c r="D76" s="60" t="s">
        <v>50</v>
      </c>
      <c r="E76" s="455">
        <v>0.4</v>
      </c>
      <c r="F76" s="542"/>
      <c r="G76" s="364">
        <f>ROUND(E76*F76,2)</f>
        <v>0</v>
      </c>
      <c r="H76" s="478"/>
      <c r="I76" s="425"/>
    </row>
    <row r="77" spans="1:9" s="426" customFormat="1" ht="18.75" customHeight="1">
      <c r="A77" s="427"/>
      <c r="B77" s="428" t="s">
        <v>325</v>
      </c>
      <c r="C77" s="429" t="s">
        <v>33</v>
      </c>
      <c r="D77" s="430" t="s">
        <v>42</v>
      </c>
      <c r="E77" s="431" t="s">
        <v>42</v>
      </c>
      <c r="F77" s="432" t="s">
        <v>42</v>
      </c>
      <c r="G77" s="446" t="s">
        <v>42</v>
      </c>
      <c r="H77" s="478"/>
      <c r="I77" s="425"/>
    </row>
    <row r="78" spans="1:9" s="426" customFormat="1" ht="15" customHeight="1">
      <c r="A78" s="459"/>
      <c r="B78" s="448" t="s">
        <v>326</v>
      </c>
      <c r="C78" s="460" t="s">
        <v>368</v>
      </c>
      <c r="D78" s="450" t="s">
        <v>42</v>
      </c>
      <c r="E78" s="461" t="s">
        <v>42</v>
      </c>
      <c r="F78" s="452" t="s">
        <v>42</v>
      </c>
      <c r="G78" s="453" t="s">
        <v>42</v>
      </c>
      <c r="H78" s="478"/>
      <c r="I78" s="425"/>
    </row>
    <row r="79" spans="1:9" s="426" customFormat="1" ht="55.5" customHeight="1">
      <c r="A79" s="374">
        <v>32</v>
      </c>
      <c r="B79" s="454"/>
      <c r="C79" s="375" t="s">
        <v>327</v>
      </c>
      <c r="D79" s="462" t="s">
        <v>45</v>
      </c>
      <c r="E79" s="455">
        <v>15.3</v>
      </c>
      <c r="F79" s="543"/>
      <c r="G79" s="364">
        <f>ROUND(E79*F79,2)</f>
        <v>0</v>
      </c>
      <c r="H79" s="478"/>
      <c r="I79" s="425"/>
    </row>
    <row r="80" spans="1:9" s="426" customFormat="1" ht="14.25" customHeight="1">
      <c r="A80" s="463"/>
      <c r="B80" s="464" t="s">
        <v>74</v>
      </c>
      <c r="C80" s="465" t="s">
        <v>122</v>
      </c>
      <c r="D80" s="466" t="s">
        <v>42</v>
      </c>
      <c r="E80" s="467" t="s">
        <v>42</v>
      </c>
      <c r="F80" s="468" t="s">
        <v>42</v>
      </c>
      <c r="G80" s="469" t="s">
        <v>42</v>
      </c>
      <c r="H80" s="478"/>
      <c r="I80" s="425"/>
    </row>
    <row r="81" spans="1:9" s="426" customFormat="1" ht="16.5" customHeight="1">
      <c r="A81" s="447"/>
      <c r="B81" s="448" t="s">
        <v>328</v>
      </c>
      <c r="C81" s="505" t="s">
        <v>329</v>
      </c>
      <c r="D81" s="474" t="s">
        <v>42</v>
      </c>
      <c r="E81" s="475" t="s">
        <v>42</v>
      </c>
      <c r="F81" s="476" t="s">
        <v>42</v>
      </c>
      <c r="G81" s="477" t="s">
        <v>42</v>
      </c>
      <c r="H81" s="478"/>
      <c r="I81" s="425"/>
    </row>
    <row r="82" spans="1:9" s="426" customFormat="1" ht="27.75" customHeight="1">
      <c r="A82" s="374">
        <v>33</v>
      </c>
      <c r="B82" s="454"/>
      <c r="C82" s="500" t="s">
        <v>369</v>
      </c>
      <c r="D82" s="60" t="s">
        <v>330</v>
      </c>
      <c r="E82" s="481">
        <v>91.1</v>
      </c>
      <c r="F82" s="32"/>
      <c r="G82" s="364">
        <f aca="true" t="shared" si="1" ref="G82:G88">ROUND(E82*F82,2)</f>
        <v>0</v>
      </c>
      <c r="H82" s="478"/>
      <c r="I82" s="425"/>
    </row>
    <row r="83" spans="1:9" s="426" customFormat="1" ht="26.25" customHeight="1">
      <c r="A83" s="411">
        <f>1+A82</f>
        <v>34</v>
      </c>
      <c r="B83" s="482"/>
      <c r="C83" s="483" t="s">
        <v>331</v>
      </c>
      <c r="D83" s="292" t="s">
        <v>7</v>
      </c>
      <c r="E83" s="484">
        <v>13.7</v>
      </c>
      <c r="F83" s="32"/>
      <c r="G83" s="364">
        <f t="shared" si="1"/>
        <v>0</v>
      </c>
      <c r="H83" s="478"/>
      <c r="I83" s="425"/>
    </row>
    <row r="84" spans="1:9" s="426" customFormat="1" ht="26.25" customHeight="1">
      <c r="A84" s="485">
        <v>35</v>
      </c>
      <c r="B84" s="486"/>
      <c r="C84" s="487" t="s">
        <v>333</v>
      </c>
      <c r="D84" s="488" t="s">
        <v>46</v>
      </c>
      <c r="E84" s="489">
        <v>17.8</v>
      </c>
      <c r="F84" s="33"/>
      <c r="G84" s="364">
        <f t="shared" si="1"/>
        <v>0</v>
      </c>
      <c r="H84" s="478"/>
      <c r="I84" s="425"/>
    </row>
    <row r="85" spans="1:9" s="426" customFormat="1" ht="13.5" customHeight="1">
      <c r="A85" s="490"/>
      <c r="B85" s="491" t="s">
        <v>182</v>
      </c>
      <c r="C85" s="492" t="s">
        <v>370</v>
      </c>
      <c r="D85" s="493" t="s">
        <v>42</v>
      </c>
      <c r="E85" s="494" t="s">
        <v>42</v>
      </c>
      <c r="F85" s="495" t="s">
        <v>42</v>
      </c>
      <c r="G85" s="496" t="s">
        <v>42</v>
      </c>
      <c r="H85" s="478"/>
      <c r="I85" s="425"/>
    </row>
    <row r="86" spans="1:9" s="426" customFormat="1" ht="16.5" customHeight="1">
      <c r="A86" s="419">
        <v>36</v>
      </c>
      <c r="B86" s="497"/>
      <c r="C86" s="498" t="s">
        <v>332</v>
      </c>
      <c r="D86" s="421" t="s">
        <v>45</v>
      </c>
      <c r="E86" s="499">
        <v>6</v>
      </c>
      <c r="F86" s="544"/>
      <c r="G86" s="364">
        <f t="shared" si="1"/>
        <v>0</v>
      </c>
      <c r="H86" s="478"/>
      <c r="I86" s="425"/>
    </row>
    <row r="87" spans="1:9" s="426" customFormat="1" ht="26.25" customHeight="1">
      <c r="A87" s="419">
        <v>37</v>
      </c>
      <c r="B87" s="497"/>
      <c r="C87" s="500" t="s">
        <v>335</v>
      </c>
      <c r="D87" s="60" t="s">
        <v>46</v>
      </c>
      <c r="E87" s="481">
        <v>2</v>
      </c>
      <c r="F87" s="544"/>
      <c r="G87" s="364">
        <f t="shared" si="1"/>
        <v>0</v>
      </c>
      <c r="H87" s="478"/>
      <c r="I87" s="425"/>
    </row>
    <row r="88" spans="1:8" s="345" customFormat="1" ht="27.75" customHeight="1">
      <c r="A88" s="419">
        <v>38</v>
      </c>
      <c r="B88" s="497"/>
      <c r="C88" s="375" t="s">
        <v>334</v>
      </c>
      <c r="D88" s="60" t="s">
        <v>45</v>
      </c>
      <c r="E88" s="455">
        <v>88.5</v>
      </c>
      <c r="F88" s="544"/>
      <c r="G88" s="364">
        <f t="shared" si="1"/>
        <v>0</v>
      </c>
      <c r="H88" s="478"/>
    </row>
    <row r="89" spans="1:7" ht="21" customHeight="1">
      <c r="A89" s="617" t="s">
        <v>337</v>
      </c>
      <c r="B89" s="618"/>
      <c r="C89" s="618"/>
      <c r="D89" s="618"/>
      <c r="E89" s="618"/>
      <c r="F89" s="618"/>
      <c r="G89" s="619"/>
    </row>
    <row r="90" spans="1:7" ht="15.75" customHeight="1">
      <c r="A90" s="617" t="s">
        <v>310</v>
      </c>
      <c r="B90" s="625"/>
      <c r="C90" s="625"/>
      <c r="D90" s="625"/>
      <c r="E90" s="625"/>
      <c r="F90" s="625"/>
      <c r="G90" s="626"/>
    </row>
    <row r="91" spans="1:7" ht="12.75">
      <c r="A91" s="346"/>
      <c r="B91" s="347" t="s">
        <v>40</v>
      </c>
      <c r="C91" s="348" t="s">
        <v>41</v>
      </c>
      <c r="D91" s="349" t="s">
        <v>42</v>
      </c>
      <c r="E91" s="350" t="s">
        <v>42</v>
      </c>
      <c r="F91" s="351" t="s">
        <v>42</v>
      </c>
      <c r="G91" s="352" t="s">
        <v>42</v>
      </c>
    </row>
    <row r="92" spans="1:7" ht="12.75">
      <c r="A92" s="110"/>
      <c r="B92" s="111" t="s">
        <v>64</v>
      </c>
      <c r="C92" s="81" t="s">
        <v>13</v>
      </c>
      <c r="D92" s="112" t="s">
        <v>42</v>
      </c>
      <c r="E92" s="356" t="s">
        <v>42</v>
      </c>
      <c r="F92" s="357" t="s">
        <v>42</v>
      </c>
      <c r="G92" s="358" t="s">
        <v>42</v>
      </c>
    </row>
    <row r="93" spans="1:7" ht="38.25">
      <c r="A93" s="506">
        <v>39</v>
      </c>
      <c r="B93" s="507"/>
      <c r="C93" s="508" t="s">
        <v>371</v>
      </c>
      <c r="D93" s="509" t="s">
        <v>43</v>
      </c>
      <c r="E93" s="510">
        <v>0.05</v>
      </c>
      <c r="F93" s="539"/>
      <c r="G93" s="364">
        <f aca="true" t="shared" si="2" ref="G93:G100">ROUND(E93*F93,2)</f>
        <v>0</v>
      </c>
    </row>
    <row r="94" spans="1:7" ht="25.5">
      <c r="A94" s="365">
        <f>1+A93</f>
        <v>40</v>
      </c>
      <c r="B94" s="366"/>
      <c r="C94" s="367" t="s">
        <v>372</v>
      </c>
      <c r="D94" s="368" t="s">
        <v>19</v>
      </c>
      <c r="E94" s="369">
        <v>1</v>
      </c>
      <c r="F94" s="539"/>
      <c r="G94" s="364">
        <f t="shared" si="2"/>
        <v>0</v>
      </c>
    </row>
    <row r="95" spans="1:7" ht="12.75">
      <c r="A95" s="370"/>
      <c r="B95" s="371" t="s">
        <v>311</v>
      </c>
      <c r="C95" s="372" t="s">
        <v>312</v>
      </c>
      <c r="D95" s="371" t="s">
        <v>42</v>
      </c>
      <c r="E95" s="373" t="s">
        <v>42</v>
      </c>
      <c r="F95" s="357" t="s">
        <v>42</v>
      </c>
      <c r="G95" s="358" t="s">
        <v>42</v>
      </c>
    </row>
    <row r="96" spans="1:7" ht="25.5">
      <c r="A96" s="374">
        <f>1+A94</f>
        <v>41</v>
      </c>
      <c r="B96" s="53"/>
      <c r="C96" s="375" t="s">
        <v>373</v>
      </c>
      <c r="D96" s="376" t="s">
        <v>50</v>
      </c>
      <c r="E96" s="377">
        <v>5.9</v>
      </c>
      <c r="F96" s="538"/>
      <c r="G96" s="364">
        <f t="shared" si="2"/>
        <v>0</v>
      </c>
    </row>
    <row r="97" spans="1:7" ht="38.25">
      <c r="A97" s="365">
        <f>1+A96</f>
        <v>42</v>
      </c>
      <c r="B97" s="511"/>
      <c r="C97" s="457" t="s">
        <v>313</v>
      </c>
      <c r="D97" s="512" t="s">
        <v>50</v>
      </c>
      <c r="E97" s="513">
        <v>7.1</v>
      </c>
      <c r="F97" s="539"/>
      <c r="G97" s="364">
        <f t="shared" si="2"/>
        <v>0</v>
      </c>
    </row>
    <row r="98" spans="1:7" ht="12.75">
      <c r="A98" s="370"/>
      <c r="B98" s="371" t="s">
        <v>342</v>
      </c>
      <c r="C98" s="372" t="s">
        <v>90</v>
      </c>
      <c r="D98" s="371" t="s">
        <v>42</v>
      </c>
      <c r="E98" s="373" t="s">
        <v>42</v>
      </c>
      <c r="F98" s="357" t="s">
        <v>42</v>
      </c>
      <c r="G98" s="358" t="s">
        <v>42</v>
      </c>
    </row>
    <row r="99" spans="1:7" ht="28.5" customHeight="1">
      <c r="A99" s="374">
        <v>43</v>
      </c>
      <c r="B99" s="514"/>
      <c r="C99" s="515" t="s">
        <v>343</v>
      </c>
      <c r="D99" s="60" t="s">
        <v>45</v>
      </c>
      <c r="E99" s="377">
        <v>63</v>
      </c>
      <c r="F99" s="538"/>
      <c r="G99" s="364">
        <f t="shared" si="2"/>
        <v>0</v>
      </c>
    </row>
    <row r="100" spans="1:7" ht="42.75" customHeight="1">
      <c r="A100" s="374">
        <v>44</v>
      </c>
      <c r="B100" s="378"/>
      <c r="C100" s="515" t="s">
        <v>375</v>
      </c>
      <c r="D100" s="60" t="s">
        <v>344</v>
      </c>
      <c r="E100" s="377">
        <v>7.6</v>
      </c>
      <c r="F100" s="539"/>
      <c r="G100" s="364">
        <f t="shared" si="2"/>
        <v>0</v>
      </c>
    </row>
    <row r="101" spans="1:7" ht="12.75">
      <c r="A101" s="346"/>
      <c r="B101" s="347" t="s">
        <v>97</v>
      </c>
      <c r="C101" s="348" t="s">
        <v>36</v>
      </c>
      <c r="D101" s="349" t="s">
        <v>42</v>
      </c>
      <c r="E101" s="350" t="s">
        <v>42</v>
      </c>
      <c r="F101" s="351" t="s">
        <v>42</v>
      </c>
      <c r="G101" s="352" t="s">
        <v>42</v>
      </c>
    </row>
    <row r="102" spans="1:7" ht="15.75" customHeight="1">
      <c r="A102" s="447"/>
      <c r="B102" s="516" t="s">
        <v>338</v>
      </c>
      <c r="C102" s="517" t="s">
        <v>339</v>
      </c>
      <c r="D102" s="421" t="s">
        <v>42</v>
      </c>
      <c r="E102" s="518" t="s">
        <v>42</v>
      </c>
      <c r="F102" s="423" t="s">
        <v>42</v>
      </c>
      <c r="G102" s="519" t="s">
        <v>42</v>
      </c>
    </row>
    <row r="103" spans="1:7" ht="27.75" customHeight="1">
      <c r="A103" s="419">
        <v>45</v>
      </c>
      <c r="B103" s="420"/>
      <c r="C103" s="375" t="s">
        <v>340</v>
      </c>
      <c r="D103" s="60" t="s">
        <v>46</v>
      </c>
      <c r="E103" s="455">
        <v>16.25</v>
      </c>
      <c r="F103" s="542"/>
      <c r="G103" s="364">
        <f>ROUND(E103*F103,2)</f>
        <v>0</v>
      </c>
    </row>
    <row r="104" spans="1:7" ht="28.5" customHeight="1">
      <c r="A104" s="520">
        <v>46</v>
      </c>
      <c r="B104" s="521"/>
      <c r="C104" s="375" t="s">
        <v>324</v>
      </c>
      <c r="D104" s="60" t="s">
        <v>46</v>
      </c>
      <c r="E104" s="455">
        <v>21.2</v>
      </c>
      <c r="F104" s="545"/>
      <c r="G104" s="364">
        <f>ROUND(E104*F104,2)</f>
        <v>0</v>
      </c>
    </row>
    <row r="105" spans="1:7" ht="41.25" customHeight="1">
      <c r="A105" s="522">
        <v>47</v>
      </c>
      <c r="B105" s="523"/>
      <c r="C105" s="515" t="s">
        <v>341</v>
      </c>
      <c r="D105" s="376" t="s">
        <v>50</v>
      </c>
      <c r="E105" s="377">
        <f>16.25*(2.45+1.6*2)*2.4+16.25*2.4*2.4*0.5*2+(2.45+1.6*2)*2.4*2.4*0.5*2-3.14*0.6^2*16.25-(2.45+1.85)*0.3*0.5*15.65</f>
        <v>318.03075</v>
      </c>
      <c r="F105" s="546"/>
      <c r="G105" s="364">
        <f>ROUND(E105*F105,2)</f>
        <v>0</v>
      </c>
    </row>
    <row r="106" spans="1:7" ht="41.25" customHeight="1">
      <c r="A106" s="419">
        <v>48</v>
      </c>
      <c r="B106" s="420"/>
      <c r="C106" s="515" t="s">
        <v>376</v>
      </c>
      <c r="D106" s="376" t="s">
        <v>50</v>
      </c>
      <c r="E106" s="377">
        <v>10.1</v>
      </c>
      <c r="F106" s="542"/>
      <c r="G106" s="364">
        <f>ROUND(E106*F106,2)</f>
        <v>0</v>
      </c>
    </row>
    <row r="107" spans="1:7" ht="17.25" customHeight="1">
      <c r="A107" s="622" t="s">
        <v>315</v>
      </c>
      <c r="B107" s="623"/>
      <c r="C107" s="623"/>
      <c r="D107" s="623"/>
      <c r="E107" s="623"/>
      <c r="F107" s="623"/>
      <c r="G107" s="624"/>
    </row>
    <row r="108" spans="1:7" ht="17.25" customHeight="1">
      <c r="A108" s="379"/>
      <c r="B108" s="380" t="s">
        <v>108</v>
      </c>
      <c r="C108" s="381" t="s">
        <v>16</v>
      </c>
      <c r="D108" s="382" t="s">
        <v>42</v>
      </c>
      <c r="E108" s="383" t="s">
        <v>42</v>
      </c>
      <c r="F108" s="384" t="s">
        <v>42</v>
      </c>
      <c r="G108" s="385" t="s">
        <v>42</v>
      </c>
    </row>
    <row r="109" spans="1:7" ht="17.25" customHeight="1">
      <c r="A109" s="386"/>
      <c r="B109" s="387" t="s">
        <v>70</v>
      </c>
      <c r="C109" s="388" t="s">
        <v>348</v>
      </c>
      <c r="D109" s="389" t="s">
        <v>42</v>
      </c>
      <c r="E109" s="390" t="s">
        <v>42</v>
      </c>
      <c r="F109" s="391" t="s">
        <v>42</v>
      </c>
      <c r="G109" s="392" t="s">
        <v>42</v>
      </c>
    </row>
    <row r="110" spans="1:7" ht="54.75" customHeight="1">
      <c r="A110" s="394">
        <v>49</v>
      </c>
      <c r="B110" s="395"/>
      <c r="C110" s="396" t="s">
        <v>318</v>
      </c>
      <c r="D110" s="397" t="s">
        <v>50</v>
      </c>
      <c r="E110" s="398">
        <v>579.8</v>
      </c>
      <c r="F110" s="541"/>
      <c r="G110" s="364">
        <f>ROUND(E110*F110,2)</f>
        <v>0</v>
      </c>
    </row>
    <row r="111" spans="1:7" ht="16.5" customHeight="1">
      <c r="A111" s="400"/>
      <c r="B111" s="401" t="s">
        <v>17</v>
      </c>
      <c r="C111" s="402" t="s">
        <v>364</v>
      </c>
      <c r="D111" s="403" t="s">
        <v>42</v>
      </c>
      <c r="E111" s="404" t="s">
        <v>42</v>
      </c>
      <c r="F111" s="405" t="s">
        <v>42</v>
      </c>
      <c r="G111" s="406" t="s">
        <v>42</v>
      </c>
    </row>
    <row r="112" spans="1:7" ht="17.25" customHeight="1">
      <c r="A112" s="407">
        <f>1+A110</f>
        <v>50</v>
      </c>
      <c r="B112" s="408"/>
      <c r="C112" s="409" t="s">
        <v>345</v>
      </c>
      <c r="D112" s="397" t="s">
        <v>50</v>
      </c>
      <c r="E112" s="398">
        <v>266.7</v>
      </c>
      <c r="F112" s="31"/>
      <c r="G112" s="364">
        <f>ROUND(E112*F112,2)</f>
        <v>0</v>
      </c>
    </row>
    <row r="113" spans="1:7" ht="12.75">
      <c r="A113" s="427"/>
      <c r="B113" s="428" t="s">
        <v>71</v>
      </c>
      <c r="C113" s="429" t="s">
        <v>28</v>
      </c>
      <c r="D113" s="430" t="s">
        <v>42</v>
      </c>
      <c r="E113" s="431" t="s">
        <v>42</v>
      </c>
      <c r="F113" s="432" t="s">
        <v>42</v>
      </c>
      <c r="G113" s="433" t="s">
        <v>42</v>
      </c>
    </row>
    <row r="114" spans="1:7" ht="15.75">
      <c r="A114" s="434"/>
      <c r="B114" s="435" t="s">
        <v>29</v>
      </c>
      <c r="C114" s="436" t="s">
        <v>365</v>
      </c>
      <c r="D114" s="437"/>
      <c r="E114" s="438"/>
      <c r="F114" s="439"/>
      <c r="G114" s="440"/>
    </row>
    <row r="115" spans="1:7" ht="12.75">
      <c r="A115" s="419">
        <v>51</v>
      </c>
      <c r="B115" s="420"/>
      <c r="C115" s="413" t="s">
        <v>319</v>
      </c>
      <c r="D115" s="292" t="s">
        <v>24</v>
      </c>
      <c r="E115" s="422">
        <v>100.08</v>
      </c>
      <c r="F115" s="542"/>
      <c r="G115" s="364">
        <f>ROUND(E115*F115,2)</f>
        <v>0</v>
      </c>
    </row>
    <row r="116" spans="1:7" ht="12.75">
      <c r="A116" s="427"/>
      <c r="B116" s="428" t="s">
        <v>72</v>
      </c>
      <c r="C116" s="429" t="s">
        <v>25</v>
      </c>
      <c r="D116" s="430" t="s">
        <v>42</v>
      </c>
      <c r="E116" s="431" t="s">
        <v>42</v>
      </c>
      <c r="F116" s="432" t="s">
        <v>42</v>
      </c>
      <c r="G116" s="446" t="s">
        <v>42</v>
      </c>
    </row>
    <row r="117" spans="1:7" ht="12.75">
      <c r="A117" s="441"/>
      <c r="B117" s="435" t="s">
        <v>26</v>
      </c>
      <c r="C117" s="442" t="s">
        <v>187</v>
      </c>
      <c r="D117" s="414" t="s">
        <v>42</v>
      </c>
      <c r="E117" s="415" t="s">
        <v>42</v>
      </c>
      <c r="F117" s="416" t="s">
        <v>42</v>
      </c>
      <c r="G117" s="504" t="s">
        <v>42</v>
      </c>
    </row>
    <row r="118" spans="1:7" ht="15.75">
      <c r="A118" s="443">
        <v>52</v>
      </c>
      <c r="B118" s="444"/>
      <c r="C118" s="409" t="s">
        <v>181</v>
      </c>
      <c r="D118" s="397" t="s">
        <v>50</v>
      </c>
      <c r="E118" s="445">
        <v>2.2</v>
      </c>
      <c r="F118" s="543"/>
      <c r="G118" s="364">
        <f>ROUND(E118*F118,2)</f>
        <v>0</v>
      </c>
    </row>
    <row r="119" spans="1:7" ht="12.75">
      <c r="A119" s="427"/>
      <c r="B119" s="428" t="s">
        <v>325</v>
      </c>
      <c r="C119" s="429" t="s">
        <v>33</v>
      </c>
      <c r="D119" s="430" t="s">
        <v>42</v>
      </c>
      <c r="E119" s="431" t="s">
        <v>42</v>
      </c>
      <c r="F119" s="432" t="s">
        <v>42</v>
      </c>
      <c r="G119" s="446" t="s">
        <v>42</v>
      </c>
    </row>
    <row r="120" spans="1:7" ht="12.75">
      <c r="A120" s="459"/>
      <c r="B120" s="448" t="s">
        <v>326</v>
      </c>
      <c r="C120" s="460" t="s">
        <v>368</v>
      </c>
      <c r="D120" s="450" t="s">
        <v>42</v>
      </c>
      <c r="E120" s="461" t="s">
        <v>42</v>
      </c>
      <c r="F120" s="452" t="s">
        <v>42</v>
      </c>
      <c r="G120" s="453" t="s">
        <v>42</v>
      </c>
    </row>
    <row r="121" spans="1:7" ht="51">
      <c r="A121" s="374">
        <v>53</v>
      </c>
      <c r="B121" s="454"/>
      <c r="C121" s="375" t="s">
        <v>327</v>
      </c>
      <c r="D121" s="462" t="s">
        <v>45</v>
      </c>
      <c r="E121" s="455">
        <v>13.2</v>
      </c>
      <c r="F121" s="543"/>
      <c r="G121" s="364">
        <f>ROUND(E121*F121,2)</f>
        <v>0</v>
      </c>
    </row>
    <row r="122" spans="1:7" ht="12.75">
      <c r="A122" s="463"/>
      <c r="B122" s="464" t="s">
        <v>74</v>
      </c>
      <c r="C122" s="465" t="s">
        <v>122</v>
      </c>
      <c r="D122" s="466" t="s">
        <v>42</v>
      </c>
      <c r="E122" s="467" t="s">
        <v>42</v>
      </c>
      <c r="F122" s="468" t="s">
        <v>42</v>
      </c>
      <c r="G122" s="469" t="s">
        <v>42</v>
      </c>
    </row>
    <row r="123" spans="1:7" ht="12.75">
      <c r="A123" s="447"/>
      <c r="B123" s="448" t="s">
        <v>328</v>
      </c>
      <c r="C123" s="505" t="s">
        <v>329</v>
      </c>
      <c r="D123" s="474" t="s">
        <v>42</v>
      </c>
      <c r="E123" s="475" t="s">
        <v>42</v>
      </c>
      <c r="F123" s="476" t="s">
        <v>42</v>
      </c>
      <c r="G123" s="477" t="s">
        <v>42</v>
      </c>
    </row>
    <row r="124" spans="1:7" ht="27" customHeight="1">
      <c r="A124" s="365">
        <v>54</v>
      </c>
      <c r="B124" s="456"/>
      <c r="C124" s="524" t="s">
        <v>369</v>
      </c>
      <c r="D124" s="66" t="s">
        <v>330</v>
      </c>
      <c r="E124" s="525">
        <v>114.4</v>
      </c>
      <c r="F124" s="33"/>
      <c r="G124" s="364">
        <f aca="true" t="shared" si="3" ref="G124:G129">ROUND(E124*F124,2)</f>
        <v>0</v>
      </c>
    </row>
    <row r="125" spans="1:7" ht="28.5" customHeight="1">
      <c r="A125" s="411">
        <f>1+A124</f>
        <v>55</v>
      </c>
      <c r="B125" s="482"/>
      <c r="C125" s="483" t="s">
        <v>331</v>
      </c>
      <c r="D125" s="292" t="s">
        <v>7</v>
      </c>
      <c r="E125" s="484">
        <v>15.8</v>
      </c>
      <c r="F125" s="32"/>
      <c r="G125" s="364">
        <f t="shared" si="3"/>
        <v>0</v>
      </c>
    </row>
    <row r="126" spans="1:7" ht="28.5" customHeight="1">
      <c r="A126" s="485">
        <v>56</v>
      </c>
      <c r="B126" s="486"/>
      <c r="C126" s="487" t="s">
        <v>333</v>
      </c>
      <c r="D126" s="488" t="s">
        <v>46</v>
      </c>
      <c r="E126" s="489">
        <v>19</v>
      </c>
      <c r="F126" s="33"/>
      <c r="G126" s="364">
        <f t="shared" si="3"/>
        <v>0</v>
      </c>
    </row>
    <row r="127" spans="1:7" ht="15" customHeight="1">
      <c r="A127" s="490"/>
      <c r="B127" s="491" t="s">
        <v>182</v>
      </c>
      <c r="C127" s="492" t="s">
        <v>377</v>
      </c>
      <c r="D127" s="493" t="s">
        <v>42</v>
      </c>
      <c r="E127" s="494" t="s">
        <v>42</v>
      </c>
      <c r="F127" s="495" t="s">
        <v>42</v>
      </c>
      <c r="G127" s="496" t="s">
        <v>42</v>
      </c>
    </row>
    <row r="128" spans="1:7" ht="18.75" customHeight="1">
      <c r="A128" s="419">
        <v>57</v>
      </c>
      <c r="B128" s="497"/>
      <c r="C128" s="498" t="s">
        <v>332</v>
      </c>
      <c r="D128" s="421" t="s">
        <v>45</v>
      </c>
      <c r="E128" s="499">
        <v>4.5</v>
      </c>
      <c r="F128" s="544"/>
      <c r="G128" s="364">
        <f t="shared" si="3"/>
        <v>0</v>
      </c>
    </row>
    <row r="129" spans="1:7" ht="31.5" customHeight="1">
      <c r="A129" s="419"/>
      <c r="B129" s="497"/>
      <c r="C129" s="500" t="s">
        <v>335</v>
      </c>
      <c r="D129" s="60" t="s">
        <v>46</v>
      </c>
      <c r="E129" s="481">
        <v>7.6</v>
      </c>
      <c r="F129" s="544"/>
      <c r="G129" s="364">
        <f t="shared" si="3"/>
        <v>0</v>
      </c>
    </row>
    <row r="130" spans="1:7" ht="19.5" customHeight="1">
      <c r="A130" s="617" t="s">
        <v>346</v>
      </c>
      <c r="B130" s="618"/>
      <c r="C130" s="618"/>
      <c r="D130" s="618"/>
      <c r="E130" s="618"/>
      <c r="F130" s="618"/>
      <c r="G130" s="619"/>
    </row>
    <row r="131" spans="1:7" ht="17.25" customHeight="1">
      <c r="A131" s="617" t="s">
        <v>310</v>
      </c>
      <c r="B131" s="625"/>
      <c r="C131" s="625"/>
      <c r="D131" s="625"/>
      <c r="E131" s="625"/>
      <c r="F131" s="625"/>
      <c r="G131" s="626"/>
    </row>
    <row r="132" spans="1:7" ht="12.75">
      <c r="A132" s="346"/>
      <c r="B132" s="347" t="s">
        <v>40</v>
      </c>
      <c r="C132" s="348" t="s">
        <v>41</v>
      </c>
      <c r="D132" s="349" t="s">
        <v>42</v>
      </c>
      <c r="E132" s="350" t="s">
        <v>42</v>
      </c>
      <c r="F132" s="351" t="s">
        <v>42</v>
      </c>
      <c r="G132" s="352" t="s">
        <v>42</v>
      </c>
    </row>
    <row r="133" spans="1:7" ht="12.75">
      <c r="A133" s="110"/>
      <c r="B133" s="111" t="s">
        <v>64</v>
      </c>
      <c r="C133" s="81" t="s">
        <v>13</v>
      </c>
      <c r="D133" s="112" t="s">
        <v>42</v>
      </c>
      <c r="E133" s="356" t="s">
        <v>42</v>
      </c>
      <c r="F133" s="357"/>
      <c r="G133" s="358"/>
    </row>
    <row r="134" spans="1:7" ht="38.25">
      <c r="A134" s="359">
        <v>58</v>
      </c>
      <c r="B134" s="360"/>
      <c r="C134" s="361" t="s">
        <v>378</v>
      </c>
      <c r="D134" s="362" t="s">
        <v>43</v>
      </c>
      <c r="E134" s="501">
        <v>0.05</v>
      </c>
      <c r="F134" s="538"/>
      <c r="G134" s="364">
        <f aca="true" t="shared" si="4" ref="G134:G141">ROUND(E134*F134,2)</f>
        <v>0</v>
      </c>
    </row>
    <row r="135" spans="1:7" ht="25.5">
      <c r="A135" s="365">
        <f>1+A134</f>
        <v>59</v>
      </c>
      <c r="B135" s="366"/>
      <c r="C135" s="367" t="s">
        <v>372</v>
      </c>
      <c r="D135" s="368" t="s">
        <v>19</v>
      </c>
      <c r="E135" s="369">
        <v>1</v>
      </c>
      <c r="F135" s="538"/>
      <c r="G135" s="364">
        <f t="shared" si="4"/>
        <v>0</v>
      </c>
    </row>
    <row r="136" spans="1:7" ht="12.75">
      <c r="A136" s="370"/>
      <c r="B136" s="371" t="s">
        <v>311</v>
      </c>
      <c r="C136" s="372" t="s">
        <v>312</v>
      </c>
      <c r="D136" s="371" t="s">
        <v>42</v>
      </c>
      <c r="E136" s="373" t="s">
        <v>42</v>
      </c>
      <c r="F136" s="357" t="s">
        <v>42</v>
      </c>
      <c r="G136" s="358" t="s">
        <v>42</v>
      </c>
    </row>
    <row r="137" spans="1:7" ht="25.5">
      <c r="A137" s="374">
        <f>1+A135</f>
        <v>60</v>
      </c>
      <c r="B137" s="53"/>
      <c r="C137" s="375" t="s">
        <v>373</v>
      </c>
      <c r="D137" s="376" t="s">
        <v>50</v>
      </c>
      <c r="E137" s="377">
        <v>4.3</v>
      </c>
      <c r="F137" s="538"/>
      <c r="G137" s="364">
        <f t="shared" si="4"/>
        <v>0</v>
      </c>
    </row>
    <row r="138" spans="1:7" ht="38.25">
      <c r="A138" s="374">
        <f>1+A137</f>
        <v>61</v>
      </c>
      <c r="B138" s="378"/>
      <c r="C138" s="375" t="s">
        <v>313</v>
      </c>
      <c r="D138" s="376" t="s">
        <v>50</v>
      </c>
      <c r="E138" s="377">
        <v>5.2</v>
      </c>
      <c r="F138" s="538"/>
      <c r="G138" s="364">
        <f t="shared" si="4"/>
        <v>0</v>
      </c>
    </row>
    <row r="139" spans="1:7" ht="12.75">
      <c r="A139" s="370"/>
      <c r="B139" s="371" t="s">
        <v>342</v>
      </c>
      <c r="C139" s="372" t="s">
        <v>90</v>
      </c>
      <c r="D139" s="371" t="s">
        <v>42</v>
      </c>
      <c r="E139" s="373" t="s">
        <v>42</v>
      </c>
      <c r="F139" s="357" t="s">
        <v>42</v>
      </c>
      <c r="G139" s="358" t="s">
        <v>42</v>
      </c>
    </row>
    <row r="140" spans="1:7" ht="25.5">
      <c r="A140" s="374">
        <v>62</v>
      </c>
      <c r="B140" s="514"/>
      <c r="C140" s="515" t="s">
        <v>343</v>
      </c>
      <c r="D140" s="60" t="s">
        <v>45</v>
      </c>
      <c r="E140" s="377">
        <v>36.2</v>
      </c>
      <c r="F140" s="538"/>
      <c r="G140" s="364">
        <f t="shared" si="4"/>
        <v>0</v>
      </c>
    </row>
    <row r="141" spans="1:7" ht="43.5" customHeight="1">
      <c r="A141" s="374">
        <v>63</v>
      </c>
      <c r="B141" s="378"/>
      <c r="C141" s="515" t="s">
        <v>375</v>
      </c>
      <c r="D141" s="60" t="s">
        <v>344</v>
      </c>
      <c r="E141" s="377">
        <v>4.3</v>
      </c>
      <c r="F141" s="539"/>
      <c r="G141" s="364">
        <f t="shared" si="4"/>
        <v>0</v>
      </c>
    </row>
    <row r="142" spans="1:7" ht="16.5">
      <c r="A142" s="622" t="s">
        <v>315</v>
      </c>
      <c r="B142" s="623"/>
      <c r="C142" s="623"/>
      <c r="D142" s="623"/>
      <c r="E142" s="623"/>
      <c r="F142" s="623"/>
      <c r="G142" s="624"/>
    </row>
    <row r="143" spans="1:7" ht="12.75">
      <c r="A143" s="379"/>
      <c r="B143" s="380" t="s">
        <v>108</v>
      </c>
      <c r="C143" s="381" t="s">
        <v>16</v>
      </c>
      <c r="D143" s="382" t="s">
        <v>42</v>
      </c>
      <c r="E143" s="383" t="s">
        <v>42</v>
      </c>
      <c r="F143" s="384" t="s">
        <v>42</v>
      </c>
      <c r="G143" s="385" t="s">
        <v>42</v>
      </c>
    </row>
    <row r="144" spans="1:7" ht="28.5" customHeight="1">
      <c r="A144" s="386"/>
      <c r="B144" s="387" t="s">
        <v>70</v>
      </c>
      <c r="C144" s="388" t="s">
        <v>348</v>
      </c>
      <c r="D144" s="389" t="s">
        <v>42</v>
      </c>
      <c r="E144" s="390" t="s">
        <v>42</v>
      </c>
      <c r="F144" s="391" t="s">
        <v>42</v>
      </c>
      <c r="G144" s="392" t="s">
        <v>42</v>
      </c>
    </row>
    <row r="145" spans="1:7" ht="29.25" customHeight="1">
      <c r="A145" s="394">
        <v>64</v>
      </c>
      <c r="B145" s="395"/>
      <c r="C145" s="396" t="s">
        <v>347</v>
      </c>
      <c r="D145" s="397" t="s">
        <v>50</v>
      </c>
      <c r="E145" s="398">
        <v>66</v>
      </c>
      <c r="F145" s="541"/>
      <c r="G145" s="364">
        <f>ROUND(E145*F145,2)</f>
        <v>0</v>
      </c>
    </row>
    <row r="146" spans="1:7" ht="12.75">
      <c r="A146" s="400"/>
      <c r="B146" s="401" t="s">
        <v>17</v>
      </c>
      <c r="C146" s="402" t="s">
        <v>364</v>
      </c>
      <c r="D146" s="403" t="s">
        <v>42</v>
      </c>
      <c r="E146" s="404" t="s">
        <v>42</v>
      </c>
      <c r="F146" s="405" t="s">
        <v>42</v>
      </c>
      <c r="G146" s="406" t="s">
        <v>42</v>
      </c>
    </row>
    <row r="147" spans="1:7" ht="21.75" customHeight="1" thickBot="1">
      <c r="A147" s="526">
        <f>1+A145</f>
        <v>65</v>
      </c>
      <c r="B147" s="527"/>
      <c r="C147" s="413" t="s">
        <v>349</v>
      </c>
      <c r="D147" s="421" t="s">
        <v>50</v>
      </c>
      <c r="E147" s="528">
        <v>68.9</v>
      </c>
      <c r="F147" s="34"/>
      <c r="G147" s="364">
        <f>ROUND(E147*F147,2)</f>
        <v>0</v>
      </c>
    </row>
    <row r="148" spans="1:7" ht="27" customHeight="1" thickBot="1" thickTop="1">
      <c r="A148" s="609" t="s">
        <v>8</v>
      </c>
      <c r="B148" s="610"/>
      <c r="C148" s="611"/>
      <c r="D148" s="529" t="s">
        <v>42</v>
      </c>
      <c r="E148" s="530" t="s">
        <v>42</v>
      </c>
      <c r="F148" s="531" t="s">
        <v>42</v>
      </c>
      <c r="G148" s="532">
        <f>SUM(G11:G147)</f>
        <v>0</v>
      </c>
    </row>
    <row r="149" ht="13.5" thickTop="1"/>
  </sheetData>
  <sheetProtection password="D2C4" sheet="1"/>
  <mergeCells count="16">
    <mergeCell ref="A16:G16"/>
    <mergeCell ref="A49:G49"/>
    <mergeCell ref="A57:G57"/>
    <mergeCell ref="A89:G89"/>
    <mergeCell ref="A90:G90"/>
    <mergeCell ref="A130:G130"/>
    <mergeCell ref="A148:C148"/>
    <mergeCell ref="A1:G2"/>
    <mergeCell ref="G3:G4"/>
    <mergeCell ref="A7:G7"/>
    <mergeCell ref="D3:E3"/>
    <mergeCell ref="A48:G48"/>
    <mergeCell ref="A107:G107"/>
    <mergeCell ref="A131:G131"/>
    <mergeCell ref="A142:G142"/>
    <mergeCell ref="A8:G8"/>
  </mergeCells>
  <printOptions horizontalCentered="1"/>
  <pageMargins left="0.5905511811023623" right="0.1968503937007874" top="0.5905511811023623" bottom="0.5905511811023623" header="0.4724409448818898" footer="0.3937007874015748"/>
  <pageSetup firstPageNumber="13" useFirstPageNumber="1" fitToHeight="0" fitToWidth="1" horizontalDpi="600" verticalDpi="600" orientation="portrait" paperSize="9" scale="95" r:id="rId1"/>
  <headerFooter alignWithMargins="0">
    <oddFooter>&amp;C&amp;P/17&amp;R&amp;A</oddFooter>
  </headerFooter>
  <rowBreaks count="4" manualBreakCount="4">
    <brk id="34" max="6" man="1"/>
    <brk id="62" max="6" man="1"/>
    <brk id="93" max="6" man="1"/>
    <brk id="1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/>
  <dc:creator>Renata Pietraszewska</dc:creator>
  <cp:keywords/>
  <dc:description/>
  <cp:lastModifiedBy>jerzy_misiolek</cp:lastModifiedBy>
  <cp:lastPrinted>2019-08-27T08:18:35Z</cp:lastPrinted>
  <dcterms:created xsi:type="dcterms:W3CDTF">2009-05-13T10:03:24Z</dcterms:created>
  <dcterms:modified xsi:type="dcterms:W3CDTF">2019-09-06T12:40:02Z</dcterms:modified>
  <cp:category/>
  <cp:version/>
  <cp:contentType/>
  <cp:contentStatus/>
</cp:coreProperties>
</file>