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maj\Desktop\Pacs\sprzątanie\platforma\"/>
    </mc:Choice>
  </mc:AlternateContent>
  <bookViews>
    <workbookView xWindow="0" yWindow="0" windowWidth="28800" windowHeight="12300" tabRatio="607" activeTab="1"/>
  </bookViews>
  <sheets>
    <sheet name="powierzchnie sprzątane" sheetId="2" r:id="rId1"/>
    <sheet name="zestawienie cen i powierzchnii" sheetId="3" r:id="rId2"/>
    <sheet name="powierzchnia okien" sheetId="4" r:id="rId3"/>
  </sheets>
  <definedNames>
    <definedName name="_xlnm.Print_Area" localSheetId="0">'powierzchnie sprzątane'!$A$1:$H$306</definedName>
    <definedName name="_xlnm.Print_Titles" localSheetId="0">'powierzchnie sprzątane'!$5:$5</definedName>
  </definedNames>
  <calcPr calcId="181029"/>
</workbook>
</file>

<file path=xl/calcChain.xml><?xml version="1.0" encoding="utf-8"?>
<calcChain xmlns="http://schemas.openxmlformats.org/spreadsheetml/2006/main">
  <c r="I10" i="3" l="1"/>
  <c r="H27" i="2" l="1"/>
  <c r="J16" i="3"/>
  <c r="H160" i="2"/>
  <c r="I18" i="3" s="1"/>
  <c r="H102" i="2"/>
  <c r="H100" i="2" s="1"/>
  <c r="I16" i="3" s="1"/>
  <c r="H108" i="2"/>
  <c r="C16" i="3"/>
  <c r="F301" i="2"/>
  <c r="F28" i="3" s="1"/>
  <c r="D249" i="2"/>
  <c r="G221" i="2"/>
  <c r="D162" i="2"/>
  <c r="D160" i="2" s="1"/>
  <c r="F149" i="2"/>
  <c r="G105" i="2"/>
  <c r="G16" i="3" s="1"/>
  <c r="D100" i="2"/>
  <c r="D16" i="3" s="1"/>
  <c r="D76" i="2"/>
  <c r="E70" i="2"/>
  <c r="H13" i="2"/>
  <c r="I8" i="3" s="1"/>
  <c r="E265" i="2"/>
  <c r="E264" i="2"/>
  <c r="D273" i="2"/>
  <c r="E209" i="2"/>
  <c r="D216" i="2"/>
  <c r="G220" i="2"/>
  <c r="G21" i="3" s="1"/>
  <c r="E188" i="2"/>
  <c r="D196" i="2"/>
  <c r="D223" i="2"/>
  <c r="D22" i="3" s="1"/>
  <c r="I13" i="3" l="1"/>
  <c r="C8" i="2" l="1"/>
  <c r="C8" i="3" s="1"/>
  <c r="C24" i="4"/>
  <c r="I17" i="3"/>
  <c r="C30" i="2"/>
  <c r="C11" i="3" s="1"/>
  <c r="H225" i="2"/>
  <c r="I22" i="3" s="1"/>
  <c r="J22" i="3" s="1"/>
  <c r="H54" i="2"/>
  <c r="H23" i="2"/>
  <c r="G275" i="2"/>
  <c r="G24" i="3" s="1"/>
  <c r="G251" i="2"/>
  <c r="G23" i="3" s="1"/>
  <c r="G73" i="2"/>
  <c r="G13" i="3" s="1"/>
  <c r="G44" i="2"/>
  <c r="G11" i="3" s="1"/>
  <c r="G13" i="2"/>
  <c r="G8" i="3" s="1"/>
  <c r="F266" i="2"/>
  <c r="F24" i="3" s="1"/>
  <c r="F203" i="2"/>
  <c r="F21" i="3" s="1"/>
  <c r="F174" i="2"/>
  <c r="F19" i="3" s="1"/>
  <c r="F18" i="3"/>
  <c r="F117" i="2"/>
  <c r="F17" i="3" s="1"/>
  <c r="F36" i="2"/>
  <c r="F11" i="3" s="1"/>
  <c r="E238" i="2"/>
  <c r="E23" i="3" s="1"/>
  <c r="E21" i="3"/>
  <c r="E20" i="3"/>
  <c r="E41" i="2"/>
  <c r="E11" i="3" s="1"/>
  <c r="C108" i="2"/>
  <c r="C17" i="3" s="1"/>
  <c r="D94" i="2"/>
  <c r="D15" i="3" s="1"/>
  <c r="C84" i="2"/>
  <c r="C14" i="3" s="1"/>
  <c r="D13" i="3"/>
  <c r="G303" i="2"/>
  <c r="G28" i="3" s="1"/>
  <c r="E263" i="2"/>
  <c r="E24" i="3" s="1"/>
  <c r="D285" i="2"/>
  <c r="D28" i="3" s="1"/>
  <c r="D272" i="2"/>
  <c r="D24" i="3" s="1"/>
  <c r="D246" i="2"/>
  <c r="D23" i="3" s="1"/>
  <c r="D20" i="3"/>
  <c r="D127" i="2"/>
  <c r="D17" i="3" s="1"/>
  <c r="D47" i="2"/>
  <c r="D11" i="3" s="1"/>
  <c r="C281" i="2"/>
  <c r="C28" i="3" s="1"/>
  <c r="C258" i="2"/>
  <c r="C24" i="3" s="1"/>
  <c r="C230" i="2"/>
  <c r="C23" i="3" s="1"/>
  <c r="C166" i="2"/>
  <c r="C19" i="3" s="1"/>
  <c r="C142" i="2"/>
  <c r="C18" i="3" s="1"/>
  <c r="C62" i="2"/>
  <c r="C13" i="3" s="1"/>
  <c r="C54" i="2"/>
  <c r="C12" i="3" s="1"/>
  <c r="C16" i="2"/>
  <c r="C9" i="3" s="1"/>
  <c r="F25" i="4"/>
  <c r="G25" i="4" s="1"/>
  <c r="C23" i="4"/>
  <c r="C26" i="4"/>
  <c r="C22" i="4"/>
  <c r="G21" i="4"/>
  <c r="C14" i="4"/>
  <c r="G14" i="4" s="1"/>
  <c r="C16" i="4"/>
  <c r="C15" i="4"/>
  <c r="C9" i="4"/>
  <c r="C10" i="4"/>
  <c r="C10" i="3"/>
  <c r="E17" i="3"/>
  <c r="G12" i="3"/>
  <c r="H33" i="3"/>
  <c r="J7" i="3"/>
  <c r="H58" i="2"/>
  <c r="H52" i="2"/>
  <c r="D12" i="3"/>
  <c r="H21" i="2"/>
  <c r="J25" i="3"/>
  <c r="J26" i="3"/>
  <c r="J27" i="3"/>
  <c r="J29" i="3"/>
  <c r="J30" i="3"/>
  <c r="J31" i="3"/>
  <c r="J32" i="3"/>
  <c r="C92" i="2"/>
  <c r="C15" i="3" s="1"/>
  <c r="G157" i="2"/>
  <c r="G18" i="3" s="1"/>
  <c r="F26" i="4"/>
  <c r="G26" i="4" s="1"/>
  <c r="F15" i="4"/>
  <c r="F10" i="4"/>
  <c r="F11" i="4"/>
  <c r="F12" i="4"/>
  <c r="F23" i="4"/>
  <c r="G23" i="4" s="1"/>
  <c r="F24" i="4"/>
  <c r="G24" i="4" s="1"/>
  <c r="F21" i="4"/>
  <c r="F22" i="4"/>
  <c r="G22" i="4" s="1"/>
  <c r="F13" i="4"/>
  <c r="G13" i="4" s="1"/>
  <c r="F14" i="4"/>
  <c r="F16" i="4"/>
  <c r="F8" i="4"/>
  <c r="G8" i="4" s="1"/>
  <c r="F9" i="4"/>
  <c r="G9" i="4" s="1"/>
  <c r="D21" i="3"/>
  <c r="D10" i="3"/>
  <c r="E27" i="2"/>
  <c r="E10" i="3" s="1"/>
  <c r="F19" i="4"/>
  <c r="G19" i="4" s="1"/>
  <c r="F20" i="4"/>
  <c r="G20" i="4" s="1"/>
  <c r="F17" i="4"/>
  <c r="G17" i="4" s="1"/>
  <c r="F18" i="4"/>
  <c r="G18" i="4" s="1"/>
  <c r="E172" i="2"/>
  <c r="E19" i="3" s="1"/>
  <c r="E13" i="3"/>
  <c r="E103" i="2"/>
  <c r="E16" i="3" s="1"/>
  <c r="C186" i="2"/>
  <c r="C20" i="3" s="1"/>
  <c r="C201" i="2"/>
  <c r="C21" i="3" s="1"/>
  <c r="F68" i="2"/>
  <c r="F13" i="3" s="1"/>
  <c r="D18" i="3"/>
  <c r="G89" i="2"/>
  <c r="G14" i="3" s="1"/>
  <c r="G125" i="2"/>
  <c r="G17" i="3" s="1"/>
  <c r="G183" i="2"/>
  <c r="G19" i="3" s="1"/>
  <c r="G194" i="2"/>
  <c r="G20" i="3" s="1"/>
  <c r="G10" i="4" l="1"/>
  <c r="J8" i="3"/>
  <c r="G33" i="3"/>
  <c r="D44" i="3" s="1"/>
  <c r="G41" i="3" s="1"/>
  <c r="D33" i="3"/>
  <c r="D41" i="3" s="1"/>
  <c r="J24" i="3"/>
  <c r="F33" i="3"/>
  <c r="D43" i="3" s="1"/>
  <c r="G11" i="4"/>
  <c r="J21" i="3"/>
  <c r="G16" i="4"/>
  <c r="C27" i="4"/>
  <c r="J28" i="3"/>
  <c r="F27" i="4"/>
  <c r="J15" i="3"/>
  <c r="I12" i="3"/>
  <c r="G15" i="4"/>
  <c r="J14" i="3"/>
  <c r="C33" i="3"/>
  <c r="D40" i="3" s="1"/>
  <c r="J9" i="3"/>
  <c r="J19" i="3"/>
  <c r="J20" i="3"/>
  <c r="E33" i="3"/>
  <c r="D42" i="3" s="1"/>
  <c r="G40" i="3" s="1"/>
  <c r="J18" i="3"/>
  <c r="J13" i="3"/>
  <c r="J23" i="3"/>
  <c r="J17" i="3"/>
  <c r="J11" i="3"/>
  <c r="G12" i="4"/>
  <c r="J10" i="3" l="1"/>
  <c r="I33" i="3"/>
  <c r="C51" i="3" s="1"/>
  <c r="G39" i="3"/>
  <c r="D45" i="3"/>
  <c r="G27" i="4"/>
  <c r="C53" i="3" s="1"/>
  <c r="J12" i="3"/>
  <c r="J33" i="3" l="1"/>
  <c r="G42" i="3"/>
  <c r="G43" i="3" s="1"/>
</calcChain>
</file>

<file path=xl/sharedStrings.xml><?xml version="1.0" encoding="utf-8"?>
<sst xmlns="http://schemas.openxmlformats.org/spreadsheetml/2006/main" count="285" uniqueCount="100">
  <si>
    <t>Ciągi komunikacyjne</t>
  </si>
  <si>
    <t>Biura</t>
  </si>
  <si>
    <t>Gabinety zabiegowe</t>
  </si>
  <si>
    <t>Gabinety Lekarskie</t>
  </si>
  <si>
    <t>WC</t>
  </si>
  <si>
    <t>Numer pomieszczenia</t>
  </si>
  <si>
    <t>Segment C</t>
  </si>
  <si>
    <t>134a</t>
  </si>
  <si>
    <t>134b</t>
  </si>
  <si>
    <t>213c</t>
  </si>
  <si>
    <t>Parter</t>
  </si>
  <si>
    <t>suma</t>
  </si>
  <si>
    <t>Powierzchnia [m2]</t>
  </si>
  <si>
    <t>Gabinety lekarskie</t>
  </si>
  <si>
    <t>Pomieszczenia biurowe</t>
  </si>
  <si>
    <t>Ogółem</t>
  </si>
  <si>
    <t>segment B</t>
  </si>
  <si>
    <t>segment D</t>
  </si>
  <si>
    <t>segment A</t>
  </si>
  <si>
    <t>segment C</t>
  </si>
  <si>
    <t>III piętro</t>
  </si>
  <si>
    <t>Umiejscowienie</t>
  </si>
  <si>
    <t>Gabinety Zabiegowe</t>
  </si>
  <si>
    <t xml:space="preserve">Magazyny </t>
  </si>
  <si>
    <t>segment E</t>
  </si>
  <si>
    <t>Zestawienie kosztów.</t>
  </si>
  <si>
    <t xml:space="preserve"> </t>
  </si>
  <si>
    <t>wymiary</t>
  </si>
  <si>
    <t>typ okna</t>
  </si>
  <si>
    <t>szerokość</t>
  </si>
  <si>
    <t>łaczna powierzchnia szyb</t>
  </si>
  <si>
    <t>Zestawienie powierzchni do sprzątania</t>
  </si>
  <si>
    <t>Ciągi Komun.</t>
  </si>
  <si>
    <t>Korytarz</t>
  </si>
  <si>
    <t>Kl. Schod.</t>
  </si>
  <si>
    <t>Segment D</t>
  </si>
  <si>
    <t>Gabin. Lekar.</t>
  </si>
  <si>
    <t>Gabin. Zabieg.</t>
  </si>
  <si>
    <t>Pom. Biurowe</t>
  </si>
  <si>
    <t>Kaplica</t>
  </si>
  <si>
    <t>Kierowcy</t>
  </si>
  <si>
    <t>115b</t>
  </si>
  <si>
    <t>115a</t>
  </si>
  <si>
    <t>213e</t>
  </si>
  <si>
    <t>217a</t>
  </si>
  <si>
    <t>404a</t>
  </si>
  <si>
    <t>ilość fakt.</t>
  </si>
  <si>
    <t>Zestawienie powierzchni okien do sprzątania</t>
  </si>
  <si>
    <t>Gabinety
Lekarskie</t>
  </si>
  <si>
    <t xml:space="preserve">Zestawienie powierzchni PL WAT </t>
  </si>
  <si>
    <t>przewidzianych do sprzątania</t>
  </si>
  <si>
    <t>Odpady Medyczne</t>
  </si>
  <si>
    <t>wysokość</t>
  </si>
  <si>
    <t>Rejestr.</t>
  </si>
  <si>
    <t>301B</t>
  </si>
  <si>
    <t>301A</t>
  </si>
  <si>
    <t>030/2 PCV</t>
  </si>
  <si>
    <t>031/2 PCV</t>
  </si>
  <si>
    <t>032/2 PCV</t>
  </si>
  <si>
    <t>033/2 PCV</t>
  </si>
  <si>
    <t>051/2 PCV</t>
  </si>
  <si>
    <t>Razem okna PCV</t>
  </si>
  <si>
    <t>Strefa
sanitarna</t>
  </si>
  <si>
    <t>II</t>
  </si>
  <si>
    <t>III</t>
  </si>
  <si>
    <t>IV</t>
  </si>
  <si>
    <t>Ochrona</t>
  </si>
  <si>
    <t>Pom. Sprz. Okres.</t>
  </si>
  <si>
    <t>Pow. okien PCV
z parapetem zewnętrznym.</t>
  </si>
  <si>
    <t>213b</t>
  </si>
  <si>
    <t>RTG</t>
  </si>
  <si>
    <t>Ginekol.</t>
  </si>
  <si>
    <t>Dyr.</t>
  </si>
  <si>
    <t>Wykładzina dywanowa</t>
  </si>
  <si>
    <t>Verticale</t>
  </si>
  <si>
    <t>Klatka schodowa zewnętrzna</t>
  </si>
  <si>
    <t>Załącznik nr 1.2</t>
  </si>
  <si>
    <r>
      <t>powierzchnia w m</t>
    </r>
    <r>
      <rPr>
        <b/>
        <i/>
        <vertAlign val="superscript"/>
        <sz val="10"/>
        <rFont val="Arial"/>
        <family val="2"/>
        <charset val="238"/>
      </rPr>
      <t>2</t>
    </r>
    <r>
      <rPr>
        <b/>
        <i/>
        <sz val="10"/>
        <rFont val="Arial"/>
        <family val="2"/>
        <charset val="238"/>
      </rPr>
      <t xml:space="preserve"> okna</t>
    </r>
  </si>
  <si>
    <t>II Pętro</t>
  </si>
  <si>
    <t>I Piętro</t>
  </si>
  <si>
    <t>III Piętro</t>
  </si>
  <si>
    <t>IV Piętro</t>
  </si>
  <si>
    <t>Rodzaj powierzchni do sprzątania ciągłego</t>
  </si>
  <si>
    <t>Rodzaj powierzchni do sprzątania okresowego</t>
  </si>
  <si>
    <t xml:space="preserve">Powierzchnia </t>
  </si>
  <si>
    <t>Załącznik Nr 1</t>
  </si>
  <si>
    <t>II piętro</t>
  </si>
  <si>
    <t>IV piętro</t>
  </si>
  <si>
    <t>044/2 PCV</t>
  </si>
  <si>
    <t>045/2 PCV</t>
  </si>
  <si>
    <t>Strefa II ciągła</t>
  </si>
  <si>
    <t>Strefa III ciągła</t>
  </si>
  <si>
    <t>Strefa IV ciągła</t>
  </si>
  <si>
    <t>Strefa II og</t>
  </si>
  <si>
    <t>Strefa II okres</t>
  </si>
  <si>
    <r>
      <t>Dane na dzień</t>
    </r>
    <r>
      <rPr>
        <sz val="10"/>
        <color indexed="10"/>
        <rFont val="Arial"/>
        <family val="2"/>
        <charset val="238"/>
      </rPr>
      <t xml:space="preserve"> 19.05.2023</t>
    </r>
  </si>
  <si>
    <t xml:space="preserve">Ogółem </t>
  </si>
  <si>
    <t>pom. Po laboratorium</t>
  </si>
  <si>
    <t xml:space="preserve"> Lekmed Farmacja</t>
  </si>
  <si>
    <r>
      <t xml:space="preserve">Pom. sprzątane okresowo </t>
    </r>
    <r>
      <rPr>
        <sz val="10"/>
        <rFont val="Arial"/>
        <family val="2"/>
        <charset val="238"/>
      </rPr>
      <t>(II strefa sanit.+pom do składowania odpadów medycznych)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</si>
</sst>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18" x14ac:knownFonts="1">
    <font>
      <sz val="10"/>
      <name val="Arial CE"/>
      <charset val="238"/>
    </font>
    <font>
      <sz val="10"/>
      <name val="Arial CE"/>
      <charset val="238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i/>
      <vertAlign val="superscript"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4" fillId="0" borderId="1" xfId="1" applyFont="1" applyBorder="1" applyAlignment="1">
      <alignment horizontal="center" vertical="center" wrapText="1"/>
    </xf>
    <xf numFmtId="164" fontId="4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0" xfId="1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0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4" fontId="3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2" fontId="3" fillId="0" borderId="4" xfId="0" applyNumberFormat="1" applyFont="1" applyBorder="1" applyAlignment="1">
      <alignment horizontal="right"/>
    </xf>
    <xf numFmtId="2" fontId="4" fillId="0" borderId="5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2" fontId="3" fillId="0" borderId="7" xfId="0" applyNumberFormat="1" applyFont="1" applyBorder="1" applyAlignment="1">
      <alignment horizontal="right"/>
    </xf>
    <xf numFmtId="2" fontId="4" fillId="0" borderId="8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2" fontId="3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2" fontId="3" fillId="0" borderId="12" xfId="0" applyNumberFormat="1" applyFont="1" applyBorder="1" applyAlignment="1">
      <alignment horizontal="right"/>
    </xf>
    <xf numFmtId="2" fontId="4" fillId="0" borderId="13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right"/>
    </xf>
    <xf numFmtId="2" fontId="3" fillId="0" borderId="14" xfId="0" applyNumberFormat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164" fontId="4" fillId="0" borderId="16" xfId="1" applyFont="1" applyFill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right"/>
    </xf>
    <xf numFmtId="0" fontId="3" fillId="4" borderId="4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2" fontId="3" fillId="4" borderId="4" xfId="1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2" fontId="2" fillId="4" borderId="4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2" fontId="3" fillId="0" borderId="0" xfId="0" applyNumberFormat="1" applyFont="1"/>
    <xf numFmtId="164" fontId="3" fillId="0" borderId="0" xfId="1" applyFont="1" applyAlignment="1">
      <alignment vertic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3" fillId="0" borderId="0" xfId="1" applyFont="1" applyBorder="1" applyAlignment="1">
      <alignment vertical="center"/>
    </xf>
    <xf numFmtId="164" fontId="3" fillId="2" borderId="4" xfId="1" applyFont="1" applyFill="1" applyBorder="1" applyAlignment="1">
      <alignment vertical="center"/>
    </xf>
    <xf numFmtId="164" fontId="3" fillId="2" borderId="19" xfId="1" applyFont="1" applyFill="1" applyBorder="1" applyAlignment="1">
      <alignment vertical="center"/>
    </xf>
    <xf numFmtId="164" fontId="3" fillId="2" borderId="5" xfId="1" applyFont="1" applyFill="1" applyBorder="1" applyAlignment="1">
      <alignment vertical="center"/>
    </xf>
    <xf numFmtId="164" fontId="4" fillId="0" borderId="4" xfId="1" quotePrefix="1" applyFont="1" applyFill="1" applyBorder="1" applyAlignment="1">
      <alignment vertical="center"/>
    </xf>
    <xf numFmtId="164" fontId="4" fillId="0" borderId="4" xfId="1" applyFont="1" applyFill="1" applyBorder="1" applyAlignment="1">
      <alignment vertical="center"/>
    </xf>
    <xf numFmtId="164" fontId="4" fillId="0" borderId="19" xfId="1" applyFont="1" applyFill="1" applyBorder="1" applyAlignment="1">
      <alignment vertical="center"/>
    </xf>
    <xf numFmtId="164" fontId="4" fillId="0" borderId="5" xfId="1" applyFont="1" applyBorder="1" applyAlignment="1">
      <alignment vertical="center"/>
    </xf>
    <xf numFmtId="164" fontId="4" fillId="0" borderId="0" xfId="1" applyFont="1" applyBorder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Font="1" applyAlignment="1">
      <alignment horizontal="center" vertical="center"/>
    </xf>
    <xf numFmtId="164" fontId="3" fillId="0" borderId="4" xfId="1" quotePrefix="1" applyFont="1" applyFill="1" applyBorder="1" applyAlignment="1">
      <alignment vertical="center"/>
    </xf>
    <xf numFmtId="164" fontId="3" fillId="0" borderId="4" xfId="1" applyFont="1" applyFill="1" applyBorder="1" applyAlignment="1">
      <alignment vertical="center"/>
    </xf>
    <xf numFmtId="164" fontId="3" fillId="0" borderId="19" xfId="1" applyFont="1" applyFill="1" applyBorder="1" applyAlignment="1">
      <alignment vertical="center"/>
    </xf>
    <xf numFmtId="164" fontId="3" fillId="0" borderId="5" xfId="1" applyFont="1" applyBorder="1" applyAlignment="1">
      <alignment vertical="center"/>
    </xf>
    <xf numFmtId="164" fontId="3" fillId="0" borderId="4" xfId="1" quotePrefix="1" applyFont="1" applyFill="1" applyBorder="1" applyAlignment="1">
      <alignment horizontal="right" vertical="center"/>
    </xf>
    <xf numFmtId="164" fontId="4" fillId="0" borderId="4" xfId="1" applyFont="1" applyBorder="1" applyAlignment="1">
      <alignment vertical="center"/>
    </xf>
    <xf numFmtId="164" fontId="4" fillId="0" borderId="5" xfId="1" applyFont="1" applyFill="1" applyBorder="1" applyAlignment="1">
      <alignment vertical="center"/>
    </xf>
    <xf numFmtId="164" fontId="3" fillId="0" borderId="4" xfId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3" fillId="0" borderId="4" xfId="1" applyFont="1" applyFill="1" applyBorder="1" applyAlignment="1">
      <alignment horizontal="center" vertical="center"/>
    </xf>
    <xf numFmtId="164" fontId="3" fillId="0" borderId="5" xfId="1" applyFont="1" applyFill="1" applyBorder="1" applyAlignment="1">
      <alignment horizontal="center" vertical="center"/>
    </xf>
    <xf numFmtId="164" fontId="3" fillId="0" borderId="5" xfId="1" applyFont="1" applyFill="1" applyBorder="1" applyAlignment="1">
      <alignment vertical="center"/>
    </xf>
    <xf numFmtId="164" fontId="6" fillId="0" borderId="4" xfId="1" quotePrefix="1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164" fontId="3" fillId="0" borderId="4" xfId="1" applyFont="1" applyBorder="1" applyAlignment="1">
      <alignment horizontal="center" vertical="center"/>
    </xf>
    <xf numFmtId="164" fontId="4" fillId="0" borderId="0" xfId="1" applyFont="1" applyFill="1" applyBorder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64" fontId="7" fillId="0" borderId="0" xfId="1" applyFont="1" applyFill="1" applyBorder="1" applyAlignment="1">
      <alignment horizontal="center" vertical="center"/>
    </xf>
    <xf numFmtId="164" fontId="8" fillId="0" borderId="0" xfId="1" applyFont="1" applyFill="1" applyBorder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164" fontId="3" fillId="0" borderId="0" xfId="1" applyFont="1" applyFill="1" applyBorder="1" applyAlignment="1">
      <alignment vertical="center"/>
    </xf>
    <xf numFmtId="164" fontId="3" fillId="0" borderId="0" xfId="1" applyFont="1" applyFill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64" fontId="3" fillId="0" borderId="12" xfId="1" applyFont="1" applyFill="1" applyBorder="1" applyAlignment="1">
      <alignment vertical="center"/>
    </xf>
    <xf numFmtId="164" fontId="3" fillId="0" borderId="22" xfId="1" applyFont="1" applyFill="1" applyBorder="1" applyAlignment="1">
      <alignment vertical="center"/>
    </xf>
    <xf numFmtId="164" fontId="3" fillId="0" borderId="13" xfId="1" applyFont="1" applyBorder="1" applyAlignment="1">
      <alignment vertical="center"/>
    </xf>
    <xf numFmtId="164" fontId="9" fillId="0" borderId="0" xfId="1" applyFont="1" applyFill="1" applyAlignment="1">
      <alignment vertical="center"/>
    </xf>
    <xf numFmtId="2" fontId="3" fillId="0" borderId="5" xfId="0" applyNumberFormat="1" applyFont="1" applyBorder="1" applyAlignment="1">
      <alignment vertical="center" wrapText="1"/>
    </xf>
    <xf numFmtId="2" fontId="3" fillId="0" borderId="13" xfId="0" applyNumberFormat="1" applyFont="1" applyBorder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2" fontId="3" fillId="0" borderId="23" xfId="0" applyNumberFormat="1" applyFont="1" applyBorder="1" applyAlignment="1">
      <alignment horizontal="right" vertical="center" wrapText="1"/>
    </xf>
    <xf numFmtId="2" fontId="4" fillId="0" borderId="23" xfId="0" applyNumberFormat="1" applyFont="1" applyBorder="1" applyAlignment="1">
      <alignment horizontal="right" vertical="center" wrapText="1"/>
    </xf>
    <xf numFmtId="2" fontId="4" fillId="0" borderId="24" xfId="0" applyNumberFormat="1" applyFont="1" applyBorder="1" applyAlignment="1">
      <alignment horizontal="righ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5" xfId="1" applyNumberFormat="1" applyFont="1" applyBorder="1" applyAlignment="1">
      <alignment horizontal="center" vertical="center" wrapText="1"/>
    </xf>
    <xf numFmtId="164" fontId="8" fillId="0" borderId="25" xfId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1" applyNumberFormat="1" applyFont="1" applyFill="1" applyBorder="1" applyAlignment="1">
      <alignment horizontal="center" vertical="center" wrapText="1"/>
    </xf>
    <xf numFmtId="164" fontId="3" fillId="4" borderId="4" xfId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2" fontId="9" fillId="0" borderId="0" xfId="0" applyNumberFormat="1" applyFont="1"/>
    <xf numFmtId="0" fontId="4" fillId="0" borderId="21" xfId="0" applyFont="1" applyBorder="1" applyAlignment="1">
      <alignment horizontal="left" wrapText="1"/>
    </xf>
    <xf numFmtId="0" fontId="4" fillId="0" borderId="15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164" fontId="3" fillId="5" borderId="4" xfId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64" fontId="17" fillId="0" borderId="4" xfId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3" fillId="5" borderId="19" xfId="1" applyFont="1" applyFill="1" applyBorder="1" applyAlignment="1">
      <alignment vertical="center"/>
    </xf>
    <xf numFmtId="2" fontId="3" fillId="5" borderId="10" xfId="0" applyNumberFormat="1" applyFont="1" applyFill="1" applyBorder="1" applyAlignment="1">
      <alignment horizontal="right"/>
    </xf>
    <xf numFmtId="2" fontId="4" fillId="5" borderId="14" xfId="0" applyNumberFormat="1" applyFont="1" applyFill="1" applyBorder="1" applyAlignment="1">
      <alignment horizontal="right"/>
    </xf>
    <xf numFmtId="2" fontId="4" fillId="5" borderId="5" xfId="0" applyNumberFormat="1" applyFont="1" applyFill="1" applyBorder="1" applyAlignment="1">
      <alignment horizontal="right"/>
    </xf>
    <xf numFmtId="2" fontId="4" fillId="5" borderId="8" xfId="0" applyNumberFormat="1" applyFont="1" applyFill="1" applyBorder="1" applyAlignment="1">
      <alignment horizontal="right"/>
    </xf>
    <xf numFmtId="2" fontId="4" fillId="5" borderId="17" xfId="0" applyNumberFormat="1" applyFont="1" applyFill="1" applyBorder="1" applyAlignment="1">
      <alignment horizontal="right"/>
    </xf>
    <xf numFmtId="2" fontId="9" fillId="0" borderId="1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2" fontId="4" fillId="0" borderId="4" xfId="0" applyNumberFormat="1" applyFont="1" applyBorder="1" applyAlignment="1">
      <alignment horizontal="right" vertical="center"/>
    </xf>
    <xf numFmtId="2" fontId="4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164" fontId="3" fillId="5" borderId="5" xfId="1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164" fontId="3" fillId="6" borderId="4" xfId="1" applyFont="1" applyFill="1" applyBorder="1" applyAlignment="1">
      <alignment vertical="center"/>
    </xf>
    <xf numFmtId="164" fontId="4" fillId="5" borderId="4" xfId="1" applyFont="1" applyFill="1" applyBorder="1" applyAlignment="1">
      <alignment vertical="center"/>
    </xf>
    <xf numFmtId="164" fontId="4" fillId="6" borderId="5" xfId="1" applyFont="1" applyFill="1" applyBorder="1" applyAlignment="1">
      <alignment vertical="center"/>
    </xf>
    <xf numFmtId="164" fontId="4" fillId="7" borderId="5" xfId="1" applyFont="1" applyFill="1" applyBorder="1" applyAlignment="1">
      <alignment vertical="center"/>
    </xf>
    <xf numFmtId="0" fontId="17" fillId="7" borderId="2" xfId="0" applyFont="1" applyFill="1" applyBorder="1" applyAlignment="1">
      <alignment horizontal="center" vertical="center" wrapText="1"/>
    </xf>
    <xf numFmtId="2" fontId="3" fillId="8" borderId="4" xfId="0" applyNumberFormat="1" applyFont="1" applyFill="1" applyBorder="1" applyAlignment="1">
      <alignment vertical="center" wrapText="1"/>
    </xf>
    <xf numFmtId="2" fontId="4" fillId="8" borderId="4" xfId="0" applyNumberFormat="1" applyFont="1" applyFill="1" applyBorder="1" applyAlignment="1">
      <alignment horizontal="right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3" fillId="8" borderId="19" xfId="0" applyFont="1" applyFill="1" applyBorder="1" applyAlignment="1">
      <alignment horizontal="center" vertical="center" wrapText="1"/>
    </xf>
    <xf numFmtId="2" fontId="3" fillId="8" borderId="5" xfId="0" applyNumberFormat="1" applyFont="1" applyFill="1" applyBorder="1" applyAlignment="1">
      <alignment vertical="center" wrapText="1"/>
    </xf>
    <xf numFmtId="2" fontId="3" fillId="9" borderId="4" xfId="0" applyNumberFormat="1" applyFont="1" applyFill="1" applyBorder="1" applyAlignment="1">
      <alignment vertical="center" wrapText="1"/>
    </xf>
    <xf numFmtId="2" fontId="4" fillId="9" borderId="4" xfId="0" applyNumberFormat="1" applyFont="1" applyFill="1" applyBorder="1" applyAlignment="1">
      <alignment horizontal="right" vertical="center" wrapText="1"/>
    </xf>
    <xf numFmtId="0" fontId="4" fillId="9" borderId="3" xfId="0" applyFont="1" applyFill="1" applyBorder="1" applyAlignment="1">
      <alignment horizontal="left" vertical="center" wrapText="1"/>
    </xf>
    <xf numFmtId="0" fontId="3" fillId="9" borderId="19" xfId="0" applyFont="1" applyFill="1" applyBorder="1" applyAlignment="1">
      <alignment horizontal="center" vertical="center" wrapText="1"/>
    </xf>
    <xf numFmtId="2" fontId="3" fillId="9" borderId="5" xfId="0" applyNumberFormat="1" applyFont="1" applyFill="1" applyBorder="1" applyAlignment="1">
      <alignment vertical="center" wrapText="1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3" fillId="0" borderId="30" xfId="1" applyFont="1" applyFill="1" applyBorder="1" applyAlignment="1">
      <alignment horizontal="right" vertical="center"/>
    </xf>
    <xf numFmtId="0" fontId="9" fillId="0" borderId="0" xfId="1" applyNumberFormat="1" applyFont="1" applyFill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textRotation="180"/>
    </xf>
    <xf numFmtId="0" fontId="4" fillId="0" borderId="37" xfId="0" applyFont="1" applyBorder="1" applyAlignment="1">
      <alignment horizontal="center" vertical="center" textRotation="180"/>
    </xf>
    <xf numFmtId="0" fontId="4" fillId="0" borderId="38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4" fillId="0" borderId="40" xfId="0" applyFont="1" applyBorder="1" applyAlignment="1">
      <alignment horizontal="center" vertical="center" textRotation="180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4" fillId="0" borderId="0" xfId="1" applyFont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right"/>
    </xf>
    <xf numFmtId="2" fontId="4" fillId="0" borderId="5" xfId="0" applyNumberFormat="1" applyFont="1" applyFill="1" applyBorder="1" applyAlignment="1">
      <alignment horizontal="right"/>
    </xf>
    <xf numFmtId="2" fontId="4" fillId="0" borderId="17" xfId="0" applyNumberFormat="1" applyFont="1" applyFill="1" applyBorder="1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09"/>
  <sheetViews>
    <sheetView zoomScale="115" zoomScaleNormal="115" workbookViewId="0">
      <pane ySplit="5" topLeftCell="A12" activePane="bottomLeft" state="frozen"/>
      <selection pane="bottomLeft" activeCell="E25" sqref="E25"/>
    </sheetView>
  </sheetViews>
  <sheetFormatPr defaultRowHeight="12.75" outlineLevelRow="1" x14ac:dyDescent="0.2"/>
  <cols>
    <col min="1" max="1" width="1.42578125" style="38" customWidth="1"/>
    <col min="2" max="2" width="16.85546875" style="2" customWidth="1"/>
    <col min="3" max="3" width="17.140625" style="56" customWidth="1"/>
    <col min="4" max="7" width="15.5703125" style="56" customWidth="1"/>
    <col min="8" max="8" width="13.7109375" style="54" customWidth="1"/>
    <col min="9" max="9" width="12.42578125" style="54" customWidth="1"/>
    <col min="10" max="10" width="11.28515625" style="38" customWidth="1"/>
    <col min="11" max="11" width="28.5703125" style="55" customWidth="1"/>
    <col min="12" max="12" width="23.140625" style="55" customWidth="1"/>
    <col min="13" max="13" width="21.85546875" style="55" customWidth="1"/>
    <col min="14" max="14" width="25.7109375" style="55" bestFit="1" customWidth="1"/>
    <col min="15" max="15" width="23.28515625" style="55" bestFit="1" customWidth="1"/>
    <col min="16" max="16" width="12.5703125" style="55" customWidth="1"/>
    <col min="17" max="17" width="16.5703125" style="55" customWidth="1"/>
    <col min="18" max="16384" width="9.140625" style="38"/>
  </cols>
  <sheetData>
    <row r="1" spans="2:17" ht="20.25" x14ac:dyDescent="0.2">
      <c r="B1" s="152" t="s">
        <v>49</v>
      </c>
      <c r="C1" s="152"/>
      <c r="D1" s="152"/>
      <c r="E1" s="152"/>
      <c r="F1" s="152"/>
      <c r="G1" s="152"/>
      <c r="H1" s="152"/>
    </row>
    <row r="2" spans="2:17" ht="20.25" x14ac:dyDescent="0.2">
      <c r="B2" s="152" t="s">
        <v>50</v>
      </c>
      <c r="C2" s="152"/>
      <c r="D2" s="152"/>
      <c r="E2" s="152"/>
      <c r="F2" s="152"/>
      <c r="G2" s="152"/>
      <c r="H2" s="152"/>
    </row>
    <row r="3" spans="2:17" ht="15.75" x14ac:dyDescent="0.2">
      <c r="B3" s="17"/>
      <c r="C3" s="17"/>
      <c r="D3" s="17"/>
      <c r="E3" s="17"/>
      <c r="F3" s="17"/>
      <c r="G3" s="17"/>
      <c r="H3" s="17"/>
    </row>
    <row r="4" spans="2:17" ht="13.5" thickBot="1" x14ac:dyDescent="0.25">
      <c r="G4" s="153" t="s">
        <v>95</v>
      </c>
      <c r="H4" s="153"/>
    </row>
    <row r="5" spans="2:17" s="5" customFormat="1" ht="26.25" thickBot="1" x14ac:dyDescent="0.25">
      <c r="B5" s="42" t="s">
        <v>5</v>
      </c>
      <c r="C5" s="43" t="s">
        <v>0</v>
      </c>
      <c r="D5" s="43" t="s">
        <v>1</v>
      </c>
      <c r="E5" s="43" t="s">
        <v>2</v>
      </c>
      <c r="F5" s="43" t="s">
        <v>48</v>
      </c>
      <c r="G5" s="43" t="s">
        <v>4</v>
      </c>
      <c r="H5" s="3" t="s">
        <v>67</v>
      </c>
      <c r="I5" s="4"/>
      <c r="K5" s="6"/>
      <c r="L5" s="6"/>
      <c r="M5" s="6"/>
      <c r="N5" s="6"/>
      <c r="O5" s="6"/>
      <c r="P5" s="6"/>
      <c r="Q5" s="6"/>
    </row>
    <row r="6" spans="2:17" x14ac:dyDescent="0.2">
      <c r="B6" s="149" t="s">
        <v>10</v>
      </c>
      <c r="C6" s="150"/>
      <c r="D6" s="150"/>
      <c r="E6" s="150"/>
      <c r="F6" s="150"/>
      <c r="G6" s="150"/>
      <c r="H6" s="151"/>
      <c r="I6" s="57"/>
    </row>
    <row r="7" spans="2:17" x14ac:dyDescent="0.2">
      <c r="B7" s="7" t="s">
        <v>18</v>
      </c>
      <c r="C7" s="58"/>
      <c r="D7" s="58"/>
      <c r="E7" s="58"/>
      <c r="F7" s="58"/>
      <c r="G7" s="59"/>
      <c r="H7" s="60"/>
      <c r="I7" s="57"/>
    </row>
    <row r="8" spans="2:17" s="66" customFormat="1" x14ac:dyDescent="0.2">
      <c r="B8" s="36" t="s">
        <v>32</v>
      </c>
      <c r="C8" s="61">
        <f>SUM(C9:C12)</f>
        <v>44.980000000000004</v>
      </c>
      <c r="D8" s="62"/>
      <c r="E8" s="62"/>
      <c r="F8" s="62"/>
      <c r="G8" s="63"/>
      <c r="H8" s="64"/>
      <c r="I8" s="65"/>
      <c r="K8" s="67"/>
      <c r="L8" s="67"/>
      <c r="M8" s="67"/>
      <c r="N8" s="67"/>
      <c r="O8" s="67"/>
      <c r="P8" s="67"/>
      <c r="Q8" s="67"/>
    </row>
    <row r="9" spans="2:17" outlineLevel="1" x14ac:dyDescent="0.2">
      <c r="B9" s="8" t="s">
        <v>33</v>
      </c>
      <c r="C9" s="68">
        <v>25.2</v>
      </c>
      <c r="D9" s="69"/>
      <c r="E9" s="69"/>
      <c r="F9" s="69"/>
      <c r="G9" s="70"/>
      <c r="H9" s="71"/>
      <c r="I9" s="57"/>
    </row>
    <row r="10" spans="2:17" outlineLevel="1" x14ac:dyDescent="0.2">
      <c r="B10" s="8" t="s">
        <v>33</v>
      </c>
      <c r="C10" s="68">
        <v>11.97</v>
      </c>
      <c r="D10" s="69"/>
      <c r="E10" s="69"/>
      <c r="F10" s="69"/>
      <c r="G10" s="70"/>
      <c r="H10" s="71"/>
      <c r="I10" s="57"/>
    </row>
    <row r="11" spans="2:17" outlineLevel="1" x14ac:dyDescent="0.2">
      <c r="B11" s="8" t="s">
        <v>33</v>
      </c>
      <c r="C11" s="68">
        <v>1.36</v>
      </c>
      <c r="D11" s="69"/>
      <c r="E11" s="69"/>
      <c r="F11" s="69"/>
      <c r="G11" s="70"/>
      <c r="H11" s="71"/>
      <c r="I11" s="57"/>
    </row>
    <row r="12" spans="2:17" outlineLevel="1" x14ac:dyDescent="0.2">
      <c r="B12" s="8" t="s">
        <v>34</v>
      </c>
      <c r="C12" s="69">
        <v>6.45</v>
      </c>
      <c r="D12" s="69"/>
      <c r="E12" s="69"/>
      <c r="F12" s="69"/>
      <c r="G12" s="70"/>
      <c r="H12" s="71"/>
      <c r="I12" s="57"/>
    </row>
    <row r="13" spans="2:17" outlineLevel="1" x14ac:dyDescent="0.2">
      <c r="B13" s="36" t="s">
        <v>4</v>
      </c>
      <c r="C13" s="62"/>
      <c r="D13" s="62"/>
      <c r="E13" s="62"/>
      <c r="F13" s="62"/>
      <c r="G13" s="63">
        <f>SUM(G14:G14)</f>
        <v>0</v>
      </c>
      <c r="H13" s="64">
        <f>SUM(H14:H14)</f>
        <v>2.17</v>
      </c>
      <c r="I13" s="57"/>
    </row>
    <row r="14" spans="2:17" outlineLevel="1" x14ac:dyDescent="0.2">
      <c r="B14" s="118"/>
      <c r="C14" s="69"/>
      <c r="D14" s="69"/>
      <c r="E14" s="69"/>
      <c r="F14" s="69"/>
      <c r="G14" s="70"/>
      <c r="H14" s="71">
        <v>2.17</v>
      </c>
      <c r="I14" s="57"/>
    </row>
    <row r="15" spans="2:17" x14ac:dyDescent="0.2">
      <c r="B15" s="7" t="s">
        <v>16</v>
      </c>
      <c r="C15" s="58"/>
      <c r="D15" s="58"/>
      <c r="E15" s="58"/>
      <c r="F15" s="58"/>
      <c r="G15" s="59"/>
      <c r="H15" s="60"/>
      <c r="I15" s="57"/>
    </row>
    <row r="16" spans="2:17" s="66" customFormat="1" x14ac:dyDescent="0.2">
      <c r="B16" s="36" t="s">
        <v>32</v>
      </c>
      <c r="C16" s="62">
        <f>SUM(C17:C19)</f>
        <v>134.06</v>
      </c>
      <c r="D16" s="62"/>
      <c r="E16" s="62"/>
      <c r="F16" s="62"/>
      <c r="G16" s="63"/>
      <c r="H16" s="64"/>
      <c r="I16" s="65"/>
      <c r="K16" s="67"/>
      <c r="L16" s="67"/>
      <c r="M16" s="67"/>
      <c r="N16" s="67"/>
      <c r="O16" s="67"/>
      <c r="P16" s="67"/>
      <c r="Q16" s="67"/>
    </row>
    <row r="17" spans="2:17" outlineLevel="1" x14ac:dyDescent="0.2">
      <c r="B17" s="8" t="s">
        <v>34</v>
      </c>
      <c r="C17" s="72">
        <v>27</v>
      </c>
      <c r="D17" s="69"/>
      <c r="E17" s="69"/>
      <c r="F17" s="69"/>
      <c r="G17" s="70"/>
      <c r="H17" s="71"/>
      <c r="I17" s="57"/>
    </row>
    <row r="18" spans="2:17" outlineLevel="1" x14ac:dyDescent="0.2">
      <c r="B18" s="8" t="s">
        <v>33</v>
      </c>
      <c r="C18" s="72">
        <v>92.97</v>
      </c>
      <c r="D18" s="69"/>
      <c r="E18" s="69"/>
      <c r="F18" s="69"/>
      <c r="G18" s="70"/>
      <c r="H18" s="71"/>
      <c r="I18" s="57"/>
    </row>
    <row r="19" spans="2:17" outlineLevel="1" x14ac:dyDescent="0.2">
      <c r="B19" s="8" t="s">
        <v>33</v>
      </c>
      <c r="C19" s="68">
        <v>14.09</v>
      </c>
      <c r="D19" s="69"/>
      <c r="E19" s="69"/>
      <c r="F19" s="69"/>
      <c r="G19" s="70"/>
      <c r="H19" s="71"/>
      <c r="I19" s="57"/>
    </row>
    <row r="20" spans="2:17" x14ac:dyDescent="0.2">
      <c r="B20" s="7" t="s">
        <v>6</v>
      </c>
      <c r="C20" s="58"/>
      <c r="D20" s="58"/>
      <c r="E20" s="58"/>
      <c r="F20" s="58"/>
      <c r="G20" s="59"/>
      <c r="H20" s="60"/>
      <c r="I20" s="57"/>
    </row>
    <row r="21" spans="2:17" s="66" customFormat="1" x14ac:dyDescent="0.2">
      <c r="B21" s="36" t="s">
        <v>32</v>
      </c>
      <c r="C21" s="62"/>
      <c r="D21" s="73"/>
      <c r="E21" s="62"/>
      <c r="F21" s="62"/>
      <c r="G21" s="63"/>
      <c r="H21" s="74">
        <f>SUM(H22)</f>
        <v>28</v>
      </c>
      <c r="I21" s="65"/>
      <c r="K21" s="67"/>
      <c r="L21" s="67"/>
      <c r="M21" s="67"/>
      <c r="N21" s="67"/>
      <c r="O21" s="67"/>
      <c r="P21" s="67"/>
      <c r="Q21" s="67"/>
    </row>
    <row r="22" spans="2:17" outlineLevel="1" x14ac:dyDescent="0.2">
      <c r="B22" s="8" t="s">
        <v>33</v>
      </c>
      <c r="C22" s="69"/>
      <c r="D22" s="75"/>
      <c r="E22" s="69"/>
      <c r="F22" s="69"/>
      <c r="G22" s="70"/>
      <c r="H22" s="71">
        <v>28</v>
      </c>
      <c r="I22" s="57"/>
    </row>
    <row r="23" spans="2:17" x14ac:dyDescent="0.2">
      <c r="B23" s="36" t="s">
        <v>38</v>
      </c>
      <c r="C23" s="62"/>
      <c r="D23" s="62"/>
      <c r="E23" s="62"/>
      <c r="F23" s="62"/>
      <c r="G23" s="63"/>
      <c r="H23" s="74">
        <f>SUM(H24:H26)</f>
        <v>83.5</v>
      </c>
      <c r="I23" s="57"/>
    </row>
    <row r="24" spans="2:17" outlineLevel="1" x14ac:dyDescent="0.2">
      <c r="B24" s="8">
        <v>25</v>
      </c>
      <c r="C24" s="76"/>
      <c r="D24" s="77"/>
      <c r="E24" s="69"/>
      <c r="F24" s="69"/>
      <c r="G24" s="70"/>
      <c r="H24" s="78">
        <v>20.8</v>
      </c>
      <c r="I24" s="57"/>
    </row>
    <row r="25" spans="2:17" outlineLevel="1" x14ac:dyDescent="0.2">
      <c r="B25" s="8">
        <v>26</v>
      </c>
      <c r="C25" s="76"/>
      <c r="D25" s="77"/>
      <c r="E25" s="69"/>
      <c r="F25" s="69"/>
      <c r="G25" s="70"/>
      <c r="H25" s="78">
        <v>22.5</v>
      </c>
      <c r="I25" s="57"/>
    </row>
    <row r="26" spans="2:17" outlineLevel="1" x14ac:dyDescent="0.2">
      <c r="B26" s="8">
        <v>27</v>
      </c>
      <c r="C26" s="69"/>
      <c r="D26" s="69"/>
      <c r="E26" s="69"/>
      <c r="F26" s="69"/>
      <c r="G26" s="70"/>
      <c r="H26" s="79">
        <v>40.200000000000003</v>
      </c>
      <c r="I26" s="57"/>
    </row>
    <row r="27" spans="2:17" x14ac:dyDescent="0.2">
      <c r="B27" s="36" t="s">
        <v>51</v>
      </c>
      <c r="C27" s="62"/>
      <c r="D27" s="76"/>
      <c r="E27" s="62">
        <f>SUM(E28)</f>
        <v>0</v>
      </c>
      <c r="F27" s="62"/>
      <c r="G27" s="63"/>
      <c r="H27" s="62">
        <f>SUM(H28)</f>
        <v>16.7</v>
      </c>
      <c r="I27" s="57"/>
    </row>
    <row r="28" spans="2:17" outlineLevel="1" x14ac:dyDescent="0.2">
      <c r="B28" s="8" t="s">
        <v>51</v>
      </c>
      <c r="C28" s="69"/>
      <c r="D28" s="76"/>
      <c r="E28" s="69">
        <v>0</v>
      </c>
      <c r="F28" s="69"/>
      <c r="G28" s="70"/>
      <c r="H28" s="69">
        <v>16.7</v>
      </c>
      <c r="I28" s="57"/>
    </row>
    <row r="29" spans="2:17" x14ac:dyDescent="0.2">
      <c r="B29" s="7" t="s">
        <v>35</v>
      </c>
      <c r="C29" s="58"/>
      <c r="D29" s="58"/>
      <c r="E29" s="58"/>
      <c r="F29" s="58"/>
      <c r="G29" s="59"/>
      <c r="H29" s="60"/>
      <c r="I29" s="57"/>
    </row>
    <row r="30" spans="2:17" s="66" customFormat="1" x14ac:dyDescent="0.2">
      <c r="B30" s="36" t="s">
        <v>32</v>
      </c>
      <c r="C30" s="62">
        <f>SUM(C31:C35)</f>
        <v>199.15</v>
      </c>
      <c r="D30" s="73"/>
      <c r="E30" s="62"/>
      <c r="F30" s="62"/>
      <c r="G30" s="63"/>
      <c r="H30" s="64"/>
      <c r="I30" s="65"/>
      <c r="K30" s="67"/>
      <c r="L30" s="67"/>
      <c r="M30" s="67"/>
      <c r="N30" s="67"/>
      <c r="O30" s="67"/>
      <c r="P30" s="67"/>
      <c r="Q30" s="67"/>
    </row>
    <row r="31" spans="2:17" outlineLevel="1" x14ac:dyDescent="0.2">
      <c r="B31" s="8" t="s">
        <v>33</v>
      </c>
      <c r="C31" s="69">
        <v>70.7</v>
      </c>
      <c r="D31" s="75"/>
      <c r="E31" s="69"/>
      <c r="F31" s="69"/>
      <c r="G31" s="70"/>
      <c r="H31" s="71"/>
      <c r="I31" s="57"/>
    </row>
    <row r="32" spans="2:17" outlineLevel="1" x14ac:dyDescent="0.2">
      <c r="B32" s="8" t="s">
        <v>33</v>
      </c>
      <c r="C32" s="69">
        <v>14.4</v>
      </c>
      <c r="D32" s="75"/>
      <c r="E32" s="69"/>
      <c r="F32" s="69"/>
      <c r="G32" s="70"/>
      <c r="H32" s="71"/>
      <c r="I32" s="57"/>
    </row>
    <row r="33" spans="2:17" outlineLevel="1" x14ac:dyDescent="0.2">
      <c r="B33" s="8" t="s">
        <v>33</v>
      </c>
      <c r="C33" s="69">
        <v>5.5</v>
      </c>
      <c r="D33" s="75"/>
      <c r="E33" s="69"/>
      <c r="F33" s="69"/>
      <c r="G33" s="70"/>
      <c r="H33" s="71"/>
      <c r="I33" s="57"/>
    </row>
    <row r="34" spans="2:17" outlineLevel="1" x14ac:dyDescent="0.2">
      <c r="B34" s="8" t="s">
        <v>33</v>
      </c>
      <c r="C34" s="69">
        <v>87.55</v>
      </c>
      <c r="D34" s="75"/>
      <c r="E34" s="69"/>
      <c r="F34" s="69"/>
      <c r="G34" s="70"/>
      <c r="H34" s="71"/>
      <c r="I34" s="57"/>
    </row>
    <row r="35" spans="2:17" outlineLevel="1" x14ac:dyDescent="0.2">
      <c r="B35" s="8" t="s">
        <v>33</v>
      </c>
      <c r="C35" s="69">
        <v>21</v>
      </c>
      <c r="D35" s="75"/>
      <c r="E35" s="69"/>
      <c r="F35" s="69"/>
      <c r="G35" s="70"/>
      <c r="H35" s="71"/>
      <c r="I35" s="57"/>
    </row>
    <row r="36" spans="2:17" s="66" customFormat="1" x14ac:dyDescent="0.2">
      <c r="B36" s="36" t="s">
        <v>36</v>
      </c>
      <c r="C36" s="62"/>
      <c r="D36" s="73"/>
      <c r="E36" s="62"/>
      <c r="F36" s="62">
        <f>SUM(F37:F40)</f>
        <v>69</v>
      </c>
      <c r="G36" s="63"/>
      <c r="H36" s="64"/>
      <c r="I36" s="65"/>
      <c r="K36" s="67"/>
      <c r="L36" s="67"/>
      <c r="M36" s="67"/>
      <c r="N36" s="67"/>
      <c r="O36" s="67"/>
      <c r="P36" s="67"/>
      <c r="Q36" s="67"/>
    </row>
    <row r="37" spans="2:17" outlineLevel="1" x14ac:dyDescent="0.2">
      <c r="B37" s="8">
        <v>33</v>
      </c>
      <c r="C37" s="69"/>
      <c r="D37" s="69"/>
      <c r="E37" s="69"/>
      <c r="F37" s="69">
        <v>16.899999999999999</v>
      </c>
      <c r="G37" s="70"/>
      <c r="H37" s="71"/>
      <c r="I37" s="57"/>
    </row>
    <row r="38" spans="2:17" outlineLevel="1" x14ac:dyDescent="0.2">
      <c r="B38" s="8">
        <v>32</v>
      </c>
      <c r="C38" s="69"/>
      <c r="D38" s="69"/>
      <c r="E38" s="69"/>
      <c r="F38" s="69">
        <v>17.600000000000001</v>
      </c>
      <c r="G38" s="70"/>
      <c r="H38" s="71"/>
      <c r="I38" s="57"/>
    </row>
    <row r="39" spans="2:17" outlineLevel="1" x14ac:dyDescent="0.2">
      <c r="B39" s="8">
        <v>44</v>
      </c>
      <c r="C39" s="69"/>
      <c r="D39" s="69"/>
      <c r="E39" s="69"/>
      <c r="F39" s="69">
        <v>17.600000000000001</v>
      </c>
      <c r="G39" s="70"/>
      <c r="H39" s="71"/>
      <c r="I39" s="57"/>
    </row>
    <row r="40" spans="2:17" outlineLevel="1" x14ac:dyDescent="0.2">
      <c r="B40" s="8">
        <v>43</v>
      </c>
      <c r="C40" s="69"/>
      <c r="D40" s="69"/>
      <c r="E40" s="69"/>
      <c r="F40" s="69">
        <v>16.899999999999999</v>
      </c>
      <c r="G40" s="70"/>
      <c r="H40" s="71"/>
      <c r="I40" s="57"/>
    </row>
    <row r="41" spans="2:17" x14ac:dyDescent="0.2">
      <c r="B41" s="36" t="s">
        <v>37</v>
      </c>
      <c r="C41" s="62"/>
      <c r="D41" s="62"/>
      <c r="E41" s="62">
        <f>SUM(E42:E43)</f>
        <v>53.8</v>
      </c>
      <c r="F41" s="62"/>
      <c r="G41" s="63"/>
      <c r="H41" s="64"/>
      <c r="I41" s="57"/>
    </row>
    <row r="42" spans="2:17" outlineLevel="1" x14ac:dyDescent="0.2">
      <c r="B42" s="8">
        <v>30</v>
      </c>
      <c r="C42" s="69"/>
      <c r="D42" s="69"/>
      <c r="E42" s="69">
        <v>27.8</v>
      </c>
      <c r="F42" s="69"/>
      <c r="G42" s="70"/>
      <c r="H42" s="71"/>
      <c r="I42" s="57"/>
    </row>
    <row r="43" spans="2:17" outlineLevel="1" x14ac:dyDescent="0.2">
      <c r="B43" s="8">
        <v>45</v>
      </c>
      <c r="C43" s="69"/>
      <c r="D43" s="69"/>
      <c r="E43" s="69">
        <v>26</v>
      </c>
      <c r="F43" s="69"/>
      <c r="G43" s="70"/>
      <c r="H43" s="71"/>
      <c r="I43" s="57"/>
    </row>
    <row r="44" spans="2:17" x14ac:dyDescent="0.2">
      <c r="B44" s="36" t="s">
        <v>4</v>
      </c>
      <c r="C44" s="62"/>
      <c r="D44" s="62"/>
      <c r="E44" s="62"/>
      <c r="F44" s="62"/>
      <c r="G44" s="63">
        <f>SUM(G45:G46)</f>
        <v>17.350000000000001</v>
      </c>
      <c r="H44" s="64"/>
      <c r="I44" s="57"/>
    </row>
    <row r="45" spans="2:17" outlineLevel="1" x14ac:dyDescent="0.2">
      <c r="B45" s="8"/>
      <c r="C45" s="69"/>
      <c r="D45" s="69"/>
      <c r="E45" s="69"/>
      <c r="F45" s="69"/>
      <c r="G45" s="70">
        <v>7.8</v>
      </c>
      <c r="H45" s="71"/>
      <c r="I45" s="57"/>
    </row>
    <row r="46" spans="2:17" outlineLevel="1" x14ac:dyDescent="0.2">
      <c r="B46" s="8">
        <v>35</v>
      </c>
      <c r="C46" s="69"/>
      <c r="D46" s="69"/>
      <c r="E46" s="69"/>
      <c r="F46" s="69"/>
      <c r="G46" s="70">
        <v>9.5500000000000007</v>
      </c>
      <c r="H46" s="71"/>
      <c r="I46" s="57"/>
    </row>
    <row r="47" spans="2:17" x14ac:dyDescent="0.2">
      <c r="B47" s="36" t="s">
        <v>38</v>
      </c>
      <c r="C47" s="62"/>
      <c r="D47" s="62">
        <f>SUM(D48:D50)</f>
        <v>59.7</v>
      </c>
      <c r="E47" s="62"/>
      <c r="F47" s="62"/>
      <c r="G47" s="63"/>
      <c r="H47" s="64"/>
      <c r="I47" s="57"/>
    </row>
    <row r="48" spans="2:17" outlineLevel="1" x14ac:dyDescent="0.2">
      <c r="B48" s="8">
        <v>31</v>
      </c>
      <c r="C48" s="69"/>
      <c r="D48" s="69">
        <v>26.3</v>
      </c>
      <c r="E48" s="69"/>
      <c r="F48" s="69"/>
      <c r="G48" s="70"/>
      <c r="H48" s="71"/>
      <c r="I48" s="57"/>
    </row>
    <row r="49" spans="2:17" outlineLevel="1" x14ac:dyDescent="0.2">
      <c r="B49" s="8">
        <v>34</v>
      </c>
      <c r="C49" s="69"/>
      <c r="D49" s="69">
        <v>17.2</v>
      </c>
      <c r="E49" s="69"/>
      <c r="F49" s="69"/>
      <c r="G49" s="70"/>
      <c r="H49" s="71"/>
      <c r="I49" s="57"/>
    </row>
    <row r="50" spans="2:17" outlineLevel="1" x14ac:dyDescent="0.2">
      <c r="B50" s="8" t="s">
        <v>53</v>
      </c>
      <c r="C50" s="69"/>
      <c r="D50" s="69">
        <v>16.2</v>
      </c>
      <c r="E50" s="69"/>
      <c r="F50" s="69"/>
      <c r="G50" s="70"/>
      <c r="H50" s="71"/>
      <c r="I50" s="57"/>
    </row>
    <row r="51" spans="2:17" x14ac:dyDescent="0.2">
      <c r="B51" s="7" t="s">
        <v>24</v>
      </c>
      <c r="C51" s="58"/>
      <c r="D51" s="58"/>
      <c r="E51" s="58"/>
      <c r="F51" s="58"/>
      <c r="G51" s="59"/>
      <c r="H51" s="60"/>
      <c r="I51" s="57"/>
    </row>
    <row r="52" spans="2:17" x14ac:dyDescent="0.2">
      <c r="B52" s="36" t="s">
        <v>38</v>
      </c>
      <c r="C52" s="62"/>
      <c r="D52" s="62"/>
      <c r="E52" s="62"/>
      <c r="F52" s="62"/>
      <c r="G52" s="63"/>
      <c r="H52" s="74">
        <f>SUM(H53)</f>
        <v>28</v>
      </c>
      <c r="I52" s="57"/>
    </row>
    <row r="53" spans="2:17" outlineLevel="1" x14ac:dyDescent="0.2">
      <c r="B53" s="8" t="s">
        <v>39</v>
      </c>
      <c r="C53" s="69"/>
      <c r="D53" s="69"/>
      <c r="E53" s="69"/>
      <c r="F53" s="69"/>
      <c r="G53" s="70"/>
      <c r="H53" s="79">
        <v>28</v>
      </c>
      <c r="I53" s="57"/>
    </row>
    <row r="54" spans="2:17" x14ac:dyDescent="0.2">
      <c r="B54" s="36" t="s">
        <v>32</v>
      </c>
      <c r="C54" s="62">
        <f>C57</f>
        <v>0</v>
      </c>
      <c r="D54" s="62"/>
      <c r="E54" s="62"/>
      <c r="F54" s="62"/>
      <c r="G54" s="63"/>
      <c r="H54" s="74">
        <f>SUM(H55:H57)</f>
        <v>94.1</v>
      </c>
      <c r="I54" s="57"/>
    </row>
    <row r="55" spans="2:17" x14ac:dyDescent="0.2">
      <c r="B55" s="8" t="s">
        <v>33</v>
      </c>
      <c r="C55" s="62"/>
      <c r="D55" s="62"/>
      <c r="E55" s="62"/>
      <c r="F55" s="62"/>
      <c r="G55" s="63"/>
      <c r="H55" s="79">
        <v>63.8</v>
      </c>
      <c r="I55" s="57"/>
    </row>
    <row r="56" spans="2:17" outlineLevel="1" x14ac:dyDescent="0.2">
      <c r="B56" s="8" t="s">
        <v>34</v>
      </c>
      <c r="C56" s="69"/>
      <c r="D56" s="69"/>
      <c r="E56" s="69"/>
      <c r="F56" s="69"/>
      <c r="G56" s="70"/>
      <c r="H56" s="79">
        <v>11.8</v>
      </c>
      <c r="I56" s="57"/>
    </row>
    <row r="57" spans="2:17" outlineLevel="1" x14ac:dyDescent="0.2">
      <c r="B57" s="8" t="s">
        <v>34</v>
      </c>
      <c r="C57" s="69"/>
      <c r="D57" s="69"/>
      <c r="E57" s="69"/>
      <c r="F57" s="69"/>
      <c r="G57" s="70"/>
      <c r="H57" s="79">
        <v>18.5</v>
      </c>
      <c r="I57" s="57"/>
    </row>
    <row r="58" spans="2:17" x14ac:dyDescent="0.2">
      <c r="B58" s="36" t="s">
        <v>4</v>
      </c>
      <c r="C58" s="62"/>
      <c r="D58" s="62"/>
      <c r="E58" s="62"/>
      <c r="F58" s="62"/>
      <c r="G58" s="63"/>
      <c r="H58" s="74">
        <f>SUM(H59)</f>
        <v>11.98</v>
      </c>
      <c r="I58" s="57"/>
    </row>
    <row r="59" spans="2:17" outlineLevel="1" x14ac:dyDescent="0.2">
      <c r="B59" s="8"/>
      <c r="C59" s="69"/>
      <c r="D59" s="69"/>
      <c r="E59" s="69"/>
      <c r="F59" s="69"/>
      <c r="G59" s="70"/>
      <c r="H59" s="79">
        <v>11.98</v>
      </c>
      <c r="I59" s="57"/>
    </row>
    <row r="60" spans="2:17" ht="14.25" customHeight="1" x14ac:dyDescent="0.2">
      <c r="B60" s="155" t="s">
        <v>79</v>
      </c>
      <c r="C60" s="156"/>
      <c r="D60" s="156"/>
      <c r="E60" s="156"/>
      <c r="F60" s="156"/>
      <c r="G60" s="156"/>
      <c r="H60" s="157"/>
      <c r="I60" s="57"/>
    </row>
    <row r="61" spans="2:17" x14ac:dyDescent="0.2">
      <c r="B61" s="7" t="s">
        <v>18</v>
      </c>
      <c r="C61" s="58"/>
      <c r="D61" s="58"/>
      <c r="E61" s="58"/>
      <c r="F61" s="58"/>
      <c r="G61" s="59"/>
      <c r="H61" s="60"/>
      <c r="I61" s="57"/>
    </row>
    <row r="62" spans="2:17" s="66" customFormat="1" x14ac:dyDescent="0.2">
      <c r="B62" s="36" t="s">
        <v>32</v>
      </c>
      <c r="C62" s="62">
        <f>SUM(C63:C67)</f>
        <v>359.08</v>
      </c>
      <c r="D62" s="62"/>
      <c r="E62" s="62"/>
      <c r="F62" s="62"/>
      <c r="G62" s="63"/>
      <c r="H62" s="64"/>
      <c r="I62" s="65"/>
      <c r="K62" s="67"/>
      <c r="L62" s="67"/>
      <c r="M62" s="67"/>
      <c r="N62" s="67"/>
      <c r="O62" s="67"/>
      <c r="P62" s="67"/>
      <c r="Q62" s="67"/>
    </row>
    <row r="63" spans="2:17" outlineLevel="1" x14ac:dyDescent="0.2">
      <c r="B63" s="8" t="s">
        <v>33</v>
      </c>
      <c r="C63" s="69">
        <v>128</v>
      </c>
      <c r="D63" s="69"/>
      <c r="E63" s="69"/>
      <c r="F63" s="69"/>
      <c r="G63" s="70"/>
      <c r="H63" s="71"/>
      <c r="I63" s="57"/>
      <c r="K63" s="38"/>
      <c r="L63" s="38"/>
      <c r="M63" s="38"/>
      <c r="N63" s="38"/>
      <c r="O63" s="38"/>
      <c r="P63" s="38"/>
      <c r="Q63" s="38"/>
    </row>
    <row r="64" spans="2:17" outlineLevel="1" x14ac:dyDescent="0.2">
      <c r="B64" s="8" t="s">
        <v>33</v>
      </c>
      <c r="C64" s="69">
        <v>96</v>
      </c>
      <c r="D64" s="69"/>
      <c r="E64" s="69"/>
      <c r="F64" s="69"/>
      <c r="G64" s="70"/>
      <c r="H64" s="71"/>
      <c r="I64" s="57"/>
      <c r="K64" s="38"/>
      <c r="L64" s="38"/>
      <c r="M64" s="38"/>
      <c r="N64" s="38"/>
      <c r="O64" s="38"/>
      <c r="P64" s="38"/>
      <c r="Q64" s="38"/>
    </row>
    <row r="65" spans="2:17" outlineLevel="1" x14ac:dyDescent="0.2">
      <c r="B65" s="8" t="s">
        <v>33</v>
      </c>
      <c r="C65" s="69">
        <v>89.1</v>
      </c>
      <c r="D65" s="69"/>
      <c r="E65" s="69"/>
      <c r="F65" s="69"/>
      <c r="G65" s="70"/>
      <c r="H65" s="71"/>
      <c r="I65" s="57"/>
      <c r="K65" s="38"/>
      <c r="L65" s="38"/>
      <c r="M65" s="38"/>
      <c r="N65" s="38"/>
      <c r="O65" s="38"/>
      <c r="P65" s="38"/>
      <c r="Q65" s="38"/>
    </row>
    <row r="66" spans="2:17" outlineLevel="1" x14ac:dyDescent="0.2">
      <c r="B66" s="8" t="s">
        <v>33</v>
      </c>
      <c r="C66" s="69">
        <v>9.4</v>
      </c>
      <c r="D66" s="69"/>
      <c r="E66" s="69"/>
      <c r="F66" s="69"/>
      <c r="G66" s="70"/>
      <c r="H66" s="71"/>
      <c r="I66" s="57"/>
      <c r="K66" s="38"/>
      <c r="L66" s="38"/>
      <c r="M66" s="38"/>
      <c r="N66" s="38"/>
      <c r="O66" s="38"/>
      <c r="P66" s="38"/>
      <c r="Q66" s="38"/>
    </row>
    <row r="67" spans="2:17" outlineLevel="1" x14ac:dyDescent="0.2">
      <c r="B67" s="8" t="s">
        <v>34</v>
      </c>
      <c r="C67" s="69">
        <v>36.58</v>
      </c>
      <c r="D67" s="69"/>
      <c r="E67" s="69"/>
      <c r="F67" s="69"/>
      <c r="G67" s="70"/>
      <c r="H67" s="71"/>
      <c r="I67" s="57"/>
      <c r="K67" s="38"/>
      <c r="L67" s="38"/>
      <c r="M67" s="38"/>
      <c r="N67" s="38"/>
      <c r="O67" s="38"/>
      <c r="P67" s="38"/>
      <c r="Q67" s="38"/>
    </row>
    <row r="68" spans="2:17" s="66" customFormat="1" x14ac:dyDescent="0.2">
      <c r="B68" s="36" t="s">
        <v>36</v>
      </c>
      <c r="C68" s="62"/>
      <c r="D68" s="62"/>
      <c r="E68" s="62"/>
      <c r="F68" s="62">
        <f>SUM(F69)</f>
        <v>19.03</v>
      </c>
      <c r="G68" s="63"/>
      <c r="H68" s="64"/>
      <c r="I68" s="65"/>
    </row>
    <row r="69" spans="2:17" outlineLevel="1" x14ac:dyDescent="0.2">
      <c r="B69" s="8">
        <v>103</v>
      </c>
      <c r="C69" s="69"/>
      <c r="D69" s="69"/>
      <c r="E69" s="69"/>
      <c r="F69" s="69">
        <v>19.03</v>
      </c>
      <c r="G69" s="70"/>
      <c r="H69" s="71"/>
      <c r="I69" s="57"/>
      <c r="K69" s="38"/>
      <c r="L69" s="38"/>
      <c r="M69" s="38"/>
      <c r="N69" s="38"/>
      <c r="O69" s="38"/>
      <c r="P69" s="38"/>
      <c r="Q69" s="38"/>
    </row>
    <row r="70" spans="2:17" s="66" customFormat="1" x14ac:dyDescent="0.2">
      <c r="B70" s="36" t="s">
        <v>37</v>
      </c>
      <c r="C70" s="62"/>
      <c r="D70" s="62"/>
      <c r="E70" s="62">
        <f>SUM(E71:E72)</f>
        <v>58.4</v>
      </c>
      <c r="F70" s="62"/>
      <c r="G70" s="63"/>
      <c r="H70" s="64"/>
      <c r="I70" s="65"/>
    </row>
    <row r="71" spans="2:17" outlineLevel="1" x14ac:dyDescent="0.2">
      <c r="B71" s="8">
        <v>101</v>
      </c>
      <c r="C71" s="69"/>
      <c r="D71" s="69"/>
      <c r="E71" s="69">
        <v>39.299999999999997</v>
      </c>
      <c r="F71" s="69"/>
      <c r="G71" s="70"/>
      <c r="H71" s="71"/>
      <c r="I71" s="57"/>
      <c r="K71" s="38"/>
      <c r="L71" s="38"/>
      <c r="M71" s="38"/>
      <c r="N71" s="38"/>
      <c r="O71" s="38"/>
      <c r="P71" s="38"/>
      <c r="Q71" s="38"/>
    </row>
    <row r="72" spans="2:17" outlineLevel="1" x14ac:dyDescent="0.2">
      <c r="B72" s="8">
        <v>105</v>
      </c>
      <c r="C72" s="69"/>
      <c r="D72" s="69"/>
      <c r="E72" s="69">
        <v>19.100000000000001</v>
      </c>
      <c r="F72" s="69"/>
      <c r="G72" s="70"/>
      <c r="H72" s="71"/>
      <c r="I72" s="57"/>
      <c r="K72" s="38"/>
      <c r="L72" s="38"/>
      <c r="M72" s="38"/>
      <c r="N72" s="38"/>
      <c r="O72" s="38"/>
      <c r="P72" s="38"/>
      <c r="Q72" s="38"/>
    </row>
    <row r="73" spans="2:17" s="66" customFormat="1" x14ac:dyDescent="0.2">
      <c r="B73" s="36" t="s">
        <v>4</v>
      </c>
      <c r="C73" s="62"/>
      <c r="D73" s="62"/>
      <c r="E73" s="62"/>
      <c r="F73" s="62"/>
      <c r="G73" s="63">
        <f>SUM(G74:G75)</f>
        <v>24</v>
      </c>
      <c r="H73" s="64"/>
      <c r="I73" s="65"/>
    </row>
    <row r="74" spans="2:17" outlineLevel="1" x14ac:dyDescent="0.2">
      <c r="B74" s="8">
        <v>110</v>
      </c>
      <c r="C74" s="69"/>
      <c r="D74" s="69"/>
      <c r="E74" s="69"/>
      <c r="F74" s="69"/>
      <c r="G74" s="70">
        <v>18.399999999999999</v>
      </c>
      <c r="H74" s="71"/>
      <c r="I74" s="57"/>
      <c r="K74" s="38"/>
      <c r="L74" s="38"/>
      <c r="M74" s="38"/>
      <c r="N74" s="38"/>
      <c r="O74" s="38"/>
      <c r="P74" s="38"/>
      <c r="Q74" s="38"/>
    </row>
    <row r="75" spans="2:17" outlineLevel="1" x14ac:dyDescent="0.2">
      <c r="B75" s="8"/>
      <c r="C75" s="69"/>
      <c r="D75" s="69"/>
      <c r="E75" s="69"/>
      <c r="F75" s="69"/>
      <c r="G75" s="70">
        <v>5.6</v>
      </c>
      <c r="H75" s="71"/>
      <c r="I75" s="57"/>
      <c r="K75" s="38"/>
      <c r="L75" s="38"/>
      <c r="M75" s="38"/>
      <c r="N75" s="38"/>
      <c r="O75" s="38"/>
      <c r="P75" s="38"/>
      <c r="Q75" s="38"/>
    </row>
    <row r="76" spans="2:17" s="66" customFormat="1" x14ac:dyDescent="0.2">
      <c r="B76" s="36" t="s">
        <v>38</v>
      </c>
      <c r="C76" s="62"/>
      <c r="D76" s="62">
        <f>SUM(D77:D82)</f>
        <v>191.5</v>
      </c>
      <c r="E76" s="62"/>
      <c r="F76" s="62"/>
      <c r="G76" s="63"/>
      <c r="H76" s="64"/>
      <c r="I76" s="65"/>
    </row>
    <row r="77" spans="2:17" outlineLevel="1" x14ac:dyDescent="0.2">
      <c r="B77" s="8" t="s">
        <v>66</v>
      </c>
      <c r="C77" s="69"/>
      <c r="D77" s="69">
        <v>15</v>
      </c>
      <c r="E77" s="69"/>
      <c r="F77" s="69"/>
      <c r="G77" s="70"/>
      <c r="H77" s="71"/>
      <c r="I77" s="57"/>
      <c r="K77" s="38"/>
      <c r="L77" s="38"/>
      <c r="M77" s="38"/>
      <c r="N77" s="38"/>
      <c r="O77" s="38"/>
      <c r="P77" s="38"/>
      <c r="Q77" s="38"/>
    </row>
    <row r="78" spans="2:17" outlineLevel="1" x14ac:dyDescent="0.2">
      <c r="B78" s="8" t="s">
        <v>40</v>
      </c>
      <c r="C78" s="69"/>
      <c r="D78" s="69"/>
      <c r="E78" s="69"/>
      <c r="F78" s="69"/>
      <c r="G78" s="70"/>
      <c r="H78" s="71">
        <v>10.4</v>
      </c>
      <c r="I78" s="57"/>
      <c r="K78" s="38"/>
      <c r="L78" s="38"/>
      <c r="M78" s="38"/>
      <c r="N78" s="38"/>
      <c r="O78" s="38"/>
      <c r="P78" s="38"/>
      <c r="Q78" s="38"/>
    </row>
    <row r="79" spans="2:17" outlineLevel="1" x14ac:dyDescent="0.2">
      <c r="B79" s="8">
        <v>104</v>
      </c>
      <c r="C79" s="69"/>
      <c r="D79" s="69">
        <v>30.2</v>
      </c>
      <c r="E79" s="69"/>
      <c r="F79" s="69"/>
      <c r="G79" s="70"/>
      <c r="H79" s="71"/>
      <c r="I79" s="57"/>
      <c r="K79" s="38"/>
      <c r="L79" s="38"/>
      <c r="M79" s="38"/>
      <c r="N79" s="38"/>
      <c r="O79" s="38"/>
      <c r="P79" s="38"/>
      <c r="Q79" s="38"/>
    </row>
    <row r="80" spans="2:17" outlineLevel="1" x14ac:dyDescent="0.2">
      <c r="B80" s="8">
        <v>106</v>
      </c>
      <c r="C80" s="69"/>
      <c r="D80" s="69">
        <v>11.4</v>
      </c>
      <c r="E80" s="69"/>
      <c r="F80" s="69"/>
      <c r="G80" s="70"/>
      <c r="H80" s="71"/>
      <c r="I80" s="57"/>
      <c r="K80" s="38"/>
      <c r="L80" s="38"/>
      <c r="M80" s="38"/>
      <c r="N80" s="38"/>
      <c r="O80" s="38"/>
      <c r="P80" s="38"/>
      <c r="Q80" s="38"/>
    </row>
    <row r="81" spans="2:17" outlineLevel="1" x14ac:dyDescent="0.2">
      <c r="B81" s="8">
        <v>107</v>
      </c>
      <c r="C81" s="69"/>
      <c r="D81" s="69">
        <v>94.5</v>
      </c>
      <c r="E81" s="69"/>
      <c r="F81" s="69"/>
      <c r="G81" s="70"/>
      <c r="H81" s="79"/>
      <c r="I81" s="57"/>
      <c r="K81" s="38"/>
      <c r="L81" s="38"/>
      <c r="M81" s="38"/>
      <c r="N81" s="38"/>
      <c r="O81" s="38"/>
      <c r="P81" s="38"/>
      <c r="Q81" s="38"/>
    </row>
    <row r="82" spans="2:17" outlineLevel="1" x14ac:dyDescent="0.2">
      <c r="B82" s="8">
        <v>109</v>
      </c>
      <c r="C82" s="76"/>
      <c r="D82" s="75">
        <v>40.4</v>
      </c>
      <c r="E82" s="69"/>
      <c r="F82" s="69"/>
      <c r="G82" s="70"/>
      <c r="H82" s="71"/>
      <c r="I82" s="57"/>
      <c r="K82" s="38"/>
      <c r="L82" s="38"/>
      <c r="M82" s="38"/>
      <c r="N82" s="38"/>
      <c r="O82" s="38"/>
      <c r="P82" s="38"/>
      <c r="Q82" s="38"/>
    </row>
    <row r="83" spans="2:17" x14ac:dyDescent="0.2">
      <c r="B83" s="7" t="s">
        <v>16</v>
      </c>
      <c r="C83" s="58"/>
      <c r="D83" s="58"/>
      <c r="E83" s="58"/>
      <c r="F83" s="58"/>
      <c r="G83" s="59"/>
      <c r="H83" s="60"/>
      <c r="I83" s="57"/>
      <c r="K83" s="38"/>
      <c r="L83" s="38"/>
      <c r="M83" s="38"/>
      <c r="N83" s="38"/>
      <c r="O83" s="38"/>
      <c r="P83" s="38"/>
      <c r="Q83" s="38"/>
    </row>
    <row r="84" spans="2:17" s="66" customFormat="1" x14ac:dyDescent="0.2">
      <c r="B84" s="36" t="s">
        <v>32</v>
      </c>
      <c r="C84" s="62">
        <f>SUM(C85:C88)</f>
        <v>189.60000000000002</v>
      </c>
      <c r="D84" s="62"/>
      <c r="E84" s="62"/>
      <c r="F84" s="62"/>
      <c r="G84" s="63"/>
      <c r="H84" s="64"/>
      <c r="I84" s="65"/>
    </row>
    <row r="85" spans="2:17" outlineLevel="1" x14ac:dyDescent="0.2">
      <c r="B85" s="8" t="s">
        <v>33</v>
      </c>
      <c r="C85" s="69">
        <v>84.7</v>
      </c>
      <c r="D85" s="69"/>
      <c r="E85" s="69"/>
      <c r="F85" s="69"/>
      <c r="G85" s="70"/>
      <c r="H85" s="71"/>
      <c r="I85" s="57"/>
      <c r="K85" s="38"/>
      <c r="L85" s="38"/>
      <c r="M85" s="38"/>
      <c r="N85" s="38"/>
      <c r="O85" s="38"/>
      <c r="P85" s="38"/>
      <c r="Q85" s="38"/>
    </row>
    <row r="86" spans="2:17" outlineLevel="1" x14ac:dyDescent="0.2">
      <c r="B86" s="8" t="s">
        <v>33</v>
      </c>
      <c r="C86" s="69">
        <v>32.61</v>
      </c>
      <c r="D86" s="69"/>
      <c r="E86" s="69"/>
      <c r="F86" s="69"/>
      <c r="G86" s="70"/>
      <c r="H86" s="71"/>
      <c r="I86" s="57"/>
      <c r="K86" s="38"/>
      <c r="L86" s="38"/>
      <c r="M86" s="38"/>
      <c r="N86" s="38"/>
      <c r="O86" s="38"/>
      <c r="P86" s="38"/>
      <c r="Q86" s="38"/>
    </row>
    <row r="87" spans="2:17" outlineLevel="1" x14ac:dyDescent="0.2">
      <c r="B87" s="8" t="s">
        <v>33</v>
      </c>
      <c r="C87" s="69">
        <v>40.369999999999997</v>
      </c>
      <c r="D87" s="69"/>
      <c r="E87" s="69"/>
      <c r="F87" s="69"/>
      <c r="G87" s="70"/>
      <c r="H87" s="71"/>
      <c r="I87" s="57"/>
      <c r="K87" s="38"/>
      <c r="L87" s="38"/>
      <c r="M87" s="38"/>
      <c r="N87" s="38"/>
      <c r="O87" s="38"/>
      <c r="P87" s="38"/>
      <c r="Q87" s="38"/>
    </row>
    <row r="88" spans="2:17" outlineLevel="1" x14ac:dyDescent="0.2">
      <c r="B88" s="8" t="s">
        <v>34</v>
      </c>
      <c r="C88" s="69">
        <v>31.92</v>
      </c>
      <c r="D88" s="69"/>
      <c r="E88" s="69"/>
      <c r="F88" s="69"/>
      <c r="G88" s="70"/>
      <c r="H88" s="71"/>
      <c r="I88" s="57"/>
      <c r="K88" s="38"/>
      <c r="L88" s="38"/>
      <c r="M88" s="38"/>
      <c r="N88" s="38"/>
      <c r="O88" s="38"/>
      <c r="P88" s="38"/>
      <c r="Q88" s="38"/>
    </row>
    <row r="89" spans="2:17" s="66" customFormat="1" x14ac:dyDescent="0.2">
      <c r="B89" s="36" t="s">
        <v>4</v>
      </c>
      <c r="C89" s="62"/>
      <c r="D89" s="62"/>
      <c r="E89" s="62"/>
      <c r="F89" s="62"/>
      <c r="G89" s="63">
        <f>SUM(G90)</f>
        <v>17.21</v>
      </c>
      <c r="H89" s="64"/>
      <c r="I89" s="65"/>
    </row>
    <row r="90" spans="2:17" outlineLevel="1" x14ac:dyDescent="0.2">
      <c r="B90" s="8">
        <v>120</v>
      </c>
      <c r="C90" s="69"/>
      <c r="D90" s="69"/>
      <c r="E90" s="80"/>
      <c r="F90" s="69"/>
      <c r="G90" s="70">
        <v>17.21</v>
      </c>
      <c r="H90" s="71"/>
      <c r="I90" s="57"/>
      <c r="K90" s="38"/>
      <c r="L90" s="38"/>
      <c r="M90" s="38"/>
      <c r="N90" s="38"/>
      <c r="O90" s="38"/>
      <c r="P90" s="38"/>
      <c r="Q90" s="38"/>
    </row>
    <row r="91" spans="2:17" x14ac:dyDescent="0.2">
      <c r="B91" s="7" t="s">
        <v>19</v>
      </c>
      <c r="C91" s="58"/>
      <c r="D91" s="58"/>
      <c r="E91" s="58"/>
      <c r="F91" s="58"/>
      <c r="G91" s="59"/>
      <c r="H91" s="60"/>
      <c r="I91" s="57"/>
      <c r="K91" s="38"/>
      <c r="L91" s="38"/>
      <c r="M91" s="38"/>
      <c r="N91" s="38"/>
      <c r="O91" s="38"/>
      <c r="P91" s="38"/>
      <c r="Q91" s="38"/>
    </row>
    <row r="92" spans="2:17" s="66" customFormat="1" x14ac:dyDescent="0.2">
      <c r="B92" s="36" t="s">
        <v>32</v>
      </c>
      <c r="C92" s="62">
        <f>SUM(C93)</f>
        <v>20.100000000000001</v>
      </c>
      <c r="D92" s="62"/>
      <c r="E92" s="62"/>
      <c r="F92" s="62"/>
      <c r="G92" s="63"/>
      <c r="H92" s="64"/>
      <c r="I92" s="65"/>
    </row>
    <row r="93" spans="2:17" outlineLevel="1" x14ac:dyDescent="0.2">
      <c r="B93" s="8" t="s">
        <v>33</v>
      </c>
      <c r="C93" s="69">
        <v>20.100000000000001</v>
      </c>
      <c r="D93" s="69"/>
      <c r="E93" s="69"/>
      <c r="F93" s="69"/>
      <c r="G93" s="70"/>
      <c r="H93" s="71"/>
      <c r="I93" s="57"/>
      <c r="K93" s="38"/>
      <c r="L93" s="38"/>
      <c r="M93" s="38"/>
      <c r="N93" s="38"/>
      <c r="O93" s="38"/>
      <c r="P93" s="38"/>
      <c r="Q93" s="38"/>
    </row>
    <row r="94" spans="2:17" s="66" customFormat="1" x14ac:dyDescent="0.2">
      <c r="B94" s="36" t="s">
        <v>38</v>
      </c>
      <c r="C94" s="62"/>
      <c r="D94" s="62">
        <f>SUM(D95:D98)</f>
        <v>64</v>
      </c>
      <c r="E94" s="62"/>
      <c r="F94" s="62"/>
      <c r="G94" s="63"/>
      <c r="H94" s="64"/>
      <c r="I94" s="65"/>
    </row>
    <row r="95" spans="2:17" outlineLevel="1" x14ac:dyDescent="0.2">
      <c r="B95" s="8">
        <v>117</v>
      </c>
      <c r="C95" s="69"/>
      <c r="D95" s="69">
        <v>22.7</v>
      </c>
      <c r="E95" s="69"/>
      <c r="F95" s="69"/>
      <c r="G95" s="70"/>
      <c r="H95" s="71"/>
      <c r="I95" s="57"/>
      <c r="K95" s="38"/>
      <c r="L95" s="38"/>
      <c r="M95" s="38"/>
      <c r="N95" s="38"/>
      <c r="O95" s="38"/>
      <c r="P95" s="38"/>
      <c r="Q95" s="38"/>
    </row>
    <row r="96" spans="2:17" outlineLevel="1" x14ac:dyDescent="0.2">
      <c r="B96" s="8">
        <v>116</v>
      </c>
      <c r="C96" s="69"/>
      <c r="D96" s="69">
        <v>17.5</v>
      </c>
      <c r="E96" s="69"/>
      <c r="F96" s="69"/>
      <c r="G96" s="70"/>
      <c r="H96" s="71"/>
      <c r="I96" s="57"/>
      <c r="K96" s="38"/>
      <c r="L96" s="38"/>
      <c r="M96" s="38"/>
      <c r="N96" s="38"/>
      <c r="O96" s="38"/>
      <c r="P96" s="38"/>
      <c r="Q96" s="38"/>
    </row>
    <row r="97" spans="2:17" outlineLevel="1" x14ac:dyDescent="0.2">
      <c r="B97" s="8" t="s">
        <v>41</v>
      </c>
      <c r="C97" s="69"/>
      <c r="D97" s="69">
        <v>12.8</v>
      </c>
      <c r="E97" s="69"/>
      <c r="F97" s="69"/>
      <c r="G97" s="70"/>
      <c r="H97" s="71"/>
      <c r="I97" s="57"/>
      <c r="K97" s="38"/>
      <c r="L97" s="38"/>
      <c r="M97" s="38"/>
      <c r="N97" s="38"/>
      <c r="O97" s="38"/>
      <c r="P97" s="38"/>
      <c r="Q97" s="38"/>
    </row>
    <row r="98" spans="2:17" outlineLevel="1" x14ac:dyDescent="0.2">
      <c r="B98" s="8" t="s">
        <v>42</v>
      </c>
      <c r="C98" s="69"/>
      <c r="D98" s="69">
        <v>11</v>
      </c>
      <c r="E98" s="69"/>
      <c r="F98" s="69"/>
      <c r="G98" s="70"/>
      <c r="H98" s="71"/>
      <c r="I98" s="57"/>
      <c r="K98" s="38"/>
      <c r="L98" s="38"/>
      <c r="M98" s="38"/>
      <c r="N98" s="38"/>
      <c r="O98" s="38"/>
      <c r="P98" s="38"/>
      <c r="Q98" s="38"/>
    </row>
    <row r="99" spans="2:17" x14ac:dyDescent="0.2">
      <c r="B99" s="7" t="s">
        <v>17</v>
      </c>
      <c r="C99" s="58"/>
      <c r="D99" s="58"/>
      <c r="E99" s="58"/>
      <c r="F99" s="58"/>
      <c r="G99" s="59"/>
      <c r="H99" s="60"/>
      <c r="I99" s="57"/>
      <c r="K99" s="38"/>
      <c r="L99" s="38"/>
      <c r="M99" s="38"/>
      <c r="N99" s="38"/>
      <c r="O99" s="38"/>
      <c r="P99" s="38"/>
      <c r="Q99" s="38"/>
    </row>
    <row r="100" spans="2:17" x14ac:dyDescent="0.2">
      <c r="B100" s="36" t="s">
        <v>38</v>
      </c>
      <c r="C100" s="135"/>
      <c r="D100" s="62">
        <f>SUM(D101:D107)</f>
        <v>12.5</v>
      </c>
      <c r="E100" s="117"/>
      <c r="F100" s="117"/>
      <c r="G100" s="121"/>
      <c r="H100" s="136">
        <f>H102</f>
        <v>179.92000000000002</v>
      </c>
      <c r="I100" s="57"/>
      <c r="K100" s="38"/>
      <c r="L100" s="38"/>
      <c r="M100" s="38"/>
      <c r="N100" s="38"/>
      <c r="O100" s="38"/>
      <c r="P100" s="38"/>
      <c r="Q100" s="38"/>
    </row>
    <row r="101" spans="2:17" x14ac:dyDescent="0.2">
      <c r="B101" s="8" t="s">
        <v>7</v>
      </c>
      <c r="C101" s="69"/>
      <c r="D101" s="69">
        <v>12.5</v>
      </c>
      <c r="E101" s="117"/>
      <c r="F101" s="117"/>
      <c r="G101" s="121"/>
      <c r="H101" s="132"/>
      <c r="I101" s="57"/>
      <c r="K101" s="38"/>
      <c r="L101" s="38"/>
      <c r="M101" s="38"/>
      <c r="N101" s="38"/>
      <c r="O101" s="38"/>
      <c r="P101" s="38"/>
      <c r="Q101" s="38"/>
    </row>
    <row r="102" spans="2:17" x14ac:dyDescent="0.2">
      <c r="B102" s="133" t="s">
        <v>97</v>
      </c>
      <c r="C102" s="134"/>
      <c r="D102" s="134"/>
      <c r="E102" s="117"/>
      <c r="F102" s="117"/>
      <c r="G102" s="121"/>
      <c r="H102" s="134">
        <f>108.12+71.8</f>
        <v>179.92000000000002</v>
      </c>
      <c r="I102" s="57"/>
      <c r="K102" s="38"/>
      <c r="L102" s="38"/>
      <c r="M102" s="38"/>
      <c r="N102" s="38"/>
      <c r="O102" s="38"/>
      <c r="P102" s="38"/>
      <c r="Q102" s="38"/>
    </row>
    <row r="103" spans="2:17" s="66" customFormat="1" x14ac:dyDescent="0.2">
      <c r="B103" s="36" t="s">
        <v>37</v>
      </c>
      <c r="C103" s="62"/>
      <c r="D103" s="62"/>
      <c r="E103" s="62">
        <f>SUM(E104)</f>
        <v>20.6</v>
      </c>
      <c r="F103" s="62"/>
      <c r="G103" s="63"/>
      <c r="H103" s="64"/>
      <c r="I103" s="65"/>
    </row>
    <row r="104" spans="2:17" outlineLevel="1" x14ac:dyDescent="0.2">
      <c r="B104" s="8" t="s">
        <v>8</v>
      </c>
      <c r="C104" s="69"/>
      <c r="D104" s="69"/>
      <c r="E104" s="69">
        <v>20.6</v>
      </c>
      <c r="F104" s="69"/>
      <c r="G104" s="70"/>
      <c r="H104" s="71"/>
      <c r="I104" s="57"/>
      <c r="K104" s="38"/>
      <c r="L104" s="38"/>
      <c r="M104" s="38"/>
      <c r="N104" s="38"/>
      <c r="O104" s="38"/>
      <c r="P104" s="38"/>
      <c r="Q104" s="38"/>
    </row>
    <row r="105" spans="2:17" outlineLevel="1" x14ac:dyDescent="0.2">
      <c r="B105" s="36" t="s">
        <v>4</v>
      </c>
      <c r="C105" s="69"/>
      <c r="D105" s="69"/>
      <c r="E105" s="69"/>
      <c r="F105" s="69"/>
      <c r="G105" s="62">
        <f>SUM(G106)</f>
        <v>8.8000000000000007</v>
      </c>
      <c r="H105" s="71"/>
      <c r="I105" s="57"/>
      <c r="K105" s="38"/>
      <c r="L105" s="38"/>
      <c r="M105" s="38"/>
      <c r="N105" s="38"/>
      <c r="O105" s="38"/>
      <c r="P105" s="38"/>
      <c r="Q105" s="38"/>
    </row>
    <row r="106" spans="2:17" outlineLevel="1" x14ac:dyDescent="0.2">
      <c r="B106" s="8"/>
      <c r="C106" s="69"/>
      <c r="D106" s="69"/>
      <c r="E106" s="69"/>
      <c r="F106" s="69"/>
      <c r="G106" s="70">
        <v>8.8000000000000007</v>
      </c>
      <c r="H106" s="71"/>
      <c r="I106" s="57"/>
      <c r="K106" s="38"/>
      <c r="L106" s="38"/>
      <c r="M106" s="38"/>
      <c r="N106" s="38"/>
      <c r="O106" s="38"/>
      <c r="P106" s="38"/>
      <c r="Q106" s="38"/>
    </row>
    <row r="107" spans="2:17" x14ac:dyDescent="0.2">
      <c r="B107" s="7" t="s">
        <v>24</v>
      </c>
      <c r="C107" s="58"/>
      <c r="D107" s="58"/>
      <c r="E107" s="58"/>
      <c r="F107" s="58"/>
      <c r="G107" s="59"/>
      <c r="H107" s="60"/>
      <c r="I107" s="57"/>
      <c r="J107" s="9"/>
      <c r="K107" s="10"/>
    </row>
    <row r="108" spans="2:17" s="66" customFormat="1" x14ac:dyDescent="0.2">
      <c r="B108" s="36" t="s">
        <v>32</v>
      </c>
      <c r="C108" s="62">
        <f>SUM(C109:C116)</f>
        <v>181.08</v>
      </c>
      <c r="D108" s="62"/>
      <c r="E108" s="62"/>
      <c r="F108" s="62"/>
      <c r="G108" s="63"/>
      <c r="H108" s="64">
        <f>SUM(H109:H116)</f>
        <v>42.1</v>
      </c>
      <c r="I108" s="65"/>
      <c r="J108" s="19"/>
      <c r="K108" s="4"/>
      <c r="L108" s="67"/>
      <c r="M108" s="67"/>
      <c r="N108" s="67"/>
      <c r="O108" s="67"/>
      <c r="P108" s="67"/>
      <c r="Q108" s="67"/>
    </row>
    <row r="109" spans="2:17" outlineLevel="1" x14ac:dyDescent="0.2">
      <c r="B109" s="8" t="s">
        <v>33</v>
      </c>
      <c r="C109" s="69">
        <v>35.799999999999997</v>
      </c>
      <c r="D109" s="69"/>
      <c r="E109" s="80"/>
      <c r="F109" s="69"/>
      <c r="G109" s="70"/>
      <c r="H109" s="71"/>
      <c r="I109" s="57"/>
      <c r="J109" s="9"/>
      <c r="K109" s="10"/>
    </row>
    <row r="110" spans="2:17" outlineLevel="1" x14ac:dyDescent="0.2">
      <c r="B110" s="8" t="s">
        <v>33</v>
      </c>
      <c r="C110" s="69">
        <v>46.58</v>
      </c>
      <c r="D110" s="69"/>
      <c r="E110" s="80"/>
      <c r="F110" s="69"/>
      <c r="G110" s="70"/>
      <c r="H110" s="71"/>
      <c r="I110" s="57"/>
      <c r="J110" s="9"/>
      <c r="K110" s="10"/>
    </row>
    <row r="111" spans="2:17" outlineLevel="1" x14ac:dyDescent="0.2">
      <c r="B111" s="8" t="s">
        <v>33</v>
      </c>
      <c r="C111" s="69">
        <v>55.4</v>
      </c>
      <c r="D111" s="69"/>
      <c r="E111" s="80"/>
      <c r="F111" s="69"/>
      <c r="G111" s="70"/>
      <c r="H111" s="71"/>
      <c r="I111" s="57"/>
      <c r="J111" s="9"/>
      <c r="K111" s="10"/>
    </row>
    <row r="112" spans="2:17" outlineLevel="1" x14ac:dyDescent="0.2">
      <c r="B112" s="8" t="s">
        <v>33</v>
      </c>
      <c r="C112" s="69">
        <v>8</v>
      </c>
      <c r="D112" s="69"/>
      <c r="E112" s="80"/>
      <c r="F112" s="69"/>
      <c r="G112" s="70"/>
      <c r="H112" s="71"/>
      <c r="I112" s="57"/>
      <c r="J112" s="9"/>
      <c r="K112" s="10"/>
    </row>
    <row r="113" spans="2:17" outlineLevel="1" x14ac:dyDescent="0.2">
      <c r="B113" s="8" t="s">
        <v>33</v>
      </c>
      <c r="C113" s="69">
        <v>27.3</v>
      </c>
      <c r="D113" s="69"/>
      <c r="E113" s="80"/>
      <c r="F113" s="69"/>
      <c r="G113" s="70"/>
      <c r="H113" s="79"/>
      <c r="I113" s="57"/>
      <c r="J113" s="9"/>
      <c r="K113" s="10"/>
    </row>
    <row r="114" spans="2:17" outlineLevel="1" x14ac:dyDescent="0.2">
      <c r="B114" s="8" t="s">
        <v>33</v>
      </c>
      <c r="C114" s="119">
        <v>8</v>
      </c>
      <c r="D114" s="69"/>
      <c r="E114" s="80"/>
      <c r="F114" s="69"/>
      <c r="G114" s="70"/>
      <c r="H114" s="79"/>
      <c r="I114" s="57"/>
      <c r="J114" s="9"/>
      <c r="K114" s="10"/>
    </row>
    <row r="115" spans="2:17" outlineLevel="1" x14ac:dyDescent="0.2">
      <c r="B115" s="8" t="s">
        <v>34</v>
      </c>
      <c r="C115" s="69"/>
      <c r="D115" s="69"/>
      <c r="E115" s="69"/>
      <c r="F115" s="69"/>
      <c r="G115" s="70"/>
      <c r="H115" s="79">
        <v>23.6</v>
      </c>
      <c r="I115" s="57"/>
      <c r="J115" s="9"/>
      <c r="K115" s="10"/>
    </row>
    <row r="116" spans="2:17" outlineLevel="1" x14ac:dyDescent="0.2">
      <c r="B116" s="8" t="s">
        <v>34</v>
      </c>
      <c r="C116" s="69"/>
      <c r="D116" s="69"/>
      <c r="E116" s="69"/>
      <c r="F116" s="69"/>
      <c r="G116" s="70"/>
      <c r="H116" s="79">
        <v>18.5</v>
      </c>
      <c r="I116" s="57"/>
      <c r="J116" s="9"/>
      <c r="K116" s="10"/>
    </row>
    <row r="117" spans="2:17" s="66" customFormat="1" x14ac:dyDescent="0.2">
      <c r="B117" s="36" t="s">
        <v>38</v>
      </c>
      <c r="C117" s="62"/>
      <c r="D117" s="62"/>
      <c r="E117" s="62"/>
      <c r="F117" s="62">
        <f>SUM(F118:F124)</f>
        <v>140.86000000000001</v>
      </c>
      <c r="G117" s="63"/>
      <c r="H117" s="74"/>
      <c r="I117" s="81"/>
      <c r="J117" s="19"/>
      <c r="K117" s="4"/>
      <c r="L117" s="67"/>
      <c r="M117" s="67"/>
      <c r="N117" s="67"/>
      <c r="O117" s="67"/>
      <c r="P117" s="67"/>
      <c r="Q117" s="67"/>
    </row>
    <row r="118" spans="2:17" outlineLevel="1" x14ac:dyDescent="0.2">
      <c r="B118" s="8">
        <v>112</v>
      </c>
      <c r="C118" s="69"/>
      <c r="D118" s="69"/>
      <c r="E118" s="69"/>
      <c r="F118" s="69">
        <v>16.239999999999998</v>
      </c>
      <c r="G118" s="70"/>
      <c r="H118" s="71"/>
      <c r="I118" s="57"/>
    </row>
    <row r="119" spans="2:17" outlineLevel="1" x14ac:dyDescent="0.2">
      <c r="B119" s="8">
        <v>119</v>
      </c>
      <c r="C119" s="69"/>
      <c r="D119" s="69"/>
      <c r="E119" s="69"/>
      <c r="F119" s="69">
        <v>12.9</v>
      </c>
      <c r="G119" s="70"/>
      <c r="H119" s="71"/>
      <c r="I119" s="57"/>
    </row>
    <row r="120" spans="2:17" outlineLevel="1" x14ac:dyDescent="0.2">
      <c r="B120" s="8">
        <v>120</v>
      </c>
      <c r="C120" s="69"/>
      <c r="D120" s="69"/>
      <c r="E120" s="69"/>
      <c r="F120" s="69">
        <v>23.87</v>
      </c>
      <c r="G120" s="70"/>
      <c r="H120" s="71"/>
      <c r="I120" s="57"/>
    </row>
    <row r="121" spans="2:17" outlineLevel="1" x14ac:dyDescent="0.2">
      <c r="B121" s="8">
        <v>121</v>
      </c>
      <c r="C121" s="69"/>
      <c r="D121" s="69"/>
      <c r="E121" s="69"/>
      <c r="F121" s="69">
        <v>16.8</v>
      </c>
      <c r="G121" s="70"/>
      <c r="H121" s="71"/>
      <c r="I121" s="57"/>
    </row>
    <row r="122" spans="2:17" outlineLevel="1" x14ac:dyDescent="0.2">
      <c r="B122" s="8">
        <v>122</v>
      </c>
      <c r="C122" s="69"/>
      <c r="D122" s="69"/>
      <c r="E122" s="69"/>
      <c r="F122" s="69">
        <v>23.62</v>
      </c>
      <c r="G122" s="70"/>
      <c r="H122" s="71"/>
      <c r="I122" s="57"/>
    </row>
    <row r="123" spans="2:17" outlineLevel="1" x14ac:dyDescent="0.2">
      <c r="B123" s="8">
        <v>123</v>
      </c>
      <c r="C123" s="69"/>
      <c r="D123" s="69"/>
      <c r="E123" s="69"/>
      <c r="F123" s="69">
        <v>23.55</v>
      </c>
      <c r="G123" s="70"/>
      <c r="H123" s="71"/>
      <c r="I123" s="57"/>
    </row>
    <row r="124" spans="2:17" outlineLevel="1" x14ac:dyDescent="0.2">
      <c r="B124" s="8">
        <v>124</v>
      </c>
      <c r="C124" s="69"/>
      <c r="D124" s="69"/>
      <c r="E124" s="69"/>
      <c r="F124" s="69">
        <v>23.88</v>
      </c>
      <c r="G124" s="70"/>
      <c r="H124" s="71"/>
      <c r="I124" s="57"/>
    </row>
    <row r="125" spans="2:17" s="66" customFormat="1" x14ac:dyDescent="0.2">
      <c r="B125" s="36" t="s">
        <v>4</v>
      </c>
      <c r="C125" s="62"/>
      <c r="D125" s="62"/>
      <c r="E125" s="62"/>
      <c r="F125" s="62"/>
      <c r="G125" s="63">
        <f>SUM(G126:G126)</f>
        <v>42.9</v>
      </c>
      <c r="H125" s="64"/>
      <c r="I125" s="65"/>
      <c r="K125" s="67"/>
      <c r="L125" s="67"/>
      <c r="M125" s="67"/>
      <c r="N125" s="67"/>
      <c r="O125" s="67"/>
      <c r="P125" s="67"/>
      <c r="Q125" s="67"/>
    </row>
    <row r="126" spans="2:17" outlineLevel="1" x14ac:dyDescent="0.2">
      <c r="B126" s="8"/>
      <c r="C126" s="69"/>
      <c r="D126" s="69"/>
      <c r="E126" s="69"/>
      <c r="F126" s="69"/>
      <c r="G126" s="121">
        <v>42.9</v>
      </c>
      <c r="H126" s="71"/>
      <c r="I126" s="57"/>
    </row>
    <row r="127" spans="2:17" s="66" customFormat="1" x14ac:dyDescent="0.2">
      <c r="B127" s="36" t="s">
        <v>38</v>
      </c>
      <c r="C127" s="62"/>
      <c r="D127" s="62">
        <f>SUM(D128:D139)</f>
        <v>300.08</v>
      </c>
      <c r="E127" s="62"/>
      <c r="F127" s="62"/>
      <c r="G127" s="63"/>
      <c r="H127" s="64"/>
      <c r="I127" s="65"/>
      <c r="K127" s="67"/>
      <c r="L127" s="67"/>
      <c r="M127" s="67"/>
      <c r="N127" s="67"/>
      <c r="O127" s="67"/>
      <c r="P127" s="67"/>
      <c r="Q127" s="67"/>
    </row>
    <row r="128" spans="2:17" outlineLevel="1" x14ac:dyDescent="0.2">
      <c r="B128" s="8">
        <v>101</v>
      </c>
      <c r="C128" s="69"/>
      <c r="D128" s="69">
        <v>19</v>
      </c>
      <c r="E128" s="69"/>
      <c r="F128" s="69"/>
      <c r="G128" s="70"/>
      <c r="H128" s="71"/>
      <c r="I128" s="57"/>
    </row>
    <row r="129" spans="2:17" outlineLevel="1" x14ac:dyDescent="0.2">
      <c r="B129" s="8">
        <v>102</v>
      </c>
      <c r="C129" s="69"/>
      <c r="D129" s="69">
        <v>23.6</v>
      </c>
      <c r="E129" s="69"/>
      <c r="F129" s="69"/>
      <c r="G129" s="70"/>
      <c r="H129" s="71"/>
      <c r="I129" s="57"/>
    </row>
    <row r="130" spans="2:17" outlineLevel="1" x14ac:dyDescent="0.2">
      <c r="B130" s="8">
        <v>103</v>
      </c>
      <c r="C130" s="69"/>
      <c r="D130" s="69">
        <v>33.799999999999997</v>
      </c>
      <c r="E130" s="69"/>
      <c r="F130" s="69"/>
      <c r="G130" s="70"/>
      <c r="H130" s="79"/>
      <c r="I130" s="57"/>
    </row>
    <row r="131" spans="2:17" outlineLevel="1" x14ac:dyDescent="0.2">
      <c r="B131" s="8">
        <v>104</v>
      </c>
      <c r="C131" s="69"/>
      <c r="D131" s="69">
        <v>33.28</v>
      </c>
      <c r="E131" s="69"/>
      <c r="F131" s="69"/>
      <c r="G131" s="70"/>
      <c r="H131" s="71"/>
      <c r="I131" s="57"/>
    </row>
    <row r="132" spans="2:17" outlineLevel="1" x14ac:dyDescent="0.2">
      <c r="B132" s="8">
        <v>105</v>
      </c>
      <c r="C132" s="69"/>
      <c r="D132" s="69">
        <v>23.6</v>
      </c>
      <c r="E132" s="69"/>
      <c r="F132" s="69"/>
      <c r="G132" s="70"/>
      <c r="H132" s="71"/>
      <c r="I132" s="57"/>
    </row>
    <row r="133" spans="2:17" outlineLevel="1" x14ac:dyDescent="0.2">
      <c r="B133" s="8">
        <v>107</v>
      </c>
      <c r="C133" s="69"/>
      <c r="D133" s="69">
        <v>23.6</v>
      </c>
      <c r="E133" s="69"/>
      <c r="F133" s="69"/>
      <c r="G133" s="70"/>
      <c r="H133" s="71"/>
      <c r="I133" s="57"/>
    </row>
    <row r="134" spans="2:17" outlineLevel="1" x14ac:dyDescent="0.2">
      <c r="B134" s="8">
        <v>108</v>
      </c>
      <c r="C134" s="69"/>
      <c r="D134" s="69">
        <v>24</v>
      </c>
      <c r="E134" s="69"/>
      <c r="F134" s="69"/>
      <c r="G134" s="70"/>
      <c r="H134" s="71"/>
      <c r="I134" s="57"/>
    </row>
    <row r="135" spans="2:17" outlineLevel="1" x14ac:dyDescent="0.2">
      <c r="B135" s="8">
        <v>109</v>
      </c>
      <c r="C135" s="69"/>
      <c r="D135" s="69">
        <v>24</v>
      </c>
      <c r="E135" s="69"/>
      <c r="F135" s="69"/>
      <c r="G135" s="70"/>
      <c r="H135" s="71"/>
      <c r="I135" s="57"/>
    </row>
    <row r="136" spans="2:17" outlineLevel="1" x14ac:dyDescent="0.2">
      <c r="B136" s="8">
        <v>110</v>
      </c>
      <c r="C136" s="69"/>
      <c r="D136" s="69">
        <v>24</v>
      </c>
      <c r="E136" s="69"/>
      <c r="F136" s="69"/>
      <c r="G136" s="70"/>
      <c r="H136" s="71"/>
      <c r="I136" s="57"/>
    </row>
    <row r="137" spans="2:17" outlineLevel="1" x14ac:dyDescent="0.2">
      <c r="B137" s="120">
        <v>111</v>
      </c>
      <c r="C137" s="69"/>
      <c r="D137" s="69">
        <v>23.7</v>
      </c>
      <c r="E137" s="69"/>
      <c r="F137" s="69"/>
      <c r="G137" s="70"/>
      <c r="H137" s="75"/>
      <c r="I137" s="57"/>
    </row>
    <row r="138" spans="2:17" outlineLevel="1" x14ac:dyDescent="0.2">
      <c r="B138" s="120">
        <v>113</v>
      </c>
      <c r="C138" s="69"/>
      <c r="D138" s="69">
        <v>23.8</v>
      </c>
      <c r="E138" s="69"/>
      <c r="F138" s="69"/>
      <c r="G138" s="70"/>
      <c r="H138" s="75"/>
      <c r="I138" s="57"/>
    </row>
    <row r="139" spans="2:17" outlineLevel="1" x14ac:dyDescent="0.2">
      <c r="B139" s="120">
        <v>117</v>
      </c>
      <c r="C139" s="69"/>
      <c r="D139" s="69">
        <v>23.7</v>
      </c>
      <c r="E139" s="69"/>
      <c r="F139" s="69"/>
      <c r="G139" s="70"/>
      <c r="H139" s="75"/>
      <c r="I139" s="57"/>
    </row>
    <row r="140" spans="2:17" x14ac:dyDescent="0.2">
      <c r="B140" s="155" t="s">
        <v>86</v>
      </c>
      <c r="C140" s="156"/>
      <c r="D140" s="156"/>
      <c r="E140" s="156"/>
      <c r="F140" s="156"/>
      <c r="G140" s="156"/>
      <c r="H140" s="157"/>
      <c r="I140" s="57"/>
    </row>
    <row r="141" spans="2:17" x14ac:dyDescent="0.2">
      <c r="B141" s="7" t="s">
        <v>18</v>
      </c>
      <c r="C141" s="58"/>
      <c r="D141" s="58"/>
      <c r="E141" s="58"/>
      <c r="F141" s="58"/>
      <c r="G141" s="59"/>
      <c r="H141" s="60"/>
      <c r="I141" s="57"/>
    </row>
    <row r="142" spans="2:17" s="66" customFormat="1" x14ac:dyDescent="0.2">
      <c r="B142" s="36" t="s">
        <v>32</v>
      </c>
      <c r="C142" s="62">
        <f>SUM(C143:C148)</f>
        <v>345.1</v>
      </c>
      <c r="D142" s="62"/>
      <c r="E142" s="62"/>
      <c r="F142" s="62"/>
      <c r="G142" s="63"/>
      <c r="H142" s="64"/>
      <c r="I142" s="65"/>
      <c r="K142" s="67"/>
      <c r="L142" s="67"/>
      <c r="M142" s="67"/>
      <c r="N142" s="67"/>
      <c r="O142" s="67"/>
      <c r="P142" s="67"/>
      <c r="Q142" s="67"/>
    </row>
    <row r="143" spans="2:17" outlineLevel="1" x14ac:dyDescent="0.2">
      <c r="B143" s="8" t="s">
        <v>33</v>
      </c>
      <c r="C143" s="69">
        <v>129.19999999999999</v>
      </c>
      <c r="D143" s="69"/>
      <c r="E143" s="69"/>
      <c r="F143" s="69"/>
      <c r="G143" s="70"/>
      <c r="H143" s="71"/>
      <c r="I143" s="57"/>
      <c r="K143" s="38"/>
      <c r="L143" s="38"/>
      <c r="M143" s="38"/>
      <c r="N143" s="38"/>
      <c r="O143" s="38"/>
      <c r="P143" s="38"/>
      <c r="Q143" s="38"/>
    </row>
    <row r="144" spans="2:17" outlineLevel="1" x14ac:dyDescent="0.2">
      <c r="B144" s="8" t="s">
        <v>33</v>
      </c>
      <c r="C144" s="69">
        <v>87.6</v>
      </c>
      <c r="D144" s="69"/>
      <c r="E144" s="69"/>
      <c r="F144" s="69"/>
      <c r="G144" s="70"/>
      <c r="H144" s="71"/>
      <c r="I144" s="57"/>
      <c r="K144" s="38"/>
      <c r="L144" s="38"/>
      <c r="M144" s="38"/>
      <c r="N144" s="38"/>
      <c r="O144" s="38"/>
      <c r="P144" s="38"/>
      <c r="Q144" s="38"/>
    </row>
    <row r="145" spans="2:17" outlineLevel="1" x14ac:dyDescent="0.2">
      <c r="B145" s="8" t="s">
        <v>33</v>
      </c>
      <c r="C145" s="69">
        <v>38.5</v>
      </c>
      <c r="D145" s="69"/>
      <c r="E145" s="69"/>
      <c r="F145" s="69"/>
      <c r="G145" s="70"/>
      <c r="H145" s="71"/>
      <c r="I145" s="57"/>
      <c r="K145" s="38"/>
      <c r="L145" s="38"/>
      <c r="M145" s="38"/>
      <c r="N145" s="38"/>
      <c r="O145" s="38"/>
      <c r="P145" s="38"/>
      <c r="Q145" s="38"/>
    </row>
    <row r="146" spans="2:17" outlineLevel="1" x14ac:dyDescent="0.2">
      <c r="B146" s="8" t="s">
        <v>33</v>
      </c>
      <c r="C146" s="69">
        <v>28.2</v>
      </c>
      <c r="D146" s="69"/>
      <c r="E146" s="69"/>
      <c r="F146" s="69"/>
      <c r="G146" s="70"/>
      <c r="H146" s="71"/>
      <c r="I146" s="57"/>
      <c r="K146" s="38"/>
      <c r="L146" s="38"/>
      <c r="M146" s="38"/>
      <c r="N146" s="38"/>
      <c r="O146" s="38"/>
      <c r="P146" s="38"/>
      <c r="Q146" s="38"/>
    </row>
    <row r="147" spans="2:17" outlineLevel="1" x14ac:dyDescent="0.2">
      <c r="B147" s="8" t="s">
        <v>33</v>
      </c>
      <c r="C147" s="69">
        <v>38.5</v>
      </c>
      <c r="D147" s="69"/>
      <c r="E147" s="69"/>
      <c r="F147" s="69"/>
      <c r="G147" s="70"/>
      <c r="H147" s="71"/>
      <c r="I147" s="57"/>
      <c r="K147" s="38"/>
      <c r="L147" s="38"/>
      <c r="M147" s="38"/>
      <c r="N147" s="38"/>
      <c r="O147" s="38"/>
      <c r="P147" s="38"/>
      <c r="Q147" s="38"/>
    </row>
    <row r="148" spans="2:17" outlineLevel="1" x14ac:dyDescent="0.2">
      <c r="B148" s="8" t="s">
        <v>34</v>
      </c>
      <c r="C148" s="69">
        <v>23.1</v>
      </c>
      <c r="D148" s="69"/>
      <c r="E148" s="69"/>
      <c r="F148" s="69"/>
      <c r="G148" s="70"/>
      <c r="H148" s="71"/>
      <c r="I148" s="57"/>
      <c r="K148" s="38"/>
      <c r="L148" s="38"/>
      <c r="M148" s="38"/>
      <c r="N148" s="38"/>
      <c r="O148" s="38"/>
      <c r="P148" s="38"/>
      <c r="Q148" s="38"/>
    </row>
    <row r="149" spans="2:17" s="66" customFormat="1" x14ac:dyDescent="0.2">
      <c r="B149" s="37" t="s">
        <v>36</v>
      </c>
      <c r="C149" s="82"/>
      <c r="D149" s="62"/>
      <c r="E149" s="62"/>
      <c r="F149" s="62">
        <f>SUM(F150:F156)</f>
        <v>187</v>
      </c>
      <c r="G149" s="63"/>
      <c r="H149" s="64"/>
      <c r="I149" s="65"/>
    </row>
    <row r="150" spans="2:17" s="66" customFormat="1" x14ac:dyDescent="0.2">
      <c r="B150" s="11">
        <v>213</v>
      </c>
      <c r="C150" s="82"/>
      <c r="D150" s="62"/>
      <c r="E150" s="62"/>
      <c r="F150" s="69">
        <v>14.3</v>
      </c>
      <c r="G150" s="63"/>
      <c r="H150" s="64"/>
      <c r="I150" s="65"/>
    </row>
    <row r="151" spans="2:17" outlineLevel="1" x14ac:dyDescent="0.2">
      <c r="B151" s="11" t="s">
        <v>69</v>
      </c>
      <c r="C151" s="76"/>
      <c r="D151" s="69"/>
      <c r="E151" s="69"/>
      <c r="F151" s="69">
        <v>57.2</v>
      </c>
      <c r="G151" s="70"/>
      <c r="H151" s="71"/>
      <c r="I151" s="57"/>
      <c r="K151" s="38"/>
      <c r="L151" s="38"/>
      <c r="M151" s="38"/>
      <c r="N151" s="38"/>
      <c r="O151" s="38"/>
      <c r="P151" s="38"/>
      <c r="Q151" s="38"/>
    </row>
    <row r="152" spans="2:17" outlineLevel="1" x14ac:dyDescent="0.2">
      <c r="B152" s="11">
        <v>214</v>
      </c>
      <c r="C152" s="76"/>
      <c r="D152" s="69"/>
      <c r="E152" s="69"/>
      <c r="F152" s="69">
        <v>27.2</v>
      </c>
      <c r="G152" s="70"/>
      <c r="H152" s="71"/>
      <c r="I152" s="57"/>
      <c r="K152" s="38"/>
      <c r="L152" s="38"/>
      <c r="M152" s="38"/>
      <c r="N152" s="38"/>
      <c r="O152" s="38"/>
      <c r="P152" s="38"/>
      <c r="Q152" s="38"/>
    </row>
    <row r="153" spans="2:17" outlineLevel="1" x14ac:dyDescent="0.2">
      <c r="B153" s="11">
        <v>216</v>
      </c>
      <c r="C153" s="76"/>
      <c r="D153" s="69"/>
      <c r="E153" s="69"/>
      <c r="F153" s="69">
        <v>23.4</v>
      </c>
      <c r="G153" s="70"/>
      <c r="H153" s="71"/>
      <c r="I153" s="57"/>
      <c r="K153" s="38"/>
      <c r="L153" s="38"/>
      <c r="M153" s="38"/>
      <c r="N153" s="38"/>
      <c r="O153" s="38"/>
      <c r="P153" s="38"/>
      <c r="Q153" s="38"/>
    </row>
    <row r="154" spans="2:17" outlineLevel="1" x14ac:dyDescent="0.2">
      <c r="B154" s="8">
        <v>217</v>
      </c>
      <c r="C154" s="76"/>
      <c r="D154" s="69"/>
      <c r="E154" s="69"/>
      <c r="F154" s="69">
        <v>20.7</v>
      </c>
      <c r="G154" s="70"/>
      <c r="H154" s="71"/>
      <c r="I154" s="57"/>
      <c r="K154" s="38"/>
      <c r="L154" s="38"/>
      <c r="M154" s="38"/>
      <c r="N154" s="38"/>
      <c r="O154" s="38"/>
      <c r="P154" s="38"/>
      <c r="Q154" s="38"/>
    </row>
    <row r="155" spans="2:17" outlineLevel="1" x14ac:dyDescent="0.2">
      <c r="B155" s="8" t="s">
        <v>44</v>
      </c>
      <c r="C155" s="76"/>
      <c r="D155" s="69"/>
      <c r="E155" s="69"/>
      <c r="F155" s="69">
        <v>23.4</v>
      </c>
      <c r="G155" s="70"/>
      <c r="H155" s="71"/>
      <c r="I155" s="57"/>
      <c r="K155" s="38"/>
      <c r="L155" s="38"/>
      <c r="M155" s="38"/>
      <c r="N155" s="38"/>
      <c r="O155" s="38"/>
      <c r="P155" s="38"/>
      <c r="Q155" s="38"/>
    </row>
    <row r="156" spans="2:17" outlineLevel="1" x14ac:dyDescent="0.2">
      <c r="B156" s="8">
        <v>219</v>
      </c>
      <c r="C156" s="76"/>
      <c r="D156" s="69"/>
      <c r="E156" s="69"/>
      <c r="F156" s="69">
        <v>20.8</v>
      </c>
      <c r="G156" s="70"/>
      <c r="H156" s="71"/>
      <c r="I156" s="57"/>
      <c r="K156" s="38"/>
      <c r="L156" s="38"/>
      <c r="M156" s="38"/>
      <c r="N156" s="38"/>
      <c r="O156" s="38"/>
      <c r="P156" s="38"/>
      <c r="Q156" s="38"/>
    </row>
    <row r="157" spans="2:17" s="66" customFormat="1" x14ac:dyDescent="0.2">
      <c r="B157" s="36" t="s">
        <v>4</v>
      </c>
      <c r="C157" s="62"/>
      <c r="D157" s="62"/>
      <c r="E157" s="62"/>
      <c r="F157" s="62"/>
      <c r="G157" s="63">
        <f>SUM(G158:G159)</f>
        <v>20.799999999999997</v>
      </c>
      <c r="H157" s="64"/>
      <c r="I157" s="65"/>
    </row>
    <row r="158" spans="2:17" outlineLevel="1" x14ac:dyDescent="0.2">
      <c r="B158" s="8">
        <v>221</v>
      </c>
      <c r="C158" s="69"/>
      <c r="D158" s="69"/>
      <c r="E158" s="69"/>
      <c r="F158" s="69"/>
      <c r="G158" s="70">
        <v>7.6</v>
      </c>
      <c r="H158" s="71"/>
      <c r="I158" s="57"/>
      <c r="K158" s="38"/>
      <c r="L158" s="38"/>
      <c r="M158" s="38"/>
      <c r="N158" s="38"/>
      <c r="O158" s="38"/>
      <c r="P158" s="38"/>
      <c r="Q158" s="38"/>
    </row>
    <row r="159" spans="2:17" outlineLevel="1" x14ac:dyDescent="0.2">
      <c r="B159" s="8" t="s">
        <v>70</v>
      </c>
      <c r="C159" s="69"/>
      <c r="D159" s="69"/>
      <c r="E159" s="69"/>
      <c r="F159" s="69"/>
      <c r="G159" s="70">
        <v>13.2</v>
      </c>
      <c r="H159" s="71"/>
      <c r="I159" s="57"/>
      <c r="K159" s="38"/>
      <c r="L159" s="38"/>
      <c r="M159" s="38"/>
      <c r="N159" s="38"/>
      <c r="O159" s="38"/>
      <c r="P159" s="38"/>
      <c r="Q159" s="38"/>
    </row>
    <row r="160" spans="2:17" s="66" customFormat="1" x14ac:dyDescent="0.2">
      <c r="B160" s="36" t="s">
        <v>38</v>
      </c>
      <c r="C160" s="62"/>
      <c r="D160" s="62">
        <f>SUM(D162:D164)</f>
        <v>66.5</v>
      </c>
      <c r="E160" s="62"/>
      <c r="F160" s="62"/>
      <c r="G160" s="63"/>
      <c r="H160" s="137">
        <f>H161</f>
        <v>79.5</v>
      </c>
      <c r="I160" s="65"/>
    </row>
    <row r="161" spans="2:17" s="66" customFormat="1" x14ac:dyDescent="0.2">
      <c r="B161" s="138" t="s">
        <v>98</v>
      </c>
      <c r="C161" s="62"/>
      <c r="D161" s="62"/>
      <c r="E161" s="62"/>
      <c r="F161" s="62"/>
      <c r="G161" s="63"/>
      <c r="H161" s="137">
        <v>79.5</v>
      </c>
      <c r="I161" s="65"/>
    </row>
    <row r="162" spans="2:17" s="66" customFormat="1" x14ac:dyDescent="0.2">
      <c r="B162" s="8">
        <v>218</v>
      </c>
      <c r="C162" s="76"/>
      <c r="D162" s="69">
        <f>8.9+8.9+8.5</f>
        <v>26.3</v>
      </c>
      <c r="E162" s="62"/>
      <c r="F162" s="62"/>
      <c r="G162" s="63"/>
      <c r="H162" s="64"/>
      <c r="I162" s="65"/>
    </row>
    <row r="163" spans="2:17" outlineLevel="1" x14ac:dyDescent="0.2">
      <c r="B163" s="8" t="s">
        <v>9</v>
      </c>
      <c r="C163" s="69"/>
      <c r="D163" s="69">
        <v>18.2</v>
      </c>
      <c r="E163" s="69"/>
      <c r="F163" s="69"/>
      <c r="G163" s="70"/>
      <c r="H163" s="71"/>
      <c r="I163" s="57"/>
    </row>
    <row r="164" spans="2:17" outlineLevel="1" x14ac:dyDescent="0.2">
      <c r="B164" s="8" t="s">
        <v>43</v>
      </c>
      <c r="C164" s="69"/>
      <c r="D164" s="69">
        <v>22</v>
      </c>
      <c r="E164" s="69"/>
      <c r="F164" s="69"/>
      <c r="G164" s="70"/>
      <c r="H164" s="71"/>
      <c r="I164" s="57"/>
    </row>
    <row r="165" spans="2:17" x14ac:dyDescent="0.2">
      <c r="B165" s="7" t="s">
        <v>16</v>
      </c>
      <c r="C165" s="58"/>
      <c r="D165" s="58"/>
      <c r="E165" s="58"/>
      <c r="F165" s="58"/>
      <c r="G165" s="59"/>
      <c r="H165" s="60"/>
      <c r="I165" s="57"/>
    </row>
    <row r="166" spans="2:17" s="66" customFormat="1" x14ac:dyDescent="0.2">
      <c r="B166" s="36" t="s">
        <v>32</v>
      </c>
      <c r="C166" s="62">
        <f>SUM(C167:C171)</f>
        <v>240.95000000000002</v>
      </c>
      <c r="D166" s="62"/>
      <c r="E166" s="62"/>
      <c r="F166" s="62"/>
      <c r="G166" s="63"/>
      <c r="H166" s="64"/>
      <c r="I166" s="65"/>
      <c r="K166" s="67"/>
      <c r="L166" s="67"/>
      <c r="M166" s="67"/>
      <c r="N166" s="67"/>
      <c r="O166" s="67"/>
      <c r="P166" s="67"/>
      <c r="Q166" s="67"/>
    </row>
    <row r="167" spans="2:17" outlineLevel="1" x14ac:dyDescent="0.2">
      <c r="B167" s="8" t="s">
        <v>33</v>
      </c>
      <c r="C167" s="69">
        <v>84.7</v>
      </c>
      <c r="D167" s="69"/>
      <c r="E167" s="69"/>
      <c r="F167" s="69"/>
      <c r="G167" s="70"/>
      <c r="H167" s="71"/>
      <c r="I167" s="57"/>
      <c r="K167" s="38"/>
      <c r="L167" s="38"/>
      <c r="M167" s="38"/>
      <c r="N167" s="38"/>
      <c r="O167" s="38"/>
      <c r="P167" s="38"/>
      <c r="Q167" s="38"/>
    </row>
    <row r="168" spans="2:17" outlineLevel="1" x14ac:dyDescent="0.2">
      <c r="B168" s="8" t="s">
        <v>33</v>
      </c>
      <c r="C168" s="69">
        <v>32.6</v>
      </c>
      <c r="D168" s="69"/>
      <c r="E168" s="69"/>
      <c r="F168" s="69"/>
      <c r="G168" s="70"/>
      <c r="H168" s="71"/>
      <c r="I168" s="57"/>
      <c r="K168" s="38"/>
      <c r="L168" s="38"/>
      <c r="M168" s="38"/>
      <c r="N168" s="38"/>
      <c r="O168" s="38"/>
      <c r="P168" s="38"/>
      <c r="Q168" s="38"/>
    </row>
    <row r="169" spans="2:17" outlineLevel="1" x14ac:dyDescent="0.2">
      <c r="B169" s="8" t="s">
        <v>33</v>
      </c>
      <c r="C169" s="69">
        <v>71.95</v>
      </c>
      <c r="D169" s="69"/>
      <c r="E169" s="69"/>
      <c r="F169" s="69"/>
      <c r="G169" s="70"/>
      <c r="H169" s="71"/>
      <c r="I169" s="57"/>
      <c r="K169" s="38"/>
      <c r="L169" s="38"/>
      <c r="M169" s="38"/>
      <c r="N169" s="38"/>
      <c r="O169" s="38"/>
      <c r="P169" s="38"/>
      <c r="Q169" s="38"/>
    </row>
    <row r="170" spans="2:17" outlineLevel="1" x14ac:dyDescent="0.2">
      <c r="B170" s="8" t="s">
        <v>33</v>
      </c>
      <c r="C170" s="69">
        <v>19.8</v>
      </c>
      <c r="D170" s="69"/>
      <c r="E170" s="69"/>
      <c r="F170" s="69"/>
      <c r="G170" s="70"/>
      <c r="H170" s="71"/>
      <c r="I170" s="57"/>
      <c r="K170" s="38"/>
      <c r="L170" s="38"/>
      <c r="M170" s="38"/>
      <c r="N170" s="38"/>
      <c r="O170" s="38"/>
      <c r="P170" s="38"/>
      <c r="Q170" s="38"/>
    </row>
    <row r="171" spans="2:17" outlineLevel="1" x14ac:dyDescent="0.2">
      <c r="B171" s="8" t="s">
        <v>34</v>
      </c>
      <c r="C171" s="69">
        <v>31.9</v>
      </c>
      <c r="D171" s="69"/>
      <c r="E171" s="69"/>
      <c r="F171" s="69"/>
      <c r="G171" s="70"/>
      <c r="H171" s="71"/>
      <c r="I171" s="57"/>
      <c r="K171" s="38"/>
      <c r="L171" s="38"/>
      <c r="M171" s="38"/>
      <c r="N171" s="38"/>
      <c r="O171" s="38"/>
      <c r="P171" s="38"/>
      <c r="Q171" s="38"/>
    </row>
    <row r="172" spans="2:17" outlineLevel="1" x14ac:dyDescent="0.2">
      <c r="B172" s="37" t="s">
        <v>37</v>
      </c>
      <c r="C172" s="62"/>
      <c r="D172" s="62"/>
      <c r="E172" s="62">
        <f>SUM(E173)</f>
        <v>19.89</v>
      </c>
      <c r="F172" s="69"/>
      <c r="G172" s="70"/>
      <c r="H172" s="71"/>
      <c r="I172" s="57"/>
      <c r="K172" s="38"/>
      <c r="L172" s="38"/>
      <c r="M172" s="38"/>
      <c r="N172" s="38"/>
      <c r="O172" s="38"/>
      <c r="P172" s="38"/>
      <c r="Q172" s="38"/>
    </row>
    <row r="173" spans="2:17" outlineLevel="1" x14ac:dyDescent="0.2">
      <c r="B173" s="11">
        <v>244</v>
      </c>
      <c r="C173" s="69"/>
      <c r="D173" s="69"/>
      <c r="E173" s="69">
        <v>19.89</v>
      </c>
      <c r="F173" s="69"/>
      <c r="G173" s="70"/>
      <c r="H173" s="71"/>
      <c r="I173" s="57"/>
      <c r="K173" s="38"/>
      <c r="L173" s="38"/>
      <c r="M173" s="38"/>
      <c r="N173" s="38"/>
      <c r="O173" s="38"/>
      <c r="P173" s="38"/>
      <c r="Q173" s="38"/>
    </row>
    <row r="174" spans="2:17" s="66" customFormat="1" x14ac:dyDescent="0.2">
      <c r="B174" s="37" t="s">
        <v>36</v>
      </c>
      <c r="C174" s="82"/>
      <c r="D174" s="62"/>
      <c r="E174" s="62"/>
      <c r="F174" s="62">
        <f>SUM(F175:F182)</f>
        <v>130.47</v>
      </c>
      <c r="G174" s="63"/>
      <c r="H174" s="64"/>
      <c r="I174" s="65"/>
    </row>
    <row r="175" spans="2:17" outlineLevel="1" x14ac:dyDescent="0.2">
      <c r="B175" s="11">
        <v>222</v>
      </c>
      <c r="C175" s="76"/>
      <c r="D175" s="69"/>
      <c r="E175" s="69"/>
      <c r="F175" s="69">
        <v>16.600000000000001</v>
      </c>
      <c r="G175" s="70"/>
      <c r="H175" s="71"/>
      <c r="I175" s="57"/>
      <c r="K175" s="38"/>
      <c r="L175" s="38"/>
      <c r="M175" s="38"/>
      <c r="N175" s="38"/>
      <c r="O175" s="38"/>
      <c r="P175" s="38"/>
      <c r="Q175" s="38"/>
    </row>
    <row r="176" spans="2:17" outlineLevel="1" x14ac:dyDescent="0.2">
      <c r="B176" s="11">
        <v>223</v>
      </c>
      <c r="C176" s="76"/>
      <c r="D176" s="69"/>
      <c r="E176" s="69"/>
      <c r="F176" s="69">
        <v>17.2</v>
      </c>
      <c r="G176" s="70"/>
      <c r="H176" s="71"/>
      <c r="I176" s="57"/>
      <c r="K176" s="38"/>
      <c r="L176" s="38"/>
      <c r="M176" s="38"/>
      <c r="N176" s="38"/>
      <c r="O176" s="38"/>
      <c r="P176" s="38"/>
      <c r="Q176" s="38"/>
    </row>
    <row r="177" spans="2:17" outlineLevel="1" x14ac:dyDescent="0.2">
      <c r="B177" s="11">
        <v>224</v>
      </c>
      <c r="C177" s="76"/>
      <c r="D177" s="69"/>
      <c r="E177" s="69"/>
      <c r="F177" s="69">
        <v>16.600000000000001</v>
      </c>
      <c r="G177" s="70"/>
      <c r="H177" s="71"/>
      <c r="I177" s="57"/>
      <c r="K177" s="38"/>
      <c r="L177" s="38"/>
      <c r="M177" s="38"/>
      <c r="N177" s="38"/>
      <c r="O177" s="38"/>
      <c r="P177" s="38"/>
      <c r="Q177" s="38"/>
    </row>
    <row r="178" spans="2:17" outlineLevel="1" x14ac:dyDescent="0.2">
      <c r="B178" s="11">
        <v>225</v>
      </c>
      <c r="C178" s="76"/>
      <c r="D178" s="69"/>
      <c r="E178" s="69"/>
      <c r="F178" s="69">
        <v>16.899999999999999</v>
      </c>
      <c r="G178" s="70"/>
      <c r="H178" s="71"/>
      <c r="I178" s="57"/>
      <c r="K178" s="38"/>
      <c r="L178" s="38"/>
      <c r="M178" s="38"/>
      <c r="N178" s="38"/>
      <c r="O178" s="38"/>
      <c r="P178" s="38"/>
      <c r="Q178" s="38"/>
    </row>
    <row r="179" spans="2:17" outlineLevel="1" x14ac:dyDescent="0.2">
      <c r="B179" s="11">
        <v>226</v>
      </c>
      <c r="C179" s="76"/>
      <c r="D179" s="69"/>
      <c r="E179" s="69"/>
      <c r="F179" s="69">
        <v>16.899999999999999</v>
      </c>
      <c r="G179" s="70"/>
      <c r="H179" s="71"/>
      <c r="I179" s="57"/>
      <c r="K179" s="38"/>
      <c r="L179" s="38"/>
      <c r="M179" s="38"/>
      <c r="N179" s="38"/>
      <c r="O179" s="38"/>
      <c r="P179" s="38"/>
      <c r="Q179" s="38"/>
    </row>
    <row r="180" spans="2:17" ht="12" customHeight="1" outlineLevel="1" x14ac:dyDescent="0.2">
      <c r="B180" s="11">
        <v>227</v>
      </c>
      <c r="C180" s="76"/>
      <c r="D180" s="69"/>
      <c r="E180" s="69"/>
      <c r="F180" s="83">
        <v>16.8</v>
      </c>
      <c r="G180" s="70"/>
      <c r="H180" s="71"/>
      <c r="I180" s="57"/>
      <c r="K180" s="38"/>
      <c r="L180" s="38"/>
      <c r="M180" s="38"/>
      <c r="N180" s="38"/>
      <c r="O180" s="38"/>
      <c r="P180" s="38"/>
      <c r="Q180" s="38"/>
    </row>
    <row r="181" spans="2:17" ht="12" customHeight="1" outlineLevel="1" x14ac:dyDescent="0.2">
      <c r="B181" s="11">
        <v>242</v>
      </c>
      <c r="C181" s="76"/>
      <c r="D181" s="69"/>
      <c r="E181" s="69"/>
      <c r="F181" s="83">
        <v>11.81</v>
      </c>
      <c r="G181" s="70"/>
      <c r="H181" s="71"/>
      <c r="I181" s="57"/>
      <c r="K181" s="38"/>
      <c r="L181" s="38"/>
      <c r="M181" s="38"/>
      <c r="N181" s="38"/>
      <c r="O181" s="38"/>
      <c r="P181" s="38"/>
      <c r="Q181" s="38"/>
    </row>
    <row r="182" spans="2:17" outlineLevel="1" x14ac:dyDescent="0.2">
      <c r="B182" s="8">
        <v>243</v>
      </c>
      <c r="C182" s="69"/>
      <c r="D182" s="69"/>
      <c r="E182" s="69"/>
      <c r="F182" s="69">
        <v>17.66</v>
      </c>
      <c r="G182" s="70"/>
      <c r="H182" s="71"/>
      <c r="I182" s="57"/>
      <c r="K182" s="38"/>
      <c r="L182" s="38"/>
      <c r="M182" s="38"/>
      <c r="N182" s="38"/>
      <c r="O182" s="38"/>
      <c r="P182" s="38"/>
      <c r="Q182" s="38"/>
    </row>
    <row r="183" spans="2:17" s="66" customFormat="1" x14ac:dyDescent="0.2">
      <c r="B183" s="36" t="s">
        <v>4</v>
      </c>
      <c r="C183" s="62"/>
      <c r="D183" s="62"/>
      <c r="E183" s="62"/>
      <c r="F183" s="62"/>
      <c r="G183" s="63">
        <f>SUM(G184)</f>
        <v>22.1</v>
      </c>
      <c r="H183" s="64"/>
      <c r="I183" s="65"/>
    </row>
    <row r="184" spans="2:17" outlineLevel="1" x14ac:dyDescent="0.2">
      <c r="B184" s="8"/>
      <c r="C184" s="69"/>
      <c r="D184" s="69"/>
      <c r="E184" s="69"/>
      <c r="F184" s="69"/>
      <c r="G184" s="70">
        <v>22.1</v>
      </c>
      <c r="H184" s="71"/>
      <c r="I184" s="57"/>
      <c r="K184" s="38"/>
      <c r="L184" s="38"/>
      <c r="M184" s="38"/>
      <c r="N184" s="38"/>
      <c r="O184" s="38"/>
      <c r="P184" s="38"/>
      <c r="Q184" s="38"/>
    </row>
    <row r="185" spans="2:17" x14ac:dyDescent="0.2">
      <c r="B185" s="7" t="s">
        <v>19</v>
      </c>
      <c r="C185" s="58"/>
      <c r="D185" s="58"/>
      <c r="E185" s="58"/>
      <c r="F185" s="58"/>
      <c r="G185" s="59"/>
      <c r="H185" s="60"/>
      <c r="I185" s="57"/>
    </row>
    <row r="186" spans="2:17" s="66" customFormat="1" x14ac:dyDescent="0.2">
      <c r="B186" s="36" t="s">
        <v>32</v>
      </c>
      <c r="C186" s="62">
        <f>SUM(C187)</f>
        <v>70.47</v>
      </c>
      <c r="D186" s="62"/>
      <c r="E186" s="62"/>
      <c r="F186" s="62"/>
      <c r="G186" s="63"/>
      <c r="H186" s="64"/>
      <c r="I186" s="65"/>
      <c r="K186" s="67"/>
      <c r="L186" s="67"/>
      <c r="M186" s="67"/>
      <c r="N186" s="67"/>
      <c r="O186" s="67"/>
      <c r="P186" s="67"/>
      <c r="Q186" s="67"/>
    </row>
    <row r="187" spans="2:17" outlineLevel="1" x14ac:dyDescent="0.2">
      <c r="B187" s="8" t="s">
        <v>33</v>
      </c>
      <c r="C187" s="69">
        <v>70.47</v>
      </c>
      <c r="D187" s="69"/>
      <c r="E187" s="69"/>
      <c r="F187" s="69"/>
      <c r="G187" s="70"/>
      <c r="H187" s="71"/>
      <c r="I187" s="57"/>
    </row>
    <row r="188" spans="2:17" s="66" customFormat="1" x14ac:dyDescent="0.2">
      <c r="B188" s="37" t="s">
        <v>36</v>
      </c>
      <c r="C188" s="62"/>
      <c r="D188" s="62"/>
      <c r="E188" s="62">
        <f>SUM(E189:E193)</f>
        <v>144.26000000000002</v>
      </c>
      <c r="F188" s="62"/>
      <c r="G188" s="63"/>
      <c r="H188" s="64"/>
      <c r="I188" s="65"/>
      <c r="K188" s="67"/>
      <c r="L188" s="67"/>
      <c r="M188" s="67"/>
      <c r="N188" s="67"/>
      <c r="O188" s="67"/>
      <c r="P188" s="67"/>
      <c r="Q188" s="67"/>
    </row>
    <row r="189" spans="2:17" outlineLevel="1" x14ac:dyDescent="0.2">
      <c r="B189" s="11">
        <v>231</v>
      </c>
      <c r="C189" s="69"/>
      <c r="D189" s="69"/>
      <c r="E189" s="69">
        <v>13.25</v>
      </c>
      <c r="F189" s="69"/>
      <c r="G189" s="70"/>
      <c r="H189" s="71"/>
      <c r="I189" s="57"/>
    </row>
    <row r="190" spans="2:17" outlineLevel="1" x14ac:dyDescent="0.2">
      <c r="B190" s="11">
        <v>232</v>
      </c>
      <c r="C190" s="69"/>
      <c r="D190" s="69"/>
      <c r="E190" s="69">
        <v>12.95</v>
      </c>
      <c r="F190" s="69"/>
      <c r="G190" s="70"/>
      <c r="H190" s="71"/>
      <c r="I190" s="57"/>
    </row>
    <row r="191" spans="2:17" outlineLevel="1" x14ac:dyDescent="0.2">
      <c r="B191" s="11">
        <v>234</v>
      </c>
      <c r="C191" s="69"/>
      <c r="D191" s="69"/>
      <c r="E191" s="69">
        <v>90.67</v>
      </c>
      <c r="F191" s="69"/>
      <c r="G191" s="70"/>
      <c r="H191" s="71"/>
      <c r="I191" s="57"/>
    </row>
    <row r="192" spans="2:17" outlineLevel="1" x14ac:dyDescent="0.2">
      <c r="B192" s="11">
        <v>236</v>
      </c>
      <c r="C192" s="69"/>
      <c r="D192" s="69"/>
      <c r="E192" s="69">
        <v>13.68</v>
      </c>
      <c r="F192" s="69"/>
      <c r="G192" s="70"/>
      <c r="H192" s="71"/>
      <c r="I192" s="57"/>
    </row>
    <row r="193" spans="2:17" outlineLevel="1" x14ac:dyDescent="0.2">
      <c r="B193" s="11">
        <v>237</v>
      </c>
      <c r="C193" s="69"/>
      <c r="D193" s="69"/>
      <c r="E193" s="69">
        <v>13.71</v>
      </c>
      <c r="F193" s="69"/>
      <c r="G193" s="70"/>
      <c r="H193" s="71"/>
      <c r="I193" s="57"/>
    </row>
    <row r="194" spans="2:17" s="66" customFormat="1" x14ac:dyDescent="0.2">
      <c r="B194" s="36" t="s">
        <v>4</v>
      </c>
      <c r="C194" s="62"/>
      <c r="D194" s="62"/>
      <c r="E194" s="62"/>
      <c r="F194" s="62"/>
      <c r="G194" s="63">
        <f>SUM(G195)</f>
        <v>3.25</v>
      </c>
      <c r="H194" s="64"/>
      <c r="I194" s="65"/>
      <c r="K194" s="84"/>
      <c r="L194" s="84"/>
      <c r="M194" s="84"/>
      <c r="N194" s="84"/>
      <c r="O194" s="84"/>
      <c r="P194" s="84"/>
      <c r="Q194" s="84"/>
    </row>
    <row r="195" spans="2:17" outlineLevel="1" x14ac:dyDescent="0.2">
      <c r="B195" s="8"/>
      <c r="C195" s="69"/>
      <c r="D195" s="69"/>
      <c r="E195" s="69"/>
      <c r="F195" s="69"/>
      <c r="G195" s="70">
        <v>3.25</v>
      </c>
      <c r="H195" s="71"/>
      <c r="I195" s="57"/>
      <c r="J195" s="9"/>
      <c r="K195" s="12"/>
      <c r="L195" s="12"/>
      <c r="M195" s="12"/>
      <c r="N195" s="12"/>
      <c r="O195" s="12"/>
      <c r="P195" s="12"/>
      <c r="Q195" s="12"/>
    </row>
    <row r="196" spans="2:17" s="66" customFormat="1" x14ac:dyDescent="0.2">
      <c r="B196" s="36" t="s">
        <v>38</v>
      </c>
      <c r="C196" s="62"/>
      <c r="D196" s="62">
        <f>SUM(D197:D199)</f>
        <v>40.96</v>
      </c>
      <c r="E196" s="62"/>
      <c r="F196" s="62"/>
      <c r="G196" s="63"/>
      <c r="H196" s="64"/>
      <c r="I196" s="65"/>
      <c r="K196" s="84"/>
      <c r="L196" s="84"/>
      <c r="M196" s="84"/>
      <c r="N196" s="84"/>
      <c r="O196" s="84"/>
      <c r="P196" s="84"/>
      <c r="Q196" s="84"/>
    </row>
    <row r="197" spans="2:17" s="66" customFormat="1" x14ac:dyDescent="0.2">
      <c r="B197" s="8">
        <v>228</v>
      </c>
      <c r="C197" s="62"/>
      <c r="D197" s="69">
        <v>14.13</v>
      </c>
      <c r="E197" s="62"/>
      <c r="F197" s="62"/>
      <c r="G197" s="63"/>
      <c r="H197" s="64"/>
      <c r="I197" s="65"/>
      <c r="K197" s="84"/>
      <c r="L197" s="84"/>
      <c r="M197" s="84"/>
      <c r="N197" s="84"/>
      <c r="O197" s="84"/>
      <c r="P197" s="84"/>
      <c r="Q197" s="84"/>
    </row>
    <row r="198" spans="2:17" outlineLevel="1" x14ac:dyDescent="0.2">
      <c r="B198" s="8">
        <v>229</v>
      </c>
      <c r="C198" s="76"/>
      <c r="D198" s="75">
        <v>12.54</v>
      </c>
      <c r="E198" s="69"/>
      <c r="F198" s="69"/>
      <c r="G198" s="70"/>
      <c r="H198" s="71"/>
      <c r="I198" s="57"/>
      <c r="K198" s="85"/>
      <c r="L198" s="85"/>
      <c r="M198" s="85"/>
      <c r="N198" s="85"/>
      <c r="O198" s="85"/>
      <c r="P198" s="85"/>
      <c r="Q198" s="85"/>
    </row>
    <row r="199" spans="2:17" outlineLevel="1" x14ac:dyDescent="0.2">
      <c r="B199" s="8">
        <v>235</v>
      </c>
      <c r="C199" s="69"/>
      <c r="D199" s="69">
        <v>14.29</v>
      </c>
      <c r="E199" s="69"/>
      <c r="F199" s="69"/>
      <c r="G199" s="70"/>
      <c r="H199" s="71"/>
      <c r="I199" s="57"/>
      <c r="K199" s="85"/>
      <c r="L199" s="85"/>
      <c r="M199" s="85"/>
      <c r="N199" s="85"/>
      <c r="O199" s="85"/>
      <c r="P199" s="85"/>
      <c r="Q199" s="85"/>
    </row>
    <row r="200" spans="2:17" x14ac:dyDescent="0.2">
      <c r="B200" s="7" t="s">
        <v>17</v>
      </c>
      <c r="C200" s="58"/>
      <c r="D200" s="58"/>
      <c r="E200" s="58"/>
      <c r="F200" s="58"/>
      <c r="G200" s="59"/>
      <c r="H200" s="60"/>
      <c r="I200" s="57"/>
      <c r="K200" s="85"/>
      <c r="L200" s="85"/>
      <c r="M200" s="85"/>
      <c r="N200" s="85"/>
      <c r="O200" s="85"/>
      <c r="P200" s="85"/>
      <c r="Q200" s="85"/>
    </row>
    <row r="201" spans="2:17" s="66" customFormat="1" x14ac:dyDescent="0.2">
      <c r="B201" s="36" t="s">
        <v>32</v>
      </c>
      <c r="C201" s="62">
        <f>SUM(C202)</f>
        <v>79.56</v>
      </c>
      <c r="D201" s="62"/>
      <c r="E201" s="62"/>
      <c r="F201" s="62"/>
      <c r="G201" s="63"/>
      <c r="H201" s="64"/>
      <c r="I201" s="65"/>
      <c r="K201" s="84"/>
      <c r="L201" s="84"/>
      <c r="M201" s="84"/>
      <c r="N201" s="84"/>
      <c r="O201" s="84"/>
      <c r="P201" s="84"/>
      <c r="Q201" s="84"/>
    </row>
    <row r="202" spans="2:17" outlineLevel="1" x14ac:dyDescent="0.2">
      <c r="B202" s="8" t="s">
        <v>33</v>
      </c>
      <c r="C202" s="69">
        <v>79.56</v>
      </c>
      <c r="D202" s="69"/>
      <c r="E202" s="69"/>
      <c r="F202" s="69"/>
      <c r="G202" s="70"/>
      <c r="H202" s="71"/>
      <c r="I202" s="57"/>
      <c r="K202" s="85"/>
      <c r="L202" s="85"/>
      <c r="M202" s="85"/>
      <c r="N202" s="85"/>
      <c r="O202" s="85"/>
      <c r="P202" s="85"/>
      <c r="Q202" s="85"/>
    </row>
    <row r="203" spans="2:17" s="66" customFormat="1" x14ac:dyDescent="0.2">
      <c r="B203" s="37" t="s">
        <v>36</v>
      </c>
      <c r="C203" s="62"/>
      <c r="D203" s="62"/>
      <c r="E203" s="62"/>
      <c r="F203" s="62">
        <f>SUM(F204:F208)</f>
        <v>74.38</v>
      </c>
      <c r="G203" s="63"/>
      <c r="H203" s="64"/>
      <c r="I203" s="65"/>
      <c r="K203" s="84"/>
      <c r="L203" s="84"/>
      <c r="M203" s="84"/>
      <c r="N203" s="84"/>
      <c r="O203" s="84"/>
      <c r="P203" s="84"/>
      <c r="Q203" s="84"/>
    </row>
    <row r="204" spans="2:17" s="66" customFormat="1" x14ac:dyDescent="0.2">
      <c r="B204" s="11">
        <v>247</v>
      </c>
      <c r="C204" s="62"/>
      <c r="D204" s="62"/>
      <c r="E204" s="62"/>
      <c r="F204" s="69">
        <v>13.26</v>
      </c>
      <c r="G204" s="63"/>
      <c r="H204" s="64"/>
      <c r="I204" s="65"/>
      <c r="K204" s="84"/>
      <c r="L204" s="84"/>
      <c r="M204" s="84"/>
      <c r="N204" s="84"/>
      <c r="O204" s="84"/>
      <c r="P204" s="84"/>
      <c r="Q204" s="84"/>
    </row>
    <row r="205" spans="2:17" outlineLevel="1" x14ac:dyDescent="0.2">
      <c r="B205" s="11">
        <v>249</v>
      </c>
      <c r="C205" s="69"/>
      <c r="D205" s="69"/>
      <c r="E205" s="69"/>
      <c r="F205" s="69">
        <v>16.75</v>
      </c>
      <c r="G205" s="70"/>
      <c r="H205" s="71"/>
      <c r="I205" s="57"/>
      <c r="K205" s="85"/>
      <c r="L205" s="85"/>
      <c r="M205" s="85"/>
      <c r="N205" s="85"/>
      <c r="O205" s="85"/>
      <c r="P205" s="85"/>
      <c r="Q205" s="85"/>
    </row>
    <row r="206" spans="2:17" ht="12.75" customHeight="1" outlineLevel="1" x14ac:dyDescent="0.2">
      <c r="B206" s="11">
        <v>250</v>
      </c>
      <c r="C206" s="69"/>
      <c r="D206" s="69"/>
      <c r="E206" s="69"/>
      <c r="F206" s="69">
        <v>16</v>
      </c>
      <c r="G206" s="70"/>
      <c r="H206" s="71"/>
      <c r="I206" s="57"/>
      <c r="K206" s="85"/>
      <c r="L206" s="85"/>
      <c r="M206" s="85"/>
      <c r="N206" s="85"/>
      <c r="O206" s="85"/>
      <c r="P206" s="85"/>
      <c r="Q206" s="85"/>
    </row>
    <row r="207" spans="2:17" outlineLevel="1" x14ac:dyDescent="0.2">
      <c r="B207" s="8">
        <v>254</v>
      </c>
      <c r="C207" s="69"/>
      <c r="D207" s="69"/>
      <c r="E207" s="69"/>
      <c r="F207" s="69">
        <v>15.48</v>
      </c>
      <c r="G207" s="70"/>
      <c r="H207" s="71"/>
      <c r="I207" s="57"/>
      <c r="K207" s="85"/>
      <c r="L207" s="85"/>
      <c r="M207" s="85"/>
      <c r="N207" s="85"/>
      <c r="O207" s="85"/>
      <c r="P207" s="85"/>
      <c r="Q207" s="85"/>
    </row>
    <row r="208" spans="2:17" outlineLevel="1" x14ac:dyDescent="0.2">
      <c r="B208" s="8">
        <v>257</v>
      </c>
      <c r="C208" s="69"/>
      <c r="D208" s="69"/>
      <c r="E208" s="69"/>
      <c r="F208" s="69">
        <v>12.89</v>
      </c>
      <c r="G208" s="70"/>
      <c r="H208" s="71"/>
      <c r="I208" s="57"/>
      <c r="K208" s="85"/>
      <c r="L208" s="85"/>
      <c r="M208" s="85"/>
      <c r="N208" s="85"/>
      <c r="O208" s="85"/>
      <c r="P208" s="85"/>
      <c r="Q208" s="85"/>
    </row>
    <row r="209" spans="2:17" s="66" customFormat="1" x14ac:dyDescent="0.2">
      <c r="B209" s="36" t="s">
        <v>37</v>
      </c>
      <c r="C209" s="62"/>
      <c r="D209" s="62"/>
      <c r="E209" s="62">
        <f>SUM(E210:E215)</f>
        <v>124.65</v>
      </c>
      <c r="F209" s="62"/>
      <c r="G209" s="63"/>
      <c r="H209" s="64"/>
      <c r="I209" s="65"/>
      <c r="K209" s="84"/>
      <c r="L209" s="84"/>
      <c r="M209" s="84"/>
      <c r="N209" s="84"/>
      <c r="O209" s="84"/>
      <c r="P209" s="84"/>
      <c r="Q209" s="84"/>
    </row>
    <row r="210" spans="2:17" outlineLevel="1" x14ac:dyDescent="0.2">
      <c r="B210" s="8">
        <v>246</v>
      </c>
      <c r="C210" s="69"/>
      <c r="D210" s="69"/>
      <c r="E210" s="69">
        <v>15.82</v>
      </c>
      <c r="F210" s="69"/>
      <c r="G210" s="70"/>
      <c r="H210" s="71"/>
      <c r="I210" s="57"/>
      <c r="K210" s="85"/>
      <c r="L210" s="85"/>
      <c r="M210" s="85"/>
      <c r="N210" s="85"/>
      <c r="O210" s="85"/>
      <c r="P210" s="85"/>
      <c r="Q210" s="85"/>
    </row>
    <row r="211" spans="2:17" outlineLevel="1" x14ac:dyDescent="0.2">
      <c r="B211" s="8">
        <v>248</v>
      </c>
      <c r="C211" s="69"/>
      <c r="D211" s="69"/>
      <c r="E211" s="69">
        <v>18.53</v>
      </c>
      <c r="F211" s="69"/>
      <c r="G211" s="70"/>
      <c r="H211" s="71"/>
      <c r="I211" s="57"/>
      <c r="K211" s="85"/>
      <c r="L211" s="85"/>
      <c r="M211" s="85"/>
      <c r="N211" s="85"/>
      <c r="O211" s="85"/>
      <c r="P211" s="85"/>
      <c r="Q211" s="85"/>
    </row>
    <row r="212" spans="2:17" outlineLevel="1" x14ac:dyDescent="0.2">
      <c r="B212" s="8">
        <v>251</v>
      </c>
      <c r="C212" s="69"/>
      <c r="D212" s="69"/>
      <c r="E212" s="69">
        <v>23.15</v>
      </c>
      <c r="F212" s="69"/>
      <c r="G212" s="70"/>
      <c r="H212" s="71"/>
      <c r="I212" s="57"/>
      <c r="K212" s="85"/>
      <c r="L212" s="85"/>
      <c r="M212" s="85"/>
      <c r="N212" s="85"/>
      <c r="O212" s="85"/>
      <c r="P212" s="85"/>
      <c r="Q212" s="85"/>
    </row>
    <row r="213" spans="2:17" outlineLevel="1" x14ac:dyDescent="0.2">
      <c r="B213" s="8">
        <v>253</v>
      </c>
      <c r="C213" s="69"/>
      <c r="D213" s="69"/>
      <c r="E213" s="69">
        <v>27.75</v>
      </c>
      <c r="F213" s="69"/>
      <c r="G213" s="70"/>
      <c r="H213" s="71"/>
      <c r="I213" s="57"/>
      <c r="K213" s="85"/>
      <c r="L213" s="85"/>
      <c r="M213" s="85"/>
      <c r="N213" s="85"/>
      <c r="O213" s="85"/>
      <c r="P213" s="85"/>
      <c r="Q213" s="85"/>
    </row>
    <row r="214" spans="2:17" outlineLevel="1" x14ac:dyDescent="0.2">
      <c r="B214" s="8">
        <v>256</v>
      </c>
      <c r="C214" s="69"/>
      <c r="D214" s="69"/>
      <c r="E214" s="69">
        <v>23.4</v>
      </c>
      <c r="F214" s="69"/>
      <c r="G214" s="70"/>
      <c r="H214" s="71"/>
      <c r="I214" s="57"/>
      <c r="K214" s="85"/>
      <c r="L214" s="85"/>
      <c r="M214" s="85"/>
      <c r="N214" s="85"/>
      <c r="O214" s="85"/>
      <c r="P214" s="85"/>
      <c r="Q214" s="85"/>
    </row>
    <row r="215" spans="2:17" outlineLevel="1" x14ac:dyDescent="0.2">
      <c r="B215" s="8">
        <v>258</v>
      </c>
      <c r="C215" s="69"/>
      <c r="D215" s="69"/>
      <c r="E215" s="69">
        <v>16</v>
      </c>
      <c r="F215" s="69"/>
      <c r="G215" s="70"/>
      <c r="H215" s="71"/>
      <c r="I215" s="57"/>
      <c r="K215" s="85"/>
      <c r="L215" s="85"/>
      <c r="M215" s="85"/>
      <c r="N215" s="85"/>
      <c r="O215" s="85"/>
      <c r="P215" s="85"/>
      <c r="Q215" s="85"/>
    </row>
    <row r="216" spans="2:17" s="66" customFormat="1" x14ac:dyDescent="0.2">
      <c r="B216" s="36" t="s">
        <v>38</v>
      </c>
      <c r="C216" s="62"/>
      <c r="D216" s="62">
        <f>SUM(D217:D219)</f>
        <v>32.5</v>
      </c>
      <c r="E216" s="62"/>
      <c r="F216" s="62"/>
      <c r="G216" s="63"/>
      <c r="H216" s="64"/>
      <c r="I216" s="65"/>
      <c r="K216" s="84"/>
      <c r="L216" s="84"/>
      <c r="M216" s="84"/>
      <c r="N216" s="84"/>
      <c r="O216" s="84"/>
      <c r="P216" s="84"/>
      <c r="Q216" s="84"/>
    </row>
    <row r="217" spans="2:17" s="66" customFormat="1" x14ac:dyDescent="0.2">
      <c r="B217" s="8">
        <v>245</v>
      </c>
      <c r="C217" s="69"/>
      <c r="D217" s="69">
        <v>7.02</v>
      </c>
      <c r="E217" s="62"/>
      <c r="F217" s="62"/>
      <c r="G217" s="63"/>
      <c r="H217" s="64"/>
      <c r="I217" s="65"/>
      <c r="K217" s="84"/>
      <c r="L217" s="84"/>
      <c r="M217" s="84"/>
      <c r="N217" s="84"/>
      <c r="O217" s="84"/>
      <c r="P217" s="84"/>
      <c r="Q217" s="84"/>
    </row>
    <row r="218" spans="2:17" ht="13.5" customHeight="1" outlineLevel="1" x14ac:dyDescent="0.2">
      <c r="B218" s="8">
        <v>259</v>
      </c>
      <c r="C218" s="69"/>
      <c r="D218" s="69">
        <v>10.01</v>
      </c>
      <c r="E218" s="69"/>
      <c r="F218" s="69"/>
      <c r="G218" s="70"/>
      <c r="H218" s="71"/>
      <c r="I218" s="57"/>
      <c r="K218" s="85"/>
      <c r="L218" s="85"/>
      <c r="M218" s="85"/>
      <c r="N218" s="85"/>
      <c r="O218" s="85"/>
      <c r="P218" s="85"/>
      <c r="Q218" s="85"/>
    </row>
    <row r="219" spans="2:17" ht="13.5" customHeight="1" outlineLevel="1" x14ac:dyDescent="0.2">
      <c r="B219" s="8">
        <v>252</v>
      </c>
      <c r="C219" s="69"/>
      <c r="D219" s="69">
        <v>15.47</v>
      </c>
      <c r="E219" s="69"/>
      <c r="F219" s="69"/>
      <c r="G219" s="70"/>
      <c r="H219" s="71"/>
      <c r="I219" s="57"/>
      <c r="K219" s="85"/>
      <c r="L219" s="85"/>
      <c r="M219" s="85"/>
      <c r="N219" s="85"/>
      <c r="O219" s="85"/>
      <c r="P219" s="85"/>
      <c r="Q219" s="85"/>
    </row>
    <row r="220" spans="2:17" ht="13.5" customHeight="1" outlineLevel="1" x14ac:dyDescent="0.2">
      <c r="B220" s="36" t="s">
        <v>4</v>
      </c>
      <c r="C220" s="69"/>
      <c r="D220" s="69"/>
      <c r="E220" s="69"/>
      <c r="F220" s="69"/>
      <c r="G220" s="63">
        <f>SUM(G221)</f>
        <v>10.02</v>
      </c>
      <c r="H220" s="71"/>
      <c r="I220" s="57"/>
      <c r="K220" s="85"/>
      <c r="L220" s="85"/>
      <c r="M220" s="85"/>
      <c r="N220" s="85"/>
      <c r="O220" s="85"/>
      <c r="P220" s="85"/>
      <c r="Q220" s="85"/>
    </row>
    <row r="221" spans="2:17" ht="13.5" customHeight="1" outlineLevel="1" x14ac:dyDescent="0.2">
      <c r="B221" s="8"/>
      <c r="C221" s="69"/>
      <c r="D221" s="69"/>
      <c r="E221" s="69"/>
      <c r="F221" s="69"/>
      <c r="G221" s="70">
        <f>3.14+3.6+3.28</f>
        <v>10.02</v>
      </c>
      <c r="H221" s="71"/>
      <c r="I221" s="57"/>
      <c r="K221" s="85"/>
      <c r="L221" s="85"/>
      <c r="M221" s="85"/>
      <c r="N221" s="85"/>
      <c r="O221" s="85"/>
      <c r="P221" s="85"/>
      <c r="Q221" s="85"/>
    </row>
    <row r="222" spans="2:17" x14ac:dyDescent="0.2">
      <c r="B222" s="7" t="s">
        <v>24</v>
      </c>
      <c r="C222" s="58"/>
      <c r="D222" s="58"/>
      <c r="E222" s="58"/>
      <c r="F222" s="58"/>
      <c r="G222" s="59"/>
      <c r="H222" s="60"/>
      <c r="I222" s="57"/>
      <c r="J222" s="9"/>
      <c r="K222" s="10"/>
    </row>
    <row r="223" spans="2:17" x14ac:dyDescent="0.2">
      <c r="B223" s="36" t="s">
        <v>38</v>
      </c>
      <c r="C223" s="69"/>
      <c r="D223" s="62">
        <f>SUM(D224:D224)</f>
        <v>35.799999999999997</v>
      </c>
      <c r="E223" s="69"/>
      <c r="F223" s="69"/>
      <c r="G223" s="70"/>
      <c r="H223" s="79"/>
      <c r="I223" s="57"/>
      <c r="J223" s="9"/>
      <c r="K223" s="10"/>
    </row>
    <row r="224" spans="2:17" x14ac:dyDescent="0.2">
      <c r="B224" s="36"/>
      <c r="C224" s="69"/>
      <c r="D224" s="69">
        <v>35.799999999999997</v>
      </c>
      <c r="E224" s="69"/>
      <c r="F224" s="69"/>
      <c r="G224" s="70"/>
      <c r="H224" s="79"/>
      <c r="I224" s="57"/>
      <c r="J224" s="9"/>
      <c r="K224" s="10"/>
    </row>
    <row r="225" spans="2:17" s="66" customFormat="1" x14ac:dyDescent="0.2">
      <c r="B225" s="36" t="s">
        <v>32</v>
      </c>
      <c r="C225" s="62"/>
      <c r="D225" s="62"/>
      <c r="E225" s="62"/>
      <c r="F225" s="62"/>
      <c r="G225" s="63"/>
      <c r="H225" s="64">
        <f>SUM(H226:H227)</f>
        <v>42.1</v>
      </c>
      <c r="I225" s="65"/>
      <c r="J225" s="19"/>
      <c r="K225" s="4"/>
      <c r="L225" s="67"/>
      <c r="M225" s="67"/>
      <c r="N225" s="67"/>
      <c r="O225" s="67"/>
      <c r="P225" s="67"/>
      <c r="Q225" s="67"/>
    </row>
    <row r="226" spans="2:17" outlineLevel="1" x14ac:dyDescent="0.2">
      <c r="B226" s="8" t="s">
        <v>34</v>
      </c>
      <c r="C226" s="69"/>
      <c r="D226" s="69"/>
      <c r="E226" s="69"/>
      <c r="F226" s="69"/>
      <c r="G226" s="70"/>
      <c r="H226" s="79">
        <v>23.6</v>
      </c>
      <c r="I226" s="57"/>
      <c r="J226" s="9"/>
      <c r="K226" s="10"/>
    </row>
    <row r="227" spans="2:17" outlineLevel="1" x14ac:dyDescent="0.2">
      <c r="B227" s="8" t="s">
        <v>34</v>
      </c>
      <c r="C227" s="69"/>
      <c r="D227" s="69"/>
      <c r="E227" s="69"/>
      <c r="F227" s="69"/>
      <c r="G227" s="70"/>
      <c r="H227" s="79">
        <v>18.5</v>
      </c>
      <c r="I227" s="57"/>
      <c r="J227" s="9"/>
      <c r="K227" s="10"/>
    </row>
    <row r="228" spans="2:17" x14ac:dyDescent="0.2">
      <c r="B228" s="155" t="s">
        <v>20</v>
      </c>
      <c r="C228" s="156"/>
      <c r="D228" s="156"/>
      <c r="E228" s="156"/>
      <c r="F228" s="156"/>
      <c r="G228" s="156"/>
      <c r="H228" s="157"/>
      <c r="I228" s="13"/>
      <c r="K228" s="85"/>
      <c r="L228" s="85"/>
      <c r="M228" s="85"/>
      <c r="N228" s="85"/>
      <c r="O228" s="85"/>
      <c r="P228" s="85"/>
      <c r="Q228" s="85"/>
    </row>
    <row r="229" spans="2:17" x14ac:dyDescent="0.2">
      <c r="B229" s="7" t="s">
        <v>18</v>
      </c>
      <c r="C229" s="58"/>
      <c r="D229" s="58"/>
      <c r="E229" s="58"/>
      <c r="F229" s="58"/>
      <c r="G229" s="59"/>
      <c r="H229" s="60"/>
      <c r="I229" s="57"/>
      <c r="K229" s="85"/>
      <c r="L229" s="85"/>
      <c r="M229" s="85"/>
      <c r="N229" s="85"/>
      <c r="O229" s="85"/>
      <c r="P229" s="85"/>
      <c r="Q229" s="85"/>
    </row>
    <row r="230" spans="2:17" s="66" customFormat="1" x14ac:dyDescent="0.2">
      <c r="B230" s="36" t="s">
        <v>32</v>
      </c>
      <c r="C230" s="62">
        <f>SUM(C231:C237)</f>
        <v>150.79</v>
      </c>
      <c r="D230" s="62"/>
      <c r="E230" s="62"/>
      <c r="F230" s="62"/>
      <c r="G230" s="63"/>
      <c r="H230" s="64"/>
      <c r="I230" s="65"/>
      <c r="K230" s="84"/>
      <c r="L230" s="84"/>
      <c r="M230" s="84"/>
      <c r="N230" s="84"/>
      <c r="O230" s="84"/>
      <c r="P230" s="84"/>
      <c r="Q230" s="84"/>
    </row>
    <row r="231" spans="2:17" outlineLevel="1" x14ac:dyDescent="0.2">
      <c r="B231" s="8" t="s">
        <v>33</v>
      </c>
      <c r="C231" s="69">
        <v>40.65</v>
      </c>
      <c r="D231" s="69"/>
      <c r="E231" s="69"/>
      <c r="F231" s="69"/>
      <c r="G231" s="70"/>
      <c r="H231" s="71"/>
      <c r="I231" s="57"/>
      <c r="K231" s="85"/>
      <c r="L231" s="85"/>
      <c r="M231" s="85"/>
      <c r="N231" s="85"/>
      <c r="O231" s="85"/>
      <c r="P231" s="85"/>
      <c r="Q231" s="85"/>
    </row>
    <row r="232" spans="2:17" outlineLevel="1" x14ac:dyDescent="0.2">
      <c r="B232" s="8" t="s">
        <v>33</v>
      </c>
      <c r="C232" s="69">
        <v>4.41</v>
      </c>
      <c r="D232" s="69"/>
      <c r="E232" s="69"/>
      <c r="F232" s="69"/>
      <c r="G232" s="70"/>
      <c r="H232" s="71"/>
      <c r="I232" s="57"/>
      <c r="K232" s="85"/>
      <c r="L232" s="85"/>
      <c r="M232" s="85"/>
      <c r="N232" s="85"/>
      <c r="O232" s="85"/>
      <c r="P232" s="85"/>
      <c r="Q232" s="85"/>
    </row>
    <row r="233" spans="2:17" outlineLevel="1" x14ac:dyDescent="0.2">
      <c r="B233" s="8" t="s">
        <v>33</v>
      </c>
      <c r="C233" s="69">
        <v>19.66</v>
      </c>
      <c r="D233" s="69"/>
      <c r="E233" s="69"/>
      <c r="F233" s="69"/>
      <c r="G233" s="70"/>
      <c r="H233" s="71"/>
      <c r="I233" s="57"/>
      <c r="K233" s="85"/>
      <c r="L233" s="85"/>
      <c r="M233" s="85"/>
      <c r="N233" s="85"/>
      <c r="O233" s="85"/>
      <c r="P233" s="85"/>
      <c r="Q233" s="85"/>
    </row>
    <row r="234" spans="2:17" outlineLevel="1" x14ac:dyDescent="0.2">
      <c r="B234" s="8" t="s">
        <v>33</v>
      </c>
      <c r="C234" s="69">
        <v>10.39</v>
      </c>
      <c r="D234" s="69"/>
      <c r="E234" s="69"/>
      <c r="F234" s="69"/>
      <c r="G234" s="70"/>
      <c r="H234" s="71"/>
      <c r="I234" s="57"/>
      <c r="K234" s="85"/>
      <c r="L234" s="85"/>
      <c r="M234" s="85"/>
      <c r="N234" s="85"/>
      <c r="O234" s="85"/>
      <c r="P234" s="85"/>
      <c r="Q234" s="85"/>
    </row>
    <row r="235" spans="2:17" outlineLevel="1" x14ac:dyDescent="0.2">
      <c r="B235" s="8" t="s">
        <v>33</v>
      </c>
      <c r="C235" s="69">
        <v>30.68</v>
      </c>
      <c r="D235" s="69"/>
      <c r="E235" s="69"/>
      <c r="F235" s="69"/>
      <c r="G235" s="70"/>
      <c r="H235" s="71"/>
      <c r="I235" s="57"/>
      <c r="K235" s="85"/>
      <c r="L235" s="85"/>
      <c r="M235" s="85"/>
      <c r="N235" s="85"/>
      <c r="O235" s="85"/>
      <c r="P235" s="85"/>
      <c r="Q235" s="85"/>
    </row>
    <row r="236" spans="2:17" outlineLevel="1" x14ac:dyDescent="0.2">
      <c r="B236" s="8" t="s">
        <v>33</v>
      </c>
      <c r="C236" s="69">
        <v>21.9</v>
      </c>
      <c r="D236" s="69"/>
      <c r="E236" s="69"/>
      <c r="F236" s="69"/>
      <c r="G236" s="70"/>
      <c r="H236" s="71"/>
      <c r="I236" s="57"/>
      <c r="K236" s="85"/>
      <c r="L236" s="85"/>
      <c r="M236" s="85"/>
      <c r="N236" s="85"/>
      <c r="O236" s="85"/>
      <c r="P236" s="85"/>
      <c r="Q236" s="85"/>
    </row>
    <row r="237" spans="2:17" outlineLevel="1" x14ac:dyDescent="0.2">
      <c r="B237" s="8" t="s">
        <v>34</v>
      </c>
      <c r="C237" s="69">
        <v>23.1</v>
      </c>
      <c r="D237" s="69"/>
      <c r="E237" s="69"/>
      <c r="F237" s="69"/>
      <c r="G237" s="70"/>
      <c r="H237" s="71"/>
      <c r="I237" s="57"/>
      <c r="K237" s="85"/>
      <c r="L237" s="85"/>
      <c r="M237" s="85"/>
      <c r="N237" s="85"/>
      <c r="O237" s="85"/>
      <c r="P237" s="85"/>
      <c r="Q237" s="85"/>
    </row>
    <row r="238" spans="2:17" s="66" customFormat="1" x14ac:dyDescent="0.2">
      <c r="B238" s="36" t="s">
        <v>37</v>
      </c>
      <c r="C238" s="62"/>
      <c r="D238" s="62"/>
      <c r="E238" s="62">
        <f>SUM(E239:E245)</f>
        <v>227.81000000000003</v>
      </c>
      <c r="F238" s="62"/>
      <c r="G238" s="63"/>
      <c r="H238" s="64"/>
      <c r="I238" s="65"/>
      <c r="K238" s="84"/>
      <c r="L238" s="84"/>
      <c r="M238" s="84"/>
      <c r="N238" s="84"/>
      <c r="O238" s="84"/>
      <c r="P238" s="84"/>
      <c r="Q238" s="84"/>
    </row>
    <row r="239" spans="2:17" outlineLevel="1" x14ac:dyDescent="0.2">
      <c r="B239" s="8">
        <v>303</v>
      </c>
      <c r="C239" s="69"/>
      <c r="D239" s="69"/>
      <c r="E239" s="117">
        <v>56.85</v>
      </c>
      <c r="F239" s="69"/>
      <c r="G239" s="70"/>
      <c r="H239" s="71"/>
      <c r="I239" s="57"/>
      <c r="K239" s="85"/>
      <c r="L239" s="85"/>
      <c r="M239" s="85"/>
      <c r="N239" s="85"/>
      <c r="O239" s="85"/>
      <c r="P239" s="85"/>
      <c r="Q239" s="85"/>
    </row>
    <row r="240" spans="2:17" outlineLevel="1" x14ac:dyDescent="0.2">
      <c r="B240" s="8">
        <v>304</v>
      </c>
      <c r="C240" s="69"/>
      <c r="D240" s="69"/>
      <c r="E240" s="117">
        <v>12.85</v>
      </c>
      <c r="F240" s="69"/>
      <c r="G240" s="70"/>
      <c r="H240" s="71"/>
      <c r="I240" s="57"/>
      <c r="K240" s="85"/>
      <c r="L240" s="85"/>
      <c r="M240" s="85"/>
      <c r="N240" s="85"/>
      <c r="O240" s="85"/>
      <c r="P240" s="85"/>
      <c r="Q240" s="85"/>
    </row>
    <row r="241" spans="2:17" outlineLevel="1" x14ac:dyDescent="0.2">
      <c r="B241" s="8">
        <v>305</v>
      </c>
      <c r="C241" s="69"/>
      <c r="D241" s="69"/>
      <c r="E241" s="69">
        <v>38.51</v>
      </c>
      <c r="F241" s="69"/>
      <c r="G241" s="70"/>
      <c r="H241" s="71"/>
      <c r="I241" s="57"/>
      <c r="K241" s="85"/>
      <c r="L241" s="85"/>
      <c r="M241" s="85"/>
      <c r="N241" s="85"/>
      <c r="O241" s="85"/>
      <c r="P241" s="85"/>
      <c r="Q241" s="85"/>
    </row>
    <row r="242" spans="2:17" outlineLevel="1" x14ac:dyDescent="0.2">
      <c r="B242" s="8">
        <v>306</v>
      </c>
      <c r="C242" s="69"/>
      <c r="D242" s="69"/>
      <c r="E242" s="69">
        <v>38.89</v>
      </c>
      <c r="F242" s="69"/>
      <c r="G242" s="70"/>
      <c r="H242" s="71"/>
      <c r="I242" s="57"/>
      <c r="K242" s="85"/>
      <c r="L242" s="85"/>
      <c r="M242" s="85"/>
      <c r="N242" s="85"/>
      <c r="O242" s="85"/>
      <c r="P242" s="85"/>
      <c r="Q242" s="85"/>
    </row>
    <row r="243" spans="2:17" outlineLevel="1" x14ac:dyDescent="0.2">
      <c r="B243" s="8">
        <v>307</v>
      </c>
      <c r="C243" s="69"/>
      <c r="D243" s="69"/>
      <c r="E243" s="69">
        <v>38.700000000000003</v>
      </c>
      <c r="F243" s="69"/>
      <c r="G243" s="70"/>
      <c r="H243" s="71"/>
      <c r="I243" s="57"/>
      <c r="K243" s="85"/>
      <c r="L243" s="85"/>
      <c r="M243" s="85"/>
      <c r="N243" s="85"/>
      <c r="O243" s="85"/>
      <c r="P243" s="85"/>
      <c r="Q243" s="85"/>
    </row>
    <row r="244" spans="2:17" outlineLevel="1" x14ac:dyDescent="0.2">
      <c r="B244" s="8">
        <v>310</v>
      </c>
      <c r="C244" s="69"/>
      <c r="D244" s="69"/>
      <c r="E244" s="69">
        <v>26.99</v>
      </c>
      <c r="F244" s="69"/>
      <c r="G244" s="70"/>
      <c r="H244" s="71"/>
      <c r="I244" s="57"/>
      <c r="K244" s="85"/>
      <c r="L244" s="85"/>
      <c r="M244" s="85"/>
      <c r="N244" s="85"/>
      <c r="O244" s="85"/>
      <c r="P244" s="85"/>
      <c r="Q244" s="85"/>
    </row>
    <row r="245" spans="2:17" outlineLevel="1" x14ac:dyDescent="0.2">
      <c r="B245" s="86">
        <v>311</v>
      </c>
      <c r="C245" s="69"/>
      <c r="D245" s="69"/>
      <c r="E245" s="69">
        <v>15.02</v>
      </c>
      <c r="F245" s="69"/>
      <c r="G245" s="70"/>
      <c r="H245" s="71"/>
      <c r="I245" s="57"/>
      <c r="K245" s="85"/>
      <c r="L245" s="85"/>
      <c r="M245" s="85"/>
      <c r="N245" s="85"/>
      <c r="O245" s="85"/>
      <c r="P245" s="85"/>
      <c r="Q245" s="85"/>
    </row>
    <row r="246" spans="2:17" s="66" customFormat="1" x14ac:dyDescent="0.2">
      <c r="B246" s="36" t="s">
        <v>38</v>
      </c>
      <c r="C246" s="62"/>
      <c r="D246" s="62">
        <f>SUM(D247:D250)</f>
        <v>46.53</v>
      </c>
      <c r="E246" s="62"/>
      <c r="F246" s="62"/>
      <c r="G246" s="63"/>
      <c r="H246" s="64"/>
      <c r="I246" s="65"/>
      <c r="K246" s="84"/>
      <c r="L246" s="84"/>
      <c r="M246" s="84"/>
      <c r="N246" s="84"/>
      <c r="O246" s="84"/>
      <c r="P246" s="84"/>
      <c r="Q246" s="84"/>
    </row>
    <row r="247" spans="2:17" outlineLevel="1" x14ac:dyDescent="0.2">
      <c r="B247" s="8" t="s">
        <v>55</v>
      </c>
      <c r="C247" s="69"/>
      <c r="D247" s="69">
        <v>6.85</v>
      </c>
      <c r="E247" s="69"/>
      <c r="F247" s="69"/>
      <c r="G247" s="70"/>
      <c r="H247" s="71"/>
      <c r="I247" s="57"/>
      <c r="K247" s="85"/>
      <c r="L247" s="85"/>
      <c r="M247" s="85"/>
      <c r="N247" s="85"/>
      <c r="O247" s="85"/>
      <c r="P247" s="85"/>
      <c r="Q247" s="85"/>
    </row>
    <row r="248" spans="2:17" outlineLevel="1" x14ac:dyDescent="0.2">
      <c r="B248" s="8" t="s">
        <v>54</v>
      </c>
      <c r="C248" s="69"/>
      <c r="D248" s="69">
        <v>14.28</v>
      </c>
      <c r="E248" s="69"/>
      <c r="F248" s="69"/>
      <c r="G248" s="70"/>
      <c r="H248" s="71"/>
      <c r="I248" s="57"/>
      <c r="K248" s="85"/>
      <c r="L248" s="85"/>
      <c r="M248" s="85"/>
      <c r="N248" s="85"/>
      <c r="O248" s="85"/>
      <c r="P248" s="85"/>
      <c r="Q248" s="85"/>
    </row>
    <row r="249" spans="2:17" outlineLevel="1" x14ac:dyDescent="0.2">
      <c r="B249" s="8">
        <v>302</v>
      </c>
      <c r="C249" s="69"/>
      <c r="D249" s="69">
        <f>8.61+4.41</f>
        <v>13.02</v>
      </c>
      <c r="E249" s="69"/>
      <c r="F249" s="69"/>
      <c r="G249" s="70"/>
      <c r="H249" s="71"/>
      <c r="I249" s="57"/>
      <c r="K249" s="85"/>
      <c r="L249" s="85"/>
      <c r="M249" s="85"/>
      <c r="N249" s="85"/>
      <c r="O249" s="85"/>
      <c r="P249" s="85"/>
      <c r="Q249" s="85"/>
    </row>
    <row r="250" spans="2:17" outlineLevel="1" x14ac:dyDescent="0.2">
      <c r="B250" s="8">
        <v>308</v>
      </c>
      <c r="C250" s="69"/>
      <c r="D250" s="69">
        <v>12.38</v>
      </c>
      <c r="E250" s="69"/>
      <c r="F250" s="69"/>
      <c r="G250" s="70"/>
      <c r="H250" s="71"/>
      <c r="I250" s="57"/>
      <c r="K250" s="85"/>
      <c r="L250" s="85"/>
      <c r="M250" s="85"/>
      <c r="N250" s="85"/>
      <c r="O250" s="85"/>
      <c r="P250" s="85"/>
      <c r="Q250" s="85"/>
    </row>
    <row r="251" spans="2:17" s="66" customFormat="1" ht="14.25" x14ac:dyDescent="0.2">
      <c r="B251" s="36" t="s">
        <v>4</v>
      </c>
      <c r="C251" s="62"/>
      <c r="D251" s="62"/>
      <c r="E251" s="62"/>
      <c r="F251" s="62"/>
      <c r="G251" s="63">
        <f>SUM(G252:G256)</f>
        <v>37.49</v>
      </c>
      <c r="H251" s="64"/>
      <c r="I251" s="65"/>
      <c r="K251" s="84"/>
      <c r="L251" s="87"/>
      <c r="M251" s="84"/>
      <c r="N251" s="84"/>
      <c r="O251" s="84"/>
      <c r="P251" s="84"/>
      <c r="Q251" s="84"/>
    </row>
    <row r="252" spans="2:17" ht="14.25" outlineLevel="1" x14ac:dyDescent="0.2">
      <c r="B252" s="8"/>
      <c r="C252" s="69"/>
      <c r="D252" s="69"/>
      <c r="E252" s="69"/>
      <c r="F252" s="69"/>
      <c r="G252" s="70">
        <v>10.98</v>
      </c>
      <c r="H252" s="71"/>
      <c r="I252" s="57"/>
      <c r="K252" s="85"/>
      <c r="L252" s="87"/>
      <c r="M252" s="85"/>
      <c r="N252" s="85"/>
      <c r="O252" s="85"/>
      <c r="P252" s="85"/>
      <c r="Q252" s="85"/>
    </row>
    <row r="253" spans="2:17" outlineLevel="1" x14ac:dyDescent="0.2">
      <c r="B253" s="8"/>
      <c r="C253" s="69"/>
      <c r="D253" s="69"/>
      <c r="E253" s="69"/>
      <c r="F253" s="69"/>
      <c r="G253" s="70">
        <v>8.52</v>
      </c>
      <c r="H253" s="71"/>
      <c r="I253" s="57"/>
      <c r="K253" s="85"/>
      <c r="L253" s="85"/>
      <c r="M253" s="85"/>
      <c r="N253" s="85"/>
      <c r="O253" s="85"/>
      <c r="P253" s="85"/>
      <c r="Q253" s="85"/>
    </row>
    <row r="254" spans="2:17" outlineLevel="1" x14ac:dyDescent="0.2">
      <c r="B254" s="8"/>
      <c r="C254" s="69"/>
      <c r="D254" s="69"/>
      <c r="E254" s="69"/>
      <c r="F254" s="69"/>
      <c r="G254" s="70">
        <v>10.39</v>
      </c>
      <c r="H254" s="71"/>
      <c r="I254" s="57"/>
      <c r="K254" s="85"/>
      <c r="L254" s="85"/>
      <c r="M254" s="85"/>
      <c r="N254" s="85"/>
      <c r="O254" s="85"/>
      <c r="P254" s="85"/>
      <c r="Q254" s="85"/>
    </row>
    <row r="255" spans="2:17" outlineLevel="1" x14ac:dyDescent="0.2">
      <c r="B255" s="8"/>
      <c r="C255" s="69"/>
      <c r="D255" s="69"/>
      <c r="E255" s="69"/>
      <c r="F255" s="69"/>
      <c r="G255" s="70">
        <v>3.38</v>
      </c>
      <c r="H255" s="71"/>
      <c r="I255" s="57"/>
      <c r="K255" s="85"/>
      <c r="L255" s="85"/>
      <c r="M255" s="85"/>
      <c r="N255" s="85"/>
      <c r="O255" s="85"/>
      <c r="P255" s="85"/>
      <c r="Q255" s="85"/>
    </row>
    <row r="256" spans="2:17" outlineLevel="1" x14ac:dyDescent="0.2">
      <c r="B256" s="8"/>
      <c r="C256" s="69"/>
      <c r="D256" s="69"/>
      <c r="E256" s="69"/>
      <c r="F256" s="69"/>
      <c r="G256" s="70">
        <v>4.22</v>
      </c>
      <c r="H256" s="71"/>
      <c r="I256" s="57"/>
      <c r="K256" s="85"/>
      <c r="L256" s="85"/>
      <c r="M256" s="85"/>
      <c r="N256" s="85"/>
      <c r="O256" s="85"/>
      <c r="P256" s="85"/>
      <c r="Q256" s="85"/>
    </row>
    <row r="257" spans="2:17" x14ac:dyDescent="0.2">
      <c r="B257" s="7" t="s">
        <v>16</v>
      </c>
      <c r="C257" s="58"/>
      <c r="D257" s="58"/>
      <c r="E257" s="58"/>
      <c r="F257" s="58"/>
      <c r="G257" s="59"/>
      <c r="H257" s="60"/>
      <c r="I257" s="57"/>
      <c r="K257" s="85"/>
      <c r="L257" s="88"/>
      <c r="M257" s="85"/>
      <c r="N257" s="85"/>
      <c r="O257" s="85"/>
      <c r="P257" s="85"/>
      <c r="Q257" s="85"/>
    </row>
    <row r="258" spans="2:17" s="66" customFormat="1" x14ac:dyDescent="0.2">
      <c r="B258" s="36" t="s">
        <v>32</v>
      </c>
      <c r="C258" s="62">
        <f>SUM(C259:C262)</f>
        <v>222.34199999999998</v>
      </c>
      <c r="D258" s="62"/>
      <c r="E258" s="62"/>
      <c r="F258" s="62"/>
      <c r="G258" s="63"/>
      <c r="H258" s="64"/>
      <c r="I258" s="65"/>
      <c r="K258" s="84"/>
      <c r="L258" s="88"/>
      <c r="M258" s="84"/>
      <c r="N258" s="84"/>
      <c r="O258" s="84"/>
      <c r="P258" s="84"/>
      <c r="Q258" s="84"/>
    </row>
    <row r="259" spans="2:17" outlineLevel="1" x14ac:dyDescent="0.2">
      <c r="B259" s="8" t="s">
        <v>33</v>
      </c>
      <c r="C259" s="69">
        <v>93.591999999999999</v>
      </c>
      <c r="D259" s="69"/>
      <c r="E259" s="69"/>
      <c r="F259" s="69"/>
      <c r="G259" s="70"/>
      <c r="H259" s="71"/>
      <c r="I259" s="57"/>
      <c r="K259" s="85"/>
      <c r="L259" s="88"/>
      <c r="M259" s="85"/>
      <c r="N259" s="85"/>
      <c r="O259" s="85"/>
      <c r="P259" s="85"/>
      <c r="Q259" s="85"/>
    </row>
    <row r="260" spans="2:17" outlineLevel="1" x14ac:dyDescent="0.2">
      <c r="B260" s="8" t="s">
        <v>33</v>
      </c>
      <c r="C260" s="69">
        <v>30.88</v>
      </c>
      <c r="D260" s="69"/>
      <c r="E260" s="69"/>
      <c r="F260" s="69"/>
      <c r="G260" s="70"/>
      <c r="H260" s="71"/>
      <c r="I260" s="57"/>
      <c r="K260" s="85"/>
      <c r="L260" s="88"/>
      <c r="M260" s="85"/>
      <c r="N260" s="85"/>
      <c r="O260" s="85"/>
      <c r="P260" s="85"/>
      <c r="Q260" s="85"/>
    </row>
    <row r="261" spans="2:17" outlineLevel="1" x14ac:dyDescent="0.2">
      <c r="B261" s="8" t="s">
        <v>33</v>
      </c>
      <c r="C261" s="69">
        <v>65.95</v>
      </c>
      <c r="D261" s="69"/>
      <c r="E261" s="69"/>
      <c r="F261" s="69"/>
      <c r="G261" s="70"/>
      <c r="H261" s="71"/>
      <c r="I261" s="57"/>
      <c r="K261" s="85"/>
      <c r="L261" s="88"/>
      <c r="M261" s="85"/>
      <c r="N261" s="85"/>
      <c r="O261" s="85"/>
      <c r="P261" s="85"/>
      <c r="Q261" s="85"/>
    </row>
    <row r="262" spans="2:17" outlineLevel="1" x14ac:dyDescent="0.2">
      <c r="B262" s="8" t="s">
        <v>34</v>
      </c>
      <c r="C262" s="69">
        <v>31.92</v>
      </c>
      <c r="D262" s="69"/>
      <c r="E262" s="69"/>
      <c r="F262" s="69"/>
      <c r="G262" s="70"/>
      <c r="H262" s="71"/>
      <c r="I262" s="57"/>
      <c r="K262" s="85"/>
      <c r="L262" s="88"/>
      <c r="M262" s="85"/>
      <c r="N262" s="85"/>
      <c r="O262" s="85"/>
      <c r="P262" s="85"/>
      <c r="Q262" s="85"/>
    </row>
    <row r="263" spans="2:17" s="66" customFormat="1" x14ac:dyDescent="0.2">
      <c r="B263" s="36" t="s">
        <v>37</v>
      </c>
      <c r="C263" s="62"/>
      <c r="D263" s="62"/>
      <c r="E263" s="62">
        <f>SUM(E264:E265)</f>
        <v>50.82</v>
      </c>
      <c r="F263" s="62"/>
      <c r="G263" s="63"/>
      <c r="H263" s="64"/>
      <c r="I263" s="65"/>
      <c r="K263" s="84"/>
      <c r="L263" s="88"/>
      <c r="M263" s="88"/>
      <c r="N263" s="88"/>
      <c r="O263" s="88"/>
      <c r="P263" s="84"/>
      <c r="Q263" s="84"/>
    </row>
    <row r="264" spans="2:17" outlineLevel="1" x14ac:dyDescent="0.2">
      <c r="B264" s="8">
        <v>316</v>
      </c>
      <c r="C264" s="69"/>
      <c r="D264" s="69"/>
      <c r="E264" s="69">
        <f>25.38</f>
        <v>25.38</v>
      </c>
      <c r="F264" s="69"/>
      <c r="G264" s="70"/>
      <c r="H264" s="71"/>
      <c r="I264" s="57"/>
      <c r="K264" s="85"/>
      <c r="L264" s="85"/>
      <c r="M264" s="85"/>
      <c r="N264" s="85"/>
      <c r="O264" s="85"/>
      <c r="P264" s="85"/>
      <c r="Q264" s="85"/>
    </row>
    <row r="265" spans="2:17" outlineLevel="1" x14ac:dyDescent="0.2">
      <c r="B265" s="8">
        <v>318</v>
      </c>
      <c r="C265" s="69"/>
      <c r="D265" s="69"/>
      <c r="E265" s="69">
        <f>25.44</f>
        <v>25.44</v>
      </c>
      <c r="F265" s="69"/>
      <c r="G265" s="70"/>
      <c r="H265" s="71"/>
      <c r="I265" s="57"/>
      <c r="K265" s="85"/>
      <c r="L265" s="85"/>
      <c r="M265" s="85"/>
      <c r="N265" s="85"/>
      <c r="O265" s="85"/>
      <c r="P265" s="85"/>
      <c r="Q265" s="85"/>
    </row>
    <row r="266" spans="2:17" s="66" customFormat="1" x14ac:dyDescent="0.2">
      <c r="B266" s="37" t="s">
        <v>36</v>
      </c>
      <c r="C266" s="82"/>
      <c r="D266" s="62"/>
      <c r="E266" s="62"/>
      <c r="F266" s="62">
        <f>SUM(F267:F271)</f>
        <v>108.35000000000001</v>
      </c>
      <c r="G266" s="63"/>
      <c r="H266" s="64"/>
      <c r="I266" s="65"/>
      <c r="K266" s="84"/>
      <c r="L266" s="84"/>
      <c r="M266" s="84"/>
      <c r="N266" s="84"/>
      <c r="O266" s="84"/>
      <c r="P266" s="84"/>
      <c r="Q266" s="84"/>
    </row>
    <row r="267" spans="2:17" outlineLevel="1" x14ac:dyDescent="0.2">
      <c r="B267" s="8">
        <v>315</v>
      </c>
      <c r="C267" s="76"/>
      <c r="D267" s="76"/>
      <c r="E267" s="76"/>
      <c r="F267" s="77">
        <v>16.600000000000001</v>
      </c>
      <c r="G267" s="70"/>
      <c r="H267" s="71"/>
      <c r="I267" s="57"/>
      <c r="K267" s="85"/>
      <c r="L267" s="85"/>
      <c r="M267" s="85"/>
      <c r="N267" s="85"/>
      <c r="O267" s="85"/>
      <c r="P267" s="85"/>
      <c r="Q267" s="85"/>
    </row>
    <row r="268" spans="2:17" outlineLevel="1" x14ac:dyDescent="0.2">
      <c r="B268" s="8">
        <v>319</v>
      </c>
      <c r="C268" s="69"/>
      <c r="D268" s="38"/>
      <c r="E268" s="69"/>
      <c r="F268" s="69">
        <v>20.28</v>
      </c>
      <c r="G268" s="70"/>
      <c r="H268" s="71"/>
      <c r="I268" s="57"/>
      <c r="K268" s="85"/>
      <c r="L268" s="85"/>
      <c r="M268" s="85"/>
      <c r="N268" s="85"/>
      <c r="O268" s="85"/>
      <c r="P268" s="85"/>
      <c r="Q268" s="85"/>
    </row>
    <row r="269" spans="2:17" outlineLevel="1" x14ac:dyDescent="0.2">
      <c r="B269" s="11">
        <v>322</v>
      </c>
      <c r="C269" s="76"/>
      <c r="D269" s="69"/>
      <c r="E269" s="69"/>
      <c r="F269" s="69">
        <v>16.3</v>
      </c>
      <c r="G269" s="70"/>
      <c r="H269" s="71"/>
      <c r="I269" s="57"/>
      <c r="K269" s="85"/>
      <c r="L269" s="85"/>
      <c r="M269" s="85"/>
      <c r="N269" s="85"/>
      <c r="O269" s="85"/>
      <c r="P269" s="85"/>
      <c r="Q269" s="85"/>
    </row>
    <row r="270" spans="2:17" outlineLevel="1" x14ac:dyDescent="0.2">
      <c r="B270" s="11">
        <v>323</v>
      </c>
      <c r="C270" s="76"/>
      <c r="D270" s="69"/>
      <c r="E270" s="69"/>
      <c r="F270" s="69">
        <v>35.119999999999997</v>
      </c>
      <c r="G270" s="70"/>
      <c r="H270" s="71"/>
      <c r="I270" s="57"/>
      <c r="K270" s="85"/>
      <c r="L270" s="85"/>
      <c r="M270" s="85"/>
      <c r="N270" s="85"/>
      <c r="O270" s="85"/>
      <c r="P270" s="85"/>
      <c r="Q270" s="85"/>
    </row>
    <row r="271" spans="2:17" outlineLevel="1" x14ac:dyDescent="0.2">
      <c r="B271" s="11">
        <v>324</v>
      </c>
      <c r="C271" s="76"/>
      <c r="D271" s="69"/>
      <c r="E271" s="69"/>
      <c r="F271" s="69">
        <v>20.05</v>
      </c>
      <c r="G271" s="70"/>
      <c r="H271" s="71"/>
      <c r="I271" s="57"/>
      <c r="K271" s="85"/>
      <c r="L271" s="85"/>
      <c r="M271" s="85"/>
      <c r="N271" s="85"/>
      <c r="O271" s="85"/>
      <c r="P271" s="85"/>
      <c r="Q271" s="85"/>
    </row>
    <row r="272" spans="2:17" s="66" customFormat="1" x14ac:dyDescent="0.2">
      <c r="B272" s="36" t="s">
        <v>38</v>
      </c>
      <c r="C272" s="62"/>
      <c r="D272" s="62">
        <f>SUM(D273:D274)</f>
        <v>42.64</v>
      </c>
      <c r="E272" s="62"/>
      <c r="F272" s="62"/>
      <c r="G272" s="63"/>
      <c r="H272" s="64"/>
      <c r="I272" s="65"/>
      <c r="K272" s="84"/>
      <c r="L272" s="84"/>
      <c r="M272" s="84"/>
      <c r="N272" s="84"/>
      <c r="O272" s="84"/>
      <c r="P272" s="84"/>
      <c r="Q272" s="84"/>
    </row>
    <row r="273" spans="2:17" outlineLevel="1" x14ac:dyDescent="0.2">
      <c r="B273" s="8">
        <v>317</v>
      </c>
      <c r="C273" s="69"/>
      <c r="D273" s="69">
        <f>20.83+5.53</f>
        <v>26.36</v>
      </c>
      <c r="E273" s="69"/>
      <c r="F273" s="69"/>
      <c r="G273" s="70"/>
      <c r="H273" s="71"/>
      <c r="I273" s="57"/>
      <c r="K273" s="85"/>
      <c r="L273" s="85"/>
      <c r="M273" s="85"/>
      <c r="N273" s="85"/>
      <c r="O273" s="85"/>
      <c r="P273" s="85"/>
      <c r="Q273" s="85"/>
    </row>
    <row r="274" spans="2:17" outlineLevel="1" x14ac:dyDescent="0.2">
      <c r="B274" s="8">
        <v>320</v>
      </c>
      <c r="C274" s="69"/>
      <c r="D274" s="69">
        <v>16.28</v>
      </c>
      <c r="E274" s="69"/>
      <c r="F274" s="69"/>
      <c r="G274" s="70"/>
      <c r="H274" s="71"/>
      <c r="I274" s="57"/>
      <c r="K274" s="85"/>
      <c r="L274" s="85"/>
      <c r="M274" s="85"/>
      <c r="N274" s="85"/>
      <c r="O274" s="85"/>
      <c r="P274" s="85"/>
      <c r="Q274" s="85"/>
    </row>
    <row r="275" spans="2:17" s="66" customFormat="1" x14ac:dyDescent="0.2">
      <c r="B275" s="36" t="s">
        <v>4</v>
      </c>
      <c r="C275" s="62"/>
      <c r="D275" s="62"/>
      <c r="E275" s="62"/>
      <c r="F275" s="62"/>
      <c r="G275" s="63">
        <f>SUM(G276:G278)</f>
        <v>22.560000000000002</v>
      </c>
      <c r="H275" s="64"/>
      <c r="I275" s="65"/>
      <c r="K275" s="67"/>
      <c r="L275" s="67"/>
      <c r="M275" s="67"/>
      <c r="N275" s="67"/>
      <c r="O275" s="67"/>
      <c r="P275" s="67"/>
      <c r="Q275" s="67"/>
    </row>
    <row r="276" spans="2:17" outlineLevel="1" x14ac:dyDescent="0.2">
      <c r="B276" s="8">
        <v>321</v>
      </c>
      <c r="C276" s="69"/>
      <c r="D276" s="69"/>
      <c r="E276" s="69"/>
      <c r="F276" s="69"/>
      <c r="G276" s="70">
        <v>15.52</v>
      </c>
      <c r="H276" s="71"/>
      <c r="I276" s="57"/>
    </row>
    <row r="277" spans="2:17" outlineLevel="1" x14ac:dyDescent="0.2">
      <c r="B277" s="8" t="s">
        <v>71</v>
      </c>
      <c r="C277" s="69"/>
      <c r="D277" s="69"/>
      <c r="E277" s="69"/>
      <c r="F277" s="69"/>
      <c r="G277" s="69">
        <v>4.03</v>
      </c>
      <c r="H277" s="71"/>
      <c r="I277" s="57"/>
    </row>
    <row r="278" spans="2:17" outlineLevel="1" x14ac:dyDescent="0.2">
      <c r="B278" s="8" t="s">
        <v>71</v>
      </c>
      <c r="C278" s="69"/>
      <c r="D278" s="69"/>
      <c r="E278" s="69"/>
      <c r="F278" s="69"/>
      <c r="G278" s="69">
        <v>3.01</v>
      </c>
      <c r="H278" s="71"/>
      <c r="I278" s="57"/>
    </row>
    <row r="279" spans="2:17" x14ac:dyDescent="0.2">
      <c r="B279" s="155" t="s">
        <v>87</v>
      </c>
      <c r="C279" s="156"/>
      <c r="D279" s="156"/>
      <c r="E279" s="156"/>
      <c r="F279" s="156"/>
      <c r="G279" s="156"/>
      <c r="H279" s="157"/>
      <c r="I279" s="13"/>
    </row>
    <row r="280" spans="2:17" x14ac:dyDescent="0.2">
      <c r="B280" s="7" t="s">
        <v>18</v>
      </c>
      <c r="C280" s="58"/>
      <c r="D280" s="58"/>
      <c r="E280" s="58"/>
      <c r="F280" s="58"/>
      <c r="G280" s="59"/>
      <c r="H280" s="60"/>
      <c r="I280" s="57"/>
    </row>
    <row r="281" spans="2:17" s="66" customFormat="1" x14ac:dyDescent="0.2">
      <c r="B281" s="36" t="s">
        <v>32</v>
      </c>
      <c r="C281" s="62">
        <f>SUM(C282:C284)</f>
        <v>185.79999999999998</v>
      </c>
      <c r="D281" s="62"/>
      <c r="E281" s="62"/>
      <c r="F281" s="62"/>
      <c r="G281" s="63"/>
      <c r="H281" s="74"/>
      <c r="I281" s="81"/>
      <c r="K281" s="89"/>
      <c r="L281" s="89"/>
      <c r="M281" s="89"/>
      <c r="N281" s="89"/>
      <c r="O281" s="89"/>
      <c r="P281" s="89"/>
      <c r="Q281" s="89"/>
    </row>
    <row r="282" spans="2:17" outlineLevel="1" x14ac:dyDescent="0.2">
      <c r="B282" s="8" t="s">
        <v>33</v>
      </c>
      <c r="C282" s="69">
        <v>99.2</v>
      </c>
      <c r="D282" s="69"/>
      <c r="E282" s="69"/>
      <c r="F282" s="69"/>
      <c r="G282" s="70"/>
      <c r="H282" s="79"/>
      <c r="I282" s="90"/>
      <c r="K282" s="91"/>
      <c r="L282" s="91"/>
      <c r="M282" s="91"/>
      <c r="N282" s="91"/>
      <c r="O282" s="91"/>
      <c r="P282" s="91"/>
      <c r="Q282" s="91"/>
    </row>
    <row r="283" spans="2:17" outlineLevel="1" x14ac:dyDescent="0.2">
      <c r="B283" s="8" t="s">
        <v>33</v>
      </c>
      <c r="C283" s="69">
        <v>63.5</v>
      </c>
      <c r="D283" s="69"/>
      <c r="E283" s="69"/>
      <c r="F283" s="69"/>
      <c r="G283" s="70"/>
      <c r="H283" s="79"/>
      <c r="I283" s="90"/>
      <c r="K283" s="91"/>
      <c r="L283" s="91"/>
      <c r="M283" s="91"/>
      <c r="N283" s="91"/>
      <c r="O283" s="91"/>
      <c r="P283" s="91"/>
      <c r="Q283" s="91"/>
    </row>
    <row r="284" spans="2:17" outlineLevel="1" x14ac:dyDescent="0.2">
      <c r="B284" s="8" t="s">
        <v>34</v>
      </c>
      <c r="C284" s="69">
        <v>23.1</v>
      </c>
      <c r="D284" s="69"/>
      <c r="E284" s="69"/>
      <c r="F284" s="69"/>
      <c r="G284" s="70"/>
      <c r="H284" s="79"/>
      <c r="I284" s="90"/>
      <c r="K284" s="91"/>
      <c r="L284" s="91"/>
      <c r="M284" s="91"/>
      <c r="N284" s="91"/>
      <c r="O284" s="91"/>
      <c r="P284" s="91"/>
      <c r="Q284" s="91"/>
    </row>
    <row r="285" spans="2:17" s="66" customFormat="1" x14ac:dyDescent="0.2">
      <c r="B285" s="36" t="s">
        <v>38</v>
      </c>
      <c r="C285" s="62"/>
      <c r="D285" s="62">
        <f>SUM(D286:D300)</f>
        <v>286.7</v>
      </c>
      <c r="E285" s="62"/>
      <c r="F285" s="62"/>
      <c r="G285" s="63"/>
      <c r="H285" s="74"/>
      <c r="I285" s="81"/>
      <c r="K285" s="89"/>
      <c r="L285" s="89"/>
      <c r="M285" s="89"/>
      <c r="N285" s="89"/>
      <c r="O285" s="89"/>
      <c r="P285" s="89"/>
      <c r="Q285" s="89"/>
    </row>
    <row r="286" spans="2:17" outlineLevel="1" x14ac:dyDescent="0.2">
      <c r="B286" s="8">
        <v>401</v>
      </c>
      <c r="C286" s="69"/>
      <c r="D286" s="69">
        <v>19.7</v>
      </c>
      <c r="E286" s="69"/>
      <c r="F286" s="69"/>
      <c r="G286" s="70"/>
      <c r="H286" s="71"/>
      <c r="I286" s="57"/>
    </row>
    <row r="287" spans="2:17" outlineLevel="1" x14ac:dyDescent="0.2">
      <c r="B287" s="8">
        <v>402</v>
      </c>
      <c r="C287" s="69"/>
      <c r="D287" s="69">
        <v>18.7</v>
      </c>
      <c r="E287" s="69"/>
      <c r="F287" s="69"/>
      <c r="G287" s="70"/>
      <c r="H287" s="71"/>
      <c r="I287" s="57"/>
    </row>
    <row r="288" spans="2:17" outlineLevel="1" x14ac:dyDescent="0.2">
      <c r="B288" s="8">
        <v>403</v>
      </c>
      <c r="C288" s="69"/>
      <c r="D288" s="69">
        <v>29.3</v>
      </c>
      <c r="E288" s="69"/>
      <c r="F288" s="69"/>
      <c r="G288" s="70"/>
      <c r="H288" s="71"/>
      <c r="I288" s="57"/>
    </row>
    <row r="289" spans="2:17" outlineLevel="1" x14ac:dyDescent="0.2">
      <c r="B289" s="8">
        <v>404</v>
      </c>
      <c r="C289" s="69"/>
      <c r="D289" s="69">
        <v>27</v>
      </c>
      <c r="E289" s="69"/>
      <c r="F289" s="69"/>
      <c r="G289" s="70"/>
      <c r="H289" s="71"/>
      <c r="I289" s="57"/>
    </row>
    <row r="290" spans="2:17" outlineLevel="1" x14ac:dyDescent="0.2">
      <c r="B290" s="8" t="s">
        <v>45</v>
      </c>
      <c r="C290" s="69"/>
      <c r="D290" s="69">
        <v>9.6</v>
      </c>
      <c r="E290" s="69"/>
      <c r="F290" s="69"/>
      <c r="G290" s="70"/>
      <c r="H290" s="71"/>
      <c r="I290" s="57"/>
    </row>
    <row r="291" spans="2:17" outlineLevel="1" x14ac:dyDescent="0.2">
      <c r="B291" s="8">
        <v>405</v>
      </c>
      <c r="C291" s="69"/>
      <c r="D291" s="69">
        <v>15.8</v>
      </c>
      <c r="E291" s="69"/>
      <c r="F291" s="69"/>
      <c r="G291" s="70"/>
      <c r="H291" s="71"/>
      <c r="I291" s="57"/>
    </row>
    <row r="292" spans="2:17" outlineLevel="1" x14ac:dyDescent="0.2">
      <c r="B292" s="8">
        <v>406</v>
      </c>
      <c r="C292" s="69"/>
      <c r="D292" s="69">
        <v>16.5</v>
      </c>
      <c r="E292" s="69"/>
      <c r="F292" s="69"/>
      <c r="G292" s="70"/>
      <c r="H292" s="71"/>
      <c r="I292" s="57"/>
    </row>
    <row r="293" spans="2:17" outlineLevel="1" x14ac:dyDescent="0.2">
      <c r="B293" s="8">
        <v>407</v>
      </c>
      <c r="C293" s="69"/>
      <c r="D293" s="69">
        <v>15.8</v>
      </c>
      <c r="E293" s="69"/>
      <c r="F293" s="69"/>
      <c r="G293" s="70"/>
      <c r="H293" s="71"/>
      <c r="I293" s="57"/>
    </row>
    <row r="294" spans="2:17" outlineLevel="1" x14ac:dyDescent="0.2">
      <c r="B294" s="8">
        <v>408</v>
      </c>
      <c r="C294" s="69"/>
      <c r="D294" s="69">
        <v>16.7</v>
      </c>
      <c r="E294" s="69"/>
      <c r="F294" s="69"/>
      <c r="G294" s="70"/>
      <c r="H294" s="71"/>
      <c r="I294" s="57"/>
    </row>
    <row r="295" spans="2:17" outlineLevel="1" x14ac:dyDescent="0.2">
      <c r="B295" s="8">
        <v>409</v>
      </c>
      <c r="C295" s="69"/>
      <c r="D295" s="69">
        <v>16.100000000000001</v>
      </c>
      <c r="E295" s="69"/>
      <c r="F295" s="69"/>
      <c r="G295" s="70"/>
      <c r="H295" s="71"/>
      <c r="I295" s="57"/>
    </row>
    <row r="296" spans="2:17" outlineLevel="1" x14ac:dyDescent="0.2">
      <c r="B296" s="8">
        <v>410</v>
      </c>
      <c r="C296" s="69"/>
      <c r="D296" s="69">
        <v>16.5</v>
      </c>
      <c r="E296" s="69"/>
      <c r="F296" s="69"/>
      <c r="G296" s="70"/>
      <c r="H296" s="71"/>
      <c r="I296" s="57"/>
    </row>
    <row r="297" spans="2:17" outlineLevel="1" x14ac:dyDescent="0.2">
      <c r="B297" s="8">
        <v>411</v>
      </c>
      <c r="C297" s="69"/>
      <c r="D297" s="69">
        <v>24.9</v>
      </c>
      <c r="E297" s="69"/>
      <c r="F297" s="69"/>
      <c r="G297" s="70"/>
      <c r="H297" s="71"/>
      <c r="I297" s="57"/>
    </row>
    <row r="298" spans="2:17" outlineLevel="1" x14ac:dyDescent="0.2">
      <c r="B298" s="8">
        <v>412</v>
      </c>
      <c r="C298" s="69"/>
      <c r="D298" s="69">
        <v>16.5</v>
      </c>
      <c r="E298" s="69"/>
      <c r="F298" s="69"/>
      <c r="G298" s="70"/>
      <c r="H298" s="71"/>
      <c r="I298" s="57"/>
    </row>
    <row r="299" spans="2:17" outlineLevel="1" x14ac:dyDescent="0.2">
      <c r="B299" s="8">
        <v>413</v>
      </c>
      <c r="C299" s="69"/>
      <c r="D299" s="69">
        <v>19.8</v>
      </c>
      <c r="E299" s="69"/>
      <c r="F299" s="69"/>
      <c r="G299" s="70"/>
      <c r="H299" s="71"/>
      <c r="I299" s="57"/>
    </row>
    <row r="300" spans="2:17" outlineLevel="1" x14ac:dyDescent="0.2">
      <c r="B300" s="11">
        <v>415</v>
      </c>
      <c r="C300" s="69"/>
      <c r="D300" s="69">
        <v>23.8</v>
      </c>
      <c r="E300" s="69"/>
      <c r="F300" s="69"/>
      <c r="G300" s="70"/>
      <c r="H300" s="71"/>
      <c r="I300" s="57"/>
    </row>
    <row r="301" spans="2:17" outlineLevel="1" x14ac:dyDescent="0.2">
      <c r="B301" s="37" t="s">
        <v>36</v>
      </c>
      <c r="C301" s="82"/>
      <c r="D301" s="62"/>
      <c r="E301" s="62"/>
      <c r="F301" s="62">
        <f>SUM(F302:F306)</f>
        <v>92.2</v>
      </c>
      <c r="G301" s="70"/>
      <c r="H301" s="71"/>
      <c r="I301" s="57"/>
    </row>
    <row r="302" spans="2:17" outlineLevel="1" x14ac:dyDescent="0.2">
      <c r="B302" s="8">
        <v>416</v>
      </c>
      <c r="C302" s="69"/>
      <c r="D302" s="69"/>
      <c r="E302" s="69"/>
      <c r="F302" s="69">
        <v>92.2</v>
      </c>
      <c r="G302" s="70"/>
      <c r="H302" s="71"/>
      <c r="I302" s="57"/>
    </row>
    <row r="303" spans="2:17" s="66" customFormat="1" x14ac:dyDescent="0.2">
      <c r="B303" s="36" t="s">
        <v>4</v>
      </c>
      <c r="C303" s="62"/>
      <c r="D303" s="62"/>
      <c r="E303" s="62"/>
      <c r="F303" s="62"/>
      <c r="G303" s="63">
        <f>SUM(G304:G306)</f>
        <v>31.4</v>
      </c>
      <c r="H303" s="64"/>
      <c r="I303" s="65"/>
      <c r="K303" s="67"/>
      <c r="L303" s="67"/>
      <c r="M303" s="67"/>
      <c r="N303" s="67"/>
      <c r="O303" s="67"/>
      <c r="P303" s="67"/>
      <c r="Q303" s="67"/>
    </row>
    <row r="304" spans="2:17" outlineLevel="1" x14ac:dyDescent="0.2">
      <c r="B304" s="8">
        <v>417</v>
      </c>
      <c r="C304" s="69"/>
      <c r="D304" s="69"/>
      <c r="E304" s="69"/>
      <c r="F304" s="69"/>
      <c r="G304" s="70">
        <v>17.2</v>
      </c>
      <c r="H304" s="71"/>
      <c r="I304" s="57"/>
    </row>
    <row r="305" spans="2:9" outlineLevel="1" x14ac:dyDescent="0.2">
      <c r="B305" s="8">
        <v>418</v>
      </c>
      <c r="C305" s="69"/>
      <c r="D305" s="69"/>
      <c r="E305" s="69"/>
      <c r="F305" s="69"/>
      <c r="G305" s="70">
        <v>6.1</v>
      </c>
      <c r="H305" s="71"/>
      <c r="I305" s="57"/>
    </row>
    <row r="306" spans="2:9" ht="13.5" outlineLevel="1" thickBot="1" x14ac:dyDescent="0.25">
      <c r="B306" s="92" t="s">
        <v>72</v>
      </c>
      <c r="C306" s="93"/>
      <c r="D306" s="93"/>
      <c r="E306" s="93"/>
      <c r="F306" s="93"/>
      <c r="G306" s="94">
        <v>8.1</v>
      </c>
      <c r="H306" s="95"/>
      <c r="I306" s="57"/>
    </row>
    <row r="307" spans="2:9" ht="15" x14ac:dyDescent="0.2">
      <c r="B307" s="15"/>
      <c r="C307" s="96"/>
      <c r="D307" s="96"/>
      <c r="E307" s="96"/>
      <c r="F307" s="96"/>
      <c r="G307" s="96"/>
      <c r="H307" s="96"/>
    </row>
    <row r="308" spans="2:9" ht="15" x14ac:dyDescent="0.2">
      <c r="B308" s="16"/>
      <c r="C308" s="154"/>
      <c r="D308" s="154"/>
    </row>
    <row r="309" spans="2:9" x14ac:dyDescent="0.2">
      <c r="D309" s="56" t="s">
        <v>26</v>
      </c>
    </row>
  </sheetData>
  <mergeCells count="9">
    <mergeCell ref="B6:H6"/>
    <mergeCell ref="B1:H1"/>
    <mergeCell ref="B2:H2"/>
    <mergeCell ref="G4:H4"/>
    <mergeCell ref="C308:D308"/>
    <mergeCell ref="B279:H279"/>
    <mergeCell ref="B228:H228"/>
    <mergeCell ref="B140:H140"/>
    <mergeCell ref="B60:H60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1" fitToHeight="4" orientation="portrait" horizontalDpi="4294967292" verticalDpi="300" r:id="rId1"/>
  <headerFooter alignWithMargins="0">
    <oddFooter>Strona &amp;P</oddFooter>
  </headerFooter>
  <rowBreaks count="5" manualBreakCount="5">
    <brk id="59" max="7" man="1"/>
    <brk id="106" max="7" man="1"/>
    <brk id="139" max="7" man="1"/>
    <brk id="227" max="7" man="1"/>
    <brk id="27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zoomScaleNormal="100" workbookViewId="0">
      <selection activeCell="J18" sqref="J18"/>
    </sheetView>
  </sheetViews>
  <sheetFormatPr defaultRowHeight="12.75" x14ac:dyDescent="0.2"/>
  <cols>
    <col min="1" max="1" width="9.140625" style="1"/>
    <col min="2" max="2" width="28.7109375" style="14" customWidth="1"/>
    <col min="3" max="3" width="16.5703125" style="1" customWidth="1"/>
    <col min="4" max="4" width="13.85546875" style="1" customWidth="1"/>
    <col min="5" max="5" width="13.28515625" style="1" customWidth="1"/>
    <col min="6" max="6" width="14" style="1" customWidth="1"/>
    <col min="7" max="7" width="11.5703125" style="1" customWidth="1"/>
    <col min="8" max="8" width="11.28515625" style="1" hidden="1" customWidth="1"/>
    <col min="9" max="10" width="11.28515625" style="1" customWidth="1"/>
    <col min="11" max="16384" width="9.140625" style="1"/>
  </cols>
  <sheetData>
    <row r="1" spans="1:10" ht="15" x14ac:dyDescent="0.25">
      <c r="G1" s="158" t="s">
        <v>85</v>
      </c>
      <c r="H1" s="158"/>
      <c r="I1" s="158"/>
      <c r="J1" s="158"/>
    </row>
    <row r="4" spans="1:10" ht="18" x14ac:dyDescent="0.25">
      <c r="A4" s="168" t="s">
        <v>31</v>
      </c>
      <c r="B4" s="168"/>
      <c r="C4" s="168"/>
      <c r="D4" s="168"/>
      <c r="E4" s="168"/>
      <c r="F4" s="168"/>
      <c r="G4" s="168"/>
      <c r="H4" s="168"/>
      <c r="I4" s="168"/>
      <c r="J4" s="168"/>
    </row>
    <row r="6" spans="1:10" ht="26.25" thickBot="1" x14ac:dyDescent="0.25">
      <c r="A6" s="159" t="s">
        <v>21</v>
      </c>
      <c r="B6" s="159"/>
      <c r="C6" s="19" t="s">
        <v>0</v>
      </c>
      <c r="D6" s="19" t="s">
        <v>1</v>
      </c>
      <c r="E6" s="19" t="s">
        <v>22</v>
      </c>
      <c r="F6" s="19" t="s">
        <v>3</v>
      </c>
      <c r="G6" s="19" t="s">
        <v>4</v>
      </c>
      <c r="H6" s="19" t="s">
        <v>23</v>
      </c>
      <c r="I6" s="19" t="s">
        <v>67</v>
      </c>
      <c r="J6" s="19" t="s">
        <v>15</v>
      </c>
    </row>
    <row r="7" spans="1:10" ht="13.5" thickBot="1" x14ac:dyDescent="0.25">
      <c r="A7" s="166" t="s">
        <v>75</v>
      </c>
      <c r="B7" s="167"/>
      <c r="C7" s="100">
        <v>0</v>
      </c>
      <c r="D7" s="101">
        <v>0</v>
      </c>
      <c r="E7" s="101">
        <v>0</v>
      </c>
      <c r="F7" s="101">
        <v>0</v>
      </c>
      <c r="G7" s="101">
        <v>0</v>
      </c>
      <c r="H7" s="101"/>
      <c r="I7" s="101">
        <v>0</v>
      </c>
      <c r="J7" s="102">
        <f>SUM(C7:I7)</f>
        <v>0</v>
      </c>
    </row>
    <row r="8" spans="1:10" ht="15" customHeight="1" thickTop="1" x14ac:dyDescent="0.2">
      <c r="A8" s="164" t="s">
        <v>10</v>
      </c>
      <c r="B8" s="26" t="s">
        <v>18</v>
      </c>
      <c r="C8" s="122">
        <f>'powierzchnie sprzątane'!C8</f>
        <v>44.980000000000004</v>
      </c>
      <c r="D8" s="27">
        <v>0</v>
      </c>
      <c r="E8" s="27">
        <v>0</v>
      </c>
      <c r="F8" s="27">
        <v>0</v>
      </c>
      <c r="G8" s="27">
        <f>'powierzchnie sprzątane'!G13</f>
        <v>0</v>
      </c>
      <c r="H8" s="27"/>
      <c r="I8" s="27">
        <f>'powierzchnie sprzątane'!H13</f>
        <v>2.17</v>
      </c>
      <c r="J8" s="123">
        <f>SUM(C8:I8)</f>
        <v>47.150000000000006</v>
      </c>
    </row>
    <row r="9" spans="1:10" ht="15" customHeight="1" x14ac:dyDescent="0.2">
      <c r="A9" s="164"/>
      <c r="B9" s="20" t="s">
        <v>16</v>
      </c>
      <c r="C9" s="21">
        <f>'powierzchnie sprzątane'!C16</f>
        <v>134.06</v>
      </c>
      <c r="D9" s="21">
        <v>0</v>
      </c>
      <c r="E9" s="21">
        <v>0</v>
      </c>
      <c r="F9" s="21">
        <v>0</v>
      </c>
      <c r="G9" s="21">
        <v>0</v>
      </c>
      <c r="H9" s="21"/>
      <c r="I9" s="21">
        <v>0</v>
      </c>
      <c r="J9" s="124">
        <f>SUM(C9:I9)</f>
        <v>134.06</v>
      </c>
    </row>
    <row r="10" spans="1:10" ht="15" customHeight="1" x14ac:dyDescent="0.2">
      <c r="A10" s="164"/>
      <c r="B10" s="20" t="s">
        <v>19</v>
      </c>
      <c r="C10" s="21">
        <f>'powierzchnie sprzątane'!C21</f>
        <v>0</v>
      </c>
      <c r="D10" s="21">
        <f>'powierzchnie sprzątane'!D23</f>
        <v>0</v>
      </c>
      <c r="E10" s="21">
        <f>'powierzchnie sprzątane'!E27</f>
        <v>0</v>
      </c>
      <c r="F10" s="21">
        <v>0</v>
      </c>
      <c r="G10" s="21">
        <v>0</v>
      </c>
      <c r="H10" s="21"/>
      <c r="I10" s="182">
        <f>'powierzchnie sprzątane'!H21+'powierzchnie sprzątane'!H23+'powierzchnie sprzątane'!H27</f>
        <v>128.19999999999999</v>
      </c>
      <c r="J10" s="124">
        <f t="shared" ref="J10:J15" si="0">SUM(C10:I10)</f>
        <v>128.19999999999999</v>
      </c>
    </row>
    <row r="11" spans="1:10" ht="15" customHeight="1" x14ac:dyDescent="0.2">
      <c r="A11" s="164"/>
      <c r="B11" s="20" t="s">
        <v>17</v>
      </c>
      <c r="C11" s="21">
        <f>'powierzchnie sprzątane'!C30</f>
        <v>199.15</v>
      </c>
      <c r="D11" s="21">
        <f>'powierzchnie sprzątane'!D47</f>
        <v>59.7</v>
      </c>
      <c r="E11" s="21">
        <f>'powierzchnie sprzątane'!E41</f>
        <v>53.8</v>
      </c>
      <c r="F11" s="21">
        <f>'powierzchnie sprzątane'!F36</f>
        <v>69</v>
      </c>
      <c r="G11" s="21">
        <f>'powierzchnie sprzątane'!G44</f>
        <v>17.350000000000001</v>
      </c>
      <c r="H11" s="21"/>
      <c r="I11" s="21">
        <v>0</v>
      </c>
      <c r="J11" s="124">
        <f t="shared" si="0"/>
        <v>399.00000000000006</v>
      </c>
    </row>
    <row r="12" spans="1:10" ht="15" customHeight="1" thickBot="1" x14ac:dyDescent="0.25">
      <c r="A12" s="165"/>
      <c r="B12" s="23" t="s">
        <v>24</v>
      </c>
      <c r="C12" s="24">
        <f>'powierzchnie sprzątane'!C54</f>
        <v>0</v>
      </c>
      <c r="D12" s="24">
        <f>'powierzchnie sprzątane'!D52</f>
        <v>0</v>
      </c>
      <c r="E12" s="24">
        <v>0</v>
      </c>
      <c r="F12" s="24">
        <v>0</v>
      </c>
      <c r="G12" s="24">
        <f>'powierzchnie sprzątane'!G58</f>
        <v>0</v>
      </c>
      <c r="H12" s="24"/>
      <c r="I12" s="24">
        <f>'powierzchnie sprzątane'!H52+'powierzchnie sprzątane'!H54+'powierzchnie sprzątane'!H58</f>
        <v>134.07999999999998</v>
      </c>
      <c r="J12" s="125">
        <f t="shared" si="0"/>
        <v>134.07999999999998</v>
      </c>
    </row>
    <row r="13" spans="1:10" ht="15" customHeight="1" thickTop="1" x14ac:dyDescent="0.2">
      <c r="A13" s="164" t="s">
        <v>79</v>
      </c>
      <c r="B13" s="26" t="s">
        <v>18</v>
      </c>
      <c r="C13" s="27">
        <f>'powierzchnie sprzątane'!C62</f>
        <v>359.08</v>
      </c>
      <c r="D13" s="27">
        <f>'powierzchnie sprzątane'!D76</f>
        <v>191.5</v>
      </c>
      <c r="E13" s="27">
        <f>'powierzchnie sprzątane'!E70</f>
        <v>58.4</v>
      </c>
      <c r="F13" s="27">
        <f>'powierzchnie sprzątane'!F68</f>
        <v>19.03</v>
      </c>
      <c r="G13" s="27">
        <f>'powierzchnie sprzątane'!G73</f>
        <v>24</v>
      </c>
      <c r="H13" s="27"/>
      <c r="I13" s="27">
        <f>'powierzchnie sprzątane'!H81+'powierzchnie sprzątane'!H130</f>
        <v>0</v>
      </c>
      <c r="J13" s="126">
        <f t="shared" si="0"/>
        <v>652.00999999999988</v>
      </c>
    </row>
    <row r="14" spans="1:10" ht="15" customHeight="1" x14ac:dyDescent="0.2">
      <c r="A14" s="164"/>
      <c r="B14" s="20" t="s">
        <v>16</v>
      </c>
      <c r="C14" s="21">
        <f>'powierzchnie sprzątane'!C84</f>
        <v>189.60000000000002</v>
      </c>
      <c r="D14" s="21">
        <v>0</v>
      </c>
      <c r="E14" s="21">
        <v>0</v>
      </c>
      <c r="F14" s="21">
        <v>0</v>
      </c>
      <c r="G14" s="21">
        <f>'powierzchnie sprzątane'!G89</f>
        <v>17.21</v>
      </c>
      <c r="H14" s="21"/>
      <c r="I14" s="21">
        <v>0</v>
      </c>
      <c r="J14" s="124">
        <f t="shared" si="0"/>
        <v>206.81000000000003</v>
      </c>
    </row>
    <row r="15" spans="1:10" ht="15" customHeight="1" x14ac:dyDescent="0.2">
      <c r="A15" s="164"/>
      <c r="B15" s="20" t="s">
        <v>19</v>
      </c>
      <c r="C15" s="21">
        <f>'powierzchnie sprzątane'!C92</f>
        <v>20.100000000000001</v>
      </c>
      <c r="D15" s="21">
        <f>'powierzchnie sprzątane'!D94</f>
        <v>64</v>
      </c>
      <c r="E15" s="21">
        <v>0</v>
      </c>
      <c r="F15" s="21">
        <v>0</v>
      </c>
      <c r="G15" s="21">
        <v>0</v>
      </c>
      <c r="H15" s="21"/>
      <c r="I15" s="21">
        <v>0</v>
      </c>
      <c r="J15" s="124">
        <f t="shared" si="0"/>
        <v>84.1</v>
      </c>
    </row>
    <row r="16" spans="1:10" ht="15" customHeight="1" x14ac:dyDescent="0.2">
      <c r="A16" s="164"/>
      <c r="B16" s="20" t="s">
        <v>17</v>
      </c>
      <c r="C16" s="21">
        <f>'powierzchnie sprzątane'!C100</f>
        <v>0</v>
      </c>
      <c r="D16" s="21">
        <f>'powierzchnie sprzątane'!D100</f>
        <v>12.5</v>
      </c>
      <c r="E16" s="21">
        <f>'powierzchnie sprzątane'!E103</f>
        <v>20.6</v>
      </c>
      <c r="F16" s="21">
        <v>0</v>
      </c>
      <c r="G16" s="21">
        <f>'powierzchnie sprzątane'!G105</f>
        <v>8.8000000000000007</v>
      </c>
      <c r="H16" s="21"/>
      <c r="I16" s="21">
        <f>'powierzchnie sprzątane'!H100</f>
        <v>179.92000000000002</v>
      </c>
      <c r="J16" s="183">
        <f>SUM(C16:I16)</f>
        <v>221.82000000000002</v>
      </c>
    </row>
    <row r="17" spans="1:10" ht="15" customHeight="1" thickBot="1" x14ac:dyDescent="0.25">
      <c r="A17" s="165"/>
      <c r="B17" s="23" t="s">
        <v>24</v>
      </c>
      <c r="C17" s="24">
        <f>'powierzchnie sprzątane'!C108</f>
        <v>181.08</v>
      </c>
      <c r="D17" s="24">
        <f>'powierzchnie sprzątane'!D127</f>
        <v>300.08</v>
      </c>
      <c r="E17" s="24">
        <f>'powierzchnie sprzątane'!E117</f>
        <v>0</v>
      </c>
      <c r="F17" s="24">
        <f>'powierzchnie sprzątane'!F117</f>
        <v>140.86000000000001</v>
      </c>
      <c r="G17" s="24">
        <f>'powierzchnie sprzątane'!G125</f>
        <v>42.9</v>
      </c>
      <c r="H17" s="24"/>
      <c r="I17" s="24">
        <f>'powierzchnie sprzątane'!H108</f>
        <v>42.1</v>
      </c>
      <c r="J17" s="125">
        <f t="shared" ref="J17:J32" si="1">SUM(C17:I17)</f>
        <v>707.02</v>
      </c>
    </row>
    <row r="18" spans="1:10" ht="15" customHeight="1" thickTop="1" x14ac:dyDescent="0.2">
      <c r="A18" s="164" t="s">
        <v>78</v>
      </c>
      <c r="B18" s="26" t="s">
        <v>18</v>
      </c>
      <c r="C18" s="27">
        <f>'powierzchnie sprzątane'!C142</f>
        <v>345.1</v>
      </c>
      <c r="D18" s="27">
        <f>'powierzchnie sprzątane'!D160</f>
        <v>66.5</v>
      </c>
      <c r="E18" s="27">
        <v>0</v>
      </c>
      <c r="F18" s="27">
        <f>'powierzchnie sprzątane'!F149</f>
        <v>187</v>
      </c>
      <c r="G18" s="27">
        <f>'powierzchnie sprzątane'!G157</f>
        <v>20.799999999999997</v>
      </c>
      <c r="H18" s="27"/>
      <c r="I18" s="27">
        <f>'powierzchnie sprzątane'!H160</f>
        <v>79.5</v>
      </c>
      <c r="J18" s="184">
        <f t="shared" si="1"/>
        <v>698.9</v>
      </c>
    </row>
    <row r="19" spans="1:10" ht="15" customHeight="1" x14ac:dyDescent="0.2">
      <c r="A19" s="164"/>
      <c r="B19" s="20" t="s">
        <v>16</v>
      </c>
      <c r="C19" s="21">
        <f>'powierzchnie sprzątane'!C166</f>
        <v>240.95000000000002</v>
      </c>
      <c r="D19" s="21">
        <v>0</v>
      </c>
      <c r="E19" s="21">
        <f>'powierzchnie sprzątane'!E172</f>
        <v>19.89</v>
      </c>
      <c r="F19" s="21">
        <f>'powierzchnie sprzątane'!F174</f>
        <v>130.47</v>
      </c>
      <c r="G19" s="21">
        <f>'powierzchnie sprzątane'!G183</f>
        <v>22.1</v>
      </c>
      <c r="H19" s="21"/>
      <c r="I19" s="21">
        <v>0</v>
      </c>
      <c r="J19" s="124">
        <f t="shared" si="1"/>
        <v>413.41000000000008</v>
      </c>
    </row>
    <row r="20" spans="1:10" ht="15" customHeight="1" x14ac:dyDescent="0.2">
      <c r="A20" s="164"/>
      <c r="B20" s="20" t="s">
        <v>19</v>
      </c>
      <c r="C20" s="21">
        <f>'powierzchnie sprzątane'!C186</f>
        <v>70.47</v>
      </c>
      <c r="D20" s="21">
        <f>'powierzchnie sprzątane'!D196</f>
        <v>40.96</v>
      </c>
      <c r="E20" s="21">
        <f>'powierzchnie sprzątane'!E188</f>
        <v>144.26000000000002</v>
      </c>
      <c r="F20" s="21">
        <v>0</v>
      </c>
      <c r="G20" s="21">
        <f>'powierzchnie sprzątane'!G194</f>
        <v>3.25</v>
      </c>
      <c r="H20" s="21"/>
      <c r="I20" s="21">
        <v>0</v>
      </c>
      <c r="J20" s="124">
        <f t="shared" si="1"/>
        <v>258.94000000000005</v>
      </c>
    </row>
    <row r="21" spans="1:10" ht="15" customHeight="1" x14ac:dyDescent="0.2">
      <c r="A21" s="164"/>
      <c r="B21" s="20" t="s">
        <v>17</v>
      </c>
      <c r="C21" s="21">
        <f>'powierzchnie sprzątane'!C201</f>
        <v>79.56</v>
      </c>
      <c r="D21" s="21">
        <f>'powierzchnie sprzątane'!D216</f>
        <v>32.5</v>
      </c>
      <c r="E21" s="21">
        <f>'powierzchnie sprzątane'!E209</f>
        <v>124.65</v>
      </c>
      <c r="F21" s="21">
        <f>'powierzchnie sprzątane'!F203</f>
        <v>74.38</v>
      </c>
      <c r="G21" s="21">
        <f>'powierzchnie sprzątane'!G220</f>
        <v>10.02</v>
      </c>
      <c r="H21" s="21"/>
      <c r="I21" s="21">
        <v>0</v>
      </c>
      <c r="J21" s="124">
        <f t="shared" si="1"/>
        <v>321.11</v>
      </c>
    </row>
    <row r="22" spans="1:10" ht="15" customHeight="1" thickBot="1" x14ac:dyDescent="0.25">
      <c r="A22" s="165"/>
      <c r="B22" s="23" t="s">
        <v>24</v>
      </c>
      <c r="C22" s="24">
        <v>0</v>
      </c>
      <c r="D22" s="24">
        <f>'powierzchnie sprzątane'!D223</f>
        <v>35.799999999999997</v>
      </c>
      <c r="E22" s="24">
        <v>0</v>
      </c>
      <c r="F22" s="24">
        <v>0</v>
      </c>
      <c r="G22" s="24">
        <v>0</v>
      </c>
      <c r="H22" s="24"/>
      <c r="I22" s="24">
        <f>'powierzchnie sprzątane'!H225</f>
        <v>42.1</v>
      </c>
      <c r="J22" s="125">
        <f t="shared" si="1"/>
        <v>77.900000000000006</v>
      </c>
    </row>
    <row r="23" spans="1:10" ht="15" customHeight="1" thickTop="1" x14ac:dyDescent="0.2">
      <c r="A23" s="164" t="s">
        <v>80</v>
      </c>
      <c r="B23" s="26" t="s">
        <v>18</v>
      </c>
      <c r="C23" s="27">
        <f>'powierzchnie sprzątane'!C230</f>
        <v>150.79</v>
      </c>
      <c r="D23" s="27">
        <f>'powierzchnie sprzątane'!D246</f>
        <v>46.53</v>
      </c>
      <c r="E23" s="27">
        <f>'powierzchnie sprzątane'!E238</f>
        <v>227.81000000000003</v>
      </c>
      <c r="F23" s="27">
        <v>0</v>
      </c>
      <c r="G23" s="27">
        <f>'powierzchnie sprzątane'!G251</f>
        <v>37.49</v>
      </c>
      <c r="H23" s="27"/>
      <c r="I23" s="27">
        <v>0</v>
      </c>
      <c r="J23" s="126">
        <f t="shared" si="1"/>
        <v>462.62</v>
      </c>
    </row>
    <row r="24" spans="1:10" ht="15" customHeight="1" x14ac:dyDescent="0.2">
      <c r="A24" s="164"/>
      <c r="B24" s="20" t="s">
        <v>16</v>
      </c>
      <c r="C24" s="21">
        <f>'powierzchnie sprzątane'!C258</f>
        <v>222.34199999999998</v>
      </c>
      <c r="D24" s="21">
        <f>'powierzchnie sprzątane'!D272</f>
        <v>42.64</v>
      </c>
      <c r="E24" s="21">
        <f>'powierzchnie sprzątane'!E263</f>
        <v>50.82</v>
      </c>
      <c r="F24" s="21">
        <f>'powierzchnie sprzątane'!F266</f>
        <v>108.35000000000001</v>
      </c>
      <c r="G24" s="21">
        <f>'powierzchnie sprzątane'!G275</f>
        <v>22.560000000000002</v>
      </c>
      <c r="H24" s="21"/>
      <c r="I24" s="21">
        <v>0</v>
      </c>
      <c r="J24" s="124">
        <f t="shared" si="1"/>
        <v>446.71199999999999</v>
      </c>
    </row>
    <row r="25" spans="1:10" ht="15" customHeight="1" x14ac:dyDescent="0.2">
      <c r="A25" s="164"/>
      <c r="B25" s="20" t="s">
        <v>19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2">
        <f t="shared" si="1"/>
        <v>0</v>
      </c>
    </row>
    <row r="26" spans="1:10" ht="15" customHeight="1" x14ac:dyDescent="0.2">
      <c r="A26" s="164"/>
      <c r="B26" s="20" t="s">
        <v>17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2">
        <f t="shared" si="1"/>
        <v>0</v>
      </c>
    </row>
    <row r="27" spans="1:10" ht="15" customHeight="1" thickBot="1" x14ac:dyDescent="0.25">
      <c r="A27" s="165"/>
      <c r="B27" s="23" t="s">
        <v>24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5">
        <f t="shared" si="1"/>
        <v>0</v>
      </c>
    </row>
    <row r="28" spans="1:10" ht="15" customHeight="1" thickTop="1" x14ac:dyDescent="0.2">
      <c r="A28" s="164" t="s">
        <v>81</v>
      </c>
      <c r="B28" s="26" t="s">
        <v>18</v>
      </c>
      <c r="C28" s="27">
        <f>'powierzchnie sprzątane'!C281</f>
        <v>185.79999999999998</v>
      </c>
      <c r="D28" s="27">
        <f>'powierzchnie sprzątane'!D285</f>
        <v>286.7</v>
      </c>
      <c r="E28" s="27">
        <v>0</v>
      </c>
      <c r="F28" s="27">
        <f>'powierzchnie sprzątane'!F301</f>
        <v>92.2</v>
      </c>
      <c r="G28" s="27">
        <f>'powierzchnie sprzątane'!G303</f>
        <v>31.4</v>
      </c>
      <c r="H28" s="27"/>
      <c r="I28" s="27">
        <v>0</v>
      </c>
      <c r="J28" s="44">
        <f t="shared" si="1"/>
        <v>596.1</v>
      </c>
    </row>
    <row r="29" spans="1:10" ht="15" customHeight="1" x14ac:dyDescent="0.2">
      <c r="A29" s="164"/>
      <c r="B29" s="20" t="s">
        <v>16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2">
        <f t="shared" si="1"/>
        <v>0</v>
      </c>
    </row>
    <row r="30" spans="1:10" ht="15" customHeight="1" x14ac:dyDescent="0.2">
      <c r="A30" s="164"/>
      <c r="B30" s="20" t="s">
        <v>19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2">
        <f t="shared" si="1"/>
        <v>0</v>
      </c>
    </row>
    <row r="31" spans="1:10" ht="15" customHeight="1" x14ac:dyDescent="0.2">
      <c r="A31" s="164"/>
      <c r="B31" s="20" t="s">
        <v>17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2">
        <f t="shared" si="1"/>
        <v>0</v>
      </c>
    </row>
    <row r="32" spans="1:10" ht="15" customHeight="1" thickBot="1" x14ac:dyDescent="0.25">
      <c r="A32" s="169"/>
      <c r="B32" s="28" t="s">
        <v>24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30">
        <f t="shared" si="1"/>
        <v>0</v>
      </c>
    </row>
    <row r="33" spans="1:11" ht="15" customHeight="1" x14ac:dyDescent="0.2">
      <c r="B33" s="31" t="s">
        <v>11</v>
      </c>
      <c r="C33" s="32">
        <f t="shared" ref="C33:H33" si="2">SUM(C8:C32)</f>
        <v>2423.0620000000004</v>
      </c>
      <c r="D33" s="32">
        <f>SUM(D8:D32)</f>
        <v>1179.4099999999999</v>
      </c>
      <c r="E33" s="32">
        <f t="shared" si="2"/>
        <v>700.23000000000013</v>
      </c>
      <c r="F33" s="32">
        <f t="shared" si="2"/>
        <v>821.29000000000008</v>
      </c>
      <c r="G33" s="32">
        <f>SUM(G8:G32)</f>
        <v>257.88</v>
      </c>
      <c r="H33" s="32">
        <f t="shared" si="2"/>
        <v>0</v>
      </c>
      <c r="I33" s="32">
        <f>SUM(I8:I32)</f>
        <v>608.07000000000005</v>
      </c>
      <c r="J33" s="32">
        <f>SUM(J7:J32)</f>
        <v>5989.9420000000009</v>
      </c>
    </row>
    <row r="35" spans="1:11" x14ac:dyDescent="0.2">
      <c r="A35" s="174" t="s">
        <v>25</v>
      </c>
      <c r="B35" s="174"/>
    </row>
    <row r="37" spans="1:11" ht="13.5" thickBot="1" x14ac:dyDescent="0.25"/>
    <row r="38" spans="1:11" ht="40.5" customHeight="1" x14ac:dyDescent="0.2">
      <c r="B38" s="162" t="s">
        <v>82</v>
      </c>
      <c r="C38" s="170" t="s">
        <v>62</v>
      </c>
      <c r="D38" s="160" t="s">
        <v>84</v>
      </c>
      <c r="E38" s="159"/>
      <c r="F38" s="159"/>
      <c r="G38" s="159"/>
    </row>
    <row r="39" spans="1:11" ht="13.5" thickBot="1" x14ac:dyDescent="0.25">
      <c r="B39" s="163"/>
      <c r="C39" s="171"/>
      <c r="D39" s="161"/>
      <c r="E39" s="159"/>
      <c r="F39" s="131" t="s">
        <v>90</v>
      </c>
      <c r="G39" s="129">
        <f>D40+D41+D43</f>
        <v>4423.7620000000006</v>
      </c>
    </row>
    <row r="40" spans="1:11" s="5" customFormat="1" ht="15" customHeight="1" thickTop="1" x14ac:dyDescent="0.2">
      <c r="B40" s="51" t="s">
        <v>0</v>
      </c>
      <c r="C40" s="111" t="s">
        <v>63</v>
      </c>
      <c r="D40" s="33">
        <f>C33</f>
        <v>2423.0620000000004</v>
      </c>
      <c r="E40" s="109"/>
      <c r="F40" s="139" t="s">
        <v>91</v>
      </c>
      <c r="G40" s="140">
        <f>D42</f>
        <v>700.23000000000013</v>
      </c>
      <c r="K40" s="99"/>
    </row>
    <row r="41" spans="1:11" s="5" customFormat="1" ht="15" customHeight="1" x14ac:dyDescent="0.2">
      <c r="B41" s="52" t="s">
        <v>14</v>
      </c>
      <c r="C41" s="112" t="s">
        <v>63</v>
      </c>
      <c r="D41" s="97">
        <f>D33</f>
        <v>1179.4099999999999</v>
      </c>
      <c r="E41" s="109"/>
      <c r="F41" s="144" t="s">
        <v>92</v>
      </c>
      <c r="G41" s="145">
        <f>D44</f>
        <v>257.88</v>
      </c>
      <c r="K41" s="99"/>
    </row>
    <row r="42" spans="1:11" s="5" customFormat="1" ht="15" customHeight="1" x14ac:dyDescent="0.2">
      <c r="B42" s="141" t="s">
        <v>2</v>
      </c>
      <c r="C42" s="142" t="s">
        <v>64</v>
      </c>
      <c r="D42" s="143">
        <f>E33</f>
        <v>700.23000000000013</v>
      </c>
      <c r="E42" s="109"/>
      <c r="F42" s="128" t="s">
        <v>94</v>
      </c>
      <c r="G42" s="130">
        <f>C51</f>
        <v>608.07000000000005</v>
      </c>
      <c r="K42" s="99"/>
    </row>
    <row r="43" spans="1:11" s="5" customFormat="1" ht="15" customHeight="1" x14ac:dyDescent="0.2">
      <c r="B43" s="52" t="s">
        <v>13</v>
      </c>
      <c r="C43" s="112" t="s">
        <v>63</v>
      </c>
      <c r="D43" s="97">
        <f>F33</f>
        <v>821.29000000000008</v>
      </c>
      <c r="E43" s="109"/>
      <c r="F43" s="128" t="s">
        <v>93</v>
      </c>
      <c r="G43" s="130">
        <f>G39+G42</f>
        <v>5031.8320000000003</v>
      </c>
      <c r="K43" s="99"/>
    </row>
    <row r="44" spans="1:11" s="5" customFormat="1" ht="15" customHeight="1" thickBot="1" x14ac:dyDescent="0.25">
      <c r="B44" s="146" t="s">
        <v>4</v>
      </c>
      <c r="C44" s="147" t="s">
        <v>65</v>
      </c>
      <c r="D44" s="148">
        <f>G33</f>
        <v>257.88</v>
      </c>
      <c r="E44" s="109"/>
      <c r="F44" s="99"/>
      <c r="G44" s="99"/>
      <c r="K44" s="99"/>
    </row>
    <row r="45" spans="1:11" s="5" customFormat="1" ht="31.5" customHeight="1" thickBot="1" x14ac:dyDescent="0.25">
      <c r="B45" s="172" t="s">
        <v>96</v>
      </c>
      <c r="C45" s="173"/>
      <c r="D45" s="127">
        <f>SUM(D40:D44)</f>
        <v>5381.8720000000003</v>
      </c>
      <c r="E45" s="110"/>
      <c r="F45" s="110"/>
      <c r="G45" s="110"/>
      <c r="K45" s="99"/>
    </row>
    <row r="46" spans="1:11" s="5" customFormat="1" ht="15" customHeight="1" x14ac:dyDescent="0.25">
      <c r="B46" s="14"/>
      <c r="C46" s="1"/>
      <c r="D46" s="113"/>
      <c r="E46" s="109"/>
      <c r="F46" s="99"/>
      <c r="G46" s="99"/>
    </row>
    <row r="47" spans="1:11" s="5" customFormat="1" ht="15" customHeight="1" x14ac:dyDescent="0.2">
      <c r="B47" s="1"/>
      <c r="C47" s="35"/>
      <c r="D47" s="53"/>
      <c r="E47" s="109"/>
      <c r="F47" s="99"/>
      <c r="G47" s="99"/>
    </row>
    <row r="48" spans="1:11" s="5" customFormat="1" ht="13.5" thickBot="1" x14ac:dyDescent="0.25">
      <c r="B48" s="14"/>
      <c r="C48" s="1"/>
      <c r="D48" s="1"/>
      <c r="E48" s="109"/>
      <c r="F48" s="99"/>
      <c r="G48" s="99"/>
    </row>
    <row r="49" spans="2:7" s="5" customFormat="1" ht="26.25" thickBot="1" x14ac:dyDescent="0.25">
      <c r="B49" s="115" t="s">
        <v>83</v>
      </c>
      <c r="C49" s="116" t="s">
        <v>12</v>
      </c>
      <c r="D49" s="14"/>
      <c r="E49" s="109"/>
      <c r="F49" s="99"/>
      <c r="G49" s="99"/>
    </row>
    <row r="50" spans="2:7" s="34" customFormat="1" ht="14.25" x14ac:dyDescent="0.2">
      <c r="B50" s="51" t="s">
        <v>73</v>
      </c>
      <c r="C50" s="33">
        <v>52</v>
      </c>
      <c r="D50" s="9"/>
      <c r="E50" s="109"/>
      <c r="F50" s="99"/>
      <c r="G50" s="99"/>
    </row>
    <row r="51" spans="2:7" ht="51" x14ac:dyDescent="0.2">
      <c r="B51" s="51" t="s">
        <v>99</v>
      </c>
      <c r="C51" s="97">
        <f>I33</f>
        <v>608.07000000000005</v>
      </c>
      <c r="D51" s="9"/>
    </row>
    <row r="52" spans="2:7" x14ac:dyDescent="0.2">
      <c r="B52" s="52" t="s">
        <v>74</v>
      </c>
      <c r="C52" s="97">
        <v>40</v>
      </c>
      <c r="D52" s="9"/>
    </row>
    <row r="53" spans="2:7" ht="26.25" thickBot="1" x14ac:dyDescent="0.25">
      <c r="B53" s="114" t="s">
        <v>68</v>
      </c>
      <c r="C53" s="98">
        <f>'powierzchnia okien'!G27</f>
        <v>695.96199999999988</v>
      </c>
      <c r="D53" s="9"/>
    </row>
  </sheetData>
  <mergeCells count="16">
    <mergeCell ref="B45:C45"/>
    <mergeCell ref="A13:A17"/>
    <mergeCell ref="A18:A22"/>
    <mergeCell ref="A23:A27"/>
    <mergeCell ref="A35:B35"/>
    <mergeCell ref="G1:J1"/>
    <mergeCell ref="A6:B6"/>
    <mergeCell ref="D38:D39"/>
    <mergeCell ref="B38:B39"/>
    <mergeCell ref="A8:A12"/>
    <mergeCell ref="A7:B7"/>
    <mergeCell ref="E38:E39"/>
    <mergeCell ref="F38:G38"/>
    <mergeCell ref="A4:J4"/>
    <mergeCell ref="A28:A32"/>
    <mergeCell ref="C38:C3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="85" zoomScaleNormal="85" workbookViewId="0">
      <selection activeCell="N22" sqref="N22"/>
    </sheetView>
  </sheetViews>
  <sheetFormatPr defaultRowHeight="12.75" x14ac:dyDescent="0.2"/>
  <cols>
    <col min="1" max="1" width="21.5703125" style="39" customWidth="1"/>
    <col min="2" max="2" width="12.7109375" style="38" customWidth="1"/>
    <col min="3" max="3" width="9.140625" style="2"/>
    <col min="4" max="5" width="10.28515625" style="38" customWidth="1"/>
    <col min="6" max="6" width="18" style="41" customWidth="1"/>
    <col min="7" max="7" width="20.5703125" style="6" customWidth="1"/>
    <col min="8" max="16384" width="9.140625" style="38"/>
  </cols>
  <sheetData>
    <row r="1" spans="1:7" ht="18" customHeight="1" x14ac:dyDescent="0.2">
      <c r="F1" s="175" t="s">
        <v>76</v>
      </c>
      <c r="G1" s="175"/>
    </row>
    <row r="3" spans="1:7" ht="18" x14ac:dyDescent="0.2">
      <c r="A3" s="177" t="s">
        <v>47</v>
      </c>
      <c r="B3" s="177"/>
      <c r="C3" s="177"/>
      <c r="D3" s="177"/>
      <c r="E3" s="177"/>
      <c r="F3" s="177"/>
      <c r="G3" s="177"/>
    </row>
    <row r="5" spans="1:7" x14ac:dyDescent="0.2">
      <c r="B5" s="39"/>
      <c r="C5" s="40"/>
      <c r="D5" s="176" t="s">
        <v>27</v>
      </c>
      <c r="E5" s="176"/>
    </row>
    <row r="6" spans="1:7" s="5" customFormat="1" ht="38.25" customHeight="1" x14ac:dyDescent="0.2">
      <c r="A6" s="18"/>
      <c r="B6" s="103" t="s">
        <v>28</v>
      </c>
      <c r="C6" s="103" t="s">
        <v>46</v>
      </c>
      <c r="D6" s="103" t="s">
        <v>52</v>
      </c>
      <c r="E6" s="103" t="s">
        <v>29</v>
      </c>
      <c r="F6" s="104" t="s">
        <v>77</v>
      </c>
      <c r="G6" s="105" t="s">
        <v>30</v>
      </c>
    </row>
    <row r="7" spans="1:7" s="5" customFormat="1" ht="21" customHeight="1" x14ac:dyDescent="0.2">
      <c r="A7" s="179" t="s">
        <v>75</v>
      </c>
      <c r="B7" s="180"/>
      <c r="C7" s="106"/>
      <c r="D7" s="106"/>
      <c r="E7" s="106"/>
      <c r="F7" s="107"/>
      <c r="G7" s="108">
        <v>45.82</v>
      </c>
    </row>
    <row r="8" spans="1:7" ht="21" customHeight="1" x14ac:dyDescent="0.2">
      <c r="A8" s="176" t="s">
        <v>18</v>
      </c>
      <c r="B8" s="45" t="s">
        <v>56</v>
      </c>
      <c r="C8" s="46">
        <v>3</v>
      </c>
      <c r="D8" s="45">
        <v>750</v>
      </c>
      <c r="E8" s="45">
        <v>1330</v>
      </c>
      <c r="F8" s="47">
        <f t="shared" ref="F8:F26" si="0">(D8*E8)/1000000</f>
        <v>0.99750000000000005</v>
      </c>
      <c r="G8" s="108">
        <f t="shared" ref="G8:G26" si="1">F8*C8</f>
        <v>2.9925000000000002</v>
      </c>
    </row>
    <row r="9" spans="1:7" ht="21" customHeight="1" x14ac:dyDescent="0.2">
      <c r="A9" s="176"/>
      <c r="B9" s="45" t="s">
        <v>57</v>
      </c>
      <c r="C9" s="46">
        <f>1+5</f>
        <v>6</v>
      </c>
      <c r="D9" s="45">
        <v>750</v>
      </c>
      <c r="E9" s="45">
        <v>1330</v>
      </c>
      <c r="F9" s="47">
        <f t="shared" si="0"/>
        <v>0.99750000000000005</v>
      </c>
      <c r="G9" s="108">
        <f t="shared" si="1"/>
        <v>5.9850000000000003</v>
      </c>
    </row>
    <row r="10" spans="1:7" ht="21" customHeight="1" x14ac:dyDescent="0.2">
      <c r="A10" s="176"/>
      <c r="B10" s="45" t="s">
        <v>58</v>
      </c>
      <c r="C10" s="46">
        <f>43+55</f>
        <v>98</v>
      </c>
      <c r="D10" s="45">
        <v>1050</v>
      </c>
      <c r="E10" s="45">
        <v>1330</v>
      </c>
      <c r="F10" s="47">
        <f t="shared" si="0"/>
        <v>1.3965000000000001</v>
      </c>
      <c r="G10" s="108">
        <f t="shared" si="1"/>
        <v>136.857</v>
      </c>
    </row>
    <row r="11" spans="1:7" ht="21" customHeight="1" x14ac:dyDescent="0.2">
      <c r="A11" s="176"/>
      <c r="B11" s="45" t="s">
        <v>59</v>
      </c>
      <c r="C11" s="46">
        <v>50</v>
      </c>
      <c r="D11" s="45">
        <v>1050</v>
      </c>
      <c r="E11" s="45">
        <v>1330</v>
      </c>
      <c r="F11" s="47">
        <f t="shared" si="0"/>
        <v>1.3965000000000001</v>
      </c>
      <c r="G11" s="108">
        <f t="shared" si="1"/>
        <v>69.825000000000003</v>
      </c>
    </row>
    <row r="12" spans="1:7" ht="21" customHeight="1" x14ac:dyDescent="0.2">
      <c r="A12" s="176"/>
      <c r="B12" s="45" t="s">
        <v>60</v>
      </c>
      <c r="C12" s="46">
        <v>12</v>
      </c>
      <c r="D12" s="45">
        <v>1650</v>
      </c>
      <c r="E12" s="45">
        <v>1530</v>
      </c>
      <c r="F12" s="47">
        <f t="shared" si="0"/>
        <v>2.5245000000000002</v>
      </c>
      <c r="G12" s="108">
        <f t="shared" si="1"/>
        <v>30.294000000000004</v>
      </c>
    </row>
    <row r="13" spans="1:7" ht="21" customHeight="1" x14ac:dyDescent="0.2">
      <c r="A13" s="176" t="s">
        <v>16</v>
      </c>
      <c r="B13" s="45" t="s">
        <v>56</v>
      </c>
      <c r="C13" s="46">
        <v>7</v>
      </c>
      <c r="D13" s="45">
        <v>750</v>
      </c>
      <c r="E13" s="45">
        <v>1330</v>
      </c>
      <c r="F13" s="47">
        <f t="shared" si="0"/>
        <v>0.99750000000000005</v>
      </c>
      <c r="G13" s="108">
        <f t="shared" si="1"/>
        <v>6.9824999999999999</v>
      </c>
    </row>
    <row r="14" spans="1:7" ht="21" customHeight="1" x14ac:dyDescent="0.2">
      <c r="A14" s="176"/>
      <c r="B14" s="45" t="s">
        <v>57</v>
      </c>
      <c r="C14" s="46">
        <f>1+3</f>
        <v>4</v>
      </c>
      <c r="D14" s="45">
        <v>750</v>
      </c>
      <c r="E14" s="45">
        <v>1330</v>
      </c>
      <c r="F14" s="47">
        <f t="shared" si="0"/>
        <v>0.99750000000000005</v>
      </c>
      <c r="G14" s="108">
        <f t="shared" si="1"/>
        <v>3.99</v>
      </c>
    </row>
    <row r="15" spans="1:7" ht="21" customHeight="1" x14ac:dyDescent="0.2">
      <c r="A15" s="176"/>
      <c r="B15" s="45" t="s">
        <v>58</v>
      </c>
      <c r="C15" s="46">
        <f>38+33</f>
        <v>71</v>
      </c>
      <c r="D15" s="45">
        <v>1050</v>
      </c>
      <c r="E15" s="45">
        <v>1330</v>
      </c>
      <c r="F15" s="47">
        <f t="shared" si="0"/>
        <v>1.3965000000000001</v>
      </c>
      <c r="G15" s="108">
        <f t="shared" si="1"/>
        <v>99.151499999999999</v>
      </c>
    </row>
    <row r="16" spans="1:7" ht="21" customHeight="1" x14ac:dyDescent="0.2">
      <c r="A16" s="176"/>
      <c r="B16" s="45" t="s">
        <v>59</v>
      </c>
      <c r="C16" s="46">
        <f>16+8</f>
        <v>24</v>
      </c>
      <c r="D16" s="45">
        <v>1050</v>
      </c>
      <c r="E16" s="45">
        <v>1330</v>
      </c>
      <c r="F16" s="47">
        <f t="shared" si="0"/>
        <v>1.3965000000000001</v>
      </c>
      <c r="G16" s="108">
        <f t="shared" si="1"/>
        <v>33.516000000000005</v>
      </c>
    </row>
    <row r="17" spans="1:7" ht="21" customHeight="1" x14ac:dyDescent="0.2">
      <c r="A17" s="178" t="s">
        <v>19</v>
      </c>
      <c r="B17" s="45" t="s">
        <v>58</v>
      </c>
      <c r="C17" s="46">
        <v>25</v>
      </c>
      <c r="D17" s="45">
        <v>1050</v>
      </c>
      <c r="E17" s="45">
        <v>1330</v>
      </c>
      <c r="F17" s="47">
        <f t="shared" si="0"/>
        <v>1.3965000000000001</v>
      </c>
      <c r="G17" s="108">
        <f t="shared" si="1"/>
        <v>34.912500000000001</v>
      </c>
    </row>
    <row r="18" spans="1:7" ht="21" customHeight="1" x14ac:dyDescent="0.2">
      <c r="A18" s="178"/>
      <c r="B18" s="45" t="s">
        <v>59</v>
      </c>
      <c r="C18" s="46">
        <v>13</v>
      </c>
      <c r="D18" s="45">
        <v>1050</v>
      </c>
      <c r="E18" s="45">
        <v>1330</v>
      </c>
      <c r="F18" s="47">
        <f t="shared" si="0"/>
        <v>1.3965000000000001</v>
      </c>
      <c r="G18" s="108">
        <f t="shared" si="1"/>
        <v>18.154500000000002</v>
      </c>
    </row>
    <row r="19" spans="1:7" ht="21" customHeight="1" x14ac:dyDescent="0.2">
      <c r="A19" s="178" t="s">
        <v>17</v>
      </c>
      <c r="B19" s="45" t="s">
        <v>88</v>
      </c>
      <c r="C19" s="46">
        <v>3</v>
      </c>
      <c r="D19" s="45">
        <v>750</v>
      </c>
      <c r="E19" s="45">
        <v>4530</v>
      </c>
      <c r="F19" s="47">
        <f t="shared" si="0"/>
        <v>3.3975</v>
      </c>
      <c r="G19" s="108">
        <f t="shared" si="1"/>
        <v>10.192499999999999</v>
      </c>
    </row>
    <row r="20" spans="1:7" ht="21" customHeight="1" x14ac:dyDescent="0.2">
      <c r="A20" s="178"/>
      <c r="B20" s="45" t="s">
        <v>89</v>
      </c>
      <c r="C20" s="46">
        <v>1</v>
      </c>
      <c r="D20" s="45">
        <v>750</v>
      </c>
      <c r="E20" s="45">
        <v>1530</v>
      </c>
      <c r="F20" s="47">
        <f t="shared" si="0"/>
        <v>1.1475</v>
      </c>
      <c r="G20" s="108">
        <f t="shared" si="1"/>
        <v>1.1475</v>
      </c>
    </row>
    <row r="21" spans="1:7" ht="21" customHeight="1" x14ac:dyDescent="0.2">
      <c r="A21" s="178"/>
      <c r="B21" s="45" t="s">
        <v>58</v>
      </c>
      <c r="C21" s="46">
        <v>40</v>
      </c>
      <c r="D21" s="45">
        <v>1050</v>
      </c>
      <c r="E21" s="45">
        <v>1330</v>
      </c>
      <c r="F21" s="47">
        <f t="shared" si="0"/>
        <v>1.3965000000000001</v>
      </c>
      <c r="G21" s="108">
        <f t="shared" si="1"/>
        <v>55.86</v>
      </c>
    </row>
    <row r="22" spans="1:7" ht="21" customHeight="1" x14ac:dyDescent="0.2">
      <c r="A22" s="178"/>
      <c r="B22" s="45" t="s">
        <v>59</v>
      </c>
      <c r="C22" s="46">
        <f>3+16</f>
        <v>19</v>
      </c>
      <c r="D22" s="45">
        <v>1050</v>
      </c>
      <c r="E22" s="45">
        <v>1330</v>
      </c>
      <c r="F22" s="47">
        <f t="shared" si="0"/>
        <v>1.3965000000000001</v>
      </c>
      <c r="G22" s="108">
        <f t="shared" si="1"/>
        <v>26.5335</v>
      </c>
    </row>
    <row r="23" spans="1:7" ht="21" customHeight="1" x14ac:dyDescent="0.2">
      <c r="A23" s="176" t="s">
        <v>24</v>
      </c>
      <c r="B23" s="45" t="s">
        <v>56</v>
      </c>
      <c r="C23" s="46">
        <f>75+2</f>
        <v>77</v>
      </c>
      <c r="D23" s="45">
        <v>750</v>
      </c>
      <c r="E23" s="45">
        <v>1330</v>
      </c>
      <c r="F23" s="47">
        <f t="shared" si="0"/>
        <v>0.99750000000000005</v>
      </c>
      <c r="G23" s="108">
        <f t="shared" si="1"/>
        <v>76.807500000000005</v>
      </c>
    </row>
    <row r="24" spans="1:7" ht="21" customHeight="1" x14ac:dyDescent="0.2">
      <c r="A24" s="176"/>
      <c r="B24" s="45" t="s">
        <v>57</v>
      </c>
      <c r="C24" s="46">
        <f>31</f>
        <v>31</v>
      </c>
      <c r="D24" s="45">
        <v>1350</v>
      </c>
      <c r="E24" s="45">
        <v>730</v>
      </c>
      <c r="F24" s="47">
        <f t="shared" si="0"/>
        <v>0.98550000000000004</v>
      </c>
      <c r="G24" s="108">
        <f t="shared" si="1"/>
        <v>30.5505</v>
      </c>
    </row>
    <row r="25" spans="1:7" ht="21" customHeight="1" x14ac:dyDescent="0.2">
      <c r="A25" s="176"/>
      <c r="B25" s="45" t="s">
        <v>88</v>
      </c>
      <c r="C25" s="46">
        <v>1</v>
      </c>
      <c r="D25" s="45">
        <v>750</v>
      </c>
      <c r="E25" s="45">
        <v>4530</v>
      </c>
      <c r="F25" s="47">
        <f t="shared" si="0"/>
        <v>3.3975</v>
      </c>
      <c r="G25" s="108">
        <f t="shared" si="1"/>
        <v>3.3975</v>
      </c>
    </row>
    <row r="26" spans="1:7" ht="21" customHeight="1" x14ac:dyDescent="0.2">
      <c r="A26" s="176"/>
      <c r="B26" s="45" t="s">
        <v>58</v>
      </c>
      <c r="C26" s="46">
        <f>2+1</f>
        <v>3</v>
      </c>
      <c r="D26" s="45">
        <v>750</v>
      </c>
      <c r="E26" s="45">
        <v>1330</v>
      </c>
      <c r="F26" s="47">
        <f t="shared" si="0"/>
        <v>0.99750000000000005</v>
      </c>
      <c r="G26" s="108">
        <f t="shared" si="1"/>
        <v>2.9925000000000002</v>
      </c>
    </row>
    <row r="27" spans="1:7" ht="21" customHeight="1" x14ac:dyDescent="0.2">
      <c r="A27" s="181" t="s">
        <v>61</v>
      </c>
      <c r="B27" s="181"/>
      <c r="C27" s="48">
        <f>SUM(C8:C26)</f>
        <v>488</v>
      </c>
      <c r="D27" s="49"/>
      <c r="E27" s="49"/>
      <c r="F27" s="50">
        <f>SUM(F8:F26)</f>
        <v>28.609500000000001</v>
      </c>
      <c r="G27" s="50">
        <f>SUM(G7:G26)</f>
        <v>695.96199999999988</v>
      </c>
    </row>
  </sheetData>
  <mergeCells count="10">
    <mergeCell ref="A23:A26"/>
    <mergeCell ref="A17:A18"/>
    <mergeCell ref="A19:A22"/>
    <mergeCell ref="A7:B7"/>
    <mergeCell ref="A27:B27"/>
    <mergeCell ref="F1:G1"/>
    <mergeCell ref="D5:E5"/>
    <mergeCell ref="A8:A12"/>
    <mergeCell ref="A13:A16"/>
    <mergeCell ref="A3:G3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ignoredErrors>
    <ignoredError sqref="F13:G15 F19:G22 F23:G23 C17:C18 C20 F17:G18 F16" formula="1"/>
    <ignoredError sqref="D9:E9 D23:E23 D24:E24 D26:E26 D13:E16 D17:E17 D18:E18 D21:E22 D19:E19 D20:E20 D12:E12 D10:E10 D11:E11 D8:E8" formulaRange="1"/>
    <ignoredError sqref="C13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powierzchnie sprzątane</vt:lpstr>
      <vt:lpstr>zestawienie cen i powierzchnii</vt:lpstr>
      <vt:lpstr>powierzchnia okien</vt:lpstr>
      <vt:lpstr>'powierzchnie sprzątane'!Obszar_wydruku</vt:lpstr>
      <vt:lpstr>'powierzchnie sprzątane'!Tytuły_wydruku</vt:lpstr>
    </vt:vector>
  </TitlesOfParts>
  <Company>Przychodnia WAT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Kowalczyk</dc:creator>
  <cp:lastModifiedBy>Majdan Joanna</cp:lastModifiedBy>
  <cp:lastPrinted>2024-12-13T10:17:09Z</cp:lastPrinted>
  <dcterms:created xsi:type="dcterms:W3CDTF">2000-10-27T09:25:51Z</dcterms:created>
  <dcterms:modified xsi:type="dcterms:W3CDTF">2024-12-20T11:20:07Z</dcterms:modified>
</cp:coreProperties>
</file>