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Arkusz1" sheetId="1" r:id="rId1"/>
    <sheet name="slownie" sheetId="2" state="hidden" r:id="rId2"/>
  </sheets>
  <definedNames>
    <definedName name="_Hlk195319353" localSheetId="0">'Arkusz1'!#REF!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0">'Arkusz1'!$A$1:$I$228</definedName>
    <definedName name="OLE_LINK1" localSheetId="0">'Arkusz1'!#REF!</definedName>
  </definedNames>
  <calcPr fullCalcOnLoad="1" fullPrecision="0"/>
</workbook>
</file>

<file path=xl/sharedStrings.xml><?xml version="1.0" encoding="utf-8"?>
<sst xmlns="http://schemas.openxmlformats.org/spreadsheetml/2006/main" count="772" uniqueCount="229">
  <si>
    <t xml:space="preserve">                       OFERTA WARUNKÓW WYKONANIA ZAMÓWIENIA</t>
  </si>
  <si>
    <t>W odpowiedzi na ogłoszenie o wszczęciu postępowania o udzielenie zamówienia sektorowego, pod nazwą:</t>
  </si>
  <si>
    <t>będąc uprawnionym(-i) do składania oświadczeń woli, w tym do zaciągania zobowiązań w imieniu Wykonawcy, którym jest:</t>
  </si>
  <si>
    <t>l.p.</t>
  </si>
  <si>
    <t>Wartość netto</t>
  </si>
  <si>
    <t>1.</t>
  </si>
  <si>
    <t>2.</t>
  </si>
  <si>
    <t>3.</t>
  </si>
  <si>
    <t>4.</t>
  </si>
  <si>
    <t>Oferujemy wykonanie przedmiotu zamówienia na poniższych warunkach:</t>
  </si>
  <si>
    <t>składamy niniejszą ofertę:</t>
  </si>
  <si>
    <t>Kwota:</t>
  </si>
  <si>
    <t>brutto</t>
  </si>
  <si>
    <t>Grosze 2</t>
  </si>
  <si>
    <t>Grosze</t>
  </si>
  <si>
    <t>Setki</t>
  </si>
  <si>
    <t>Tysiące</t>
  </si>
  <si>
    <t>Miliony</t>
  </si>
  <si>
    <t>Miliardy</t>
  </si>
  <si>
    <t>Wiersz pomocniczy 1</t>
  </si>
  <si>
    <t>Wiersz pomocniczy 2</t>
  </si>
  <si>
    <t>Słownie v.1</t>
  </si>
  <si>
    <t>Słownie v.2</t>
  </si>
  <si>
    <t>Słownie v.3</t>
  </si>
  <si>
    <t>netto</t>
  </si>
  <si>
    <t>Vat razem</t>
  </si>
  <si>
    <t>cena netto</t>
  </si>
  <si>
    <t>Zadanie nr 1</t>
  </si>
  <si>
    <t>Zadanie nr 2</t>
  </si>
  <si>
    <t>Zadanie nr 3</t>
  </si>
  <si>
    <t>Zadanie nr 4</t>
  </si>
  <si>
    <t>.............................................................................................................</t>
  </si>
  <si>
    <t>słownie: …………………………..………...…</t>
  </si>
  <si>
    <t>WARTOŚĆ NETTO</t>
  </si>
  <si>
    <t xml:space="preserve">Producent </t>
  </si>
  <si>
    <t xml:space="preserve">Ilość </t>
  </si>
  <si>
    <t>5.</t>
  </si>
  <si>
    <t>6.</t>
  </si>
  <si>
    <t>7.</t>
  </si>
  <si>
    <t>8.</t>
  </si>
  <si>
    <t>9.</t>
  </si>
  <si>
    <t>10.</t>
  </si>
  <si>
    <t>11.</t>
  </si>
  <si>
    <t>12.</t>
  </si>
  <si>
    <t>13.</t>
  </si>
  <si>
    <t>J.m.</t>
  </si>
  <si>
    <t>Cena jednostkowa netto</t>
  </si>
  <si>
    <t>14.</t>
  </si>
  <si>
    <t>15.</t>
  </si>
  <si>
    <t>16.</t>
  </si>
  <si>
    <t>17.</t>
  </si>
  <si>
    <t>18.</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</si>
  <si>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</si>
  <si>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</si>
  <si>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</si>
  <si>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</si>
  <si>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</si>
  <si>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</si>
  <si>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</si>
  <si>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</si>
  <si>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</si>
  <si>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</si>
  <si>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</si>
  <si>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</si>
  <si>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</si>
  <si>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</si>
  <si>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</si>
  <si>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</si>
  <si>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</si>
  <si>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</si>
  <si>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</si>
  <si>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</si>
  <si>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</si>
  <si>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</si>
  <si>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</si>
  <si>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</si>
  <si>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</si>
  <si>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</si>
  <si>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</si>
  <si>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</si>
  <si>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</si>
  <si>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</si>
  <si>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</si>
  <si>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</si>
  <si>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</si>
  <si>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</si>
  <si>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</si>
  <si>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</si>
  <si>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</si>
  <si>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</si>
  <si>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</si>
  <si>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</si>
  <si>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</si>
  <si>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</si>
  <si>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</si>
  <si>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</si>
  <si>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</si>
  <si>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</si>
  <si>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</si>
  <si>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</si>
  <si>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</si>
  <si>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</si>
  <si>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</si>
  <si>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</si>
  <si>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</si>
  <si>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</si>
  <si>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</si>
  <si>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77.</t>
  </si>
  <si>
    <t>78.</t>
  </si>
  <si>
    <t>79.</t>
  </si>
  <si>
    <t>80.</t>
  </si>
  <si>
    <t>81.</t>
  </si>
  <si>
    <t>82.</t>
  </si>
  <si>
    <t>83.</t>
  </si>
  <si>
    <t>84.</t>
  </si>
  <si>
    <t>85.</t>
  </si>
  <si>
    <t>szt.</t>
  </si>
  <si>
    <t>Klasa N SDR 41</t>
  </si>
  <si>
    <t>Klasa S SDR 34</t>
  </si>
  <si>
    <t>TULEJA OCHRONNA KRÓTKA Z USZCZELKĄ DLA RUR PVC-U</t>
  </si>
  <si>
    <t>Przejście szczelne przez ścianę betonową, ceramiczną</t>
  </si>
  <si>
    <t>KOREK KANALIZACYJNY DO RUR PVC-U</t>
  </si>
  <si>
    <t>………………………………………………………</t>
  </si>
  <si>
    <t>……………………………………………………</t>
  </si>
  <si>
    <t>……………………………………………………………………………</t>
  </si>
  <si>
    <t>ZŁĄCZKA KANALIZACYJNA LITA (JEDNOWARSTWOWA STRUKTURA ŚCIANKI) Z PVC-U - ZŁĄCZKA KIELICH RURA PVC-U / RURA BETONOWA</t>
  </si>
  <si>
    <t>…………………………………………………………</t>
  </si>
  <si>
    <t>………………………………………………</t>
  </si>
  <si>
    <t>……………………………………………………………</t>
  </si>
  <si>
    <t>………………………………………………………………………</t>
  </si>
  <si>
    <t>Przedmiot zamówienia - Część nr 2</t>
  </si>
  <si>
    <t>Oferujemy wykonanie przedmiotu zamówienia dla części nr 2</t>
  </si>
  <si>
    <t>za cenę netto:PLN …………………………..…</t>
  </si>
  <si>
    <t>19.</t>
  </si>
  <si>
    <t>20.</t>
  </si>
  <si>
    <t>„SUKCESYWNA DOSTAWA RUR I KSZTAŁTEK KANALIZACYJNYCH Z PVC-U”</t>
  </si>
  <si>
    <t>DN 160 / 110</t>
  </si>
  <si>
    <t>DN 200 / 160</t>
  </si>
  <si>
    <t>DN 250 / 160</t>
  </si>
  <si>
    <t>DN 250 / 200</t>
  </si>
  <si>
    <t>DN 315 / 250</t>
  </si>
  <si>
    <t>DN 400 / 315</t>
  </si>
  <si>
    <t>DN 110 / 15º</t>
  </si>
  <si>
    <t>DN 110 / 30º</t>
  </si>
  <si>
    <t>DN 110 / 45º</t>
  </si>
  <si>
    <t>DN 110 / 67,5º</t>
  </si>
  <si>
    <t>DN 110 / 87,5º</t>
  </si>
  <si>
    <t>DN 160 / 15º</t>
  </si>
  <si>
    <t>DN 160 / 30º</t>
  </si>
  <si>
    <t>DN 160 / 45º</t>
  </si>
  <si>
    <t>DN 160 / 67º</t>
  </si>
  <si>
    <t>DN 160 / 87,5º</t>
  </si>
  <si>
    <t>DN 200/ 15º</t>
  </si>
  <si>
    <t>DN 200/ 30º</t>
  </si>
  <si>
    <t>DN 200 / 45º</t>
  </si>
  <si>
    <t>DN 200 / 67º</t>
  </si>
  <si>
    <t>DN 200 / 87º</t>
  </si>
  <si>
    <t>DN 250 / 15º</t>
  </si>
  <si>
    <t>DN 250 / 30º</t>
  </si>
  <si>
    <t>DN 250 / 45º</t>
  </si>
  <si>
    <t>DN 315 / 15º</t>
  </si>
  <si>
    <t>DN 315 / 30º</t>
  </si>
  <si>
    <t>DN 315 / 45º</t>
  </si>
  <si>
    <t>DN 400 / 15º</t>
  </si>
  <si>
    <t>DN 400 / 30º</t>
  </si>
  <si>
    <t>DN 400 / 45º</t>
  </si>
  <si>
    <t>DN 500 / 15º</t>
  </si>
  <si>
    <t>DN 500 / 30º</t>
  </si>
  <si>
    <t>DN 500 / 45º</t>
  </si>
  <si>
    <t>DN 500 / 87º</t>
  </si>
  <si>
    <t>DN 110</t>
  </si>
  <si>
    <t>DN 160</t>
  </si>
  <si>
    <t>DN 200</t>
  </si>
  <si>
    <t>DN 250</t>
  </si>
  <si>
    <t>DN 315</t>
  </si>
  <si>
    <t>DN 400</t>
  </si>
  <si>
    <t>DN 500</t>
  </si>
  <si>
    <t>DN 110 / 100</t>
  </si>
  <si>
    <t>DN 160 / 150</t>
  </si>
  <si>
    <t>DN 200 / 200</t>
  </si>
  <si>
    <t>DN 160/150</t>
  </si>
  <si>
    <t>DN 200/200</t>
  </si>
  <si>
    <t>DN 250/250</t>
  </si>
  <si>
    <t>DN 315/300</t>
  </si>
  <si>
    <t>DN 400/400</t>
  </si>
  <si>
    <t>DN 500/500</t>
  </si>
  <si>
    <t>DN 110 / 110 / 45º</t>
  </si>
  <si>
    <t>DN 110 / 110 / 87º</t>
  </si>
  <si>
    <t>DN 160 / 110 / 45º</t>
  </si>
  <si>
    <t>DN 160 / 160 / 45º</t>
  </si>
  <si>
    <t>DN 160 / 160 / 87º</t>
  </si>
  <si>
    <t>DN 200 / 110 / 45º</t>
  </si>
  <si>
    <t>DN 200 / 160 / 45º</t>
  </si>
  <si>
    <t>DN 200 / 200 /45º</t>
  </si>
  <si>
    <t>DN 200 / 200 / 87º</t>
  </si>
  <si>
    <t>DN 250 / 110 / 45º</t>
  </si>
  <si>
    <t>DN 250 / 160 / 45º</t>
  </si>
  <si>
    <t>DN 250 / 200 / 45º</t>
  </si>
  <si>
    <t>DN 250 / 250 / 45º</t>
  </si>
  <si>
    <t>DN 315 / 110 / 45º</t>
  </si>
  <si>
    <t>DN 315 / 160 / 45º</t>
  </si>
  <si>
    <t>DN 315 / 200 / 45º</t>
  </si>
  <si>
    <t>DN 315 / 250 / 45º</t>
  </si>
  <si>
    <t>DN 315 / 315 / 45º</t>
  </si>
  <si>
    <t>DN 250 / 160 / 87º</t>
  </si>
  <si>
    <t>DN 250 / 200 / 87º</t>
  </si>
  <si>
    <t>DN 250 / 250 / 87º</t>
  </si>
  <si>
    <t>DN 315 / 160 / 87º</t>
  </si>
  <si>
    <t>DN 315 / 250 / 87º</t>
  </si>
  <si>
    <t>DN 315 / 315 / 87º</t>
  </si>
  <si>
    <t>DN 250 / 88,5º</t>
  </si>
  <si>
    <t>76.</t>
  </si>
  <si>
    <t>KOLANO  KANALIZACYJNE KIELICHOWE  LITE (JEDNOWARSTWOWA STRUKTURA ŚCIANKI) Z PVC-U Z USZCZELKĄ WARGOWĄ</t>
  </si>
  <si>
    <t>NASUWKA KANALIZACYJNA LITA (JEDNOWARSTWOWA STRUKTURA ŚCIANKI) Z PVC-U Z USZCZELKAMI WARGOWYMI</t>
  </si>
  <si>
    <t>ZŁĄCZKA KANALIZACYJNA LITA (JEDNOWARSTWOWA STRUKTURA ŚCIANKI) Z PVC-U - ZŁĄCZKA  KIELICH RURA PVC-U / RURA KAMIONKOWA Z USZCZELKĄ WARGOWĄ</t>
  </si>
  <si>
    <t>TRÓJNIK KANALIZACYJNY KIELICHOWY LITY (JEDNOWARSTWOWA STRUKTURA ŚCIANKI) Z PVC-U Z USZCZELKAMI WARGOWYMI</t>
  </si>
  <si>
    <t>REDUKCJA  KANALIZACYJNA KIELICHOWA  LITA (JEDNOWARSTWOWA STRUKTURA ŚCIANKI) PVC-U                                                       Z USZCZELKĄ WARGOWĄ</t>
  </si>
  <si>
    <t>DN 110 / 22º</t>
  </si>
  <si>
    <t>DN 315 / 87º</t>
  </si>
  <si>
    <t>DN 400 / 87º</t>
  </si>
  <si>
    <t>DN 110 / 110 / 67º</t>
  </si>
  <si>
    <t>DN 160 / 110 / 87º</t>
  </si>
  <si>
    <t>DN 200 / 160 / 87º</t>
  </si>
  <si>
    <t>86.</t>
  </si>
  <si>
    <t>87.</t>
  </si>
  <si>
    <t>88.</t>
  </si>
  <si>
    <t>89.</t>
  </si>
  <si>
    <t>90.</t>
  </si>
  <si>
    <t>91.</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</si>
</sst>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quot; &quot;??/16"/>
    <numFmt numFmtId="172" formatCode="#,##0.00\ _z_ł"/>
  </numFmts>
  <fonts count="48">
    <font>
      <sz val="10"/>
      <name val="Arial"/>
      <family val="0"/>
    </font>
    <font>
      <b/>
      <sz val="10"/>
      <name val="Arial"/>
      <family val="2"/>
    </font>
    <font>
      <sz val="12"/>
      <name val="Garamond"/>
      <family val="1"/>
    </font>
    <font>
      <b/>
      <sz val="12"/>
      <name val="Garamond"/>
      <family val="1"/>
    </font>
    <font>
      <sz val="8"/>
      <name val="Arial"/>
      <family val="2"/>
    </font>
    <font>
      <b/>
      <sz val="10"/>
      <color indexed="9"/>
      <name val="Arial"/>
      <family val="2"/>
    </font>
    <font>
      <sz val="10"/>
      <color indexed="9"/>
      <name val="Arial"/>
      <family val="2"/>
    </font>
    <font>
      <sz val="8"/>
      <color indexed="9"/>
      <name val="Arial"/>
      <family val="2"/>
    </font>
    <font>
      <sz val="10"/>
      <color indexed="10"/>
      <name val="Arial"/>
      <family val="2"/>
    </font>
    <font>
      <sz val="12"/>
      <name val="Arial"/>
      <family val="2"/>
    </font>
    <font>
      <sz val="12"/>
      <color indexed="8"/>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Garamond"/>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Garamond"/>
      <family val="1"/>
    </font>
    <font>
      <b/>
      <sz val="12"/>
      <color theme="1"/>
      <name val="Garamond"/>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cellStyleXfs>
  <cellXfs count="163">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1" fillId="0" borderId="0" xfId="0" applyFont="1"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4" fontId="0" fillId="0" borderId="10" xfId="0" applyNumberFormat="1" applyFill="1" applyBorder="1" applyAlignment="1" applyProtection="1">
      <alignment/>
      <protection/>
    </xf>
    <xf numFmtId="4" fontId="0" fillId="0" borderId="0" xfId="0" applyNumberFormat="1" applyFill="1" applyAlignment="1" applyProtection="1">
      <alignment/>
      <protection/>
    </xf>
    <xf numFmtId="4" fontId="5" fillId="0" borderId="0" xfId="0" applyNumberFormat="1"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Alignment="1" applyProtection="1">
      <alignment/>
      <protection/>
    </xf>
    <xf numFmtId="171" fontId="6"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center"/>
      <protection hidden="1"/>
    </xf>
    <xf numFmtId="0" fontId="4" fillId="0" borderId="0" xfId="0" applyFont="1" applyFill="1" applyAlignment="1" applyProtection="1">
      <alignment/>
      <protection/>
    </xf>
    <xf numFmtId="0" fontId="7" fillId="0" borderId="0" xfId="0" applyFont="1" applyFill="1" applyAlignment="1" applyProtection="1">
      <alignment/>
      <protection hidden="1"/>
    </xf>
    <xf numFmtId="0" fontId="7" fillId="0" borderId="0" xfId="0"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0" fillId="0" borderId="11" xfId="0" applyFill="1" applyBorder="1" applyAlignment="1" applyProtection="1">
      <alignment/>
      <protection hidden="1"/>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8" fillId="0"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2" fillId="33" borderId="0" xfId="0" applyFont="1" applyFill="1" applyBorder="1" applyAlignment="1" applyProtection="1">
      <alignment horizontal="center"/>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protection/>
    </xf>
    <xf numFmtId="0" fontId="2" fillId="33" borderId="14" xfId="0" applyFont="1" applyFill="1" applyBorder="1" applyAlignment="1" applyProtection="1">
      <alignment horizontal="center"/>
      <protection/>
    </xf>
    <xf numFmtId="0" fontId="9" fillId="33" borderId="0" xfId="0" applyFont="1" applyFill="1" applyAlignment="1" applyProtection="1">
      <alignment/>
      <protection/>
    </xf>
    <xf numFmtId="0" fontId="3"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10" fillId="33" borderId="10" xfId="0" applyFont="1" applyFill="1" applyBorder="1" applyAlignment="1" applyProtection="1">
      <alignment horizontal="center" vertical="center" wrapText="1"/>
      <protection/>
    </xf>
    <xf numFmtId="3" fontId="10" fillId="33" borderId="13" xfId="0" applyNumberFormat="1" applyFont="1" applyFill="1" applyBorder="1" applyAlignment="1" applyProtection="1">
      <alignment horizontal="center" vertical="center" wrapText="1"/>
      <protection/>
    </xf>
    <xf numFmtId="0" fontId="10" fillId="33" borderId="11" xfId="0" applyFont="1" applyFill="1" applyBorder="1" applyAlignment="1" applyProtection="1">
      <alignment vertical="center" wrapText="1"/>
      <protection/>
    </xf>
    <xf numFmtId="3" fontId="10" fillId="33" borderId="15" xfId="0" applyNumberFormat="1" applyFont="1" applyFill="1" applyBorder="1" applyAlignment="1" applyProtection="1">
      <alignment horizontal="center" vertical="center" wrapText="1"/>
      <protection/>
    </xf>
    <xf numFmtId="0" fontId="46" fillId="0" borderId="10" xfId="0" applyFont="1" applyBorder="1" applyAlignment="1" applyProtection="1">
      <alignment horizontal="left" vertical="center" wrapText="1"/>
      <protection/>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3" fontId="10" fillId="33" borderId="10" xfId="0" applyNumberFormat="1" applyFont="1" applyFill="1" applyBorder="1" applyAlignment="1" applyProtection="1">
      <alignment horizontal="center" vertical="center" wrapText="1"/>
      <protection/>
    </xf>
    <xf numFmtId="0" fontId="10" fillId="34" borderId="10" xfId="0" applyFont="1" applyFill="1" applyBorder="1" applyAlignment="1" applyProtection="1">
      <alignment vertical="center" wrapText="1"/>
      <protection/>
    </xf>
    <xf numFmtId="0" fontId="2" fillId="0" borderId="16" xfId="0" applyFont="1" applyBorder="1" applyAlignment="1" applyProtection="1">
      <alignment horizontal="left" vertical="center" wrapText="1"/>
      <protection/>
    </xf>
    <xf numFmtId="0" fontId="10" fillId="33" borderId="16" xfId="0" applyFont="1" applyFill="1" applyBorder="1" applyAlignment="1" applyProtection="1">
      <alignment horizontal="center" vertical="center" wrapText="1"/>
      <protection/>
    </xf>
    <xf numFmtId="0" fontId="46" fillId="0" borderId="11" xfId="0" applyFont="1" applyBorder="1" applyAlignment="1" applyProtection="1">
      <alignment horizontal="left" vertical="center" wrapText="1"/>
      <protection/>
    </xf>
    <xf numFmtId="0" fontId="46" fillId="33" borderId="10" xfId="0" applyFont="1" applyFill="1" applyBorder="1" applyAlignment="1" applyProtection="1">
      <alignment horizontal="center" vertical="center" wrapText="1"/>
      <protection/>
    </xf>
    <xf numFmtId="3" fontId="46" fillId="33" borderId="13" xfId="0" applyNumberFormat="1" applyFont="1" applyFill="1" applyBorder="1" applyAlignment="1" applyProtection="1">
      <alignment horizontal="center" vertical="center" wrapText="1"/>
      <protection/>
    </xf>
    <xf numFmtId="0" fontId="46" fillId="33" borderId="11" xfId="0" applyFont="1" applyFill="1" applyBorder="1" applyAlignment="1" applyProtection="1">
      <alignment vertical="center" wrapText="1"/>
      <protection/>
    </xf>
    <xf numFmtId="3" fontId="46" fillId="33" borderId="15" xfId="0" applyNumberFormat="1" applyFont="1" applyFill="1" applyBorder="1" applyAlignment="1" applyProtection="1">
      <alignment horizontal="center" vertical="center" wrapText="1"/>
      <protection/>
    </xf>
    <xf numFmtId="3" fontId="46" fillId="33" borderId="10" xfId="0" applyNumberFormat="1" applyFont="1" applyFill="1" applyBorder="1" applyAlignment="1" applyProtection="1">
      <alignment horizontal="center" vertical="center" wrapText="1"/>
      <protection/>
    </xf>
    <xf numFmtId="0" fontId="46" fillId="34" borderId="11" xfId="0" applyFont="1" applyFill="1" applyBorder="1" applyAlignment="1" applyProtection="1">
      <alignment horizontal="left" vertical="center" wrapText="1"/>
      <protection/>
    </xf>
    <xf numFmtId="0" fontId="46" fillId="34" borderId="10" xfId="0" applyFont="1" applyFill="1" applyBorder="1" applyAlignment="1" applyProtection="1">
      <alignment horizontal="center" vertical="center" wrapText="1"/>
      <protection/>
    </xf>
    <xf numFmtId="3" fontId="46" fillId="34" borderId="13" xfId="0" applyNumberFormat="1" applyFont="1" applyFill="1" applyBorder="1" applyAlignment="1" applyProtection="1">
      <alignment horizontal="center" vertical="center" wrapText="1"/>
      <protection/>
    </xf>
    <xf numFmtId="0" fontId="46" fillId="34" borderId="11" xfId="0" applyFont="1" applyFill="1" applyBorder="1" applyAlignment="1" applyProtection="1">
      <alignment vertical="center" wrapText="1"/>
      <protection/>
    </xf>
    <xf numFmtId="0" fontId="2" fillId="34" borderId="11" xfId="0" applyFont="1" applyFill="1" applyBorder="1" applyAlignment="1" applyProtection="1">
      <alignment horizontal="left" vertical="center" wrapText="1"/>
      <protection/>
    </xf>
    <xf numFmtId="0" fontId="10" fillId="34" borderId="10" xfId="0" applyFont="1" applyFill="1" applyBorder="1" applyAlignment="1" applyProtection="1">
      <alignment horizontal="center" vertical="center" wrapText="1"/>
      <protection/>
    </xf>
    <xf numFmtId="3" fontId="10" fillId="34" borderId="15" xfId="0" applyNumberFormat="1" applyFont="1" applyFill="1" applyBorder="1" applyAlignment="1" applyProtection="1">
      <alignment horizontal="center" vertical="center" wrapText="1"/>
      <protection/>
    </xf>
    <xf numFmtId="0" fontId="10" fillId="34" borderId="11" xfId="0" applyFont="1" applyFill="1" applyBorder="1" applyAlignment="1" applyProtection="1">
      <alignment vertical="center" wrapText="1"/>
      <protection/>
    </xf>
    <xf numFmtId="3" fontId="10" fillId="34" borderId="10" xfId="0" applyNumberFormat="1" applyFont="1" applyFill="1" applyBorder="1" applyAlignment="1" applyProtection="1">
      <alignment horizontal="center" vertical="center" wrapText="1"/>
      <protection/>
    </xf>
    <xf numFmtId="0" fontId="46" fillId="34" borderId="10" xfId="0" applyFont="1" applyFill="1" applyBorder="1" applyAlignment="1" applyProtection="1">
      <alignment horizontal="left" vertical="center" wrapText="1"/>
      <protection/>
    </xf>
    <xf numFmtId="3" fontId="46" fillId="34" borderId="10" xfId="0" applyNumberFormat="1" applyFont="1" applyFill="1" applyBorder="1" applyAlignment="1" applyProtection="1">
      <alignment horizontal="center" vertical="center" wrapText="1"/>
      <protection/>
    </xf>
    <xf numFmtId="0" fontId="46" fillId="34" borderId="10" xfId="0" applyFont="1" applyFill="1" applyBorder="1" applyAlignment="1" applyProtection="1">
      <alignment vertical="center" wrapText="1"/>
      <protection/>
    </xf>
    <xf numFmtId="0" fontId="2" fillId="34"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center" vertical="center" wrapText="1"/>
      <protection locked="0"/>
    </xf>
    <xf numFmtId="3" fontId="10" fillId="34" borderId="13" xfId="0" applyNumberFormat="1" applyFont="1" applyFill="1" applyBorder="1" applyAlignment="1" applyProtection="1">
      <alignment horizontal="center" vertical="center" wrapText="1"/>
      <protection/>
    </xf>
    <xf numFmtId="0" fontId="9" fillId="0" borderId="0" xfId="0" applyFont="1" applyFill="1" applyAlignment="1" applyProtection="1">
      <alignment/>
      <protection/>
    </xf>
    <xf numFmtId="0" fontId="2" fillId="34" borderId="16" xfId="0" applyFont="1" applyFill="1" applyBorder="1" applyAlignment="1" applyProtection="1">
      <alignment horizontal="left" vertical="center" wrapText="1"/>
      <protection/>
    </xf>
    <xf numFmtId="0" fontId="10" fillId="34" borderId="16" xfId="0" applyFont="1" applyFill="1" applyBorder="1" applyAlignment="1" applyProtection="1">
      <alignment horizontal="center" vertical="center" wrapText="1"/>
      <protection/>
    </xf>
    <xf numFmtId="0" fontId="9" fillId="34" borderId="0" xfId="0" applyFont="1" applyFill="1" applyAlignment="1" applyProtection="1">
      <alignment/>
      <protection/>
    </xf>
    <xf numFmtId="0" fontId="2" fillId="34" borderId="0" xfId="0" applyFont="1" applyFill="1" applyBorder="1" applyAlignment="1" applyProtection="1">
      <alignment horizontal="center" wrapText="1"/>
      <protection/>
    </xf>
    <xf numFmtId="0" fontId="3" fillId="34" borderId="0" xfId="0" applyFont="1" applyFill="1" applyBorder="1" applyAlignment="1" applyProtection="1">
      <alignment horizontal="center" wrapText="1"/>
      <protection/>
    </xf>
    <xf numFmtId="0" fontId="3" fillId="34" borderId="0" xfId="0" applyFont="1" applyFill="1" applyBorder="1" applyAlignment="1" applyProtection="1">
      <alignment wrapText="1"/>
      <protection/>
    </xf>
    <xf numFmtId="0" fontId="2" fillId="34" borderId="0" xfId="0" applyFont="1" applyFill="1" applyAlignment="1" applyProtection="1">
      <alignment/>
      <protection/>
    </xf>
    <xf numFmtId="0" fontId="9" fillId="32" borderId="0" xfId="0" applyFont="1" applyFill="1" applyAlignment="1" applyProtection="1">
      <alignment/>
      <protection/>
    </xf>
    <xf numFmtId="0" fontId="10" fillId="34" borderId="10" xfId="0" applyFont="1" applyFill="1" applyBorder="1" applyAlignment="1" applyProtection="1">
      <alignment horizontal="center" vertical="center" wrapText="1"/>
      <protection locked="0"/>
    </xf>
    <xf numFmtId="0" fontId="46" fillId="34" borderId="17" xfId="0" applyFont="1" applyFill="1" applyBorder="1" applyAlignment="1" applyProtection="1">
      <alignment horizontal="center" vertical="center" wrapText="1"/>
      <protection/>
    </xf>
    <xf numFmtId="0" fontId="46" fillId="34" borderId="16" xfId="0" applyFont="1" applyFill="1" applyBorder="1" applyAlignment="1" applyProtection="1">
      <alignment horizontal="center" vertical="center" wrapText="1"/>
      <protection/>
    </xf>
    <xf numFmtId="4" fontId="10" fillId="34" borderId="10" xfId="0" applyNumberFormat="1" applyFont="1" applyFill="1" applyBorder="1" applyAlignment="1" applyProtection="1">
      <alignment horizontal="center" vertical="center" wrapText="1"/>
      <protection locked="0"/>
    </xf>
    <xf numFmtId="4" fontId="10" fillId="34" borderId="10" xfId="0" applyNumberFormat="1"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locked="0"/>
    </xf>
    <xf numFmtId="172" fontId="10" fillId="34" borderId="10" xfId="0" applyNumberFormat="1"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4" fontId="10" fillId="34" borderId="11" xfId="0" applyNumberFormat="1" applyFont="1" applyFill="1" applyBorder="1" applyAlignment="1" applyProtection="1">
      <alignment horizontal="center" vertical="center" wrapText="1"/>
      <protection locked="0"/>
    </xf>
    <xf numFmtId="4" fontId="10" fillId="34" borderId="13" xfId="0" applyNumberFormat="1" applyFont="1" applyFill="1" applyBorder="1" applyAlignment="1" applyProtection="1">
      <alignment horizontal="center" vertical="center" wrapText="1"/>
      <protection locked="0"/>
    </xf>
    <xf numFmtId="4" fontId="10" fillId="34" borderId="11" xfId="0" applyNumberFormat="1" applyFont="1" applyFill="1" applyBorder="1" applyAlignment="1" applyProtection="1">
      <alignment horizontal="center" vertical="center" wrapText="1"/>
      <protection/>
    </xf>
    <xf numFmtId="4" fontId="10" fillId="34" borderId="13" xfId="0" applyNumberFormat="1"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locked="0"/>
    </xf>
    <xf numFmtId="0" fontId="10" fillId="34" borderId="13" xfId="0" applyFont="1" applyFill="1" applyBorder="1" applyAlignment="1" applyProtection="1">
      <alignment horizontal="center" vertical="center" wrapText="1"/>
      <protection locked="0"/>
    </xf>
    <xf numFmtId="4" fontId="46" fillId="34" borderId="11" xfId="0" applyNumberFormat="1" applyFont="1" applyFill="1" applyBorder="1" applyAlignment="1" applyProtection="1">
      <alignment horizontal="center" vertical="center" wrapText="1"/>
      <protection locked="0"/>
    </xf>
    <xf numFmtId="4" fontId="46" fillId="34" borderId="13" xfId="0" applyNumberFormat="1" applyFont="1" applyFill="1" applyBorder="1" applyAlignment="1" applyProtection="1">
      <alignment horizontal="center" vertical="center" wrapText="1"/>
      <protection locked="0"/>
    </xf>
    <xf numFmtId="4" fontId="46" fillId="34" borderId="11" xfId="0" applyNumberFormat="1" applyFont="1" applyFill="1" applyBorder="1" applyAlignment="1" applyProtection="1">
      <alignment horizontal="center" vertical="center" wrapText="1"/>
      <protection/>
    </xf>
    <xf numFmtId="4" fontId="46" fillId="34" borderId="13" xfId="0" applyNumberFormat="1" applyFont="1" applyFill="1" applyBorder="1" applyAlignment="1" applyProtection="1">
      <alignment horizontal="center" vertical="center" wrapText="1"/>
      <protection/>
    </xf>
    <xf numFmtId="0" fontId="47" fillId="33" borderId="18" xfId="0" applyFont="1" applyFill="1" applyBorder="1" applyAlignment="1" applyProtection="1">
      <alignment horizontal="center" vertical="center" wrapText="1"/>
      <protection/>
    </xf>
    <xf numFmtId="0" fontId="47" fillId="0" borderId="19" xfId="0" applyFont="1" applyBorder="1" applyAlignment="1">
      <alignment vertical="center" wrapText="1"/>
    </xf>
    <xf numFmtId="0" fontId="47" fillId="0" borderId="20" xfId="0" applyFont="1" applyBorder="1" applyAlignment="1">
      <alignment vertical="center" wrapText="1"/>
    </xf>
    <xf numFmtId="0" fontId="46" fillId="34" borderId="11" xfId="0" applyFont="1" applyFill="1" applyBorder="1" applyAlignment="1" applyProtection="1">
      <alignment horizontal="center" vertical="center" wrapText="1"/>
      <protection locked="0"/>
    </xf>
    <xf numFmtId="0" fontId="46" fillId="34" borderId="12" xfId="0" applyFont="1" applyFill="1" applyBorder="1" applyAlignment="1" applyProtection="1">
      <alignment horizontal="center" vertical="center" wrapText="1"/>
      <protection locked="0"/>
    </xf>
    <xf numFmtId="0" fontId="46" fillId="34" borderId="13" xfId="0" applyFont="1" applyFill="1" applyBorder="1" applyAlignment="1" applyProtection="1">
      <alignment horizontal="center" vertical="center" wrapText="1"/>
      <protection locked="0"/>
    </xf>
    <xf numFmtId="4" fontId="46" fillId="34" borderId="10" xfId="0" applyNumberFormat="1" applyFont="1" applyFill="1" applyBorder="1" applyAlignment="1" applyProtection="1">
      <alignment horizontal="center" vertical="center" wrapText="1"/>
      <protection/>
    </xf>
    <xf numFmtId="0" fontId="46" fillId="34" borderId="1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protection/>
    </xf>
    <xf numFmtId="0" fontId="9" fillId="0" borderId="0" xfId="0" applyFont="1" applyAlignment="1">
      <alignment horizontal="center" vertical="center"/>
    </xf>
    <xf numFmtId="4" fontId="46" fillId="34" borderId="10" xfId="0" applyNumberFormat="1"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wrapText="1"/>
      <protection/>
    </xf>
    <xf numFmtId="0" fontId="2" fillId="0" borderId="19" xfId="0" applyFont="1" applyBorder="1" applyAlignment="1">
      <alignment vertical="center" wrapText="1"/>
    </xf>
    <xf numFmtId="0" fontId="2" fillId="0" borderId="20" xfId="0" applyFont="1" applyBorder="1" applyAlignment="1">
      <alignment vertical="center" wrapText="1"/>
    </xf>
    <xf numFmtId="0" fontId="3" fillId="34" borderId="19" xfId="0" applyFont="1" applyFill="1" applyBorder="1" applyAlignment="1">
      <alignment vertical="center" wrapText="1"/>
    </xf>
    <xf numFmtId="0" fontId="3" fillId="34" borderId="20" xfId="0" applyFont="1" applyFill="1" applyBorder="1" applyAlignment="1">
      <alignment vertical="center" wrapText="1"/>
    </xf>
    <xf numFmtId="0" fontId="3" fillId="34" borderId="11" xfId="0" applyFont="1" applyFill="1" applyBorder="1" applyAlignment="1" applyProtection="1">
      <alignment horizontal="center" vertical="center" wrapText="1"/>
      <protection/>
    </xf>
    <xf numFmtId="0" fontId="3" fillId="34" borderId="12" xfId="0" applyFont="1" applyFill="1" applyBorder="1" applyAlignment="1">
      <alignment vertical="center" wrapText="1"/>
    </xf>
    <xf numFmtId="0" fontId="3" fillId="34" borderId="13" xfId="0" applyFont="1" applyFill="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2" fillId="34" borderId="21" xfId="0" applyFont="1" applyFill="1" applyBorder="1" applyAlignment="1" applyProtection="1">
      <alignment horizontal="center" vertical="center" wrapText="1"/>
      <protection/>
    </xf>
    <xf numFmtId="0" fontId="2" fillId="0" borderId="12" xfId="0" applyFont="1" applyBorder="1" applyAlignment="1">
      <alignment vertical="center" wrapText="1"/>
    </xf>
    <xf numFmtId="0" fontId="2" fillId="0" borderId="13"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33" borderId="22" xfId="0" applyFont="1" applyFill="1" applyBorder="1" applyAlignment="1" applyProtection="1">
      <alignment horizontal="center" vertical="center" wrapText="1"/>
      <protection/>
    </xf>
    <xf numFmtId="0" fontId="3" fillId="0" borderId="0" xfId="0" applyFont="1" applyAlignment="1">
      <alignment vertical="center" wrapText="1"/>
    </xf>
    <xf numFmtId="0" fontId="3" fillId="0" borderId="23"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4" fontId="10" fillId="34" borderId="24" xfId="0" applyNumberFormat="1" applyFont="1" applyFill="1" applyBorder="1" applyAlignment="1" applyProtection="1">
      <alignment horizontal="center" vertical="center" wrapText="1"/>
      <protection locked="0"/>
    </xf>
    <xf numFmtId="4" fontId="10" fillId="34" borderId="15" xfId="0" applyNumberFormat="1" applyFont="1" applyFill="1" applyBorder="1" applyAlignment="1" applyProtection="1">
      <alignment horizontal="center" vertical="center" wrapText="1"/>
      <protection locked="0"/>
    </xf>
    <xf numFmtId="4" fontId="10" fillId="34" borderId="24" xfId="0" applyNumberFormat="1" applyFont="1" applyFill="1" applyBorder="1" applyAlignment="1" applyProtection="1">
      <alignment horizontal="center" vertical="center" wrapText="1"/>
      <protection/>
    </xf>
    <xf numFmtId="4" fontId="10" fillId="34" borderId="15" xfId="0" applyNumberFormat="1" applyFont="1" applyFill="1" applyBorder="1" applyAlignment="1" applyProtection="1">
      <alignment horizontal="center" vertical="center" wrapText="1"/>
      <protection/>
    </xf>
    <xf numFmtId="0" fontId="47" fillId="33" borderId="11" xfId="0" applyFont="1" applyFill="1" applyBorder="1" applyAlignment="1" applyProtection="1">
      <alignment horizontal="center" vertical="center" wrapText="1"/>
      <protection/>
    </xf>
    <xf numFmtId="0" fontId="47" fillId="33" borderId="12" xfId="0" applyFont="1" applyFill="1" applyBorder="1" applyAlignment="1" applyProtection="1">
      <alignment horizontal="center" vertical="center" wrapText="1"/>
      <protection/>
    </xf>
    <xf numFmtId="0" fontId="47" fillId="33" borderId="13"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46" fillId="33" borderId="17" xfId="0" applyFont="1" applyFill="1" applyBorder="1" applyAlignment="1" applyProtection="1">
      <alignment horizontal="center" vertical="center" wrapText="1"/>
      <protection/>
    </xf>
    <xf numFmtId="0" fontId="46" fillId="33" borderId="16" xfId="0" applyFont="1" applyFill="1" applyBorder="1" applyAlignment="1" applyProtection="1">
      <alignment horizontal="center" vertical="center" wrapText="1"/>
      <protection/>
    </xf>
    <xf numFmtId="4" fontId="46" fillId="33" borderId="11" xfId="0" applyNumberFormat="1" applyFont="1" applyFill="1" applyBorder="1" applyAlignment="1" applyProtection="1">
      <alignment horizontal="center" vertical="center" wrapText="1"/>
      <protection locked="0"/>
    </xf>
    <xf numFmtId="4" fontId="46" fillId="33" borderId="13" xfId="0" applyNumberFormat="1" applyFont="1" applyFill="1" applyBorder="1" applyAlignment="1" applyProtection="1">
      <alignment horizontal="center" vertical="center" wrapText="1"/>
      <protection locked="0"/>
    </xf>
    <xf numFmtId="4" fontId="46" fillId="33" borderId="11" xfId="0" applyNumberFormat="1" applyFont="1" applyFill="1" applyBorder="1" applyAlignment="1" applyProtection="1">
      <alignment horizontal="center" vertical="center" wrapText="1"/>
      <protection/>
    </xf>
    <xf numFmtId="4" fontId="46" fillId="33" borderId="13" xfId="0" applyNumberFormat="1" applyFont="1" applyFill="1" applyBorder="1" applyAlignment="1" applyProtection="1">
      <alignment horizontal="center" vertical="center" wrapText="1"/>
      <protection/>
    </xf>
    <xf numFmtId="0" fontId="46" fillId="0" borderId="17" xfId="0" applyFont="1" applyBorder="1" applyAlignment="1">
      <alignment horizontal="center" vertical="center" wrapText="1"/>
    </xf>
    <xf numFmtId="0" fontId="46" fillId="0" borderId="16" xfId="0" applyFont="1" applyBorder="1" applyAlignment="1">
      <alignment vertical="center" wrapText="1"/>
    </xf>
    <xf numFmtId="0" fontId="2" fillId="34" borderId="0" xfId="0" applyFont="1" applyFill="1" applyBorder="1" applyAlignment="1" applyProtection="1">
      <alignment horizontal="left" vertical="top"/>
      <protection/>
    </xf>
    <xf numFmtId="0" fontId="2" fillId="34" borderId="0" xfId="0" applyFont="1" applyFill="1" applyBorder="1" applyAlignment="1" applyProtection="1">
      <alignment horizontal="left" vertical="center" wrapText="1"/>
      <protection/>
    </xf>
    <xf numFmtId="170" fontId="3" fillId="34" borderId="0" xfId="0" applyNumberFormat="1" applyFont="1" applyFill="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170" fontId="2" fillId="34" borderId="11" xfId="0" applyNumberFormat="1" applyFont="1" applyFill="1" applyBorder="1" applyAlignment="1" applyProtection="1">
      <alignment horizontal="center" vertical="center"/>
      <protection/>
    </xf>
    <xf numFmtId="170" fontId="2" fillId="34" borderId="13" xfId="0" applyNumberFormat="1" applyFont="1" applyFill="1" applyBorder="1" applyAlignment="1" applyProtection="1">
      <alignment horizontal="center" vertical="center"/>
      <protection/>
    </xf>
    <xf numFmtId="0" fontId="2" fillId="34" borderId="19" xfId="0" applyFont="1" applyFill="1" applyBorder="1" applyAlignment="1" applyProtection="1">
      <alignment horizontal="center" wrapText="1"/>
      <protection/>
    </xf>
    <xf numFmtId="0" fontId="3" fillId="34" borderId="1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33" borderId="0" xfId="0" applyFont="1" applyFill="1" applyAlignment="1" applyProtection="1">
      <alignment horizontal="center" wrapText="1"/>
      <protection locked="0"/>
    </xf>
    <xf numFmtId="0" fontId="2" fillId="33" borderId="0" xfId="0" applyFont="1" applyFill="1" applyAlignment="1" applyProtection="1">
      <alignment horizontal="center" wrapText="1"/>
      <protection/>
    </xf>
    <xf numFmtId="0" fontId="46" fillId="33" borderId="10" xfId="0" applyFont="1" applyFill="1" applyBorder="1" applyAlignment="1" applyProtection="1">
      <alignment horizontal="center" vertical="center" wrapText="1"/>
      <protection locked="0"/>
    </xf>
    <xf numFmtId="172" fontId="46" fillId="0" borderId="11" xfId="0" applyNumberFormat="1" applyFont="1" applyBorder="1" applyAlignment="1" applyProtection="1">
      <alignment horizontal="center" vertical="center" wrapText="1"/>
      <protection locked="0"/>
    </xf>
    <xf numFmtId="172" fontId="46" fillId="0" borderId="13" xfId="0" applyNumberFormat="1" applyFont="1" applyBorder="1" applyAlignment="1" applyProtection="1">
      <alignment horizontal="center" vertical="center" wrapText="1"/>
      <protection locked="0"/>
    </xf>
    <xf numFmtId="172" fontId="46" fillId="0" borderId="11" xfId="0" applyNumberFormat="1" applyFont="1" applyBorder="1" applyAlignment="1">
      <alignment horizontal="center" vertical="center" wrapText="1"/>
    </xf>
    <xf numFmtId="172" fontId="46" fillId="0" borderId="13" xfId="0" applyNumberFormat="1"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4"/>
  <sheetViews>
    <sheetView showZeros="0" tabSelected="1" zoomScaleSheetLayoutView="95" workbookViewId="0" topLeftCell="A1">
      <selection activeCell="B12" sqref="B12:I12"/>
    </sheetView>
  </sheetViews>
  <sheetFormatPr defaultColWidth="9.140625" defaultRowHeight="12.75"/>
  <cols>
    <col min="1" max="1" width="1.1484375" style="74" customWidth="1"/>
    <col min="2" max="2" width="5.00390625" style="74" bestFit="1" customWidth="1"/>
    <col min="3" max="3" width="43.140625" style="74" customWidth="1"/>
    <col min="4" max="4" width="12.7109375" style="74" customWidth="1"/>
    <col min="5" max="5" width="11.421875" style="74" customWidth="1"/>
    <col min="6" max="6" width="9.140625" style="74" customWidth="1"/>
    <col min="7" max="7" width="10.421875" style="74" customWidth="1"/>
    <col min="8" max="8" width="12.8515625" style="74" customWidth="1"/>
    <col min="9" max="9" width="12.28125" style="74" customWidth="1"/>
    <col min="10" max="10" width="0.85546875" style="21" hidden="1" customWidth="1"/>
    <col min="11" max="11" width="0.13671875" style="21" hidden="1" customWidth="1"/>
    <col min="12" max="16384" width="9.140625" style="21" customWidth="1"/>
  </cols>
  <sheetData>
    <row r="1" spans="1:11" ht="32.25" customHeight="1">
      <c r="A1" s="28"/>
      <c r="B1" s="26"/>
      <c r="C1" s="103" t="s">
        <v>0</v>
      </c>
      <c r="D1" s="104"/>
      <c r="E1" s="104"/>
      <c r="F1" s="104"/>
      <c r="G1" s="104"/>
      <c r="H1" s="104"/>
      <c r="I1" s="26"/>
      <c r="J1" s="24"/>
      <c r="K1" s="24"/>
    </row>
    <row r="2" spans="1:11" ht="4.5" customHeight="1">
      <c r="A2" s="28"/>
      <c r="B2" s="154" t="s">
        <v>1</v>
      </c>
      <c r="C2" s="154"/>
      <c r="D2" s="154"/>
      <c r="E2" s="154"/>
      <c r="F2" s="154"/>
      <c r="G2" s="154"/>
      <c r="H2" s="154"/>
      <c r="I2" s="154"/>
      <c r="J2" s="24"/>
      <c r="K2" s="24"/>
    </row>
    <row r="3" spans="1:11" ht="12.75" customHeight="1">
      <c r="A3" s="28"/>
      <c r="B3" s="154"/>
      <c r="C3" s="154"/>
      <c r="D3" s="154"/>
      <c r="E3" s="154"/>
      <c r="F3" s="154"/>
      <c r="G3" s="154"/>
      <c r="H3" s="154"/>
      <c r="I3" s="154"/>
      <c r="J3" s="24"/>
      <c r="K3" s="24"/>
    </row>
    <row r="4" spans="1:11" ht="3" customHeight="1">
      <c r="A4" s="28"/>
      <c r="B4" s="26"/>
      <c r="C4" s="26"/>
      <c r="D4" s="26"/>
      <c r="E4" s="26"/>
      <c r="F4" s="26"/>
      <c r="G4" s="26"/>
      <c r="H4" s="26"/>
      <c r="I4" s="26"/>
      <c r="J4" s="24"/>
      <c r="K4" s="24"/>
    </row>
    <row r="5" spans="1:11" ht="3" customHeight="1">
      <c r="A5" s="28"/>
      <c r="B5" s="155" t="s">
        <v>135</v>
      </c>
      <c r="C5" s="155"/>
      <c r="D5" s="155"/>
      <c r="E5" s="155"/>
      <c r="F5" s="155"/>
      <c r="G5" s="155"/>
      <c r="H5" s="155"/>
      <c r="I5" s="155"/>
      <c r="J5" s="24"/>
      <c r="K5" s="24"/>
    </row>
    <row r="6" spans="1:11" ht="19.5" customHeight="1">
      <c r="A6" s="28"/>
      <c r="B6" s="155"/>
      <c r="C6" s="155"/>
      <c r="D6" s="155"/>
      <c r="E6" s="155"/>
      <c r="F6" s="155"/>
      <c r="G6" s="155"/>
      <c r="H6" s="155"/>
      <c r="I6" s="155"/>
      <c r="J6" s="24"/>
      <c r="K6" s="24"/>
    </row>
    <row r="7" spans="1:11" ht="14.25" customHeight="1">
      <c r="A7" s="28"/>
      <c r="B7" s="155"/>
      <c r="C7" s="155"/>
      <c r="D7" s="155"/>
      <c r="E7" s="155"/>
      <c r="F7" s="155"/>
      <c r="G7" s="155"/>
      <c r="H7" s="155"/>
      <c r="I7" s="155"/>
      <c r="J7" s="24"/>
      <c r="K7" s="24"/>
    </row>
    <row r="8" spans="1:11" ht="7.5" customHeight="1" hidden="1">
      <c r="A8" s="28"/>
      <c r="B8" s="155"/>
      <c r="C8" s="155"/>
      <c r="D8" s="155"/>
      <c r="E8" s="155"/>
      <c r="F8" s="155"/>
      <c r="G8" s="155"/>
      <c r="H8" s="155"/>
      <c r="I8" s="155"/>
      <c r="J8" s="24"/>
      <c r="K8" s="24"/>
    </row>
    <row r="9" spans="1:11" ht="24" customHeight="1">
      <c r="A9" s="28"/>
      <c r="B9" s="154" t="s">
        <v>2</v>
      </c>
      <c r="C9" s="154"/>
      <c r="D9" s="154"/>
      <c r="E9" s="154"/>
      <c r="F9" s="154"/>
      <c r="G9" s="154"/>
      <c r="H9" s="154"/>
      <c r="I9" s="154"/>
      <c r="J9" s="24"/>
      <c r="K9" s="24"/>
    </row>
    <row r="10" spans="1:11" ht="12" customHeight="1">
      <c r="A10" s="28"/>
      <c r="B10" s="154"/>
      <c r="C10" s="154"/>
      <c r="D10" s="154"/>
      <c r="E10" s="154"/>
      <c r="F10" s="154"/>
      <c r="G10" s="154"/>
      <c r="H10" s="154"/>
      <c r="I10" s="154"/>
      <c r="J10" s="24"/>
      <c r="K10" s="24"/>
    </row>
    <row r="11" spans="1:11" ht="6.75" customHeight="1" hidden="1">
      <c r="A11" s="28"/>
      <c r="B11" s="27"/>
      <c r="C11" s="27"/>
      <c r="D11" s="27"/>
      <c r="E11" s="27"/>
      <c r="F11" s="27"/>
      <c r="G11" s="27"/>
      <c r="H11" s="27"/>
      <c r="I11" s="27"/>
      <c r="J11" s="24"/>
      <c r="K11" s="24"/>
    </row>
    <row r="12" spans="1:11" ht="21.75" customHeight="1">
      <c r="A12" s="28"/>
      <c r="B12" s="156" t="s">
        <v>31</v>
      </c>
      <c r="C12" s="156"/>
      <c r="D12" s="156"/>
      <c r="E12" s="156"/>
      <c r="F12" s="156"/>
      <c r="G12" s="156"/>
      <c r="H12" s="156"/>
      <c r="I12" s="156"/>
      <c r="J12" s="24"/>
      <c r="K12" s="24"/>
    </row>
    <row r="13" spans="1:11" ht="1.5" customHeight="1" hidden="1">
      <c r="A13" s="28"/>
      <c r="B13" s="157"/>
      <c r="C13" s="157"/>
      <c r="D13" s="157"/>
      <c r="E13" s="157"/>
      <c r="F13" s="157"/>
      <c r="G13" s="157"/>
      <c r="H13" s="157"/>
      <c r="I13" s="157"/>
      <c r="J13" s="24"/>
      <c r="K13" s="24"/>
    </row>
    <row r="14" spans="1:13" ht="21" customHeight="1">
      <c r="A14" s="28"/>
      <c r="B14" s="154" t="s">
        <v>10</v>
      </c>
      <c r="C14" s="154"/>
      <c r="D14" s="154"/>
      <c r="E14" s="154"/>
      <c r="F14" s="154"/>
      <c r="G14" s="154"/>
      <c r="H14" s="154"/>
      <c r="I14" s="154"/>
      <c r="J14" s="24"/>
      <c r="K14" s="24"/>
      <c r="M14" s="23"/>
    </row>
    <row r="15" spans="1:11" ht="19.5" customHeight="1">
      <c r="A15" s="28"/>
      <c r="B15" s="154" t="s">
        <v>9</v>
      </c>
      <c r="C15" s="154"/>
      <c r="D15" s="154"/>
      <c r="E15" s="154"/>
      <c r="F15" s="154"/>
      <c r="G15" s="154"/>
      <c r="H15" s="154"/>
      <c r="I15" s="154"/>
      <c r="J15" s="24"/>
      <c r="K15" s="24"/>
    </row>
    <row r="16" spans="1:11" s="22" customFormat="1" ht="3" customHeight="1">
      <c r="A16" s="28"/>
      <c r="B16" s="29"/>
      <c r="C16" s="29"/>
      <c r="D16" s="29"/>
      <c r="E16" s="29"/>
      <c r="F16" s="29"/>
      <c r="G16" s="29"/>
      <c r="H16" s="29"/>
      <c r="I16" s="29"/>
      <c r="J16" s="25"/>
      <c r="K16" s="25"/>
    </row>
    <row r="17" spans="1:11" ht="45.75" customHeight="1">
      <c r="A17" s="30"/>
      <c r="B17" s="31" t="s">
        <v>3</v>
      </c>
      <c r="C17" s="32" t="s">
        <v>130</v>
      </c>
      <c r="D17" s="31" t="s">
        <v>45</v>
      </c>
      <c r="E17" s="31" t="s">
        <v>35</v>
      </c>
      <c r="F17" s="111" t="s">
        <v>46</v>
      </c>
      <c r="G17" s="137"/>
      <c r="H17" s="111" t="s">
        <v>4</v>
      </c>
      <c r="I17" s="137"/>
      <c r="J17" s="24"/>
      <c r="K17" s="24"/>
    </row>
    <row r="18" spans="1:11" ht="36" customHeight="1">
      <c r="A18" s="30"/>
      <c r="B18" s="111" t="s">
        <v>216</v>
      </c>
      <c r="C18" s="124"/>
      <c r="D18" s="124"/>
      <c r="E18" s="124"/>
      <c r="F18" s="124"/>
      <c r="G18" s="124"/>
      <c r="H18" s="124"/>
      <c r="I18" s="125"/>
      <c r="J18" s="24"/>
      <c r="K18" s="24"/>
    </row>
    <row r="19" spans="1:11" ht="30" customHeight="1">
      <c r="A19" s="30"/>
      <c r="B19" s="106" t="s">
        <v>117</v>
      </c>
      <c r="C19" s="114"/>
      <c r="D19" s="114"/>
      <c r="E19" s="114"/>
      <c r="F19" s="114"/>
      <c r="G19" s="114"/>
      <c r="H19" s="114"/>
      <c r="I19" s="115"/>
      <c r="J19" s="24"/>
      <c r="K19" s="24"/>
    </row>
    <row r="20" spans="1:11" ht="30" customHeight="1">
      <c r="A20" s="30"/>
      <c r="B20" s="82" t="s">
        <v>5</v>
      </c>
      <c r="C20" s="33" t="s">
        <v>136</v>
      </c>
      <c r="D20" s="34" t="s">
        <v>116</v>
      </c>
      <c r="E20" s="35">
        <v>20</v>
      </c>
      <c r="F20" s="84"/>
      <c r="G20" s="85"/>
      <c r="H20" s="86">
        <f>PRODUCT(E20*F20)</f>
        <v>0</v>
      </c>
      <c r="I20" s="87"/>
      <c r="J20" s="24"/>
      <c r="K20" s="24"/>
    </row>
    <row r="21" spans="1:11" ht="30" customHeight="1">
      <c r="A21" s="30"/>
      <c r="B21" s="83"/>
      <c r="C21" s="36" t="s">
        <v>34</v>
      </c>
      <c r="D21" s="88" t="s">
        <v>122</v>
      </c>
      <c r="E21" s="89"/>
      <c r="F21" s="89"/>
      <c r="G21" s="89"/>
      <c r="H21" s="89"/>
      <c r="I21" s="90"/>
      <c r="J21" s="24"/>
      <c r="K21" s="24"/>
    </row>
    <row r="22" spans="1:11" ht="30" customHeight="1">
      <c r="A22" s="30"/>
      <c r="B22" s="111" t="s">
        <v>118</v>
      </c>
      <c r="C22" s="119"/>
      <c r="D22" s="119"/>
      <c r="E22" s="119"/>
      <c r="F22" s="119"/>
      <c r="G22" s="119"/>
      <c r="H22" s="119"/>
      <c r="I22" s="120"/>
      <c r="J22" s="24"/>
      <c r="K22" s="24"/>
    </row>
    <row r="23" spans="1:11" ht="30" customHeight="1">
      <c r="A23" s="30"/>
      <c r="B23" s="82" t="s">
        <v>6</v>
      </c>
      <c r="C23" s="33" t="s">
        <v>137</v>
      </c>
      <c r="D23" s="34" t="s">
        <v>116</v>
      </c>
      <c r="E23" s="35">
        <v>15</v>
      </c>
      <c r="F23" s="84"/>
      <c r="G23" s="85"/>
      <c r="H23" s="86">
        <f>PRODUCT(E23*F23)</f>
        <v>0</v>
      </c>
      <c r="I23" s="87"/>
      <c r="J23" s="24"/>
      <c r="K23" s="24"/>
    </row>
    <row r="24" spans="1:11" ht="30" customHeight="1">
      <c r="A24" s="30"/>
      <c r="B24" s="83"/>
      <c r="C24" s="36" t="s">
        <v>34</v>
      </c>
      <c r="D24" s="88" t="s">
        <v>122</v>
      </c>
      <c r="E24" s="89"/>
      <c r="F24" s="89"/>
      <c r="G24" s="89"/>
      <c r="H24" s="89"/>
      <c r="I24" s="90"/>
      <c r="J24" s="24"/>
      <c r="K24" s="24"/>
    </row>
    <row r="25" spans="1:11" ht="30" customHeight="1">
      <c r="A25" s="30"/>
      <c r="B25" s="82" t="s">
        <v>7</v>
      </c>
      <c r="C25" s="33" t="s">
        <v>138</v>
      </c>
      <c r="D25" s="34" t="s">
        <v>116</v>
      </c>
      <c r="E25" s="35">
        <v>2</v>
      </c>
      <c r="F25" s="84"/>
      <c r="G25" s="85"/>
      <c r="H25" s="86">
        <f>PRODUCT(E25*F25)</f>
        <v>0</v>
      </c>
      <c r="I25" s="87"/>
      <c r="J25" s="24"/>
      <c r="K25" s="24"/>
    </row>
    <row r="26" spans="1:11" ht="30" customHeight="1">
      <c r="A26" s="30"/>
      <c r="B26" s="83"/>
      <c r="C26" s="36" t="s">
        <v>34</v>
      </c>
      <c r="D26" s="88" t="s">
        <v>122</v>
      </c>
      <c r="E26" s="89"/>
      <c r="F26" s="89"/>
      <c r="G26" s="89"/>
      <c r="H26" s="89"/>
      <c r="I26" s="90"/>
      <c r="J26" s="24"/>
      <c r="K26" s="24"/>
    </row>
    <row r="27" spans="1:11" ht="30" customHeight="1">
      <c r="A27" s="30"/>
      <c r="B27" s="82" t="s">
        <v>8</v>
      </c>
      <c r="C27" s="33" t="s">
        <v>139</v>
      </c>
      <c r="D27" s="34" t="s">
        <v>116</v>
      </c>
      <c r="E27" s="35">
        <v>5</v>
      </c>
      <c r="F27" s="84"/>
      <c r="G27" s="85"/>
      <c r="H27" s="86">
        <f>PRODUCT(E27*F27)</f>
        <v>0</v>
      </c>
      <c r="I27" s="87"/>
      <c r="J27" s="24"/>
      <c r="K27" s="24"/>
    </row>
    <row r="28" spans="1:11" ht="30" customHeight="1">
      <c r="A28" s="30"/>
      <c r="B28" s="83"/>
      <c r="C28" s="36" t="s">
        <v>34</v>
      </c>
      <c r="D28" s="88" t="s">
        <v>122</v>
      </c>
      <c r="E28" s="89"/>
      <c r="F28" s="89"/>
      <c r="G28" s="89"/>
      <c r="H28" s="89"/>
      <c r="I28" s="90"/>
      <c r="J28" s="24"/>
      <c r="K28" s="24"/>
    </row>
    <row r="29" spans="1:11" ht="30" customHeight="1">
      <c r="A29" s="30"/>
      <c r="B29" s="82" t="s">
        <v>36</v>
      </c>
      <c r="C29" s="33" t="s">
        <v>140</v>
      </c>
      <c r="D29" s="34" t="s">
        <v>116</v>
      </c>
      <c r="E29" s="37">
        <v>4</v>
      </c>
      <c r="F29" s="84"/>
      <c r="G29" s="85"/>
      <c r="H29" s="86">
        <f>PRODUCT(E29*F29)</f>
        <v>0</v>
      </c>
      <c r="I29" s="87"/>
      <c r="J29" s="24"/>
      <c r="K29" s="24"/>
    </row>
    <row r="30" spans="1:11" ht="30" customHeight="1">
      <c r="A30" s="30"/>
      <c r="B30" s="83"/>
      <c r="C30" s="36" t="s">
        <v>34</v>
      </c>
      <c r="D30" s="88" t="s">
        <v>122</v>
      </c>
      <c r="E30" s="89"/>
      <c r="F30" s="89"/>
      <c r="G30" s="89"/>
      <c r="H30" s="89"/>
      <c r="I30" s="90"/>
      <c r="J30" s="24"/>
      <c r="K30" s="24"/>
    </row>
    <row r="31" spans="1:11" ht="30" customHeight="1">
      <c r="A31" s="30"/>
      <c r="B31" s="82" t="s">
        <v>37</v>
      </c>
      <c r="C31" s="33" t="s">
        <v>141</v>
      </c>
      <c r="D31" s="34" t="s">
        <v>116</v>
      </c>
      <c r="E31" s="37">
        <v>6</v>
      </c>
      <c r="F31" s="84"/>
      <c r="G31" s="85"/>
      <c r="H31" s="86">
        <f>PRODUCT(E31*F31)</f>
        <v>0</v>
      </c>
      <c r="I31" s="87"/>
      <c r="J31" s="24"/>
      <c r="K31" s="24"/>
    </row>
    <row r="32" spans="1:11" ht="30" customHeight="1">
      <c r="A32" s="30"/>
      <c r="B32" s="83"/>
      <c r="C32" s="36" t="s">
        <v>34</v>
      </c>
      <c r="D32" s="88" t="s">
        <v>123</v>
      </c>
      <c r="E32" s="89"/>
      <c r="F32" s="89"/>
      <c r="G32" s="89"/>
      <c r="H32" s="89"/>
      <c r="I32" s="90"/>
      <c r="J32" s="24"/>
      <c r="K32" s="24"/>
    </row>
    <row r="33" spans="1:11" ht="32.25" customHeight="1">
      <c r="A33" s="30"/>
      <c r="B33" s="106" t="s">
        <v>212</v>
      </c>
      <c r="C33" s="107"/>
      <c r="D33" s="107"/>
      <c r="E33" s="107"/>
      <c r="F33" s="107"/>
      <c r="G33" s="107"/>
      <c r="H33" s="107"/>
      <c r="I33" s="108"/>
      <c r="J33" s="24"/>
      <c r="K33" s="24"/>
    </row>
    <row r="34" spans="1:11" ht="7.5" customHeight="1">
      <c r="A34" s="30"/>
      <c r="B34" s="126"/>
      <c r="C34" s="127"/>
      <c r="D34" s="127"/>
      <c r="E34" s="127"/>
      <c r="F34" s="127"/>
      <c r="G34" s="127"/>
      <c r="H34" s="127"/>
      <c r="I34" s="128"/>
      <c r="J34" s="24"/>
      <c r="K34" s="24"/>
    </row>
    <row r="35" spans="1:11" ht="30" customHeight="1">
      <c r="A35" s="30"/>
      <c r="B35" s="106" t="s">
        <v>117</v>
      </c>
      <c r="C35" s="107"/>
      <c r="D35" s="107"/>
      <c r="E35" s="107"/>
      <c r="F35" s="107"/>
      <c r="G35" s="107"/>
      <c r="H35" s="107"/>
      <c r="I35" s="108"/>
      <c r="J35" s="24"/>
      <c r="K35" s="24"/>
    </row>
    <row r="36" spans="1:11" ht="3" customHeight="1">
      <c r="A36" s="30"/>
      <c r="B36" s="126"/>
      <c r="C36" s="127"/>
      <c r="D36" s="127"/>
      <c r="E36" s="127"/>
      <c r="F36" s="127"/>
      <c r="G36" s="127"/>
      <c r="H36" s="127"/>
      <c r="I36" s="128"/>
      <c r="J36" s="24"/>
      <c r="K36" s="24"/>
    </row>
    <row r="37" spans="1:11" ht="30" customHeight="1">
      <c r="A37" s="30"/>
      <c r="B37" s="144" t="s">
        <v>38</v>
      </c>
      <c r="C37" s="38" t="s">
        <v>142</v>
      </c>
      <c r="D37" s="39" t="s">
        <v>116</v>
      </c>
      <c r="E37" s="39">
        <v>5</v>
      </c>
      <c r="F37" s="159"/>
      <c r="G37" s="160"/>
      <c r="H37" s="161">
        <f>PRODUCT(E37*F37)</f>
        <v>0</v>
      </c>
      <c r="I37" s="162"/>
      <c r="J37" s="24"/>
      <c r="K37" s="24"/>
    </row>
    <row r="38" spans="1:11" ht="30" customHeight="1">
      <c r="A38" s="30"/>
      <c r="B38" s="145"/>
      <c r="C38" s="40" t="s">
        <v>34</v>
      </c>
      <c r="D38" s="158" t="s">
        <v>127</v>
      </c>
      <c r="E38" s="158"/>
      <c r="F38" s="158"/>
      <c r="G38" s="158"/>
      <c r="H38" s="158"/>
      <c r="I38" s="158"/>
      <c r="J38" s="24"/>
      <c r="K38" s="24"/>
    </row>
    <row r="39" spans="1:11" ht="30" customHeight="1">
      <c r="A39" s="30"/>
      <c r="B39" s="144" t="s">
        <v>39</v>
      </c>
      <c r="C39" s="33" t="s">
        <v>217</v>
      </c>
      <c r="D39" s="34" t="s">
        <v>116</v>
      </c>
      <c r="E39" s="41">
        <v>6</v>
      </c>
      <c r="F39" s="84"/>
      <c r="G39" s="85"/>
      <c r="H39" s="86">
        <f>PRODUCT(E39*F39)</f>
        <v>0</v>
      </c>
      <c r="I39" s="87"/>
      <c r="J39" s="24"/>
      <c r="K39" s="24"/>
    </row>
    <row r="40" spans="1:11" ht="30" customHeight="1">
      <c r="A40" s="30"/>
      <c r="B40" s="145"/>
      <c r="C40" s="36" t="s">
        <v>34</v>
      </c>
      <c r="D40" s="88" t="s">
        <v>123</v>
      </c>
      <c r="E40" s="89"/>
      <c r="F40" s="89"/>
      <c r="G40" s="89"/>
      <c r="H40" s="89"/>
      <c r="I40" s="90"/>
      <c r="J40" s="24"/>
      <c r="K40" s="24"/>
    </row>
    <row r="41" spans="1:11" ht="30" customHeight="1">
      <c r="A41" s="30"/>
      <c r="B41" s="144" t="s">
        <v>40</v>
      </c>
      <c r="C41" s="33" t="s">
        <v>143</v>
      </c>
      <c r="D41" s="34" t="s">
        <v>116</v>
      </c>
      <c r="E41" s="41">
        <v>15</v>
      </c>
      <c r="F41" s="84"/>
      <c r="G41" s="85"/>
      <c r="H41" s="86">
        <f>PRODUCT(E41*F41)</f>
        <v>0</v>
      </c>
      <c r="I41" s="87"/>
      <c r="J41" s="24"/>
      <c r="K41" s="24"/>
    </row>
    <row r="42" spans="1:11" ht="30" customHeight="1">
      <c r="A42" s="30"/>
      <c r="B42" s="145"/>
      <c r="C42" s="36" t="s">
        <v>34</v>
      </c>
      <c r="D42" s="88" t="s">
        <v>123</v>
      </c>
      <c r="E42" s="89"/>
      <c r="F42" s="89"/>
      <c r="G42" s="89"/>
      <c r="H42" s="89"/>
      <c r="I42" s="90"/>
      <c r="J42" s="24"/>
      <c r="K42" s="24"/>
    </row>
    <row r="43" spans="1:11" ht="30" customHeight="1">
      <c r="A43" s="30"/>
      <c r="B43" s="144" t="s">
        <v>41</v>
      </c>
      <c r="C43" s="33" t="s">
        <v>144</v>
      </c>
      <c r="D43" s="34" t="s">
        <v>116</v>
      </c>
      <c r="E43" s="41">
        <v>25</v>
      </c>
      <c r="F43" s="84"/>
      <c r="G43" s="85"/>
      <c r="H43" s="86">
        <f>PRODUCT(E43*F43)</f>
        <v>0</v>
      </c>
      <c r="I43" s="87"/>
      <c r="J43" s="24"/>
      <c r="K43" s="24"/>
    </row>
    <row r="44" spans="1:11" ht="30" customHeight="1">
      <c r="A44" s="30"/>
      <c r="B44" s="145"/>
      <c r="C44" s="36" t="s">
        <v>34</v>
      </c>
      <c r="D44" s="88" t="s">
        <v>124</v>
      </c>
      <c r="E44" s="89"/>
      <c r="F44" s="89"/>
      <c r="G44" s="89"/>
      <c r="H44" s="89"/>
      <c r="I44" s="90"/>
      <c r="J44" s="24"/>
      <c r="K44" s="24"/>
    </row>
    <row r="45" spans="1:11" ht="30" customHeight="1">
      <c r="A45" s="30"/>
      <c r="B45" s="144" t="s">
        <v>42</v>
      </c>
      <c r="C45" s="33" t="s">
        <v>145</v>
      </c>
      <c r="D45" s="34" t="s">
        <v>116</v>
      </c>
      <c r="E45" s="37">
        <v>20</v>
      </c>
      <c r="F45" s="84"/>
      <c r="G45" s="85"/>
      <c r="H45" s="86">
        <f>PRODUCT(E45*F45)</f>
        <v>0</v>
      </c>
      <c r="I45" s="87"/>
      <c r="J45" s="24"/>
      <c r="K45" s="24"/>
    </row>
    <row r="46" spans="1:11" ht="30" customHeight="1">
      <c r="A46" s="30"/>
      <c r="B46" s="145"/>
      <c r="C46" s="36" t="s">
        <v>34</v>
      </c>
      <c r="D46" s="88" t="s">
        <v>122</v>
      </c>
      <c r="E46" s="89"/>
      <c r="F46" s="89"/>
      <c r="G46" s="89"/>
      <c r="H46" s="89"/>
      <c r="I46" s="90"/>
      <c r="J46" s="24"/>
      <c r="K46" s="24"/>
    </row>
    <row r="47" spans="1:11" ht="30" customHeight="1">
      <c r="A47" s="30"/>
      <c r="B47" s="144" t="s">
        <v>43</v>
      </c>
      <c r="C47" s="33" t="s">
        <v>146</v>
      </c>
      <c r="D47" s="34" t="s">
        <v>116</v>
      </c>
      <c r="E47" s="37">
        <v>15</v>
      </c>
      <c r="F47" s="84"/>
      <c r="G47" s="85"/>
      <c r="H47" s="86">
        <f>PRODUCT(E47*F47)</f>
        <v>0</v>
      </c>
      <c r="I47" s="87"/>
      <c r="J47" s="24"/>
      <c r="K47" s="24"/>
    </row>
    <row r="48" spans="1:11" ht="30" customHeight="1">
      <c r="A48" s="30"/>
      <c r="B48" s="145"/>
      <c r="C48" s="36" t="s">
        <v>34</v>
      </c>
      <c r="D48" s="88" t="s">
        <v>122</v>
      </c>
      <c r="E48" s="89"/>
      <c r="F48" s="89"/>
      <c r="G48" s="89"/>
      <c r="H48" s="89"/>
      <c r="I48" s="90"/>
      <c r="J48" s="24"/>
      <c r="K48" s="24"/>
    </row>
    <row r="49" spans="1:11" ht="30" customHeight="1">
      <c r="A49" s="30"/>
      <c r="B49" s="144" t="s">
        <v>44</v>
      </c>
      <c r="C49" s="33" t="s">
        <v>147</v>
      </c>
      <c r="D49" s="34" t="s">
        <v>116</v>
      </c>
      <c r="E49" s="37">
        <v>20</v>
      </c>
      <c r="F49" s="84"/>
      <c r="G49" s="85"/>
      <c r="H49" s="86">
        <f>PRODUCT(E49*F49)</f>
        <v>0</v>
      </c>
      <c r="I49" s="87"/>
      <c r="J49" s="24"/>
      <c r="K49" s="24"/>
    </row>
    <row r="50" spans="1:11" ht="30" customHeight="1">
      <c r="A50" s="30"/>
      <c r="B50" s="145"/>
      <c r="C50" s="36" t="s">
        <v>34</v>
      </c>
      <c r="D50" s="88" t="s">
        <v>122</v>
      </c>
      <c r="E50" s="89"/>
      <c r="F50" s="89"/>
      <c r="G50" s="89"/>
      <c r="H50" s="89"/>
      <c r="I50" s="90"/>
      <c r="J50" s="24"/>
      <c r="K50" s="24"/>
    </row>
    <row r="51" spans="1:11" ht="30" customHeight="1">
      <c r="A51" s="30"/>
      <c r="B51" s="144" t="s">
        <v>47</v>
      </c>
      <c r="C51" s="33" t="s">
        <v>148</v>
      </c>
      <c r="D51" s="34" t="s">
        <v>116</v>
      </c>
      <c r="E51" s="37">
        <v>30</v>
      </c>
      <c r="F51" s="84"/>
      <c r="G51" s="85"/>
      <c r="H51" s="86">
        <f>PRODUCT(E51*F51)</f>
        <v>0</v>
      </c>
      <c r="I51" s="87"/>
      <c r="J51" s="24"/>
      <c r="K51" s="24"/>
    </row>
    <row r="52" spans="1:11" ht="30" customHeight="1">
      <c r="A52" s="30"/>
      <c r="B52" s="145"/>
      <c r="C52" s="36" t="s">
        <v>34</v>
      </c>
      <c r="D52" s="88" t="s">
        <v>123</v>
      </c>
      <c r="E52" s="89"/>
      <c r="F52" s="89"/>
      <c r="G52" s="89"/>
      <c r="H52" s="89"/>
      <c r="I52" s="90"/>
      <c r="J52" s="24"/>
      <c r="K52" s="24"/>
    </row>
    <row r="53" spans="1:11" ht="30" customHeight="1">
      <c r="A53" s="30"/>
      <c r="B53" s="144" t="s">
        <v>48</v>
      </c>
      <c r="C53" s="33" t="s">
        <v>149</v>
      </c>
      <c r="D53" s="34" t="s">
        <v>116</v>
      </c>
      <c r="E53" s="37">
        <v>50</v>
      </c>
      <c r="F53" s="84"/>
      <c r="G53" s="85"/>
      <c r="H53" s="86">
        <f>PRODUCT(E53*F53)</f>
        <v>0</v>
      </c>
      <c r="I53" s="87"/>
      <c r="J53" s="24"/>
      <c r="K53" s="24"/>
    </row>
    <row r="54" spans="1:11" ht="30" customHeight="1">
      <c r="A54" s="30"/>
      <c r="B54" s="145"/>
      <c r="C54" s="36" t="s">
        <v>34</v>
      </c>
      <c r="D54" s="88" t="s">
        <v>123</v>
      </c>
      <c r="E54" s="89"/>
      <c r="F54" s="89"/>
      <c r="G54" s="89"/>
      <c r="H54" s="89"/>
      <c r="I54" s="90"/>
      <c r="J54" s="24"/>
      <c r="K54" s="24"/>
    </row>
    <row r="55" spans="1:11" ht="30" customHeight="1">
      <c r="A55" s="30"/>
      <c r="B55" s="144" t="s">
        <v>49</v>
      </c>
      <c r="C55" s="33" t="s">
        <v>150</v>
      </c>
      <c r="D55" s="34" t="s">
        <v>116</v>
      </c>
      <c r="E55" s="37">
        <v>10</v>
      </c>
      <c r="F55" s="84"/>
      <c r="G55" s="85"/>
      <c r="H55" s="86">
        <f>PRODUCT(E55*F55)</f>
        <v>0</v>
      </c>
      <c r="I55" s="87"/>
      <c r="J55" s="24"/>
      <c r="K55" s="24"/>
    </row>
    <row r="56" spans="1:11" ht="30" customHeight="1">
      <c r="A56" s="30"/>
      <c r="B56" s="145"/>
      <c r="C56" s="36" t="s">
        <v>34</v>
      </c>
      <c r="D56" s="88" t="s">
        <v>126</v>
      </c>
      <c r="E56" s="89"/>
      <c r="F56" s="89"/>
      <c r="G56" s="89"/>
      <c r="H56" s="89"/>
      <c r="I56" s="90"/>
      <c r="J56" s="24"/>
      <c r="K56" s="24"/>
    </row>
    <row r="57" spans="1:11" ht="30" customHeight="1">
      <c r="A57" s="30"/>
      <c r="B57" s="144" t="s">
        <v>50</v>
      </c>
      <c r="C57" s="33" t="s">
        <v>151</v>
      </c>
      <c r="D57" s="34" t="s">
        <v>116</v>
      </c>
      <c r="E57" s="41">
        <v>20</v>
      </c>
      <c r="F57" s="78"/>
      <c r="G57" s="78"/>
      <c r="H57" s="79">
        <f>PRODUCT(E57*F57)</f>
        <v>0</v>
      </c>
      <c r="I57" s="79"/>
      <c r="J57" s="24"/>
      <c r="K57" s="24"/>
    </row>
    <row r="58" spans="1:11" ht="30" customHeight="1">
      <c r="A58" s="30"/>
      <c r="B58" s="145"/>
      <c r="C58" s="42" t="s">
        <v>34</v>
      </c>
      <c r="D58" s="75" t="s">
        <v>123</v>
      </c>
      <c r="E58" s="75"/>
      <c r="F58" s="75"/>
      <c r="G58" s="75"/>
      <c r="H58" s="75"/>
      <c r="I58" s="75"/>
      <c r="J58" s="24"/>
      <c r="K58" s="24"/>
    </row>
    <row r="59" spans="1:11" ht="30" customHeight="1">
      <c r="A59" s="30"/>
      <c r="B59" s="144" t="s">
        <v>51</v>
      </c>
      <c r="C59" s="33" t="s">
        <v>152</v>
      </c>
      <c r="D59" s="34" t="s">
        <v>116</v>
      </c>
      <c r="E59" s="41">
        <v>20</v>
      </c>
      <c r="F59" s="78"/>
      <c r="G59" s="78"/>
      <c r="H59" s="79">
        <f>PRODUCT(E59*F59)</f>
        <v>0</v>
      </c>
      <c r="I59" s="79"/>
      <c r="J59" s="24"/>
      <c r="K59" s="24"/>
    </row>
    <row r="60" spans="1:11" ht="30.75" customHeight="1">
      <c r="A60" s="30"/>
      <c r="B60" s="145"/>
      <c r="C60" s="42" t="s">
        <v>34</v>
      </c>
      <c r="D60" s="75" t="s">
        <v>123</v>
      </c>
      <c r="E60" s="75"/>
      <c r="F60" s="75"/>
      <c r="G60" s="75"/>
      <c r="H60" s="75"/>
      <c r="I60" s="75"/>
      <c r="J60" s="24"/>
      <c r="K60" s="24"/>
    </row>
    <row r="61" spans="1:11" ht="30" customHeight="1">
      <c r="A61" s="30"/>
      <c r="B61" s="144" t="s">
        <v>133</v>
      </c>
      <c r="C61" s="33" t="s">
        <v>153</v>
      </c>
      <c r="D61" s="34" t="s">
        <v>116</v>
      </c>
      <c r="E61" s="41">
        <v>15</v>
      </c>
      <c r="F61" s="78"/>
      <c r="G61" s="78"/>
      <c r="H61" s="79">
        <f>PRODUCT(E61*F61)</f>
        <v>0</v>
      </c>
      <c r="I61" s="79"/>
      <c r="J61" s="24"/>
      <c r="K61" s="24"/>
    </row>
    <row r="62" spans="1:11" ht="30" customHeight="1">
      <c r="A62" s="30"/>
      <c r="B62" s="145"/>
      <c r="C62" s="42" t="s">
        <v>34</v>
      </c>
      <c r="D62" s="75" t="s">
        <v>123</v>
      </c>
      <c r="E62" s="75"/>
      <c r="F62" s="75"/>
      <c r="G62" s="75"/>
      <c r="H62" s="75"/>
      <c r="I62" s="75"/>
      <c r="J62" s="24"/>
      <c r="K62" s="24"/>
    </row>
    <row r="63" spans="1:11" ht="30" customHeight="1">
      <c r="A63" s="30"/>
      <c r="B63" s="144" t="s">
        <v>134</v>
      </c>
      <c r="C63" s="33" t="s">
        <v>154</v>
      </c>
      <c r="D63" s="34" t="s">
        <v>116</v>
      </c>
      <c r="E63" s="41">
        <v>30</v>
      </c>
      <c r="F63" s="84"/>
      <c r="G63" s="85"/>
      <c r="H63" s="86">
        <f>PRODUCT(E63*F63)</f>
        <v>0</v>
      </c>
      <c r="I63" s="87"/>
      <c r="J63" s="24"/>
      <c r="K63" s="24"/>
    </row>
    <row r="64" spans="1:11" ht="30" customHeight="1">
      <c r="A64" s="30"/>
      <c r="B64" s="145"/>
      <c r="C64" s="36" t="s">
        <v>34</v>
      </c>
      <c r="D64" s="88" t="s">
        <v>126</v>
      </c>
      <c r="E64" s="89"/>
      <c r="F64" s="89"/>
      <c r="G64" s="89"/>
      <c r="H64" s="89"/>
      <c r="I64" s="90"/>
      <c r="J64" s="24"/>
      <c r="K64" s="24"/>
    </row>
    <row r="65" spans="1:11" ht="30" customHeight="1">
      <c r="A65" s="30"/>
      <c r="B65" s="144" t="s">
        <v>52</v>
      </c>
      <c r="C65" s="33" t="s">
        <v>155</v>
      </c>
      <c r="D65" s="34" t="s">
        <v>116</v>
      </c>
      <c r="E65" s="41">
        <v>10</v>
      </c>
      <c r="F65" s="84"/>
      <c r="G65" s="85"/>
      <c r="H65" s="86">
        <f>PRODUCT(E65*F65)</f>
        <v>0</v>
      </c>
      <c r="I65" s="87"/>
      <c r="J65" s="24"/>
      <c r="K65" s="24"/>
    </row>
    <row r="66" spans="1:11" ht="30" customHeight="1">
      <c r="A66" s="30"/>
      <c r="B66" s="145"/>
      <c r="C66" s="36" t="s">
        <v>34</v>
      </c>
      <c r="D66" s="88" t="s">
        <v>126</v>
      </c>
      <c r="E66" s="89"/>
      <c r="F66" s="89"/>
      <c r="G66" s="89"/>
      <c r="H66" s="89"/>
      <c r="I66" s="90"/>
      <c r="J66" s="24"/>
      <c r="K66" s="24"/>
    </row>
    <row r="67" spans="1:11" ht="30" customHeight="1">
      <c r="A67" s="30"/>
      <c r="B67" s="144" t="s">
        <v>53</v>
      </c>
      <c r="C67" s="33" t="s">
        <v>156</v>
      </c>
      <c r="D67" s="34" t="s">
        <v>116</v>
      </c>
      <c r="E67" s="37">
        <v>10</v>
      </c>
      <c r="F67" s="84"/>
      <c r="G67" s="85"/>
      <c r="H67" s="86">
        <f>PRODUCT(E67*F67)</f>
        <v>0</v>
      </c>
      <c r="I67" s="87"/>
      <c r="J67" s="24"/>
      <c r="K67" s="24"/>
    </row>
    <row r="68" spans="1:11" ht="30" customHeight="1">
      <c r="A68" s="30"/>
      <c r="B68" s="145"/>
      <c r="C68" s="36" t="s">
        <v>34</v>
      </c>
      <c r="D68" s="88" t="s">
        <v>126</v>
      </c>
      <c r="E68" s="89"/>
      <c r="F68" s="89"/>
      <c r="G68" s="89"/>
      <c r="H68" s="89"/>
      <c r="I68" s="90"/>
      <c r="J68" s="24"/>
      <c r="K68" s="24"/>
    </row>
    <row r="69" spans="1:11" ht="31.5" customHeight="1">
      <c r="A69" s="30"/>
      <c r="B69" s="111" t="s">
        <v>118</v>
      </c>
      <c r="C69" s="117"/>
      <c r="D69" s="117"/>
      <c r="E69" s="117"/>
      <c r="F69" s="117"/>
      <c r="G69" s="117"/>
      <c r="H69" s="117"/>
      <c r="I69" s="118"/>
      <c r="J69" s="24"/>
      <c r="K69" s="24"/>
    </row>
    <row r="70" spans="1:11" ht="30" customHeight="1">
      <c r="A70" s="30"/>
      <c r="B70" s="116" t="s">
        <v>54</v>
      </c>
      <c r="C70" s="43" t="s">
        <v>157</v>
      </c>
      <c r="D70" s="44" t="s">
        <v>116</v>
      </c>
      <c r="E70" s="37">
        <v>3</v>
      </c>
      <c r="F70" s="129"/>
      <c r="G70" s="130"/>
      <c r="H70" s="131">
        <f>PRODUCT(E70*F70)</f>
        <v>0</v>
      </c>
      <c r="I70" s="132"/>
      <c r="J70" s="24"/>
      <c r="K70" s="24"/>
    </row>
    <row r="71" spans="1:11" ht="30" customHeight="1">
      <c r="A71" s="30"/>
      <c r="B71" s="83"/>
      <c r="C71" s="36" t="s">
        <v>34</v>
      </c>
      <c r="D71" s="88" t="s">
        <v>122</v>
      </c>
      <c r="E71" s="89"/>
      <c r="F71" s="89"/>
      <c r="G71" s="89"/>
      <c r="H71" s="89"/>
      <c r="I71" s="90"/>
      <c r="J71" s="24"/>
      <c r="K71" s="24"/>
    </row>
    <row r="72" spans="1:11" ht="30" customHeight="1">
      <c r="A72" s="30"/>
      <c r="B72" s="82" t="s">
        <v>55</v>
      </c>
      <c r="C72" s="33" t="s">
        <v>158</v>
      </c>
      <c r="D72" s="34" t="s">
        <v>116</v>
      </c>
      <c r="E72" s="37">
        <v>3</v>
      </c>
      <c r="F72" s="84"/>
      <c r="G72" s="85"/>
      <c r="H72" s="86">
        <f>PRODUCT(E72*F72)</f>
        <v>0</v>
      </c>
      <c r="I72" s="87"/>
      <c r="J72" s="24"/>
      <c r="K72" s="24"/>
    </row>
    <row r="73" spans="1:11" ht="30" customHeight="1">
      <c r="A73" s="30"/>
      <c r="B73" s="83"/>
      <c r="C73" s="36" t="s">
        <v>34</v>
      </c>
      <c r="D73" s="88" t="s">
        <v>126</v>
      </c>
      <c r="E73" s="89"/>
      <c r="F73" s="89"/>
      <c r="G73" s="89"/>
      <c r="H73" s="89"/>
      <c r="I73" s="90"/>
      <c r="J73" s="24"/>
      <c r="K73" s="24"/>
    </row>
    <row r="74" spans="1:11" ht="30" customHeight="1">
      <c r="A74" s="30"/>
      <c r="B74" s="116" t="s">
        <v>56</v>
      </c>
      <c r="C74" s="33" t="s">
        <v>159</v>
      </c>
      <c r="D74" s="34" t="s">
        <v>116</v>
      </c>
      <c r="E74" s="37">
        <v>3</v>
      </c>
      <c r="F74" s="84"/>
      <c r="G74" s="85"/>
      <c r="H74" s="86">
        <f>PRODUCT(E74*F74)</f>
        <v>0</v>
      </c>
      <c r="I74" s="87"/>
      <c r="J74" s="24"/>
      <c r="K74" s="24"/>
    </row>
    <row r="75" spans="1:11" ht="30" customHeight="1">
      <c r="A75" s="30"/>
      <c r="B75" s="83"/>
      <c r="C75" s="36" t="s">
        <v>34</v>
      </c>
      <c r="D75" s="88" t="s">
        <v>126</v>
      </c>
      <c r="E75" s="89"/>
      <c r="F75" s="89"/>
      <c r="G75" s="89"/>
      <c r="H75" s="89"/>
      <c r="I75" s="90"/>
      <c r="J75" s="24"/>
      <c r="K75" s="24"/>
    </row>
    <row r="76" spans="1:11" ht="30" customHeight="1">
      <c r="A76" s="30"/>
      <c r="B76" s="82" t="s">
        <v>57</v>
      </c>
      <c r="C76" s="33" t="s">
        <v>210</v>
      </c>
      <c r="D76" s="34" t="s">
        <v>116</v>
      </c>
      <c r="E76" s="41">
        <v>3</v>
      </c>
      <c r="F76" s="84"/>
      <c r="G76" s="85"/>
      <c r="H76" s="86">
        <f>PRODUCT(E76*F76)</f>
        <v>0</v>
      </c>
      <c r="I76" s="87"/>
      <c r="J76" s="24"/>
      <c r="K76" s="24"/>
    </row>
    <row r="77" spans="1:11" ht="30" customHeight="1">
      <c r="A77" s="30"/>
      <c r="B77" s="83"/>
      <c r="C77" s="36" t="s">
        <v>34</v>
      </c>
      <c r="D77" s="88" t="s">
        <v>128</v>
      </c>
      <c r="E77" s="89"/>
      <c r="F77" s="89"/>
      <c r="G77" s="89"/>
      <c r="H77" s="89"/>
      <c r="I77" s="90"/>
      <c r="J77" s="24"/>
      <c r="K77" s="24"/>
    </row>
    <row r="78" spans="1:11" ht="30" customHeight="1">
      <c r="A78" s="30"/>
      <c r="B78" s="116" t="s">
        <v>58</v>
      </c>
      <c r="C78" s="33" t="s">
        <v>160</v>
      </c>
      <c r="D78" s="34" t="s">
        <v>116</v>
      </c>
      <c r="E78" s="37">
        <v>2</v>
      </c>
      <c r="F78" s="84"/>
      <c r="G78" s="85"/>
      <c r="H78" s="86">
        <f>PRODUCT(E78*F78)</f>
        <v>0</v>
      </c>
      <c r="I78" s="87"/>
      <c r="J78" s="24"/>
      <c r="K78" s="24"/>
    </row>
    <row r="79" spans="1:11" ht="30" customHeight="1">
      <c r="A79" s="30"/>
      <c r="B79" s="83"/>
      <c r="C79" s="36" t="s">
        <v>34</v>
      </c>
      <c r="D79" s="88" t="s">
        <v>129</v>
      </c>
      <c r="E79" s="89"/>
      <c r="F79" s="89"/>
      <c r="G79" s="89"/>
      <c r="H79" s="89"/>
      <c r="I79" s="90"/>
      <c r="J79" s="24"/>
      <c r="K79" s="24"/>
    </row>
    <row r="80" spans="1:11" ht="30" customHeight="1">
      <c r="A80" s="30"/>
      <c r="B80" s="82" t="s">
        <v>59</v>
      </c>
      <c r="C80" s="33" t="s">
        <v>161</v>
      </c>
      <c r="D80" s="34" t="s">
        <v>116</v>
      </c>
      <c r="E80" s="37">
        <v>2</v>
      </c>
      <c r="F80" s="84"/>
      <c r="G80" s="85"/>
      <c r="H80" s="86">
        <f>PRODUCT(E80*F80)</f>
        <v>0</v>
      </c>
      <c r="I80" s="87"/>
      <c r="J80" s="24"/>
      <c r="K80" s="24"/>
    </row>
    <row r="81" spans="1:11" ht="30" customHeight="1">
      <c r="A81" s="30"/>
      <c r="B81" s="83"/>
      <c r="C81" s="36" t="s">
        <v>34</v>
      </c>
      <c r="D81" s="88" t="s">
        <v>126</v>
      </c>
      <c r="E81" s="89"/>
      <c r="F81" s="89"/>
      <c r="G81" s="89"/>
      <c r="H81" s="89"/>
      <c r="I81" s="90"/>
      <c r="J81" s="24"/>
      <c r="K81" s="24"/>
    </row>
    <row r="82" spans="1:11" ht="30" customHeight="1">
      <c r="A82" s="30"/>
      <c r="B82" s="116" t="s">
        <v>60</v>
      </c>
      <c r="C82" s="33" t="s">
        <v>162</v>
      </c>
      <c r="D82" s="34" t="s">
        <v>116</v>
      </c>
      <c r="E82" s="41">
        <v>2</v>
      </c>
      <c r="F82" s="84"/>
      <c r="G82" s="85"/>
      <c r="H82" s="86">
        <f>PRODUCT(E82*F82)</f>
        <v>0</v>
      </c>
      <c r="I82" s="87"/>
      <c r="J82" s="24"/>
      <c r="K82" s="24"/>
    </row>
    <row r="83" spans="1:11" ht="30" customHeight="1">
      <c r="A83" s="30"/>
      <c r="B83" s="83"/>
      <c r="C83" s="36" t="s">
        <v>34</v>
      </c>
      <c r="D83" s="88" t="s">
        <v>126</v>
      </c>
      <c r="E83" s="89"/>
      <c r="F83" s="89"/>
      <c r="G83" s="89"/>
      <c r="H83" s="89"/>
      <c r="I83" s="90"/>
      <c r="J83" s="24"/>
      <c r="K83" s="24"/>
    </row>
    <row r="84" spans="1:11" ht="30" customHeight="1">
      <c r="A84" s="30"/>
      <c r="B84" s="82" t="s">
        <v>61</v>
      </c>
      <c r="C84" s="33" t="s">
        <v>218</v>
      </c>
      <c r="D84" s="34" t="s">
        <v>116</v>
      </c>
      <c r="E84" s="37">
        <v>2</v>
      </c>
      <c r="F84" s="84"/>
      <c r="G84" s="85"/>
      <c r="H84" s="86">
        <f>PRODUCT(E84*F84)</f>
        <v>0</v>
      </c>
      <c r="I84" s="87"/>
      <c r="J84" s="24"/>
      <c r="K84" s="24"/>
    </row>
    <row r="85" spans="1:11" ht="30" customHeight="1">
      <c r="A85" s="30"/>
      <c r="B85" s="83"/>
      <c r="C85" s="36" t="s">
        <v>34</v>
      </c>
      <c r="D85" s="88" t="s">
        <v>126</v>
      </c>
      <c r="E85" s="89"/>
      <c r="F85" s="89"/>
      <c r="G85" s="89"/>
      <c r="H85" s="89"/>
      <c r="I85" s="90"/>
      <c r="J85" s="24"/>
      <c r="K85" s="24"/>
    </row>
    <row r="86" spans="1:11" ht="30" customHeight="1">
      <c r="A86" s="30"/>
      <c r="B86" s="116" t="s">
        <v>62</v>
      </c>
      <c r="C86" s="33" t="s">
        <v>163</v>
      </c>
      <c r="D86" s="34" t="s">
        <v>116</v>
      </c>
      <c r="E86" s="37">
        <v>1</v>
      </c>
      <c r="F86" s="84"/>
      <c r="G86" s="85"/>
      <c r="H86" s="86">
        <f>PRODUCT(E86*F86)</f>
        <v>0</v>
      </c>
      <c r="I86" s="87"/>
      <c r="J86" s="24"/>
      <c r="K86" s="24"/>
    </row>
    <row r="87" spans="1:11" ht="30" customHeight="1">
      <c r="A87" s="30"/>
      <c r="B87" s="83"/>
      <c r="C87" s="36" t="s">
        <v>34</v>
      </c>
      <c r="D87" s="88" t="s">
        <v>126</v>
      </c>
      <c r="E87" s="89"/>
      <c r="F87" s="89"/>
      <c r="G87" s="89"/>
      <c r="H87" s="89"/>
      <c r="I87" s="90"/>
      <c r="J87" s="24"/>
      <c r="K87" s="24"/>
    </row>
    <row r="88" spans="1:11" ht="30" customHeight="1">
      <c r="A88" s="30"/>
      <c r="B88" s="82" t="s">
        <v>63</v>
      </c>
      <c r="C88" s="33" t="s">
        <v>164</v>
      </c>
      <c r="D88" s="34" t="s">
        <v>116</v>
      </c>
      <c r="E88" s="41">
        <v>1</v>
      </c>
      <c r="F88" s="84"/>
      <c r="G88" s="85"/>
      <c r="H88" s="86">
        <f>PRODUCT(E88*F88)</f>
        <v>0</v>
      </c>
      <c r="I88" s="87"/>
      <c r="J88" s="24"/>
      <c r="K88" s="24"/>
    </row>
    <row r="89" spans="1:11" ht="30" customHeight="1">
      <c r="A89" s="30"/>
      <c r="B89" s="83"/>
      <c r="C89" s="36" t="s">
        <v>34</v>
      </c>
      <c r="D89" s="88" t="s">
        <v>126</v>
      </c>
      <c r="E89" s="89"/>
      <c r="F89" s="89"/>
      <c r="G89" s="89"/>
      <c r="H89" s="89"/>
      <c r="I89" s="90"/>
      <c r="J89" s="24"/>
      <c r="K89" s="24"/>
    </row>
    <row r="90" spans="1:11" ht="30" customHeight="1">
      <c r="A90" s="30"/>
      <c r="B90" s="116" t="s">
        <v>64</v>
      </c>
      <c r="C90" s="33" t="s">
        <v>165</v>
      </c>
      <c r="D90" s="34" t="s">
        <v>116</v>
      </c>
      <c r="E90" s="37">
        <v>1</v>
      </c>
      <c r="F90" s="84"/>
      <c r="G90" s="85"/>
      <c r="H90" s="86">
        <f>PRODUCT(E90*F90)</f>
        <v>0</v>
      </c>
      <c r="I90" s="87"/>
      <c r="J90" s="24"/>
      <c r="K90" s="24"/>
    </row>
    <row r="91" spans="1:11" ht="30" customHeight="1">
      <c r="A91" s="30"/>
      <c r="B91" s="83"/>
      <c r="C91" s="36" t="s">
        <v>34</v>
      </c>
      <c r="D91" s="88" t="s">
        <v>126</v>
      </c>
      <c r="E91" s="89"/>
      <c r="F91" s="89"/>
      <c r="G91" s="89"/>
      <c r="H91" s="89"/>
      <c r="I91" s="90"/>
      <c r="J91" s="24"/>
      <c r="K91" s="24"/>
    </row>
    <row r="92" spans="1:11" ht="30" customHeight="1">
      <c r="A92" s="30"/>
      <c r="B92" s="82" t="s">
        <v>65</v>
      </c>
      <c r="C92" s="33" t="s">
        <v>219</v>
      </c>
      <c r="D92" s="34" t="s">
        <v>116</v>
      </c>
      <c r="E92" s="37">
        <v>1</v>
      </c>
      <c r="F92" s="84"/>
      <c r="G92" s="85"/>
      <c r="H92" s="86">
        <f>PRODUCT(E92*F92)</f>
        <v>0</v>
      </c>
      <c r="I92" s="87"/>
      <c r="J92" s="24"/>
      <c r="K92" s="24"/>
    </row>
    <row r="93" spans="1:11" ht="30" customHeight="1">
      <c r="A93" s="30"/>
      <c r="B93" s="83"/>
      <c r="C93" s="36" t="s">
        <v>34</v>
      </c>
      <c r="D93" s="88" t="s">
        <v>126</v>
      </c>
      <c r="E93" s="89"/>
      <c r="F93" s="89"/>
      <c r="G93" s="89"/>
      <c r="H93" s="89"/>
      <c r="I93" s="90"/>
      <c r="J93" s="24"/>
      <c r="K93" s="24"/>
    </row>
    <row r="94" spans="1:11" ht="33" customHeight="1">
      <c r="A94" s="30"/>
      <c r="B94" s="106" t="s">
        <v>117</v>
      </c>
      <c r="C94" s="114"/>
      <c r="D94" s="114"/>
      <c r="E94" s="114"/>
      <c r="F94" s="114"/>
      <c r="G94" s="114"/>
      <c r="H94" s="114"/>
      <c r="I94" s="115"/>
      <c r="J94" s="24"/>
      <c r="K94" s="24"/>
    </row>
    <row r="95" spans="1:11" ht="30" customHeight="1">
      <c r="A95" s="30"/>
      <c r="B95" s="82" t="s">
        <v>66</v>
      </c>
      <c r="C95" s="33" t="s">
        <v>166</v>
      </c>
      <c r="D95" s="34" t="s">
        <v>116</v>
      </c>
      <c r="E95" s="41">
        <v>1</v>
      </c>
      <c r="F95" s="84"/>
      <c r="G95" s="85"/>
      <c r="H95" s="86">
        <f>PRODUCT(E95*F95)</f>
        <v>0</v>
      </c>
      <c r="I95" s="87"/>
      <c r="J95" s="24"/>
      <c r="K95" s="24"/>
    </row>
    <row r="96" spans="1:11" ht="30" customHeight="1">
      <c r="A96" s="30"/>
      <c r="B96" s="83"/>
      <c r="C96" s="36" t="s">
        <v>34</v>
      </c>
      <c r="D96" s="88" t="s">
        <v>126</v>
      </c>
      <c r="E96" s="89"/>
      <c r="F96" s="89"/>
      <c r="G96" s="89"/>
      <c r="H96" s="89"/>
      <c r="I96" s="90"/>
      <c r="J96" s="24"/>
      <c r="K96" s="24"/>
    </row>
    <row r="97" spans="1:11" ht="30" customHeight="1">
      <c r="A97" s="30"/>
      <c r="B97" s="82" t="s">
        <v>67</v>
      </c>
      <c r="C97" s="33" t="s">
        <v>167</v>
      </c>
      <c r="D97" s="34" t="s">
        <v>116</v>
      </c>
      <c r="E97" s="37">
        <v>1</v>
      </c>
      <c r="F97" s="84"/>
      <c r="G97" s="85"/>
      <c r="H97" s="86">
        <f>PRODUCT(E97*F97)</f>
        <v>0</v>
      </c>
      <c r="I97" s="87"/>
      <c r="J97" s="24"/>
      <c r="K97" s="24"/>
    </row>
    <row r="98" spans="1:11" ht="30" customHeight="1">
      <c r="A98" s="30"/>
      <c r="B98" s="83"/>
      <c r="C98" s="36" t="s">
        <v>34</v>
      </c>
      <c r="D98" s="88" t="s">
        <v>126</v>
      </c>
      <c r="E98" s="89"/>
      <c r="F98" s="89"/>
      <c r="G98" s="89"/>
      <c r="H98" s="89"/>
      <c r="I98" s="90"/>
      <c r="J98" s="24"/>
      <c r="K98" s="24"/>
    </row>
    <row r="99" spans="1:11" ht="30" customHeight="1">
      <c r="A99" s="30"/>
      <c r="B99" s="82" t="s">
        <v>68</v>
      </c>
      <c r="C99" s="33" t="s">
        <v>168</v>
      </c>
      <c r="D99" s="34" t="s">
        <v>116</v>
      </c>
      <c r="E99" s="37">
        <v>1</v>
      </c>
      <c r="F99" s="84"/>
      <c r="G99" s="85"/>
      <c r="H99" s="86">
        <f>PRODUCT(E99*F99)</f>
        <v>0</v>
      </c>
      <c r="I99" s="87"/>
      <c r="J99" s="24"/>
      <c r="K99" s="24"/>
    </row>
    <row r="100" spans="1:11" ht="30" customHeight="1">
      <c r="A100" s="30"/>
      <c r="B100" s="83"/>
      <c r="C100" s="36" t="s">
        <v>34</v>
      </c>
      <c r="D100" s="88" t="s">
        <v>126</v>
      </c>
      <c r="E100" s="89"/>
      <c r="F100" s="89"/>
      <c r="G100" s="89"/>
      <c r="H100" s="89"/>
      <c r="I100" s="90"/>
      <c r="J100" s="24"/>
      <c r="K100" s="24"/>
    </row>
    <row r="101" spans="1:11" ht="30" customHeight="1">
      <c r="A101" s="30"/>
      <c r="B101" s="82" t="s">
        <v>69</v>
      </c>
      <c r="C101" s="33" t="s">
        <v>169</v>
      </c>
      <c r="D101" s="34" t="s">
        <v>116</v>
      </c>
      <c r="E101" s="37">
        <v>1</v>
      </c>
      <c r="F101" s="84"/>
      <c r="G101" s="85"/>
      <c r="H101" s="86">
        <f>PRODUCT(E101*F101)</f>
        <v>0</v>
      </c>
      <c r="I101" s="87"/>
      <c r="J101" s="24"/>
      <c r="K101" s="24"/>
    </row>
    <row r="102" spans="1:11" ht="30" customHeight="1">
      <c r="A102" s="30"/>
      <c r="B102" s="83"/>
      <c r="C102" s="36" t="s">
        <v>34</v>
      </c>
      <c r="D102" s="88" t="s">
        <v>126</v>
      </c>
      <c r="E102" s="89"/>
      <c r="F102" s="89"/>
      <c r="G102" s="89"/>
      <c r="H102" s="89"/>
      <c r="I102" s="90"/>
      <c r="J102" s="24"/>
      <c r="K102" s="24"/>
    </row>
    <row r="103" spans="1:11" ht="50.25" customHeight="1">
      <c r="A103" s="30"/>
      <c r="B103" s="111" t="s">
        <v>213</v>
      </c>
      <c r="C103" s="119"/>
      <c r="D103" s="119"/>
      <c r="E103" s="119"/>
      <c r="F103" s="119"/>
      <c r="G103" s="119"/>
      <c r="H103" s="119"/>
      <c r="I103" s="120"/>
      <c r="J103" s="24"/>
      <c r="K103" s="24"/>
    </row>
    <row r="104" spans="1:11" ht="30" customHeight="1">
      <c r="A104" s="30"/>
      <c r="B104" s="121" t="s">
        <v>117</v>
      </c>
      <c r="C104" s="122"/>
      <c r="D104" s="122"/>
      <c r="E104" s="122"/>
      <c r="F104" s="122"/>
      <c r="G104" s="122"/>
      <c r="H104" s="122"/>
      <c r="I104" s="123"/>
      <c r="J104" s="24"/>
      <c r="K104" s="24"/>
    </row>
    <row r="105" spans="1:11" ht="30" customHeight="1">
      <c r="A105" s="30"/>
      <c r="B105" s="82" t="s">
        <v>70</v>
      </c>
      <c r="C105" s="33" t="s">
        <v>170</v>
      </c>
      <c r="D105" s="34" t="s">
        <v>116</v>
      </c>
      <c r="E105" s="41">
        <v>20</v>
      </c>
      <c r="F105" s="84"/>
      <c r="G105" s="85"/>
      <c r="H105" s="86">
        <f>PRODUCT(E105*F105)</f>
        <v>0</v>
      </c>
      <c r="I105" s="87"/>
      <c r="J105" s="24"/>
      <c r="K105" s="24"/>
    </row>
    <row r="106" spans="1:11" ht="30" customHeight="1">
      <c r="A106" s="30"/>
      <c r="B106" s="83"/>
      <c r="C106" s="36" t="s">
        <v>34</v>
      </c>
      <c r="D106" s="88" t="s">
        <v>126</v>
      </c>
      <c r="E106" s="89"/>
      <c r="F106" s="89"/>
      <c r="G106" s="89"/>
      <c r="H106" s="89"/>
      <c r="I106" s="90"/>
      <c r="J106" s="24"/>
      <c r="K106" s="24"/>
    </row>
    <row r="107" spans="1:11" ht="30" customHeight="1">
      <c r="A107" s="30"/>
      <c r="B107" s="82" t="s">
        <v>71</v>
      </c>
      <c r="C107" s="33" t="s">
        <v>171</v>
      </c>
      <c r="D107" s="34" t="s">
        <v>116</v>
      </c>
      <c r="E107" s="41">
        <v>40</v>
      </c>
      <c r="F107" s="84"/>
      <c r="G107" s="85"/>
      <c r="H107" s="86">
        <f>PRODUCT(E107*F107)</f>
        <v>0</v>
      </c>
      <c r="I107" s="87"/>
      <c r="J107" s="24"/>
      <c r="K107" s="24"/>
    </row>
    <row r="108" spans="1:11" ht="30" customHeight="1">
      <c r="A108" s="30"/>
      <c r="B108" s="83"/>
      <c r="C108" s="36" t="s">
        <v>34</v>
      </c>
      <c r="D108" s="88" t="s">
        <v>126</v>
      </c>
      <c r="E108" s="89"/>
      <c r="F108" s="89"/>
      <c r="G108" s="89"/>
      <c r="H108" s="89"/>
      <c r="I108" s="90"/>
      <c r="J108" s="24"/>
      <c r="K108" s="24"/>
    </row>
    <row r="109" spans="1:11" ht="30" customHeight="1">
      <c r="A109" s="30"/>
      <c r="B109" s="82" t="s">
        <v>72</v>
      </c>
      <c r="C109" s="33" t="s">
        <v>172</v>
      </c>
      <c r="D109" s="34" t="s">
        <v>116</v>
      </c>
      <c r="E109" s="37">
        <v>30</v>
      </c>
      <c r="F109" s="84"/>
      <c r="G109" s="85"/>
      <c r="H109" s="86">
        <f>PRODUCT(E109*F109)</f>
        <v>0</v>
      </c>
      <c r="I109" s="87"/>
      <c r="J109" s="24"/>
      <c r="K109" s="24"/>
    </row>
    <row r="110" spans="1:11" ht="30" customHeight="1">
      <c r="A110" s="30"/>
      <c r="B110" s="83"/>
      <c r="C110" s="36" t="s">
        <v>34</v>
      </c>
      <c r="D110" s="88" t="s">
        <v>126</v>
      </c>
      <c r="E110" s="89"/>
      <c r="F110" s="89"/>
      <c r="G110" s="89"/>
      <c r="H110" s="89"/>
      <c r="I110" s="90"/>
      <c r="J110" s="24"/>
      <c r="K110" s="24"/>
    </row>
    <row r="111" spans="1:11" ht="30" customHeight="1">
      <c r="A111" s="30"/>
      <c r="B111" s="106" t="s">
        <v>118</v>
      </c>
      <c r="C111" s="107"/>
      <c r="D111" s="107"/>
      <c r="E111" s="107"/>
      <c r="F111" s="107"/>
      <c r="G111" s="107"/>
      <c r="H111" s="107"/>
      <c r="I111" s="108"/>
      <c r="J111" s="24"/>
      <c r="K111" s="24"/>
    </row>
    <row r="112" spans="1:11" ht="30" customHeight="1">
      <c r="A112" s="30"/>
      <c r="B112" s="82" t="s">
        <v>73</v>
      </c>
      <c r="C112" s="33" t="s">
        <v>173</v>
      </c>
      <c r="D112" s="34" t="s">
        <v>116</v>
      </c>
      <c r="E112" s="35">
        <v>10</v>
      </c>
      <c r="F112" s="84"/>
      <c r="G112" s="85"/>
      <c r="H112" s="86">
        <f>PRODUCT(E112*F112)</f>
        <v>0</v>
      </c>
      <c r="I112" s="87"/>
      <c r="J112" s="24"/>
      <c r="K112" s="24"/>
    </row>
    <row r="113" spans="1:11" ht="30" customHeight="1">
      <c r="A113" s="30"/>
      <c r="B113" s="83"/>
      <c r="C113" s="36" t="s">
        <v>34</v>
      </c>
      <c r="D113" s="88" t="s">
        <v>126</v>
      </c>
      <c r="E113" s="89"/>
      <c r="F113" s="89"/>
      <c r="G113" s="89"/>
      <c r="H113" s="89"/>
      <c r="I113" s="90"/>
      <c r="J113" s="24"/>
      <c r="K113" s="24"/>
    </row>
    <row r="114" spans="1:11" ht="30" customHeight="1">
      <c r="A114" s="30"/>
      <c r="B114" s="82" t="s">
        <v>74</v>
      </c>
      <c r="C114" s="33" t="s">
        <v>174</v>
      </c>
      <c r="D114" s="34" t="s">
        <v>116</v>
      </c>
      <c r="E114" s="37">
        <v>10</v>
      </c>
      <c r="F114" s="84"/>
      <c r="G114" s="85"/>
      <c r="H114" s="86">
        <f>PRODUCT(E114*F114)</f>
        <v>0</v>
      </c>
      <c r="I114" s="87"/>
      <c r="J114" s="24"/>
      <c r="K114" s="24"/>
    </row>
    <row r="115" spans="1:11" ht="30" customHeight="1">
      <c r="A115" s="30"/>
      <c r="B115" s="83"/>
      <c r="C115" s="36" t="s">
        <v>34</v>
      </c>
      <c r="D115" s="88" t="s">
        <v>126</v>
      </c>
      <c r="E115" s="89"/>
      <c r="F115" s="89"/>
      <c r="G115" s="89"/>
      <c r="H115" s="89"/>
      <c r="I115" s="90"/>
      <c r="J115" s="24"/>
      <c r="K115" s="24"/>
    </row>
    <row r="116" spans="1:11" ht="30" customHeight="1">
      <c r="A116" s="30"/>
      <c r="B116" s="82" t="s">
        <v>75</v>
      </c>
      <c r="C116" s="33" t="s">
        <v>175</v>
      </c>
      <c r="D116" s="34" t="s">
        <v>116</v>
      </c>
      <c r="E116" s="41">
        <v>5</v>
      </c>
      <c r="F116" s="84"/>
      <c r="G116" s="85"/>
      <c r="H116" s="86">
        <f>PRODUCT(E116*F116)</f>
        <v>0</v>
      </c>
      <c r="I116" s="87"/>
      <c r="J116" s="24"/>
      <c r="K116" s="24"/>
    </row>
    <row r="117" spans="1:11" ht="30" customHeight="1">
      <c r="A117" s="30"/>
      <c r="B117" s="83"/>
      <c r="C117" s="36" t="s">
        <v>34</v>
      </c>
      <c r="D117" s="88" t="s">
        <v>122</v>
      </c>
      <c r="E117" s="89"/>
      <c r="F117" s="89"/>
      <c r="G117" s="89"/>
      <c r="H117" s="89"/>
      <c r="I117" s="90"/>
      <c r="J117" s="24"/>
      <c r="K117" s="24"/>
    </row>
    <row r="118" spans="1:11" ht="30" customHeight="1">
      <c r="A118" s="30"/>
      <c r="B118" s="82" t="s">
        <v>76</v>
      </c>
      <c r="C118" s="33" t="s">
        <v>176</v>
      </c>
      <c r="D118" s="34" t="s">
        <v>116</v>
      </c>
      <c r="E118" s="37">
        <v>2</v>
      </c>
      <c r="F118" s="84"/>
      <c r="G118" s="85"/>
      <c r="H118" s="86">
        <f>PRODUCT(E118*F118)</f>
        <v>0</v>
      </c>
      <c r="I118" s="87"/>
      <c r="J118" s="24"/>
      <c r="K118" s="24"/>
    </row>
    <row r="119" spans="1:11" ht="30" customHeight="1">
      <c r="A119" s="30"/>
      <c r="B119" s="83"/>
      <c r="C119" s="36" t="s">
        <v>34</v>
      </c>
      <c r="D119" s="88" t="s">
        <v>122</v>
      </c>
      <c r="E119" s="89"/>
      <c r="F119" s="89"/>
      <c r="G119" s="89"/>
      <c r="H119" s="89"/>
      <c r="I119" s="90"/>
      <c r="J119" s="24"/>
      <c r="K119" s="24"/>
    </row>
    <row r="120" spans="1:11" ht="50.25" customHeight="1">
      <c r="A120" s="30"/>
      <c r="B120" s="106" t="s">
        <v>214</v>
      </c>
      <c r="C120" s="114"/>
      <c r="D120" s="114"/>
      <c r="E120" s="114"/>
      <c r="F120" s="114"/>
      <c r="G120" s="114"/>
      <c r="H120" s="114"/>
      <c r="I120" s="115"/>
      <c r="J120" s="24"/>
      <c r="K120" s="24"/>
    </row>
    <row r="121" spans="1:11" ht="33" customHeight="1">
      <c r="A121" s="30"/>
      <c r="B121" s="106" t="s">
        <v>117</v>
      </c>
      <c r="C121" s="114"/>
      <c r="D121" s="114"/>
      <c r="E121" s="114"/>
      <c r="F121" s="114"/>
      <c r="G121" s="114"/>
      <c r="H121" s="114"/>
      <c r="I121" s="115"/>
      <c r="J121" s="24"/>
      <c r="K121" s="24"/>
    </row>
    <row r="122" spans="1:11" ht="30" customHeight="1">
      <c r="A122" s="30"/>
      <c r="B122" s="82" t="s">
        <v>77</v>
      </c>
      <c r="C122" s="33" t="s">
        <v>177</v>
      </c>
      <c r="D122" s="34" t="s">
        <v>116</v>
      </c>
      <c r="E122" s="35">
        <v>20</v>
      </c>
      <c r="F122" s="84"/>
      <c r="G122" s="85"/>
      <c r="H122" s="86">
        <f>PRODUCT(E122*F122)</f>
        <v>0</v>
      </c>
      <c r="I122" s="87"/>
      <c r="J122" s="24"/>
      <c r="K122" s="24"/>
    </row>
    <row r="123" spans="1:11" ht="30" customHeight="1">
      <c r="A123" s="30"/>
      <c r="B123" s="83"/>
      <c r="C123" s="36" t="s">
        <v>34</v>
      </c>
      <c r="D123" s="88" t="s">
        <v>122</v>
      </c>
      <c r="E123" s="89"/>
      <c r="F123" s="89"/>
      <c r="G123" s="89"/>
      <c r="H123" s="89"/>
      <c r="I123" s="90"/>
      <c r="J123" s="24"/>
      <c r="K123" s="24"/>
    </row>
    <row r="124" spans="1:11" ht="30" customHeight="1">
      <c r="A124" s="30"/>
      <c r="B124" s="82" t="s">
        <v>78</v>
      </c>
      <c r="C124" s="33" t="s">
        <v>178</v>
      </c>
      <c r="D124" s="34" t="s">
        <v>116</v>
      </c>
      <c r="E124" s="37">
        <v>30</v>
      </c>
      <c r="F124" s="84"/>
      <c r="G124" s="85"/>
      <c r="H124" s="86">
        <f>PRODUCT(E124*F124)</f>
        <v>0</v>
      </c>
      <c r="I124" s="87"/>
      <c r="J124" s="24"/>
      <c r="K124" s="24"/>
    </row>
    <row r="125" spans="1:11" ht="30" customHeight="1">
      <c r="A125" s="30"/>
      <c r="B125" s="83"/>
      <c r="C125" s="36" t="s">
        <v>34</v>
      </c>
      <c r="D125" s="88" t="s">
        <v>122</v>
      </c>
      <c r="E125" s="89"/>
      <c r="F125" s="89"/>
      <c r="G125" s="89"/>
      <c r="H125" s="89"/>
      <c r="I125" s="90"/>
      <c r="J125" s="24"/>
      <c r="K125" s="24"/>
    </row>
    <row r="126" spans="1:11" ht="30" customHeight="1">
      <c r="A126" s="30"/>
      <c r="B126" s="82" t="s">
        <v>79</v>
      </c>
      <c r="C126" s="33" t="s">
        <v>179</v>
      </c>
      <c r="D126" s="34" t="s">
        <v>116</v>
      </c>
      <c r="E126" s="41">
        <v>20</v>
      </c>
      <c r="F126" s="84"/>
      <c r="G126" s="85"/>
      <c r="H126" s="86">
        <f>PRODUCT(E126*F126)</f>
        <v>0</v>
      </c>
      <c r="I126" s="87"/>
      <c r="J126" s="24"/>
      <c r="K126" s="24"/>
    </row>
    <row r="127" spans="1:11" ht="30" customHeight="1">
      <c r="A127" s="30"/>
      <c r="B127" s="83"/>
      <c r="C127" s="36" t="s">
        <v>34</v>
      </c>
      <c r="D127" s="88" t="s">
        <v>122</v>
      </c>
      <c r="E127" s="89"/>
      <c r="F127" s="89"/>
      <c r="G127" s="89"/>
      <c r="H127" s="89"/>
      <c r="I127" s="90"/>
      <c r="J127" s="24"/>
      <c r="K127" s="24"/>
    </row>
    <row r="128" spans="1:11" ht="57" customHeight="1">
      <c r="A128" s="30"/>
      <c r="B128" s="95" t="s">
        <v>125</v>
      </c>
      <c r="C128" s="96"/>
      <c r="D128" s="96"/>
      <c r="E128" s="96"/>
      <c r="F128" s="96"/>
      <c r="G128" s="96"/>
      <c r="H128" s="96"/>
      <c r="I128" s="97"/>
      <c r="J128" s="24"/>
      <c r="K128" s="24"/>
    </row>
    <row r="129" spans="1:11" ht="33" customHeight="1">
      <c r="A129" s="30"/>
      <c r="B129" s="95" t="s">
        <v>117</v>
      </c>
      <c r="C129" s="96"/>
      <c r="D129" s="96"/>
      <c r="E129" s="96"/>
      <c r="F129" s="96"/>
      <c r="G129" s="96"/>
      <c r="H129" s="96"/>
      <c r="I129" s="97"/>
      <c r="J129" s="24"/>
      <c r="K129" s="24"/>
    </row>
    <row r="130" spans="1:11" ht="30" customHeight="1">
      <c r="A130" s="30"/>
      <c r="B130" s="138" t="s">
        <v>80</v>
      </c>
      <c r="C130" s="45" t="s">
        <v>180</v>
      </c>
      <c r="D130" s="46" t="s">
        <v>116</v>
      </c>
      <c r="E130" s="47">
        <v>15</v>
      </c>
      <c r="F130" s="140"/>
      <c r="G130" s="141"/>
      <c r="H130" s="142">
        <f>PRODUCT(E130*F130)</f>
        <v>0</v>
      </c>
      <c r="I130" s="143"/>
      <c r="J130" s="24"/>
      <c r="K130" s="24"/>
    </row>
    <row r="131" spans="1:11" ht="30" customHeight="1">
      <c r="A131" s="30"/>
      <c r="B131" s="139"/>
      <c r="C131" s="48" t="s">
        <v>34</v>
      </c>
      <c r="D131" s="88" t="s">
        <v>122</v>
      </c>
      <c r="E131" s="89"/>
      <c r="F131" s="89"/>
      <c r="G131" s="89"/>
      <c r="H131" s="89"/>
      <c r="I131" s="90"/>
      <c r="J131" s="24"/>
      <c r="K131" s="24"/>
    </row>
    <row r="132" spans="1:11" ht="30" customHeight="1">
      <c r="A132" s="30"/>
      <c r="B132" s="138" t="s">
        <v>81</v>
      </c>
      <c r="C132" s="45" t="s">
        <v>181</v>
      </c>
      <c r="D132" s="46" t="s">
        <v>116</v>
      </c>
      <c r="E132" s="49">
        <v>5</v>
      </c>
      <c r="F132" s="140"/>
      <c r="G132" s="141"/>
      <c r="H132" s="142">
        <f>PRODUCT(E132*F132)</f>
        <v>0</v>
      </c>
      <c r="I132" s="143"/>
      <c r="J132" s="24"/>
      <c r="K132" s="24"/>
    </row>
    <row r="133" spans="1:11" ht="30" customHeight="1">
      <c r="A133" s="30"/>
      <c r="B133" s="139"/>
      <c r="C133" s="48" t="s">
        <v>34</v>
      </c>
      <c r="D133" s="88" t="s">
        <v>122</v>
      </c>
      <c r="E133" s="89"/>
      <c r="F133" s="89"/>
      <c r="G133" s="89"/>
      <c r="H133" s="89"/>
      <c r="I133" s="90"/>
      <c r="J133" s="24"/>
      <c r="K133" s="24"/>
    </row>
    <row r="134" spans="1:11" ht="30" customHeight="1">
      <c r="A134" s="30"/>
      <c r="B134" s="138" t="s">
        <v>82</v>
      </c>
      <c r="C134" s="45" t="s">
        <v>182</v>
      </c>
      <c r="D134" s="46" t="s">
        <v>116</v>
      </c>
      <c r="E134" s="50">
        <v>15</v>
      </c>
      <c r="F134" s="140"/>
      <c r="G134" s="141"/>
      <c r="H134" s="142">
        <f>PRODUCT(E134*F134)</f>
        <v>0</v>
      </c>
      <c r="I134" s="143"/>
      <c r="J134" s="24"/>
      <c r="K134" s="24"/>
    </row>
    <row r="135" spans="1:11" ht="30" customHeight="1">
      <c r="A135" s="30"/>
      <c r="B135" s="139"/>
      <c r="C135" s="48" t="s">
        <v>34</v>
      </c>
      <c r="D135" s="88" t="s">
        <v>122</v>
      </c>
      <c r="E135" s="89"/>
      <c r="F135" s="89"/>
      <c r="G135" s="89"/>
      <c r="H135" s="89"/>
      <c r="I135" s="90"/>
      <c r="J135" s="24"/>
      <c r="K135" s="24"/>
    </row>
    <row r="136" spans="1:11" ht="30" customHeight="1">
      <c r="A136" s="30"/>
      <c r="B136" s="138" t="s">
        <v>83</v>
      </c>
      <c r="C136" s="45" t="s">
        <v>183</v>
      </c>
      <c r="D136" s="46" t="s">
        <v>116</v>
      </c>
      <c r="E136" s="49">
        <v>5</v>
      </c>
      <c r="F136" s="140"/>
      <c r="G136" s="141"/>
      <c r="H136" s="142">
        <f>PRODUCT(E136*F136)</f>
        <v>0</v>
      </c>
      <c r="I136" s="143"/>
      <c r="J136" s="24"/>
      <c r="K136" s="24"/>
    </row>
    <row r="137" spans="1:11" ht="30" customHeight="1">
      <c r="A137" s="30"/>
      <c r="B137" s="139"/>
      <c r="C137" s="48" t="s">
        <v>34</v>
      </c>
      <c r="D137" s="88" t="s">
        <v>122</v>
      </c>
      <c r="E137" s="89"/>
      <c r="F137" s="89"/>
      <c r="G137" s="89"/>
      <c r="H137" s="89"/>
      <c r="I137" s="90"/>
      <c r="J137" s="24"/>
      <c r="K137" s="24"/>
    </row>
    <row r="138" spans="1:11" ht="30" customHeight="1">
      <c r="A138" s="30"/>
      <c r="B138" s="138" t="s">
        <v>84</v>
      </c>
      <c r="C138" s="45" t="s">
        <v>184</v>
      </c>
      <c r="D138" s="46" t="s">
        <v>116</v>
      </c>
      <c r="E138" s="50">
        <v>1</v>
      </c>
      <c r="F138" s="140"/>
      <c r="G138" s="141"/>
      <c r="H138" s="142">
        <f>PRODUCT(E138*F138)</f>
        <v>0</v>
      </c>
      <c r="I138" s="143"/>
      <c r="J138" s="24"/>
      <c r="K138" s="24"/>
    </row>
    <row r="139" spans="1:11" ht="30" customHeight="1">
      <c r="A139" s="30"/>
      <c r="B139" s="139"/>
      <c r="C139" s="48" t="s">
        <v>34</v>
      </c>
      <c r="D139" s="88" t="s">
        <v>122</v>
      </c>
      <c r="E139" s="89"/>
      <c r="F139" s="89"/>
      <c r="G139" s="89"/>
      <c r="H139" s="89"/>
      <c r="I139" s="90"/>
      <c r="J139" s="24"/>
      <c r="K139" s="24"/>
    </row>
    <row r="140" spans="1:11" ht="30" customHeight="1">
      <c r="A140" s="30"/>
      <c r="B140" s="138" t="s">
        <v>85</v>
      </c>
      <c r="C140" s="45" t="s">
        <v>185</v>
      </c>
      <c r="D140" s="46" t="s">
        <v>116</v>
      </c>
      <c r="E140" s="49">
        <v>1</v>
      </c>
      <c r="F140" s="140"/>
      <c r="G140" s="141"/>
      <c r="H140" s="142">
        <f>PRODUCT(E140*F140)</f>
        <v>0</v>
      </c>
      <c r="I140" s="143"/>
      <c r="J140" s="24"/>
      <c r="K140" s="24"/>
    </row>
    <row r="141" spans="1:11" ht="30" customHeight="1">
      <c r="A141" s="30"/>
      <c r="B141" s="139"/>
      <c r="C141" s="48" t="s">
        <v>34</v>
      </c>
      <c r="D141" s="88" t="s">
        <v>122</v>
      </c>
      <c r="E141" s="89"/>
      <c r="F141" s="89"/>
      <c r="G141" s="89"/>
      <c r="H141" s="89"/>
      <c r="I141" s="90"/>
      <c r="J141" s="24"/>
      <c r="K141" s="24"/>
    </row>
    <row r="142" spans="1:11" ht="51" customHeight="1">
      <c r="A142" s="30"/>
      <c r="B142" s="133" t="s">
        <v>215</v>
      </c>
      <c r="C142" s="134"/>
      <c r="D142" s="134"/>
      <c r="E142" s="134"/>
      <c r="F142" s="134"/>
      <c r="G142" s="134"/>
      <c r="H142" s="134"/>
      <c r="I142" s="135"/>
      <c r="J142" s="24"/>
      <c r="K142" s="24"/>
    </row>
    <row r="143" spans="1:11" ht="30" customHeight="1">
      <c r="A143" s="30"/>
      <c r="B143" s="111" t="s">
        <v>117</v>
      </c>
      <c r="C143" s="136"/>
      <c r="D143" s="136"/>
      <c r="E143" s="136"/>
      <c r="F143" s="136"/>
      <c r="G143" s="136"/>
      <c r="H143" s="136"/>
      <c r="I143" s="137"/>
      <c r="J143" s="24"/>
      <c r="K143" s="24"/>
    </row>
    <row r="144" spans="1:11" ht="30" customHeight="1">
      <c r="A144" s="30"/>
      <c r="B144" s="76" t="s">
        <v>86</v>
      </c>
      <c r="C144" s="51" t="s">
        <v>186</v>
      </c>
      <c r="D144" s="52" t="s">
        <v>116</v>
      </c>
      <c r="E144" s="53">
        <v>1</v>
      </c>
      <c r="F144" s="91"/>
      <c r="G144" s="92"/>
      <c r="H144" s="93">
        <f>PRODUCT(E144*F144)</f>
        <v>0</v>
      </c>
      <c r="I144" s="94"/>
      <c r="J144" s="24"/>
      <c r="K144" s="24"/>
    </row>
    <row r="145" spans="1:11" ht="30" customHeight="1">
      <c r="A145" s="30"/>
      <c r="B145" s="77"/>
      <c r="C145" s="54" t="s">
        <v>34</v>
      </c>
      <c r="D145" s="98" t="s">
        <v>126</v>
      </c>
      <c r="E145" s="99"/>
      <c r="F145" s="99"/>
      <c r="G145" s="99"/>
      <c r="H145" s="99"/>
      <c r="I145" s="100"/>
      <c r="J145" s="24"/>
      <c r="K145" s="24"/>
    </row>
    <row r="146" spans="1:11" ht="30" customHeight="1">
      <c r="A146" s="30"/>
      <c r="B146" s="76" t="s">
        <v>87</v>
      </c>
      <c r="C146" s="63" t="s">
        <v>220</v>
      </c>
      <c r="D146" s="56" t="s">
        <v>116</v>
      </c>
      <c r="E146" s="59">
        <v>2</v>
      </c>
      <c r="F146" s="78"/>
      <c r="G146" s="78"/>
      <c r="H146" s="79">
        <f>PRODUCT(E146*F146)</f>
        <v>0</v>
      </c>
      <c r="I146" s="79"/>
      <c r="J146" s="24"/>
      <c r="K146" s="24"/>
    </row>
    <row r="147" spans="1:11" ht="30" customHeight="1">
      <c r="A147" s="30"/>
      <c r="B147" s="77"/>
      <c r="C147" s="42" t="s">
        <v>34</v>
      </c>
      <c r="D147" s="75" t="s">
        <v>126</v>
      </c>
      <c r="E147" s="75"/>
      <c r="F147" s="75"/>
      <c r="G147" s="75"/>
      <c r="H147" s="75"/>
      <c r="I147" s="75"/>
      <c r="J147" s="24"/>
      <c r="K147" s="24"/>
    </row>
    <row r="148" spans="1:11" ht="30" customHeight="1">
      <c r="A148" s="30"/>
      <c r="B148" s="76" t="s">
        <v>88</v>
      </c>
      <c r="C148" s="63" t="s">
        <v>187</v>
      </c>
      <c r="D148" s="56" t="s">
        <v>116</v>
      </c>
      <c r="E148" s="59">
        <v>1</v>
      </c>
      <c r="F148" s="78"/>
      <c r="G148" s="78"/>
      <c r="H148" s="79">
        <f>PRODUCT(E148*F148)</f>
        <v>0</v>
      </c>
      <c r="I148" s="79"/>
      <c r="J148" s="24"/>
      <c r="K148" s="24"/>
    </row>
    <row r="149" spans="1:11" ht="30" customHeight="1">
      <c r="A149" s="30"/>
      <c r="B149" s="77"/>
      <c r="C149" s="42" t="s">
        <v>34</v>
      </c>
      <c r="D149" s="75" t="s">
        <v>126</v>
      </c>
      <c r="E149" s="75"/>
      <c r="F149" s="75"/>
      <c r="G149" s="75"/>
      <c r="H149" s="75"/>
      <c r="I149" s="75"/>
      <c r="J149" s="24"/>
      <c r="K149" s="24"/>
    </row>
    <row r="150" spans="1:11" ht="30" customHeight="1">
      <c r="A150" s="30"/>
      <c r="B150" s="76" t="s">
        <v>89</v>
      </c>
      <c r="C150" s="55" t="s">
        <v>188</v>
      </c>
      <c r="D150" s="56" t="s">
        <v>116</v>
      </c>
      <c r="E150" s="59">
        <v>3</v>
      </c>
      <c r="F150" s="84"/>
      <c r="G150" s="85"/>
      <c r="H150" s="86">
        <f>PRODUCT(E150*F150)</f>
        <v>0</v>
      </c>
      <c r="I150" s="87"/>
      <c r="J150" s="24"/>
      <c r="K150" s="24"/>
    </row>
    <row r="151" spans="1:11" ht="30" customHeight="1">
      <c r="A151" s="30"/>
      <c r="B151" s="77"/>
      <c r="C151" s="58" t="s">
        <v>34</v>
      </c>
      <c r="D151" s="88" t="s">
        <v>126</v>
      </c>
      <c r="E151" s="89"/>
      <c r="F151" s="89"/>
      <c r="G151" s="89"/>
      <c r="H151" s="89"/>
      <c r="I151" s="90"/>
      <c r="J151" s="24"/>
      <c r="K151" s="24"/>
    </row>
    <row r="152" spans="1:11" ht="30" customHeight="1">
      <c r="A152" s="30"/>
      <c r="B152" s="76" t="s">
        <v>90</v>
      </c>
      <c r="C152" s="55" t="s">
        <v>221</v>
      </c>
      <c r="D152" s="56" t="s">
        <v>116</v>
      </c>
      <c r="E152" s="59">
        <v>5</v>
      </c>
      <c r="F152" s="84"/>
      <c r="G152" s="85"/>
      <c r="H152" s="86">
        <f>PRODUCT(E152*F152)</f>
        <v>0</v>
      </c>
      <c r="I152" s="87"/>
      <c r="J152" s="24"/>
      <c r="K152" s="24"/>
    </row>
    <row r="153" spans="1:11" ht="30" customHeight="1">
      <c r="A153" s="30"/>
      <c r="B153" s="77"/>
      <c r="C153" s="58" t="s">
        <v>34</v>
      </c>
      <c r="D153" s="88" t="s">
        <v>126</v>
      </c>
      <c r="E153" s="89"/>
      <c r="F153" s="89"/>
      <c r="G153" s="89"/>
      <c r="H153" s="89"/>
      <c r="I153" s="90"/>
      <c r="J153" s="24"/>
      <c r="K153" s="24"/>
    </row>
    <row r="154" spans="1:11" ht="30" customHeight="1">
      <c r="A154" s="30"/>
      <c r="B154" s="76" t="s">
        <v>91</v>
      </c>
      <c r="C154" s="55" t="s">
        <v>189</v>
      </c>
      <c r="D154" s="56" t="s">
        <v>116</v>
      </c>
      <c r="E154" s="57">
        <v>5</v>
      </c>
      <c r="F154" s="84"/>
      <c r="G154" s="85"/>
      <c r="H154" s="86">
        <f>PRODUCT(E154*F154)</f>
        <v>0</v>
      </c>
      <c r="I154" s="87"/>
      <c r="J154" s="24"/>
      <c r="K154" s="24"/>
    </row>
    <row r="155" spans="1:11" ht="30" customHeight="1">
      <c r="A155" s="30"/>
      <c r="B155" s="77"/>
      <c r="C155" s="58" t="s">
        <v>34</v>
      </c>
      <c r="D155" s="88" t="s">
        <v>126</v>
      </c>
      <c r="E155" s="89"/>
      <c r="F155" s="89"/>
      <c r="G155" s="89"/>
      <c r="H155" s="89"/>
      <c r="I155" s="90"/>
      <c r="J155" s="24"/>
      <c r="K155" s="24"/>
    </row>
    <row r="156" spans="1:11" ht="30" customHeight="1">
      <c r="A156" s="30"/>
      <c r="B156" s="76" t="s">
        <v>92</v>
      </c>
      <c r="C156" s="63" t="s">
        <v>190</v>
      </c>
      <c r="D156" s="56" t="s">
        <v>116</v>
      </c>
      <c r="E156" s="59">
        <v>5</v>
      </c>
      <c r="F156" s="78"/>
      <c r="G156" s="78"/>
      <c r="H156" s="79">
        <f>PRODUCT(E156*F156)</f>
        <v>0</v>
      </c>
      <c r="I156" s="79"/>
      <c r="J156" s="24"/>
      <c r="K156" s="24"/>
    </row>
    <row r="157" spans="1:11" ht="30" customHeight="1">
      <c r="A157" s="30"/>
      <c r="B157" s="77"/>
      <c r="C157" s="42" t="s">
        <v>34</v>
      </c>
      <c r="D157" s="75" t="s">
        <v>122</v>
      </c>
      <c r="E157" s="75"/>
      <c r="F157" s="75"/>
      <c r="G157" s="75"/>
      <c r="H157" s="75"/>
      <c r="I157" s="75"/>
      <c r="J157" s="24"/>
      <c r="K157" s="24"/>
    </row>
    <row r="158" spans="1:11" ht="30" customHeight="1">
      <c r="A158" s="30"/>
      <c r="B158" s="76" t="s">
        <v>93</v>
      </c>
      <c r="C158" s="55" t="s">
        <v>191</v>
      </c>
      <c r="D158" s="56" t="s">
        <v>116</v>
      </c>
      <c r="E158" s="59">
        <v>1</v>
      </c>
      <c r="F158" s="84"/>
      <c r="G158" s="85"/>
      <c r="H158" s="86">
        <f>PRODUCT(E158*F158)</f>
        <v>0</v>
      </c>
      <c r="I158" s="87"/>
      <c r="J158" s="24"/>
      <c r="K158" s="24"/>
    </row>
    <row r="159" spans="1:11" ht="30" customHeight="1">
      <c r="A159" s="30"/>
      <c r="B159" s="77"/>
      <c r="C159" s="58" t="s">
        <v>34</v>
      </c>
      <c r="D159" s="88" t="s">
        <v>122</v>
      </c>
      <c r="E159" s="89"/>
      <c r="F159" s="89"/>
      <c r="G159" s="89"/>
      <c r="H159" s="89"/>
      <c r="I159" s="90"/>
      <c r="J159" s="24"/>
      <c r="K159" s="24"/>
    </row>
    <row r="160" spans="1:11" ht="30" customHeight="1">
      <c r="A160" s="30"/>
      <c r="B160" s="76" t="s">
        <v>94</v>
      </c>
      <c r="C160" s="55" t="s">
        <v>192</v>
      </c>
      <c r="D160" s="56" t="s">
        <v>116</v>
      </c>
      <c r="E160" s="57">
        <v>2</v>
      </c>
      <c r="F160" s="84"/>
      <c r="G160" s="85"/>
      <c r="H160" s="86">
        <f>PRODUCT(E160*F160)</f>
        <v>0</v>
      </c>
      <c r="I160" s="87"/>
      <c r="J160" s="24"/>
      <c r="K160" s="24"/>
    </row>
    <row r="161" spans="1:11" ht="30" customHeight="1">
      <c r="A161" s="30"/>
      <c r="B161" s="77"/>
      <c r="C161" s="58" t="s">
        <v>34</v>
      </c>
      <c r="D161" s="88" t="s">
        <v>126</v>
      </c>
      <c r="E161" s="89"/>
      <c r="F161" s="89"/>
      <c r="G161" s="89"/>
      <c r="H161" s="89"/>
      <c r="I161" s="90"/>
      <c r="J161" s="24"/>
      <c r="K161" s="24"/>
    </row>
    <row r="162" spans="1:11" ht="30" customHeight="1">
      <c r="A162" s="30"/>
      <c r="B162" s="76" t="s">
        <v>95</v>
      </c>
      <c r="C162" s="55" t="s">
        <v>222</v>
      </c>
      <c r="D162" s="56" t="s">
        <v>116</v>
      </c>
      <c r="E162" s="57">
        <v>2</v>
      </c>
      <c r="F162" s="84"/>
      <c r="G162" s="85"/>
      <c r="H162" s="86">
        <f>PRODUCT(E162*F162)</f>
        <v>0</v>
      </c>
      <c r="I162" s="87"/>
      <c r="J162" s="24"/>
      <c r="K162" s="24"/>
    </row>
    <row r="163" spans="1:11" ht="30" customHeight="1">
      <c r="A163" s="30"/>
      <c r="B163" s="77"/>
      <c r="C163" s="58" t="s">
        <v>34</v>
      </c>
      <c r="D163" s="88" t="s">
        <v>126</v>
      </c>
      <c r="E163" s="89"/>
      <c r="F163" s="89"/>
      <c r="G163" s="89"/>
      <c r="H163" s="89"/>
      <c r="I163" s="90"/>
      <c r="J163" s="24"/>
      <c r="K163" s="24"/>
    </row>
    <row r="164" spans="1:11" ht="30" customHeight="1">
      <c r="A164" s="30"/>
      <c r="B164" s="76" t="s">
        <v>96</v>
      </c>
      <c r="C164" s="60" t="s">
        <v>193</v>
      </c>
      <c r="D164" s="52" t="s">
        <v>116</v>
      </c>
      <c r="E164" s="61">
        <v>3</v>
      </c>
      <c r="F164" s="105"/>
      <c r="G164" s="105"/>
      <c r="H164" s="101">
        <f>PRODUCT(E164*F164)</f>
        <v>0</v>
      </c>
      <c r="I164" s="101"/>
      <c r="J164" s="24"/>
      <c r="K164" s="24"/>
    </row>
    <row r="165" spans="1:11" ht="30" customHeight="1">
      <c r="A165" s="30"/>
      <c r="B165" s="77"/>
      <c r="C165" s="62" t="s">
        <v>34</v>
      </c>
      <c r="D165" s="102" t="s">
        <v>128</v>
      </c>
      <c r="E165" s="102"/>
      <c r="F165" s="102"/>
      <c r="G165" s="102"/>
      <c r="H165" s="102"/>
      <c r="I165" s="102"/>
      <c r="J165" s="24"/>
      <c r="K165" s="24"/>
    </row>
    <row r="166" spans="1:11" ht="30" customHeight="1">
      <c r="A166" s="30"/>
      <c r="B166" s="76" t="s">
        <v>97</v>
      </c>
      <c r="C166" s="63" t="s">
        <v>194</v>
      </c>
      <c r="D166" s="56" t="s">
        <v>116</v>
      </c>
      <c r="E166" s="59">
        <v>3</v>
      </c>
      <c r="F166" s="78"/>
      <c r="G166" s="78"/>
      <c r="H166" s="79">
        <f>PRODUCT(E166*F166)</f>
        <v>0</v>
      </c>
      <c r="I166" s="79"/>
      <c r="J166" s="24"/>
      <c r="K166" s="24"/>
    </row>
    <row r="167" spans="1:11" ht="30" customHeight="1">
      <c r="A167" s="30"/>
      <c r="B167" s="77"/>
      <c r="C167" s="42" t="s">
        <v>34</v>
      </c>
      <c r="D167" s="75" t="s">
        <v>122</v>
      </c>
      <c r="E167" s="75"/>
      <c r="F167" s="75"/>
      <c r="G167" s="75"/>
      <c r="H167" s="75"/>
      <c r="I167" s="75"/>
      <c r="J167" s="24"/>
      <c r="K167" s="24"/>
    </row>
    <row r="168" spans="1:11" ht="30" customHeight="1">
      <c r="A168" s="30"/>
      <c r="B168" s="76" t="s">
        <v>98</v>
      </c>
      <c r="C168" s="63" t="s">
        <v>195</v>
      </c>
      <c r="D168" s="56" t="s">
        <v>116</v>
      </c>
      <c r="E168" s="59">
        <v>1</v>
      </c>
      <c r="F168" s="78"/>
      <c r="G168" s="78"/>
      <c r="H168" s="79">
        <f>PRODUCT(E168*F168)</f>
        <v>0</v>
      </c>
      <c r="I168" s="79"/>
      <c r="J168" s="24"/>
      <c r="K168" s="24"/>
    </row>
    <row r="169" spans="1:11" ht="30" customHeight="1">
      <c r="A169" s="30"/>
      <c r="B169" s="77"/>
      <c r="C169" s="42" t="s">
        <v>34</v>
      </c>
      <c r="D169" s="75" t="s">
        <v>126</v>
      </c>
      <c r="E169" s="75"/>
      <c r="F169" s="75"/>
      <c r="G169" s="75"/>
      <c r="H169" s="75"/>
      <c r="I169" s="75"/>
      <c r="J169" s="24"/>
      <c r="K169" s="24"/>
    </row>
    <row r="170" spans="1:11" ht="24" customHeight="1">
      <c r="A170" s="30"/>
      <c r="B170" s="76" t="s">
        <v>99</v>
      </c>
      <c r="C170" s="63" t="s">
        <v>196</v>
      </c>
      <c r="D170" s="56" t="s">
        <v>116</v>
      </c>
      <c r="E170" s="59">
        <v>1</v>
      </c>
      <c r="F170" s="78"/>
      <c r="G170" s="78"/>
      <c r="H170" s="79">
        <f>PRODUCT(E170*F170)</f>
        <v>0</v>
      </c>
      <c r="I170" s="79"/>
      <c r="J170" s="24"/>
      <c r="K170" s="24"/>
    </row>
    <row r="171" spans="1:11" ht="30" customHeight="1">
      <c r="A171" s="30"/>
      <c r="B171" s="77"/>
      <c r="C171" s="42" t="s">
        <v>34</v>
      </c>
      <c r="D171" s="75" t="s">
        <v>128</v>
      </c>
      <c r="E171" s="75"/>
      <c r="F171" s="75"/>
      <c r="G171" s="75"/>
      <c r="H171" s="75"/>
      <c r="I171" s="75"/>
      <c r="J171" s="24"/>
      <c r="K171" s="24"/>
    </row>
    <row r="172" spans="1:11" ht="30" customHeight="1">
      <c r="A172" s="30"/>
      <c r="B172" s="76" t="s">
        <v>100</v>
      </c>
      <c r="C172" s="63" t="s">
        <v>197</v>
      </c>
      <c r="D172" s="56" t="s">
        <v>116</v>
      </c>
      <c r="E172" s="59">
        <v>2</v>
      </c>
      <c r="F172" s="78"/>
      <c r="G172" s="78"/>
      <c r="H172" s="79">
        <f>PRODUCT(E172*F172)</f>
        <v>0</v>
      </c>
      <c r="I172" s="79"/>
      <c r="J172" s="24"/>
      <c r="K172" s="24"/>
    </row>
    <row r="173" spans="1:11" ht="30" customHeight="1">
      <c r="A173" s="30"/>
      <c r="B173" s="77"/>
      <c r="C173" s="42" t="s">
        <v>34</v>
      </c>
      <c r="D173" s="75" t="s">
        <v>126</v>
      </c>
      <c r="E173" s="75"/>
      <c r="F173" s="75"/>
      <c r="G173" s="75"/>
      <c r="H173" s="75"/>
      <c r="I173" s="75"/>
      <c r="J173" s="24"/>
      <c r="K173" s="24"/>
    </row>
    <row r="174" spans="1:11" ht="30" customHeight="1">
      <c r="A174" s="30"/>
      <c r="B174" s="76" t="s">
        <v>101</v>
      </c>
      <c r="C174" s="63" t="s">
        <v>198</v>
      </c>
      <c r="D174" s="56" t="s">
        <v>116</v>
      </c>
      <c r="E174" s="59">
        <v>2</v>
      </c>
      <c r="F174" s="78"/>
      <c r="G174" s="78"/>
      <c r="H174" s="79">
        <f>PRODUCT(E174*F174)</f>
        <v>0</v>
      </c>
      <c r="I174" s="79"/>
      <c r="J174" s="24"/>
      <c r="K174" s="24"/>
    </row>
    <row r="175" spans="1:11" ht="30" customHeight="1">
      <c r="A175" s="30"/>
      <c r="B175" s="77"/>
      <c r="C175" s="42" t="s">
        <v>34</v>
      </c>
      <c r="D175" s="75" t="s">
        <v>126</v>
      </c>
      <c r="E175" s="75"/>
      <c r="F175" s="75"/>
      <c r="G175" s="75"/>
      <c r="H175" s="75"/>
      <c r="I175" s="75"/>
      <c r="J175" s="24"/>
      <c r="K175" s="24"/>
    </row>
    <row r="176" spans="1:11" ht="30" customHeight="1">
      <c r="A176" s="30"/>
      <c r="B176" s="76" t="s">
        <v>102</v>
      </c>
      <c r="C176" s="63" t="s">
        <v>199</v>
      </c>
      <c r="D176" s="64" t="s">
        <v>116</v>
      </c>
      <c r="E176" s="64">
        <v>2</v>
      </c>
      <c r="F176" s="81"/>
      <c r="G176" s="81"/>
      <c r="H176" s="81">
        <f>PRODUCT(E176*F176)</f>
        <v>0</v>
      </c>
      <c r="I176" s="81"/>
      <c r="J176" s="24"/>
      <c r="K176" s="24"/>
    </row>
    <row r="177" spans="1:11" ht="30" customHeight="1">
      <c r="A177" s="30"/>
      <c r="B177" s="77"/>
      <c r="C177" s="42" t="s">
        <v>34</v>
      </c>
      <c r="D177" s="75" t="s">
        <v>128</v>
      </c>
      <c r="E177" s="80"/>
      <c r="F177" s="80"/>
      <c r="G177" s="80"/>
      <c r="H177" s="80"/>
      <c r="I177" s="80"/>
      <c r="J177" s="24"/>
      <c r="K177" s="24"/>
    </row>
    <row r="178" spans="1:11" ht="30" customHeight="1">
      <c r="A178" s="30"/>
      <c r="B178" s="76" t="s">
        <v>103</v>
      </c>
      <c r="C178" s="63" t="s">
        <v>200</v>
      </c>
      <c r="D178" s="56" t="s">
        <v>116</v>
      </c>
      <c r="E178" s="59">
        <v>2</v>
      </c>
      <c r="F178" s="78"/>
      <c r="G178" s="78"/>
      <c r="H178" s="79">
        <f>PRODUCT(E178*F178)</f>
        <v>0</v>
      </c>
      <c r="I178" s="79"/>
      <c r="J178" s="24"/>
      <c r="K178" s="24"/>
    </row>
    <row r="179" spans="1:11" ht="30" customHeight="1">
      <c r="A179" s="30"/>
      <c r="B179" s="77"/>
      <c r="C179" s="42" t="s">
        <v>34</v>
      </c>
      <c r="D179" s="75" t="s">
        <v>122</v>
      </c>
      <c r="E179" s="75"/>
      <c r="F179" s="75"/>
      <c r="G179" s="75"/>
      <c r="H179" s="75"/>
      <c r="I179" s="75"/>
      <c r="J179" s="24"/>
      <c r="K179" s="24"/>
    </row>
    <row r="180" spans="1:11" ht="30" customHeight="1">
      <c r="A180" s="30"/>
      <c r="B180" s="76" t="s">
        <v>104</v>
      </c>
      <c r="C180" s="63" t="s">
        <v>201</v>
      </c>
      <c r="D180" s="56" t="s">
        <v>116</v>
      </c>
      <c r="E180" s="59">
        <v>2</v>
      </c>
      <c r="F180" s="78"/>
      <c r="G180" s="78"/>
      <c r="H180" s="79">
        <f>PRODUCT(E180*F180)</f>
        <v>0</v>
      </c>
      <c r="I180" s="79"/>
      <c r="J180" s="24"/>
      <c r="K180" s="24"/>
    </row>
    <row r="181" spans="1:11" ht="30" customHeight="1">
      <c r="A181" s="30"/>
      <c r="B181" s="77"/>
      <c r="C181" s="42" t="s">
        <v>34</v>
      </c>
      <c r="D181" s="75" t="s">
        <v>122</v>
      </c>
      <c r="E181" s="75"/>
      <c r="F181" s="75"/>
      <c r="G181" s="75"/>
      <c r="H181" s="75"/>
      <c r="I181" s="75"/>
      <c r="J181" s="24"/>
      <c r="K181" s="24"/>
    </row>
    <row r="182" spans="1:11" ht="30.75" customHeight="1">
      <c r="A182" s="30"/>
      <c r="B182" s="76" t="s">
        <v>105</v>
      </c>
      <c r="C182" s="63" t="s">
        <v>202</v>
      </c>
      <c r="D182" s="56" t="s">
        <v>116</v>
      </c>
      <c r="E182" s="59">
        <v>2</v>
      </c>
      <c r="F182" s="78"/>
      <c r="G182" s="78"/>
      <c r="H182" s="79">
        <f>PRODUCT(E182*F182)</f>
        <v>0</v>
      </c>
      <c r="I182" s="79"/>
      <c r="J182" s="24"/>
      <c r="K182" s="24"/>
    </row>
    <row r="183" spans="1:11" ht="30" customHeight="1">
      <c r="A183" s="30"/>
      <c r="B183" s="77"/>
      <c r="C183" s="42" t="s">
        <v>34</v>
      </c>
      <c r="D183" s="75" t="s">
        <v>123</v>
      </c>
      <c r="E183" s="75"/>
      <c r="F183" s="75"/>
      <c r="G183" s="75"/>
      <c r="H183" s="75"/>
      <c r="I183" s="75"/>
      <c r="J183" s="24"/>
      <c r="K183" s="24"/>
    </row>
    <row r="184" spans="1:11" ht="30" customHeight="1">
      <c r="A184" s="30"/>
      <c r="B184" s="76" t="s">
        <v>106</v>
      </c>
      <c r="C184" s="63" t="s">
        <v>203</v>
      </c>
      <c r="D184" s="56" t="s">
        <v>116</v>
      </c>
      <c r="E184" s="59">
        <v>2</v>
      </c>
      <c r="F184" s="78"/>
      <c r="G184" s="78"/>
      <c r="H184" s="79">
        <f>PRODUCT(E184*F184)</f>
        <v>0</v>
      </c>
      <c r="I184" s="79"/>
      <c r="J184" s="24"/>
      <c r="K184" s="24"/>
    </row>
    <row r="185" spans="1:11" ht="30" customHeight="1">
      <c r="A185" s="30"/>
      <c r="B185" s="77"/>
      <c r="C185" s="42" t="s">
        <v>34</v>
      </c>
      <c r="D185" s="75" t="s">
        <v>123</v>
      </c>
      <c r="E185" s="75"/>
      <c r="F185" s="75"/>
      <c r="G185" s="75"/>
      <c r="H185" s="75"/>
      <c r="I185" s="75"/>
      <c r="J185" s="24"/>
      <c r="K185" s="24"/>
    </row>
    <row r="186" spans="1:11" ht="30" customHeight="1">
      <c r="A186" s="30"/>
      <c r="B186" s="111" t="s">
        <v>118</v>
      </c>
      <c r="C186" s="136"/>
      <c r="D186" s="136"/>
      <c r="E186" s="136"/>
      <c r="F186" s="136"/>
      <c r="G186" s="136"/>
      <c r="H186" s="136"/>
      <c r="I186" s="137"/>
      <c r="J186" s="24"/>
      <c r="K186" s="24"/>
    </row>
    <row r="187" spans="1:11" ht="30" customHeight="1">
      <c r="A187" s="30"/>
      <c r="B187" s="76" t="s">
        <v>211</v>
      </c>
      <c r="C187" s="63" t="s">
        <v>204</v>
      </c>
      <c r="D187" s="56" t="s">
        <v>116</v>
      </c>
      <c r="E187" s="59">
        <v>2</v>
      </c>
      <c r="F187" s="78"/>
      <c r="G187" s="78"/>
      <c r="H187" s="79">
        <f>PRODUCT(E187*F187)</f>
        <v>0</v>
      </c>
      <c r="I187" s="79"/>
      <c r="J187" s="24"/>
      <c r="K187" s="24"/>
    </row>
    <row r="188" spans="1:11" ht="30" customHeight="1">
      <c r="A188" s="30"/>
      <c r="B188" s="77"/>
      <c r="C188" s="42" t="s">
        <v>34</v>
      </c>
      <c r="D188" s="75" t="s">
        <v>122</v>
      </c>
      <c r="E188" s="75"/>
      <c r="F188" s="75"/>
      <c r="G188" s="75"/>
      <c r="H188" s="75"/>
      <c r="I188" s="75"/>
      <c r="J188" s="24"/>
      <c r="K188" s="24"/>
    </row>
    <row r="189" spans="1:11" ht="29.25" customHeight="1">
      <c r="A189" s="30"/>
      <c r="B189" s="76" t="s">
        <v>107</v>
      </c>
      <c r="C189" s="63" t="s">
        <v>205</v>
      </c>
      <c r="D189" s="56" t="s">
        <v>116</v>
      </c>
      <c r="E189" s="59">
        <v>2</v>
      </c>
      <c r="F189" s="78"/>
      <c r="G189" s="78"/>
      <c r="H189" s="79">
        <f>PRODUCT(E189*F189)</f>
        <v>0</v>
      </c>
      <c r="I189" s="79"/>
      <c r="J189" s="24"/>
      <c r="K189" s="24"/>
    </row>
    <row r="190" spans="1:11" ht="30" customHeight="1">
      <c r="A190" s="30"/>
      <c r="B190" s="77"/>
      <c r="C190" s="42" t="s">
        <v>34</v>
      </c>
      <c r="D190" s="75" t="s">
        <v>126</v>
      </c>
      <c r="E190" s="75"/>
      <c r="F190" s="75"/>
      <c r="G190" s="75"/>
      <c r="H190" s="75"/>
      <c r="I190" s="75"/>
      <c r="J190" s="24"/>
      <c r="K190" s="24"/>
    </row>
    <row r="191" spans="1:11" ht="30" customHeight="1">
      <c r="A191" s="30"/>
      <c r="B191" s="76" t="s">
        <v>108</v>
      </c>
      <c r="C191" s="63" t="s">
        <v>206</v>
      </c>
      <c r="D191" s="56" t="s">
        <v>116</v>
      </c>
      <c r="E191" s="59">
        <v>2</v>
      </c>
      <c r="F191" s="78"/>
      <c r="G191" s="78"/>
      <c r="H191" s="79">
        <f>PRODUCT(E191*F191)</f>
        <v>0</v>
      </c>
      <c r="I191" s="79"/>
      <c r="J191" s="24"/>
      <c r="K191" s="24"/>
    </row>
    <row r="192" spans="1:11" ht="30" customHeight="1">
      <c r="A192" s="30"/>
      <c r="B192" s="77"/>
      <c r="C192" s="42" t="s">
        <v>34</v>
      </c>
      <c r="D192" s="75" t="s">
        <v>122</v>
      </c>
      <c r="E192" s="75"/>
      <c r="F192" s="75"/>
      <c r="G192" s="75"/>
      <c r="H192" s="75"/>
      <c r="I192" s="75"/>
      <c r="J192" s="24"/>
      <c r="K192" s="24"/>
    </row>
    <row r="193" spans="1:11" ht="30" customHeight="1">
      <c r="A193" s="30"/>
      <c r="B193" s="76" t="s">
        <v>109</v>
      </c>
      <c r="C193" s="63" t="s">
        <v>207</v>
      </c>
      <c r="D193" s="56" t="s">
        <v>116</v>
      </c>
      <c r="E193" s="59">
        <v>2</v>
      </c>
      <c r="F193" s="78"/>
      <c r="G193" s="78"/>
      <c r="H193" s="79">
        <f>PRODUCT(E193*F193)</f>
        <v>0</v>
      </c>
      <c r="I193" s="79"/>
      <c r="J193" s="24"/>
      <c r="K193" s="24"/>
    </row>
    <row r="194" spans="1:11" ht="30" customHeight="1">
      <c r="A194" s="30"/>
      <c r="B194" s="77"/>
      <c r="C194" s="42" t="s">
        <v>34</v>
      </c>
      <c r="D194" s="75" t="s">
        <v>122</v>
      </c>
      <c r="E194" s="75"/>
      <c r="F194" s="75"/>
      <c r="G194" s="75"/>
      <c r="H194" s="75"/>
      <c r="I194" s="75"/>
      <c r="J194" s="24"/>
      <c r="K194" s="24"/>
    </row>
    <row r="195" spans="1:11" ht="30" customHeight="1">
      <c r="A195" s="30"/>
      <c r="B195" s="76" t="s">
        <v>110</v>
      </c>
      <c r="C195" s="63" t="s">
        <v>208</v>
      </c>
      <c r="D195" s="56" t="s">
        <v>116</v>
      </c>
      <c r="E195" s="59">
        <v>1</v>
      </c>
      <c r="F195" s="78"/>
      <c r="G195" s="78"/>
      <c r="H195" s="79">
        <f>PRODUCT(E195*F195)</f>
        <v>0</v>
      </c>
      <c r="I195" s="79"/>
      <c r="J195" s="24"/>
      <c r="K195" s="24"/>
    </row>
    <row r="196" spans="1:11" ht="30" customHeight="1">
      <c r="A196" s="30"/>
      <c r="B196" s="77"/>
      <c r="C196" s="42" t="s">
        <v>34</v>
      </c>
      <c r="D196" s="75" t="s">
        <v>122</v>
      </c>
      <c r="E196" s="75"/>
      <c r="F196" s="75"/>
      <c r="G196" s="75"/>
      <c r="H196" s="75"/>
      <c r="I196" s="75"/>
      <c r="J196" s="24"/>
      <c r="K196" s="24"/>
    </row>
    <row r="197" spans="1:11" ht="30" customHeight="1">
      <c r="A197" s="30"/>
      <c r="B197" s="76" t="s">
        <v>111</v>
      </c>
      <c r="C197" s="63" t="s">
        <v>209</v>
      </c>
      <c r="D197" s="56" t="s">
        <v>116</v>
      </c>
      <c r="E197" s="57">
        <v>2</v>
      </c>
      <c r="F197" s="84"/>
      <c r="G197" s="85"/>
      <c r="H197" s="86">
        <f>PRODUCT(E197*F197)</f>
        <v>0</v>
      </c>
      <c r="I197" s="87"/>
      <c r="J197" s="24"/>
      <c r="K197" s="24"/>
    </row>
    <row r="198" spans="1:11" ht="30" customHeight="1">
      <c r="A198" s="30"/>
      <c r="B198" s="77"/>
      <c r="C198" s="58" t="s">
        <v>34</v>
      </c>
      <c r="D198" s="88" t="s">
        <v>126</v>
      </c>
      <c r="E198" s="89"/>
      <c r="F198" s="89"/>
      <c r="G198" s="89"/>
      <c r="H198" s="89"/>
      <c r="I198" s="90"/>
      <c r="J198" s="24"/>
      <c r="K198" s="24"/>
    </row>
    <row r="199" spans="1:9" ht="30" customHeight="1">
      <c r="A199" s="66"/>
      <c r="B199" s="106" t="s">
        <v>119</v>
      </c>
      <c r="C199" s="109"/>
      <c r="D199" s="109"/>
      <c r="E199" s="109"/>
      <c r="F199" s="109"/>
      <c r="G199" s="109"/>
      <c r="H199" s="109"/>
      <c r="I199" s="110"/>
    </row>
    <row r="200" spans="1:9" ht="30" customHeight="1">
      <c r="A200" s="66"/>
      <c r="B200" s="111" t="s">
        <v>120</v>
      </c>
      <c r="C200" s="112"/>
      <c r="D200" s="112"/>
      <c r="E200" s="112"/>
      <c r="F200" s="112"/>
      <c r="G200" s="112"/>
      <c r="H200" s="112"/>
      <c r="I200" s="113"/>
    </row>
    <row r="201" spans="1:9" ht="30" customHeight="1">
      <c r="A201" s="66"/>
      <c r="B201" s="116" t="s">
        <v>112</v>
      </c>
      <c r="C201" s="67" t="s">
        <v>170</v>
      </c>
      <c r="D201" s="68" t="s">
        <v>116</v>
      </c>
      <c r="E201" s="57">
        <v>3</v>
      </c>
      <c r="F201" s="129"/>
      <c r="G201" s="130"/>
      <c r="H201" s="131">
        <f>PRODUCT(E201*F201)</f>
        <v>0</v>
      </c>
      <c r="I201" s="132"/>
    </row>
    <row r="202" spans="1:9" ht="30" customHeight="1">
      <c r="A202" s="66"/>
      <c r="B202" s="83"/>
      <c r="C202" s="58" t="s">
        <v>34</v>
      </c>
      <c r="D202" s="88" t="s">
        <v>122</v>
      </c>
      <c r="E202" s="89"/>
      <c r="F202" s="89"/>
      <c r="G202" s="89"/>
      <c r="H202" s="89"/>
      <c r="I202" s="90"/>
    </row>
    <row r="203" spans="1:9" ht="30" customHeight="1">
      <c r="A203" s="66"/>
      <c r="B203" s="82" t="s">
        <v>113</v>
      </c>
      <c r="C203" s="63" t="s">
        <v>171</v>
      </c>
      <c r="D203" s="56" t="s">
        <v>116</v>
      </c>
      <c r="E203" s="57">
        <v>10</v>
      </c>
      <c r="F203" s="84"/>
      <c r="G203" s="85"/>
      <c r="H203" s="86">
        <f>PRODUCT(E203*F203)</f>
        <v>0</v>
      </c>
      <c r="I203" s="87"/>
    </row>
    <row r="204" spans="1:9" ht="30" customHeight="1">
      <c r="A204" s="66"/>
      <c r="B204" s="83"/>
      <c r="C204" s="58" t="s">
        <v>34</v>
      </c>
      <c r="D204" s="88" t="s">
        <v>126</v>
      </c>
      <c r="E204" s="89"/>
      <c r="F204" s="89"/>
      <c r="G204" s="89"/>
      <c r="H204" s="89"/>
      <c r="I204" s="90"/>
    </row>
    <row r="205" spans="1:9" ht="30" customHeight="1">
      <c r="A205" s="66"/>
      <c r="B205" s="116" t="s">
        <v>114</v>
      </c>
      <c r="C205" s="63" t="s">
        <v>172</v>
      </c>
      <c r="D205" s="56" t="s">
        <v>116</v>
      </c>
      <c r="E205" s="57">
        <v>8</v>
      </c>
      <c r="F205" s="84"/>
      <c r="G205" s="85"/>
      <c r="H205" s="86">
        <f>PRODUCT(E205*F205)</f>
        <v>0</v>
      </c>
      <c r="I205" s="87"/>
    </row>
    <row r="206" spans="1:9" ht="30" customHeight="1">
      <c r="A206" s="66"/>
      <c r="B206" s="83"/>
      <c r="C206" s="58" t="s">
        <v>34</v>
      </c>
      <c r="D206" s="88" t="s">
        <v>126</v>
      </c>
      <c r="E206" s="89"/>
      <c r="F206" s="89"/>
      <c r="G206" s="89"/>
      <c r="H206" s="89"/>
      <c r="I206" s="90"/>
    </row>
    <row r="207" spans="1:9" ht="30" customHeight="1">
      <c r="A207" s="66"/>
      <c r="B207" s="82" t="s">
        <v>115</v>
      </c>
      <c r="C207" s="55" t="s">
        <v>173</v>
      </c>
      <c r="D207" s="56" t="s">
        <v>116</v>
      </c>
      <c r="E207" s="57">
        <v>3</v>
      </c>
      <c r="F207" s="84"/>
      <c r="G207" s="85"/>
      <c r="H207" s="86">
        <f>PRODUCT(E207*F207)</f>
        <v>0</v>
      </c>
      <c r="I207" s="87"/>
    </row>
    <row r="208" spans="1:9" ht="30" customHeight="1">
      <c r="A208" s="66"/>
      <c r="B208" s="83"/>
      <c r="C208" s="58" t="s">
        <v>34</v>
      </c>
      <c r="D208" s="88" t="s">
        <v>126</v>
      </c>
      <c r="E208" s="89"/>
      <c r="F208" s="89"/>
      <c r="G208" s="89"/>
      <c r="H208" s="89"/>
      <c r="I208" s="90"/>
    </row>
    <row r="209" spans="1:9" ht="30" customHeight="1">
      <c r="A209" s="69"/>
      <c r="B209" s="116" t="s">
        <v>223</v>
      </c>
      <c r="C209" s="55" t="s">
        <v>174</v>
      </c>
      <c r="D209" s="56" t="s">
        <v>116</v>
      </c>
      <c r="E209" s="59">
        <v>5</v>
      </c>
      <c r="F209" s="84"/>
      <c r="G209" s="85"/>
      <c r="H209" s="86">
        <f>PRODUCT(E209*F209)</f>
        <v>0</v>
      </c>
      <c r="I209" s="87"/>
    </row>
    <row r="210" spans="1:9" ht="30" customHeight="1">
      <c r="A210" s="69"/>
      <c r="B210" s="83"/>
      <c r="C210" s="58" t="s">
        <v>34</v>
      </c>
      <c r="D210" s="88" t="s">
        <v>122</v>
      </c>
      <c r="E210" s="89"/>
      <c r="F210" s="89"/>
      <c r="G210" s="89"/>
      <c r="H210" s="89"/>
      <c r="I210" s="90"/>
    </row>
    <row r="211" spans="1:9" ht="30" customHeight="1">
      <c r="A211" s="69"/>
      <c r="B211" s="82" t="s">
        <v>224</v>
      </c>
      <c r="C211" s="55" t="s">
        <v>175</v>
      </c>
      <c r="D211" s="56" t="s">
        <v>116</v>
      </c>
      <c r="E211" s="59">
        <v>1</v>
      </c>
      <c r="F211" s="84"/>
      <c r="G211" s="85"/>
      <c r="H211" s="86">
        <f>PRODUCT(E211*F211)</f>
        <v>0</v>
      </c>
      <c r="I211" s="87"/>
    </row>
    <row r="212" spans="1:9" ht="30" customHeight="1">
      <c r="A212" s="69"/>
      <c r="B212" s="83"/>
      <c r="C212" s="58" t="s">
        <v>34</v>
      </c>
      <c r="D212" s="88" t="s">
        <v>122</v>
      </c>
      <c r="E212" s="89"/>
      <c r="F212" s="89"/>
      <c r="G212" s="89"/>
      <c r="H212" s="89"/>
      <c r="I212" s="90"/>
    </row>
    <row r="213" spans="1:9" ht="30" customHeight="1">
      <c r="A213" s="69"/>
      <c r="B213" s="106" t="s">
        <v>121</v>
      </c>
      <c r="C213" s="109"/>
      <c r="D213" s="109"/>
      <c r="E213" s="109"/>
      <c r="F213" s="109"/>
      <c r="G213" s="109"/>
      <c r="H213" s="109"/>
      <c r="I213" s="110"/>
    </row>
    <row r="214" spans="1:9" ht="30" customHeight="1">
      <c r="A214" s="69"/>
      <c r="B214" s="82" t="s">
        <v>225</v>
      </c>
      <c r="C214" s="55" t="s">
        <v>170</v>
      </c>
      <c r="D214" s="56" t="s">
        <v>116</v>
      </c>
      <c r="E214" s="65">
        <v>5</v>
      </c>
      <c r="F214" s="84"/>
      <c r="G214" s="85"/>
      <c r="H214" s="86">
        <f>PRODUCT(E214*F214)</f>
        <v>0</v>
      </c>
      <c r="I214" s="87"/>
    </row>
    <row r="215" spans="1:9" ht="30" customHeight="1">
      <c r="A215" s="69"/>
      <c r="B215" s="83"/>
      <c r="C215" s="58" t="s">
        <v>34</v>
      </c>
      <c r="D215" s="88" t="s">
        <v>126</v>
      </c>
      <c r="E215" s="89"/>
      <c r="F215" s="89"/>
      <c r="G215" s="89"/>
      <c r="H215" s="89"/>
      <c r="I215" s="90"/>
    </row>
    <row r="216" spans="1:9" ht="30" customHeight="1">
      <c r="A216" s="69"/>
      <c r="B216" s="82" t="s">
        <v>226</v>
      </c>
      <c r="C216" s="55" t="s">
        <v>171</v>
      </c>
      <c r="D216" s="56" t="s">
        <v>116</v>
      </c>
      <c r="E216" s="57">
        <v>20</v>
      </c>
      <c r="F216" s="84"/>
      <c r="G216" s="85"/>
      <c r="H216" s="86">
        <f>PRODUCT(E216*F216)</f>
        <v>0</v>
      </c>
      <c r="I216" s="87"/>
    </row>
    <row r="217" spans="1:9" ht="30" customHeight="1">
      <c r="A217" s="69"/>
      <c r="B217" s="83"/>
      <c r="C217" s="58" t="s">
        <v>34</v>
      </c>
      <c r="D217" s="88" t="s">
        <v>126</v>
      </c>
      <c r="E217" s="89"/>
      <c r="F217" s="89"/>
      <c r="G217" s="89"/>
      <c r="H217" s="89"/>
      <c r="I217" s="90"/>
    </row>
    <row r="218" spans="1:9" ht="30" customHeight="1">
      <c r="A218" s="69"/>
      <c r="B218" s="82" t="s">
        <v>227</v>
      </c>
      <c r="C218" s="55" t="s">
        <v>172</v>
      </c>
      <c r="D218" s="56" t="s">
        <v>116</v>
      </c>
      <c r="E218" s="57">
        <v>5</v>
      </c>
      <c r="F218" s="84"/>
      <c r="G218" s="85"/>
      <c r="H218" s="86">
        <f>PRODUCT(E218*F218)</f>
        <v>0</v>
      </c>
      <c r="I218" s="87"/>
    </row>
    <row r="219" spans="1:9" ht="30" customHeight="1">
      <c r="A219" s="69"/>
      <c r="B219" s="83"/>
      <c r="C219" s="58" t="s">
        <v>34</v>
      </c>
      <c r="D219" s="88" t="s">
        <v>122</v>
      </c>
      <c r="E219" s="89"/>
      <c r="F219" s="89"/>
      <c r="G219" s="89"/>
      <c r="H219" s="89"/>
      <c r="I219" s="90"/>
    </row>
    <row r="220" spans="1:9" ht="30" customHeight="1">
      <c r="A220" s="69"/>
      <c r="B220" s="82" t="s">
        <v>228</v>
      </c>
      <c r="C220" s="55" t="s">
        <v>174</v>
      </c>
      <c r="D220" s="56" t="s">
        <v>116</v>
      </c>
      <c r="E220" s="57">
        <v>1</v>
      </c>
      <c r="F220" s="84"/>
      <c r="G220" s="85"/>
      <c r="H220" s="86">
        <f>PRODUCT(E220*F220)</f>
        <v>0</v>
      </c>
      <c r="I220" s="87"/>
    </row>
    <row r="221" spans="1:9" ht="30" customHeight="1">
      <c r="A221" s="69"/>
      <c r="B221" s="83"/>
      <c r="C221" s="58" t="s">
        <v>34</v>
      </c>
      <c r="D221" s="88" t="s">
        <v>122</v>
      </c>
      <c r="E221" s="89"/>
      <c r="F221" s="89"/>
      <c r="G221" s="89"/>
      <c r="H221" s="89"/>
      <c r="I221" s="90"/>
    </row>
    <row r="222" spans="1:9" ht="39" customHeight="1">
      <c r="A222" s="69"/>
      <c r="B222" s="111" t="s">
        <v>33</v>
      </c>
      <c r="C222" s="136"/>
      <c r="D222" s="136"/>
      <c r="E222" s="136"/>
      <c r="F222" s="136"/>
      <c r="G222" s="153"/>
      <c r="H222" s="150">
        <f>SUM(H19:I221)</f>
        <v>0</v>
      </c>
      <c r="I222" s="151"/>
    </row>
    <row r="223" spans="1:9" ht="34.5" customHeight="1">
      <c r="A223" s="69"/>
      <c r="B223" s="152"/>
      <c r="C223" s="152"/>
      <c r="D223" s="152"/>
      <c r="E223" s="152"/>
      <c r="F223" s="152"/>
      <c r="G223" s="152"/>
      <c r="H223" s="152"/>
      <c r="I223" s="152"/>
    </row>
    <row r="224" spans="1:9" ht="15.75">
      <c r="A224" s="69"/>
      <c r="B224" s="70"/>
      <c r="C224" s="71"/>
      <c r="D224" s="71"/>
      <c r="E224" s="71"/>
      <c r="F224" s="71"/>
      <c r="G224" s="71"/>
      <c r="H224" s="71"/>
      <c r="I224" s="71"/>
    </row>
    <row r="225" spans="1:9" ht="15.75">
      <c r="A225" s="69"/>
      <c r="B225" s="147" t="s">
        <v>131</v>
      </c>
      <c r="C225" s="147"/>
      <c r="D225" s="147"/>
      <c r="E225" s="147"/>
      <c r="F225" s="147"/>
      <c r="G225" s="147"/>
      <c r="H225" s="147"/>
      <c r="I225" s="147"/>
    </row>
    <row r="226" spans="1:9" ht="15.75">
      <c r="A226" s="69"/>
      <c r="B226" s="146" t="s">
        <v>132</v>
      </c>
      <c r="C226" s="146"/>
      <c r="D226" s="148">
        <f>H222</f>
        <v>0</v>
      </c>
      <c r="E226" s="148"/>
      <c r="F226" s="148"/>
      <c r="G226" s="148"/>
      <c r="H226" s="148"/>
      <c r="I226" s="72"/>
    </row>
    <row r="227" spans="1:9" ht="15.75">
      <c r="A227" s="69"/>
      <c r="B227" s="146" t="s">
        <v>32</v>
      </c>
      <c r="C227" s="146"/>
      <c r="D227" s="149">
        <f>slownie!B11</f>
      </c>
      <c r="E227" s="149"/>
      <c r="F227" s="149"/>
      <c r="G227" s="149"/>
      <c r="H227" s="149"/>
      <c r="I227" s="149"/>
    </row>
    <row r="228" spans="1:9" ht="15.75">
      <c r="A228" s="69"/>
      <c r="B228" s="73"/>
      <c r="C228" s="73"/>
      <c r="D228" s="73"/>
      <c r="E228" s="73"/>
      <c r="F228" s="73"/>
      <c r="G228" s="73"/>
      <c r="H228" s="73"/>
      <c r="I228" s="73"/>
    </row>
    <row r="229" spans="1:9" ht="15.75">
      <c r="A229" s="69"/>
      <c r="B229" s="73"/>
      <c r="C229" s="73"/>
      <c r="D229" s="73"/>
      <c r="E229" s="73"/>
      <c r="F229" s="73"/>
      <c r="G229" s="73"/>
      <c r="H229" s="73"/>
      <c r="I229" s="73"/>
    </row>
    <row r="230" spans="1:9" ht="15.75">
      <c r="A230" s="69"/>
      <c r="B230" s="73"/>
      <c r="C230" s="73"/>
      <c r="D230" s="73"/>
      <c r="E230" s="73"/>
      <c r="F230" s="73"/>
      <c r="G230" s="73"/>
      <c r="H230" s="73"/>
      <c r="I230" s="73"/>
    </row>
    <row r="231" spans="1:9" ht="15.75">
      <c r="A231" s="69"/>
      <c r="B231" s="73"/>
      <c r="C231" s="73"/>
      <c r="D231" s="73"/>
      <c r="E231" s="73"/>
      <c r="F231" s="73"/>
      <c r="G231" s="73"/>
      <c r="H231" s="73"/>
      <c r="I231" s="73"/>
    </row>
    <row r="232" spans="1:9" ht="15.75">
      <c r="A232" s="69"/>
      <c r="B232" s="73"/>
      <c r="C232" s="73"/>
      <c r="D232" s="73"/>
      <c r="E232" s="73"/>
      <c r="F232" s="73"/>
      <c r="G232" s="73"/>
      <c r="H232" s="73"/>
      <c r="I232" s="73"/>
    </row>
    <row r="233" spans="1:9" ht="15.75">
      <c r="A233" s="69"/>
      <c r="B233" s="73"/>
      <c r="C233" s="73"/>
      <c r="D233" s="73"/>
      <c r="E233" s="73"/>
      <c r="F233" s="73"/>
      <c r="G233" s="73"/>
      <c r="H233" s="73"/>
      <c r="I233" s="73"/>
    </row>
    <row r="234" spans="1:9" ht="15.75">
      <c r="A234" s="69"/>
      <c r="B234" s="73"/>
      <c r="C234" s="73"/>
      <c r="D234" s="73"/>
      <c r="E234" s="73"/>
      <c r="F234" s="73"/>
      <c r="G234" s="73"/>
      <c r="H234" s="73"/>
      <c r="I234" s="73"/>
    </row>
    <row r="235" spans="1:9" ht="15.75">
      <c r="A235" s="69"/>
      <c r="B235" s="73"/>
      <c r="C235" s="73"/>
      <c r="D235" s="73"/>
      <c r="E235" s="73"/>
      <c r="F235" s="73"/>
      <c r="G235" s="73"/>
      <c r="H235" s="73"/>
      <c r="I235" s="73"/>
    </row>
    <row r="236" spans="1:9" ht="15.75">
      <c r="A236" s="69"/>
      <c r="B236" s="73"/>
      <c r="C236" s="73"/>
      <c r="D236" s="73"/>
      <c r="E236" s="73"/>
      <c r="F236" s="73"/>
      <c r="G236" s="73"/>
      <c r="H236" s="73"/>
      <c r="I236" s="73"/>
    </row>
    <row r="237" spans="1:9" ht="15.75">
      <c r="A237" s="69"/>
      <c r="B237" s="73"/>
      <c r="C237" s="73"/>
      <c r="D237" s="73"/>
      <c r="E237" s="73"/>
      <c r="F237" s="73"/>
      <c r="G237" s="73"/>
      <c r="H237" s="73"/>
      <c r="I237" s="73"/>
    </row>
    <row r="238" spans="1:9" ht="15.75">
      <c r="A238" s="69"/>
      <c r="B238" s="73"/>
      <c r="C238" s="73"/>
      <c r="D238" s="73"/>
      <c r="E238" s="73"/>
      <c r="F238" s="73"/>
      <c r="G238" s="73"/>
      <c r="H238" s="73"/>
      <c r="I238" s="73"/>
    </row>
    <row r="239" spans="1:9" ht="15.75">
      <c r="A239" s="69"/>
      <c r="B239" s="73"/>
      <c r="C239" s="73"/>
      <c r="D239" s="73"/>
      <c r="E239" s="73"/>
      <c r="F239" s="73"/>
      <c r="G239" s="73"/>
      <c r="H239" s="73"/>
      <c r="I239" s="73"/>
    </row>
    <row r="240" spans="1:9" ht="15.75">
      <c r="A240" s="69"/>
      <c r="B240" s="73"/>
      <c r="C240" s="73"/>
      <c r="D240" s="73"/>
      <c r="E240" s="73"/>
      <c r="F240" s="73"/>
      <c r="G240" s="73"/>
      <c r="H240" s="73"/>
      <c r="I240" s="73"/>
    </row>
    <row r="241" spans="1:9" ht="15.75">
      <c r="A241" s="69"/>
      <c r="B241" s="73"/>
      <c r="C241" s="73"/>
      <c r="D241" s="73"/>
      <c r="E241" s="73"/>
      <c r="F241" s="73"/>
      <c r="G241" s="73"/>
      <c r="H241" s="73"/>
      <c r="I241" s="73"/>
    </row>
    <row r="242" spans="1:9" ht="15.75">
      <c r="A242" s="69"/>
      <c r="B242" s="73"/>
      <c r="C242" s="73"/>
      <c r="D242" s="73"/>
      <c r="E242" s="73"/>
      <c r="F242" s="73"/>
      <c r="G242" s="73"/>
      <c r="H242" s="73"/>
      <c r="I242" s="73"/>
    </row>
    <row r="243" spans="1:9" ht="15.75">
      <c r="A243" s="69"/>
      <c r="B243" s="73"/>
      <c r="C243" s="73"/>
      <c r="D243" s="73"/>
      <c r="E243" s="73"/>
      <c r="F243" s="73"/>
      <c r="G243" s="73"/>
      <c r="H243" s="73"/>
      <c r="I243" s="73"/>
    </row>
    <row r="244" spans="1:9" ht="15.75">
      <c r="A244" s="69"/>
      <c r="B244" s="73"/>
      <c r="C244" s="73"/>
      <c r="D244" s="73"/>
      <c r="E244" s="73"/>
      <c r="F244" s="73"/>
      <c r="G244" s="73"/>
      <c r="H244" s="73"/>
      <c r="I244" s="73"/>
    </row>
    <row r="245" spans="1:9" ht="15.75">
      <c r="A245" s="69"/>
      <c r="B245" s="73"/>
      <c r="C245" s="73"/>
      <c r="D245" s="73"/>
      <c r="E245" s="73"/>
      <c r="F245" s="73"/>
      <c r="G245" s="73"/>
      <c r="H245" s="73"/>
      <c r="I245" s="73"/>
    </row>
    <row r="246" spans="1:9" ht="15.75">
      <c r="A246" s="69"/>
      <c r="B246" s="73"/>
      <c r="C246" s="73"/>
      <c r="D246" s="73"/>
      <c r="E246" s="73"/>
      <c r="F246" s="73"/>
      <c r="G246" s="73"/>
      <c r="H246" s="73"/>
      <c r="I246" s="73"/>
    </row>
    <row r="247" spans="1:9" ht="15.75">
      <c r="A247" s="69"/>
      <c r="B247" s="73"/>
      <c r="C247" s="73"/>
      <c r="D247" s="73"/>
      <c r="E247" s="73"/>
      <c r="F247" s="73"/>
      <c r="G247" s="73"/>
      <c r="H247" s="73"/>
      <c r="I247" s="73"/>
    </row>
    <row r="248" spans="1:9" ht="15.75">
      <c r="A248" s="69"/>
      <c r="B248" s="73"/>
      <c r="C248" s="73"/>
      <c r="D248" s="73"/>
      <c r="E248" s="73"/>
      <c r="F248" s="73"/>
      <c r="G248" s="73"/>
      <c r="H248" s="73"/>
      <c r="I248" s="73"/>
    </row>
    <row r="249" spans="1:9" ht="15.75">
      <c r="A249" s="69"/>
      <c r="B249" s="73"/>
      <c r="C249" s="73"/>
      <c r="D249" s="73"/>
      <c r="E249" s="73"/>
      <c r="F249" s="73"/>
      <c r="G249" s="73"/>
      <c r="H249" s="73"/>
      <c r="I249" s="73"/>
    </row>
    <row r="250" spans="1:9" ht="15.75">
      <c r="A250" s="69"/>
      <c r="B250" s="73"/>
      <c r="C250" s="73"/>
      <c r="D250" s="73"/>
      <c r="E250" s="73"/>
      <c r="F250" s="73"/>
      <c r="G250" s="73"/>
      <c r="H250" s="73"/>
      <c r="I250" s="73"/>
    </row>
    <row r="251" spans="1:9" ht="15.75">
      <c r="A251" s="69"/>
      <c r="B251" s="73"/>
      <c r="C251" s="73"/>
      <c r="D251" s="73"/>
      <c r="E251" s="73"/>
      <c r="F251" s="73"/>
      <c r="G251" s="73"/>
      <c r="H251" s="73"/>
      <c r="I251" s="73"/>
    </row>
    <row r="252" spans="1:9" ht="15.75">
      <c r="A252" s="69"/>
      <c r="B252" s="73"/>
      <c r="C252" s="73"/>
      <c r="D252" s="73"/>
      <c r="E252" s="73"/>
      <c r="F252" s="73"/>
      <c r="G252" s="73"/>
      <c r="H252" s="73"/>
      <c r="I252" s="73"/>
    </row>
    <row r="253" spans="1:9" ht="15.75">
      <c r="A253" s="69"/>
      <c r="B253" s="73"/>
      <c r="C253" s="73"/>
      <c r="D253" s="73"/>
      <c r="E253" s="73"/>
      <c r="F253" s="73"/>
      <c r="G253" s="73"/>
      <c r="H253" s="73"/>
      <c r="I253" s="73"/>
    </row>
    <row r="254" spans="1:9" ht="15.75">
      <c r="A254" s="69"/>
      <c r="B254" s="73"/>
      <c r="C254" s="73"/>
      <c r="D254" s="73"/>
      <c r="E254" s="73"/>
      <c r="F254" s="73"/>
      <c r="G254" s="73"/>
      <c r="H254" s="73"/>
      <c r="I254" s="73"/>
    </row>
    <row r="255" spans="1:9" ht="15">
      <c r="A255" s="69"/>
      <c r="B255" s="66"/>
      <c r="C255" s="66"/>
      <c r="D255" s="66"/>
      <c r="E255" s="66"/>
      <c r="F255" s="66"/>
      <c r="G255" s="66"/>
      <c r="H255" s="66"/>
      <c r="I255" s="66"/>
    </row>
    <row r="256" spans="1:9" ht="15">
      <c r="A256" s="69"/>
      <c r="B256" s="66"/>
      <c r="C256" s="66"/>
      <c r="D256" s="66"/>
      <c r="E256" s="66"/>
      <c r="F256" s="66"/>
      <c r="G256" s="66"/>
      <c r="H256" s="66"/>
      <c r="I256" s="66"/>
    </row>
    <row r="257" spans="1:9" ht="15">
      <c r="A257" s="69"/>
      <c r="B257" s="66"/>
      <c r="C257" s="66"/>
      <c r="D257" s="66"/>
      <c r="E257" s="66"/>
      <c r="F257" s="66"/>
      <c r="G257" s="66"/>
      <c r="H257" s="66"/>
      <c r="I257" s="66"/>
    </row>
    <row r="258" spans="1:9" ht="15">
      <c r="A258" s="69"/>
      <c r="B258" s="66"/>
      <c r="C258" s="66"/>
      <c r="D258" s="66"/>
      <c r="E258" s="66"/>
      <c r="F258" s="66"/>
      <c r="G258" s="66"/>
      <c r="H258" s="66"/>
      <c r="I258" s="66"/>
    </row>
    <row r="259" spans="1:9" ht="15">
      <c r="A259" s="69"/>
      <c r="B259" s="66"/>
      <c r="C259" s="66"/>
      <c r="D259" s="66"/>
      <c r="E259" s="66"/>
      <c r="F259" s="66"/>
      <c r="G259" s="66"/>
      <c r="H259" s="66"/>
      <c r="I259" s="66"/>
    </row>
    <row r="260" spans="2:9" ht="15">
      <c r="B260" s="66"/>
      <c r="C260" s="66"/>
      <c r="D260" s="66"/>
      <c r="E260" s="66"/>
      <c r="F260" s="66"/>
      <c r="G260" s="66"/>
      <c r="H260" s="66"/>
      <c r="I260" s="66"/>
    </row>
    <row r="261" spans="2:9" ht="15">
      <c r="B261" s="66"/>
      <c r="C261" s="66"/>
      <c r="D261" s="66"/>
      <c r="E261" s="66"/>
      <c r="F261" s="66"/>
      <c r="G261" s="66"/>
      <c r="H261" s="66"/>
      <c r="I261" s="66"/>
    </row>
    <row r="262" spans="2:9" ht="15">
      <c r="B262" s="66"/>
      <c r="C262" s="66"/>
      <c r="D262" s="66"/>
      <c r="E262" s="66"/>
      <c r="F262" s="66"/>
      <c r="G262" s="66"/>
      <c r="H262" s="66"/>
      <c r="I262" s="66"/>
    </row>
    <row r="263" spans="2:9" ht="15">
      <c r="B263" s="66"/>
      <c r="C263" s="66"/>
      <c r="D263" s="66"/>
      <c r="E263" s="66"/>
      <c r="F263" s="66"/>
      <c r="G263" s="66"/>
      <c r="H263" s="66"/>
      <c r="I263" s="66"/>
    </row>
    <row r="264" spans="2:9" ht="15">
      <c r="B264" s="66"/>
      <c r="C264" s="66"/>
      <c r="D264" s="66"/>
      <c r="E264" s="66"/>
      <c r="F264" s="66"/>
      <c r="G264" s="66"/>
      <c r="H264" s="66"/>
      <c r="I264" s="66"/>
    </row>
    <row r="265" spans="2:9" ht="15">
      <c r="B265" s="66"/>
      <c r="C265" s="66"/>
      <c r="D265" s="66"/>
      <c r="E265" s="66"/>
      <c r="F265" s="66"/>
      <c r="G265" s="66"/>
      <c r="H265" s="66"/>
      <c r="I265" s="66"/>
    </row>
    <row r="266" spans="2:9" ht="15">
      <c r="B266" s="66"/>
      <c r="C266" s="66"/>
      <c r="D266" s="66"/>
      <c r="E266" s="66"/>
      <c r="F266" s="66"/>
      <c r="G266" s="66"/>
      <c r="H266" s="66"/>
      <c r="I266" s="66"/>
    </row>
    <row r="267" spans="2:9" ht="15">
      <c r="B267" s="66"/>
      <c r="C267" s="66"/>
      <c r="D267" s="66"/>
      <c r="E267" s="66"/>
      <c r="F267" s="66"/>
      <c r="G267" s="66"/>
      <c r="H267" s="66"/>
      <c r="I267" s="66"/>
    </row>
    <row r="268" spans="2:9" ht="15">
      <c r="B268" s="66"/>
      <c r="C268" s="66"/>
      <c r="D268" s="66"/>
      <c r="E268" s="66"/>
      <c r="F268" s="66"/>
      <c r="G268" s="66"/>
      <c r="H268" s="66"/>
      <c r="I268" s="66"/>
    </row>
    <row r="269" spans="2:9" ht="15">
      <c r="B269" s="66"/>
      <c r="C269" s="66"/>
      <c r="D269" s="66"/>
      <c r="E269" s="66"/>
      <c r="F269" s="66"/>
      <c r="G269" s="66"/>
      <c r="H269" s="66"/>
      <c r="I269" s="66"/>
    </row>
    <row r="270" spans="2:9" ht="15">
      <c r="B270" s="66"/>
      <c r="C270" s="66"/>
      <c r="D270" s="66"/>
      <c r="E270" s="66"/>
      <c r="F270" s="66"/>
      <c r="G270" s="66"/>
      <c r="H270" s="66"/>
      <c r="I270" s="66"/>
    </row>
    <row r="271" spans="2:9" ht="15">
      <c r="B271" s="66"/>
      <c r="C271" s="66"/>
      <c r="D271" s="66"/>
      <c r="E271" s="66"/>
      <c r="F271" s="66"/>
      <c r="G271" s="66"/>
      <c r="H271" s="66"/>
      <c r="I271" s="66"/>
    </row>
    <row r="272" spans="2:9" ht="15">
      <c r="B272" s="66"/>
      <c r="C272" s="66"/>
      <c r="D272" s="66"/>
      <c r="E272" s="66"/>
      <c r="F272" s="66"/>
      <c r="G272" s="66"/>
      <c r="H272" s="66"/>
      <c r="I272" s="66"/>
    </row>
    <row r="273" spans="2:9" ht="15">
      <c r="B273" s="66"/>
      <c r="C273" s="66"/>
      <c r="D273" s="66"/>
      <c r="E273" s="66"/>
      <c r="F273" s="66"/>
      <c r="G273" s="66"/>
      <c r="H273" s="66"/>
      <c r="I273" s="66"/>
    </row>
    <row r="274" spans="2:9" ht="15">
      <c r="B274" s="66"/>
      <c r="C274" s="66"/>
      <c r="D274" s="66"/>
      <c r="E274" s="66"/>
      <c r="F274" s="66"/>
      <c r="G274" s="66"/>
      <c r="H274" s="66"/>
      <c r="I274" s="66"/>
    </row>
    <row r="275" spans="2:9" ht="15">
      <c r="B275" s="66"/>
      <c r="C275" s="66"/>
      <c r="D275" s="66"/>
      <c r="E275" s="66"/>
      <c r="F275" s="66"/>
      <c r="G275" s="66"/>
      <c r="H275" s="66"/>
      <c r="I275" s="66"/>
    </row>
    <row r="276" spans="2:9" ht="15">
      <c r="B276" s="66"/>
      <c r="C276" s="66"/>
      <c r="D276" s="66"/>
      <c r="E276" s="66"/>
      <c r="F276" s="66"/>
      <c r="G276" s="66"/>
      <c r="H276" s="66"/>
      <c r="I276" s="66"/>
    </row>
    <row r="277" spans="2:9" ht="15">
      <c r="B277" s="66"/>
      <c r="C277" s="66"/>
      <c r="D277" s="66"/>
      <c r="E277" s="66"/>
      <c r="F277" s="66"/>
      <c r="G277" s="66"/>
      <c r="H277" s="66"/>
      <c r="I277" s="66"/>
    </row>
    <row r="278" spans="2:9" ht="15">
      <c r="B278" s="66"/>
      <c r="C278" s="66"/>
      <c r="D278" s="66"/>
      <c r="E278" s="66"/>
      <c r="F278" s="66"/>
      <c r="G278" s="66"/>
      <c r="H278" s="66"/>
      <c r="I278" s="66"/>
    </row>
    <row r="279" spans="2:9" ht="15">
      <c r="B279" s="66"/>
      <c r="C279" s="66"/>
      <c r="D279" s="66"/>
      <c r="E279" s="66"/>
      <c r="F279" s="66"/>
      <c r="G279" s="66"/>
      <c r="H279" s="66"/>
      <c r="I279" s="66"/>
    </row>
    <row r="280" spans="2:9" ht="15">
      <c r="B280" s="66"/>
      <c r="C280" s="66"/>
      <c r="D280" s="66"/>
      <c r="E280" s="66"/>
      <c r="F280" s="66"/>
      <c r="G280" s="66"/>
      <c r="H280" s="66"/>
      <c r="I280" s="66"/>
    </row>
    <row r="281" spans="2:9" ht="15">
      <c r="B281" s="66"/>
      <c r="C281" s="66"/>
      <c r="D281" s="66"/>
      <c r="E281" s="66"/>
      <c r="F281" s="66"/>
      <c r="G281" s="66"/>
      <c r="H281" s="66"/>
      <c r="I281" s="66"/>
    </row>
    <row r="282" spans="2:9" ht="15">
      <c r="B282" s="66"/>
      <c r="C282" s="66"/>
      <c r="D282" s="66"/>
      <c r="E282" s="66"/>
      <c r="F282" s="66"/>
      <c r="G282" s="66"/>
      <c r="H282" s="66"/>
      <c r="I282" s="66"/>
    </row>
    <row r="283" spans="2:9" ht="15">
      <c r="B283" s="66"/>
      <c r="C283" s="66"/>
      <c r="D283" s="66"/>
      <c r="E283" s="66"/>
      <c r="F283" s="66"/>
      <c r="G283" s="66"/>
      <c r="H283" s="66"/>
      <c r="I283" s="66"/>
    </row>
    <row r="284" spans="2:9" ht="15">
      <c r="B284" s="66"/>
      <c r="C284" s="66"/>
      <c r="D284" s="66"/>
      <c r="E284" s="66"/>
      <c r="F284" s="66"/>
      <c r="G284" s="66"/>
      <c r="H284" s="66"/>
      <c r="I284" s="66"/>
    </row>
  </sheetData>
  <sheetProtection password="CBA3" sheet="1" selectLockedCells="1"/>
  <mergeCells count="402">
    <mergeCell ref="H184:I184"/>
    <mergeCell ref="D185:I185"/>
    <mergeCell ref="B209:B210"/>
    <mergeCell ref="F209:G209"/>
    <mergeCell ref="H209:I209"/>
    <mergeCell ref="D210:I210"/>
    <mergeCell ref="H191:I191"/>
    <mergeCell ref="D192:I192"/>
    <mergeCell ref="B187:B188"/>
    <mergeCell ref="F187:G187"/>
    <mergeCell ref="B180:B181"/>
    <mergeCell ref="B184:B185"/>
    <mergeCell ref="B218:B219"/>
    <mergeCell ref="F218:G218"/>
    <mergeCell ref="H218:I218"/>
    <mergeCell ref="D219:I219"/>
    <mergeCell ref="F180:G180"/>
    <mergeCell ref="H180:I180"/>
    <mergeCell ref="D181:I181"/>
    <mergeCell ref="F184:G184"/>
    <mergeCell ref="H162:I162"/>
    <mergeCell ref="D163:I163"/>
    <mergeCell ref="B170:B171"/>
    <mergeCell ref="F170:G170"/>
    <mergeCell ref="H170:I170"/>
    <mergeCell ref="D171:I171"/>
    <mergeCell ref="B164:B165"/>
    <mergeCell ref="B166:B167"/>
    <mergeCell ref="F166:G166"/>
    <mergeCell ref="H166:I166"/>
    <mergeCell ref="F146:G146"/>
    <mergeCell ref="H146:I146"/>
    <mergeCell ref="D147:I147"/>
    <mergeCell ref="B152:B153"/>
    <mergeCell ref="F152:G152"/>
    <mergeCell ref="H152:I152"/>
    <mergeCell ref="D153:I153"/>
    <mergeCell ref="H150:I150"/>
    <mergeCell ref="D151:I151"/>
    <mergeCell ref="B150:B151"/>
    <mergeCell ref="B25:B26"/>
    <mergeCell ref="F25:G25"/>
    <mergeCell ref="H25:I25"/>
    <mergeCell ref="D26:I26"/>
    <mergeCell ref="B39:B40"/>
    <mergeCell ref="F39:G39"/>
    <mergeCell ref="H39:I39"/>
    <mergeCell ref="D40:I40"/>
    <mergeCell ref="H37:I37"/>
    <mergeCell ref="F31:G31"/>
    <mergeCell ref="H47:I47"/>
    <mergeCell ref="H49:I49"/>
    <mergeCell ref="B186:I186"/>
    <mergeCell ref="D44:I44"/>
    <mergeCell ref="B43:B44"/>
    <mergeCell ref="H51:I51"/>
    <mergeCell ref="B47:B48"/>
    <mergeCell ref="H45:I45"/>
    <mergeCell ref="F49:G49"/>
    <mergeCell ref="D46:I46"/>
    <mergeCell ref="D48:I48"/>
    <mergeCell ref="B45:B46"/>
    <mergeCell ref="F47:G47"/>
    <mergeCell ref="B49:B50"/>
    <mergeCell ref="D32:I32"/>
    <mergeCell ref="D42:I42"/>
    <mergeCell ref="F41:G41"/>
    <mergeCell ref="H41:I41"/>
    <mergeCell ref="F43:G43"/>
    <mergeCell ref="H43:I43"/>
    <mergeCell ref="F45:G45"/>
    <mergeCell ref="B41:B42"/>
    <mergeCell ref="B37:B38"/>
    <mergeCell ref="B15:I15"/>
    <mergeCell ref="F17:G17"/>
    <mergeCell ref="H17:I17"/>
    <mergeCell ref="D30:I30"/>
    <mergeCell ref="D38:I38"/>
    <mergeCell ref="F37:G37"/>
    <mergeCell ref="B31:B32"/>
    <mergeCell ref="B2:I3"/>
    <mergeCell ref="B5:I8"/>
    <mergeCell ref="B9:I10"/>
    <mergeCell ref="B14:I14"/>
    <mergeCell ref="B12:I12"/>
    <mergeCell ref="B13:I13"/>
    <mergeCell ref="B227:C227"/>
    <mergeCell ref="B225:I225"/>
    <mergeCell ref="B226:C226"/>
    <mergeCell ref="D226:H226"/>
    <mergeCell ref="D227:I227"/>
    <mergeCell ref="H222:I222"/>
    <mergeCell ref="B223:I223"/>
    <mergeCell ref="B222:G222"/>
    <mergeCell ref="H31:I31"/>
    <mergeCell ref="B55:B56"/>
    <mergeCell ref="B51:B52"/>
    <mergeCell ref="D50:I50"/>
    <mergeCell ref="B53:B54"/>
    <mergeCell ref="F53:G53"/>
    <mergeCell ref="D54:I54"/>
    <mergeCell ref="D56:I56"/>
    <mergeCell ref="H53:I53"/>
    <mergeCell ref="F51:G51"/>
    <mergeCell ref="D52:I52"/>
    <mergeCell ref="F55:G55"/>
    <mergeCell ref="H55:I55"/>
    <mergeCell ref="F59:G59"/>
    <mergeCell ref="H59:I59"/>
    <mergeCell ref="D60:I60"/>
    <mergeCell ref="H57:I57"/>
    <mergeCell ref="D58:I58"/>
    <mergeCell ref="F57:G57"/>
    <mergeCell ref="D64:I64"/>
    <mergeCell ref="B61:B62"/>
    <mergeCell ref="F61:G61"/>
    <mergeCell ref="H61:I61"/>
    <mergeCell ref="D62:I62"/>
    <mergeCell ref="B57:B58"/>
    <mergeCell ref="B63:B64"/>
    <mergeCell ref="F63:G63"/>
    <mergeCell ref="H63:I63"/>
    <mergeCell ref="B59:B60"/>
    <mergeCell ref="B67:B68"/>
    <mergeCell ref="F67:G67"/>
    <mergeCell ref="H67:I67"/>
    <mergeCell ref="D68:I68"/>
    <mergeCell ref="B65:B66"/>
    <mergeCell ref="F65:G65"/>
    <mergeCell ref="H65:I65"/>
    <mergeCell ref="D66:I66"/>
    <mergeCell ref="B70:B71"/>
    <mergeCell ref="F70:G70"/>
    <mergeCell ref="H70:I70"/>
    <mergeCell ref="D71:I71"/>
    <mergeCell ref="B72:B73"/>
    <mergeCell ref="F72:G72"/>
    <mergeCell ref="H72:I72"/>
    <mergeCell ref="D73:I73"/>
    <mergeCell ref="B74:B75"/>
    <mergeCell ref="F74:G74"/>
    <mergeCell ref="H74:I74"/>
    <mergeCell ref="D75:I75"/>
    <mergeCell ref="B76:B77"/>
    <mergeCell ref="F76:G76"/>
    <mergeCell ref="H76:I76"/>
    <mergeCell ref="D77:I77"/>
    <mergeCell ref="B78:B79"/>
    <mergeCell ref="F78:G78"/>
    <mergeCell ref="H78:I78"/>
    <mergeCell ref="D79:I79"/>
    <mergeCell ref="B80:B81"/>
    <mergeCell ref="F80:G80"/>
    <mergeCell ref="H80:I80"/>
    <mergeCell ref="D81:I81"/>
    <mergeCell ref="B82:B83"/>
    <mergeCell ref="F82:G82"/>
    <mergeCell ref="H82:I82"/>
    <mergeCell ref="D83:I83"/>
    <mergeCell ref="B84:B85"/>
    <mergeCell ref="F84:G84"/>
    <mergeCell ref="H84:I84"/>
    <mergeCell ref="D85:I85"/>
    <mergeCell ref="B86:B87"/>
    <mergeCell ref="F86:G86"/>
    <mergeCell ref="H86:I86"/>
    <mergeCell ref="D87:I87"/>
    <mergeCell ref="B88:B89"/>
    <mergeCell ref="F88:G88"/>
    <mergeCell ref="H88:I88"/>
    <mergeCell ref="D89:I89"/>
    <mergeCell ref="B90:B91"/>
    <mergeCell ref="F90:G90"/>
    <mergeCell ref="H90:I90"/>
    <mergeCell ref="D91:I91"/>
    <mergeCell ref="B92:B93"/>
    <mergeCell ref="F92:G92"/>
    <mergeCell ref="H92:I92"/>
    <mergeCell ref="D93:I93"/>
    <mergeCell ref="H95:I95"/>
    <mergeCell ref="D96:I96"/>
    <mergeCell ref="H99:I99"/>
    <mergeCell ref="D100:I100"/>
    <mergeCell ref="B97:B98"/>
    <mergeCell ref="F97:G97"/>
    <mergeCell ref="H97:I97"/>
    <mergeCell ref="D98:I98"/>
    <mergeCell ref="F105:G105"/>
    <mergeCell ref="H105:I105"/>
    <mergeCell ref="D106:I106"/>
    <mergeCell ref="B107:B108"/>
    <mergeCell ref="F107:G107"/>
    <mergeCell ref="H107:I107"/>
    <mergeCell ref="D108:I108"/>
    <mergeCell ref="B122:B123"/>
    <mergeCell ref="F122:G122"/>
    <mergeCell ref="H122:I122"/>
    <mergeCell ref="D123:I123"/>
    <mergeCell ref="B121:I121"/>
    <mergeCell ref="B116:B117"/>
    <mergeCell ref="D119:I119"/>
    <mergeCell ref="F116:G116"/>
    <mergeCell ref="H116:I116"/>
    <mergeCell ref="D117:I117"/>
    <mergeCell ref="B124:B125"/>
    <mergeCell ref="F124:G124"/>
    <mergeCell ref="H124:I124"/>
    <mergeCell ref="D125:I125"/>
    <mergeCell ref="B126:B127"/>
    <mergeCell ref="F126:G126"/>
    <mergeCell ref="H126:I126"/>
    <mergeCell ref="D127:I127"/>
    <mergeCell ref="B130:B131"/>
    <mergeCell ref="F130:G130"/>
    <mergeCell ref="H130:I130"/>
    <mergeCell ref="D131:I131"/>
    <mergeCell ref="B132:B133"/>
    <mergeCell ref="F132:G132"/>
    <mergeCell ref="H132:I132"/>
    <mergeCell ref="D133:I133"/>
    <mergeCell ref="B134:B135"/>
    <mergeCell ref="F134:G134"/>
    <mergeCell ref="H134:I134"/>
    <mergeCell ref="D135:I135"/>
    <mergeCell ref="B136:B137"/>
    <mergeCell ref="F136:G136"/>
    <mergeCell ref="H136:I136"/>
    <mergeCell ref="D137:I137"/>
    <mergeCell ref="B142:I142"/>
    <mergeCell ref="B143:I143"/>
    <mergeCell ref="B138:B139"/>
    <mergeCell ref="F138:G138"/>
    <mergeCell ref="H138:I138"/>
    <mergeCell ref="D139:I139"/>
    <mergeCell ref="B140:B141"/>
    <mergeCell ref="F140:G140"/>
    <mergeCell ref="H140:I140"/>
    <mergeCell ref="D141:I141"/>
    <mergeCell ref="B182:B183"/>
    <mergeCell ref="F182:G182"/>
    <mergeCell ref="H182:I182"/>
    <mergeCell ref="D183:I183"/>
    <mergeCell ref="B158:B159"/>
    <mergeCell ref="F158:G158"/>
    <mergeCell ref="H158:I158"/>
    <mergeCell ref="D159:I159"/>
    <mergeCell ref="B162:B163"/>
    <mergeCell ref="F162:G162"/>
    <mergeCell ref="H20:I20"/>
    <mergeCell ref="D21:I21"/>
    <mergeCell ref="F23:G23"/>
    <mergeCell ref="H23:I23"/>
    <mergeCell ref="B22:I22"/>
    <mergeCell ref="D24:I24"/>
    <mergeCell ref="B23:B24"/>
    <mergeCell ref="B20:B21"/>
    <mergeCell ref="F20:G20"/>
    <mergeCell ref="H187:I187"/>
    <mergeCell ref="D188:I188"/>
    <mergeCell ref="B193:B194"/>
    <mergeCell ref="F193:G193"/>
    <mergeCell ref="H193:I193"/>
    <mergeCell ref="D194:I194"/>
    <mergeCell ref="B189:B190"/>
    <mergeCell ref="F189:G189"/>
    <mergeCell ref="H189:I189"/>
    <mergeCell ref="D190:I190"/>
    <mergeCell ref="B191:B192"/>
    <mergeCell ref="F191:G191"/>
    <mergeCell ref="H207:I207"/>
    <mergeCell ref="D208:I208"/>
    <mergeCell ref="B201:B202"/>
    <mergeCell ref="F201:G201"/>
    <mergeCell ref="H201:I201"/>
    <mergeCell ref="D202:I202"/>
    <mergeCell ref="B203:B204"/>
    <mergeCell ref="F203:G203"/>
    <mergeCell ref="D204:I204"/>
    <mergeCell ref="B214:B215"/>
    <mergeCell ref="F214:G214"/>
    <mergeCell ref="H214:I214"/>
    <mergeCell ref="D215:I215"/>
    <mergeCell ref="B213:I213"/>
    <mergeCell ref="F207:G207"/>
    <mergeCell ref="B207:B208"/>
    <mergeCell ref="B216:B217"/>
    <mergeCell ref="F216:G216"/>
    <mergeCell ref="H216:I216"/>
    <mergeCell ref="D217:I217"/>
    <mergeCell ref="B220:B221"/>
    <mergeCell ref="F220:G220"/>
    <mergeCell ref="H220:I220"/>
    <mergeCell ref="D221:I221"/>
    <mergeCell ref="B118:B119"/>
    <mergeCell ref="F118:G118"/>
    <mergeCell ref="H118:I118"/>
    <mergeCell ref="B146:B147"/>
    <mergeCell ref="B18:I18"/>
    <mergeCell ref="B19:I19"/>
    <mergeCell ref="B35:I36"/>
    <mergeCell ref="B33:I34"/>
    <mergeCell ref="B29:B30"/>
    <mergeCell ref="F29:G29"/>
    <mergeCell ref="B112:B113"/>
    <mergeCell ref="F112:G112"/>
    <mergeCell ref="H112:I112"/>
    <mergeCell ref="D113:I113"/>
    <mergeCell ref="F99:G99"/>
    <mergeCell ref="H109:I109"/>
    <mergeCell ref="D110:I110"/>
    <mergeCell ref="B109:B110"/>
    <mergeCell ref="F109:G109"/>
    <mergeCell ref="B105:B106"/>
    <mergeCell ref="B69:I69"/>
    <mergeCell ref="B94:I94"/>
    <mergeCell ref="B103:I103"/>
    <mergeCell ref="B104:I104"/>
    <mergeCell ref="B101:B102"/>
    <mergeCell ref="F101:G101"/>
    <mergeCell ref="H101:I101"/>
    <mergeCell ref="D102:I102"/>
    <mergeCell ref="B95:B96"/>
    <mergeCell ref="F95:G95"/>
    <mergeCell ref="D179:I179"/>
    <mergeCell ref="B211:B212"/>
    <mergeCell ref="F211:G211"/>
    <mergeCell ref="H211:I211"/>
    <mergeCell ref="D212:I212"/>
    <mergeCell ref="B205:B206"/>
    <mergeCell ref="F205:G205"/>
    <mergeCell ref="H205:I205"/>
    <mergeCell ref="D206:I206"/>
    <mergeCell ref="H203:I203"/>
    <mergeCell ref="B199:I199"/>
    <mergeCell ref="B200:I200"/>
    <mergeCell ref="B195:B196"/>
    <mergeCell ref="F195:G195"/>
    <mergeCell ref="H195:I195"/>
    <mergeCell ref="D196:I196"/>
    <mergeCell ref="B197:B198"/>
    <mergeCell ref="F197:G197"/>
    <mergeCell ref="H197:I197"/>
    <mergeCell ref="D198:I198"/>
    <mergeCell ref="H178:I178"/>
    <mergeCell ref="F178:G178"/>
    <mergeCell ref="B154:B155"/>
    <mergeCell ref="F154:G154"/>
    <mergeCell ref="H154:I154"/>
    <mergeCell ref="D155:I155"/>
    <mergeCell ref="B178:B179"/>
    <mergeCell ref="B176:B177"/>
    <mergeCell ref="F176:G176"/>
    <mergeCell ref="H172:I172"/>
    <mergeCell ref="B160:B161"/>
    <mergeCell ref="C1:H1"/>
    <mergeCell ref="F164:G164"/>
    <mergeCell ref="B128:I128"/>
    <mergeCell ref="F168:G168"/>
    <mergeCell ref="B99:B100"/>
    <mergeCell ref="B111:I111"/>
    <mergeCell ref="B114:B115"/>
    <mergeCell ref="H29:I29"/>
    <mergeCell ref="F114:G114"/>
    <mergeCell ref="D161:I161"/>
    <mergeCell ref="B144:B145"/>
    <mergeCell ref="D145:I145"/>
    <mergeCell ref="F172:G172"/>
    <mergeCell ref="B174:B175"/>
    <mergeCell ref="F174:G174"/>
    <mergeCell ref="H160:I160"/>
    <mergeCell ref="F160:G160"/>
    <mergeCell ref="H164:I164"/>
    <mergeCell ref="D165:I165"/>
    <mergeCell ref="B27:B28"/>
    <mergeCell ref="F27:G27"/>
    <mergeCell ref="H27:I27"/>
    <mergeCell ref="D28:I28"/>
    <mergeCell ref="F144:G144"/>
    <mergeCell ref="H144:I144"/>
    <mergeCell ref="B129:I129"/>
    <mergeCell ref="D115:I115"/>
    <mergeCell ref="H114:I114"/>
    <mergeCell ref="B120:I120"/>
    <mergeCell ref="D177:I177"/>
    <mergeCell ref="D169:I169"/>
    <mergeCell ref="B172:B173"/>
    <mergeCell ref="D173:I173"/>
    <mergeCell ref="H174:I174"/>
    <mergeCell ref="D175:I175"/>
    <mergeCell ref="H176:I176"/>
    <mergeCell ref="B168:B169"/>
    <mergeCell ref="H168:I168"/>
    <mergeCell ref="D167:I167"/>
    <mergeCell ref="B148:B149"/>
    <mergeCell ref="B156:B157"/>
    <mergeCell ref="F148:G148"/>
    <mergeCell ref="H148:I148"/>
    <mergeCell ref="D149:I149"/>
    <mergeCell ref="F150:G150"/>
    <mergeCell ref="H156:I156"/>
    <mergeCell ref="D157:I157"/>
    <mergeCell ref="F156:G156"/>
  </mergeCells>
  <dataValidations count="6">
    <dataValidation allowBlank="1" showErrorMessage="1" sqref="H222 H220 H216 H214 H195 H197 H160 H158 H154 H150 H144 H180 H182 H178 H174 H172 H168 H164 H55 H126 H124 H122 H118 H116 H114 H112 H109 H107 H105 H101 H99 H97 H95 H92 H90 H88 H86 H84 H82 H80 H78 H76 H74 H72 H70 H67 H65 H63 H61 H59 H57 H53 H49 H45 H41 H31 H27 H29 H43 H47 H51 H130 H132 H134 H136 H138 H140 H193 H191 H189 H187 H211 H207 H205 H203 H201 H148 H156 H166 H20 H23 H25 H39 H146 H152 H162 H170 H184 H209 H218"/>
    <dataValidation allowBlank="1" showErrorMessage="1" promptTitle="Prosimy o wypełnienie tego pola" prompt="Prosimy o podanie nazwy producenta wyrobu" sqref="C210 C221 C215 C196 C198 C159 C149 C147 C185 C40 C181 C171 C163 C177 C50 C46 C125 C123 C117 C115 C113 C108 C106 C100 C98 C96 C91 C89 C87 C85 C83 C81 C79 C77 C73 C71 C66 C64 C62 C60 C58 C56 C54 C52 C42 C28 C21 C44 C48 C32 C68 C75 C93 C102 C110 C119 C127 C141 C131 C133 C135 C137 C139 C194 C192 C190 C188 C206 C204 C202 C212 C155 C157 C153 C165 C167 C30 C24 C26 C145 C151 C161 C169 C173 C175 C179 C183 C208 C217 C219"/>
    <dataValidation allowBlank="1" showInputMessage="1" showErrorMessage="1" promptTitle="Prosimy o wypełnienie tego pola" prompt="Prosimy o podanie nazwy producenta " sqref="D210 D46 D221 D215 D196 D198 D159 D149 D147 D40 D181 D171 D163 D52 D54 D127 D125 D117 D115 D113 D108 D106 D100 D98 D96 D91 D89 D87 D85 D83 D81 D79 D77 D73 D71 D66 D64 D62 D60 D58 D56 D48 D123 D42 D50 D32 D68 D75 D93 D102 D110 D119 D131 D202 D133 D135 D137 D139 D141 D194 D192 D190 D188 D212 D175:D177 D206 D204 D155 D157 D153 D165 D167 D38 D145 D151 D161 D169 D173 D179 D183 D185 D208 D217 D219"/>
    <dataValidation allowBlank="1" showInputMessage="1" showErrorMessage="1" promptTitle="Prosimy o wypełnienie tego pola" prompt="Prosimy o wpisanie ceny jednostkowej netto" sqref="F220 F216 F214 F195 F197 F160 F158 F154 F150 F144 F164 F180 F182 F178 F174 F172 F168 F55 F126 F124 F122 F118 F116 F114 F112 F109 F107 F105 F101 F99 F97 F95 F92 F90 F88 F86 F84 F82 F80 F78 F76 F74 F72 F70 F67 F65 F63 F61 F59 F57 F49 F45 F41 F31 F27 F29 F43 F47 F51 F53 F130 F132 F134 F136 F138 F140 F193 F191 F189 F187 F211 F207 F205 F203 F201 F148 F156 F166 F20 F23 F25 F39 F146 F152 F162 F170 F184 F209 F218"/>
    <dataValidation allowBlank="1" showInputMessage="1" showErrorMessage="1" promptTitle="Prosimy o wypełnienie tego pola" prompt="Prosimy o podanie nazwy producenta" sqref="D44 D21 D28 D30 D24 D26"/>
    <dataValidation allowBlank="1" showInputMessage="1" showErrorMessage="1" promptTitle="Prosimy wypełnić te pole" prompt="Prosimy wpisać nazwę Wykonawcy" sqref="B12:I13"/>
  </dataValidations>
  <printOptions horizontalCentered="1"/>
  <pageMargins left="0.1968503937007874" right="0.1968503937007874" top="1.3779527559055118" bottom="0.6692913385826772" header="0.31496062992125984" footer="0.3937007874015748"/>
  <pageSetup horizontalDpi="600" verticalDpi="600" orientation="portrait" paperSize="9" scale="58" r:id="rId2"/>
  <headerFooter alignWithMargins="0">
    <oddHeader>&amp;L&amp;U
&amp;8
&amp;10
&amp;U &amp;12............................................
&amp;10 &amp;8   (pieczęć nagłówkowa Wykonawcy)&amp;C
&amp;G&amp;R&amp;"Garamond,Normalny"&amp;12ZAŁĄCZNIK Nr 1</oddHeader>
    <oddFooter>&amp;L ...................................................
                &amp;8(miejsce i data)  &amp;Cstr .....&amp;R
......................................................
&amp;8(podpis i pieczęć)&amp;10 &amp;2...........................................</oddFooter>
  </headerFooter>
  <rowBreaks count="5" manualBreakCount="5">
    <brk id="50" max="8" man="1"/>
    <brk id="89" max="8" man="1"/>
    <brk id="127" max="8" man="1"/>
    <brk id="165" max="8" man="1"/>
    <brk id="198" max="8" man="1"/>
  </rowBreaks>
  <colBreaks count="1" manualBreakCount="1">
    <brk id="11" max="65535" man="1"/>
  </colBreaks>
  <ignoredErrors>
    <ignoredError sqref="H176" unlockedFormula="1"/>
  </ignoredErrors>
  <legacyDrawingHF r:id="rId1"/>
</worksheet>
</file>

<file path=xl/worksheets/sheet2.xml><?xml version="1.0" encoding="utf-8"?>
<worksheet xmlns="http://schemas.openxmlformats.org/spreadsheetml/2006/main" xmlns:r="http://schemas.openxmlformats.org/officeDocument/2006/relationships">
  <dimension ref="A1:I363"/>
  <sheetViews>
    <sheetView zoomScalePageLayoutView="0" workbookViewId="0" topLeftCell="A325">
      <selection activeCell="B343" sqref="B343"/>
    </sheetView>
  </sheetViews>
  <sheetFormatPr defaultColWidth="9.140625" defaultRowHeight="12.75"/>
  <cols>
    <col min="1" max="1" width="13.00390625" style="1" customWidth="1"/>
    <col min="2" max="16384" width="9.140625" style="1" customWidth="1"/>
  </cols>
  <sheetData>
    <row r="1" ht="12.75">
      <c r="A1" s="1" t="s">
        <v>27</v>
      </c>
    </row>
    <row r="2" ht="12.75">
      <c r="A2" s="4"/>
    </row>
    <row r="3" spans="1:9" ht="12.75">
      <c r="A3" s="2"/>
      <c r="B3" s="3" t="s">
        <v>11</v>
      </c>
      <c r="C3" s="2"/>
      <c r="D3" s="5"/>
      <c r="E3" s="5"/>
      <c r="F3" s="5"/>
      <c r="G3" s="5"/>
      <c r="H3" s="5"/>
      <c r="I3" s="2"/>
    </row>
    <row r="4" spans="1:9" ht="12.75">
      <c r="A4" s="3" t="s">
        <v>11</v>
      </c>
      <c r="B4" s="6">
        <f>Arkusz1!H222</f>
        <v>0</v>
      </c>
      <c r="C4" s="7" t="s">
        <v>12</v>
      </c>
      <c r="D4" s="5"/>
      <c r="E4" s="5"/>
      <c r="F4" s="5"/>
      <c r="G4" s="5"/>
      <c r="H4" s="5"/>
      <c r="I4" s="2"/>
    </row>
    <row r="5" spans="1:9" ht="12.75">
      <c r="A5" s="3"/>
      <c r="B5" s="7"/>
      <c r="C5" s="8" t="s">
        <v>13</v>
      </c>
      <c r="D5" s="9" t="s">
        <v>14</v>
      </c>
      <c r="E5" s="9" t="s">
        <v>15</v>
      </c>
      <c r="F5" s="9" t="s">
        <v>16</v>
      </c>
      <c r="G5" s="9" t="s">
        <v>17</v>
      </c>
      <c r="H5" s="9" t="s">
        <v>18</v>
      </c>
      <c r="I5" s="2"/>
    </row>
    <row r="6" spans="1:9" ht="12.75">
      <c r="A6" s="10" t="s">
        <v>19</v>
      </c>
      <c r="B6" s="2"/>
      <c r="C6" s="11"/>
      <c r="D6" s="12">
        <f>ROUND((B4-INT(B4))*100,0)</f>
        <v>0</v>
      </c>
      <c r="E6" s="12">
        <f>IF(B4&gt;=1,VALUE(RIGHT(LEFT(INT(B4),LEN(INT(B4))),3)),0)</f>
        <v>0</v>
      </c>
      <c r="F6" s="12">
        <f>IF(B4&gt;=1000,VALUE(TEXT(RIGHT(LEFT(INT(B4),LEN(INT(B4))-3),3),"000")),0)</f>
        <v>0</v>
      </c>
      <c r="G6" s="12">
        <f>IF(B4&gt;=1000000,VALUE(TEXT(RIGHT(LEFT(INT(B4),LEN(INT(B4))-6),3),"000")),0)</f>
        <v>0</v>
      </c>
      <c r="H6" s="12">
        <f>IF(B4&gt;=1000000000,VALUE(TEXT(RIGHT(LEFT(INT(B4),LEN(INT(B4))-9),3),"000")),0)</f>
        <v>0</v>
      </c>
      <c r="I6" s="2"/>
    </row>
    <row r="7" spans="1:9" ht="12.75">
      <c r="A7" s="10" t="s">
        <v>20</v>
      </c>
      <c r="B7" s="13"/>
      <c r="C7" s="14" t="str">
        <f>ROUND((B4-INT(B4))*100,0)&amp;"/"&amp;100&amp;" groszy"</f>
        <v>0/100 groszy</v>
      </c>
      <c r="D7" s="14" t="str">
        <f>IF(B4=0,"",IF(D6&lt;=20,IF(D6=0,"zero",INDEX(excelblog_Jednosci,D6)),INDEX(excelblog_Dziesiatki,INT(D6/10))&amp;IF(MOD(D6,10)," "&amp;INDEX(excelblog_Jednosci,MOD(D6,10)),"")))&amp;" "&amp;IF(B4=0,"",INDEX(IF(D6&lt;20,{"groszy";"grosz";"grosze";"groszy"},{"groszy";"grosze";"groszy"}),MATCH(IF(D6&lt;20,D6,MOD(D6,10)),IF(D6&lt;20,{0;1;2;5},{0;2;5}),1)))</f>
        <v> </v>
      </c>
      <c r="E7" s="15">
        <f>IF(OR(B4&lt;1,INT(E6/100)=0),"",INDEX(excelblog_Setki,INT(E6/100)))&amp;IF(E6-(INT(E6/100)*100)&lt;=20,IF(E6-(INT(E6/100)*100)=0,IF(OR(E6&gt;0,B4&lt;1),"","złotych")," "&amp;INDEX(excelblog_Jednosci,E6-(INT(E6/100)*100)))," "&amp;INDEX(excelblog_Dziesiatki,INT((E6-(INT(E6/100)*100))/10))&amp;IF(MOD((E6-(INT(E6/100)*100)),10)," "&amp;INDEX(excelblog_Jednosci,MOD((E6-(INT(E6/100)*100)),10)),""))&amp;IF(E6=0,""," "&amp;INDEX(IF(E6&lt;20,{"złotych";"złoty";"złote";"złotych"},{"złotych";"złote";"złotych"}),MATCH(IF(E6-(INT(E6/100)*100)&lt;20,E6-(INT(E6/100)*100),MOD((E6-(INT(E6/100)*100)),10)),IF(E6&lt;20,{0;1;2;5},{0;2;5}),1)))</f>
      </c>
      <c r="F7" s="15">
        <f>IF(OR(B4&lt;1,INT(F6/100)=0),"",INDEX(excelblog_Setki,INT(F6/100)))&amp;IF(F6-(INT(F6/100)*100)&lt;=20,IF(F6-(INT(F6/100)*100)=0,""," "&amp;INDEX(excelblog_Jednosci,F6-(INT(F6/100)*100)))," "&amp;INDEX(excelblog_Dziesiatki,INT((F6-(INT(F6/100)*100))/10))&amp;IF(MOD((F6-(INT(F6/100)*100)),10)," "&amp;INDEX(excelblog_Jednosci,MOD((F6-(INT(F6/100)*100)),10)),""))&amp;IF(F6=0,""," "&amp;INDEX(IF(F6&lt;20,{"";"tysiąc";"tysiące";"tysięcy"},{"tysięcy";"tysiące";"tysięcy"}),MATCH(IF(F6-(INT(F6/100)*100)&lt;20,F6-(INT(F6/100)*100),MOD((F6-(INT(F6/100)*100)),10)),IF(F6&lt;20,{0;1;2;5},{0;2;5}),1)))</f>
      </c>
      <c r="G7" s="15">
        <f>IF(OR(B4&lt;1,INT(G6/100)=0),"",INDEX(excelblog_Setki,INT(G6/100)))&amp;IF(G6-(INT(G6/100)*100)&lt;=20,IF(G6-(INT(G6/100)*100)=0,""," "&amp;INDEX(excelblog_Jednosci,G6-(INT(G6/100)*100)))," "&amp;INDEX(excelblog_Dziesiatki,INT((G6-(INT(G6/100)*100))/10))&amp;IF(MOD((G6-(INT(G6/100)*100)),10)," "&amp;INDEX(excelblog_Jednosci,MOD((G6-(INT(G6/100)*100)),10)),""))&amp;IF(G6=0,""," "&amp;INDEX(IF(G6&lt;20,{"";"milion";"miliony";"milion?w"},{"milion?w";"miliony";"milion?w"}),MATCH(IF(G6-(INT(G6/100)*100)&lt;20,G6-(INT(G6/100)*100),MOD((G6-(INT(G6/100)*100)),10)),IF(G6&lt;20,{0;1;2;5},{0;2;5}),1)))</f>
      </c>
      <c r="H7" s="14">
        <f>IF(OR(B4&lt;1,INT(H6/100)=0),"",INDEX(excelblog_Setki,INT(H6/100)))&amp;IF(H6-(INT(H6/100)*100)&lt;=20,IF(H6-(INT(H6/100)*100)=0,""," "&amp;INDEX(excelblog_Jednosci,H6-(INT(H6/100)*100)))," "&amp;INDEX(excelblog_Dziesiatki,INT((H6-(INT(H6/100)*100))/10))&amp;IF(MOD((H6-(INT(H6/100)*100)),10)," "&amp;INDEX(excelblog_Jednosci,MOD((H6-(INT(H6/100)*100)),10)),""))&amp;IF(H6=0,""," "&amp;INDEX(IF(H6&lt;20,{"";"miliard";"miliardy";"miliard?w"},{"miliard?w";"miliardy";"miliard?w"}),MATCH(IF(H6-(INT(H6/100)*100)&lt;20,H6-(INT(H6/100)*100),MOD((H6-(INT(H6/100)*100)),10)),IF(H6&lt;20,{0;1;2;5},{0;2;5}),1)))</f>
      </c>
      <c r="I7" s="13"/>
    </row>
    <row r="8" spans="1:9" ht="12.75">
      <c r="A8" s="2"/>
      <c r="B8" s="2"/>
      <c r="C8" s="16"/>
      <c r="D8" s="17"/>
      <c r="E8" s="17"/>
      <c r="F8" s="17"/>
      <c r="G8" s="17"/>
      <c r="H8" s="17"/>
      <c r="I8" s="2"/>
    </row>
    <row r="9" spans="1:9" ht="12.75">
      <c r="A9" s="3" t="s">
        <v>21</v>
      </c>
      <c r="B9" s="18">
        <f>IF(NOT(ISNUMBER(B4)),excelblog_Komunikat1,IF(OR((B4*10^-12)&gt;=1,B4&lt;0),excelblog_Komunikat2,IF(TRIM(H7)&lt;&gt;"",TRIM(H7)&amp;" ","")&amp;IF(TRIM(G7)&lt;&gt;"",TRIM(G7)&amp;" ","")&amp;IF(TRIM(F7)&lt;&gt;"",TRIM(F7)&amp;" ","")&amp;IF(TRIM(E7)&lt;&gt;"",TRIM(E7)&amp;" ","")&amp;IF(TRIM(D7)&lt;&gt;"",D7&amp;" ","")))</f>
      </c>
      <c r="C9" s="19"/>
      <c r="D9" s="19"/>
      <c r="E9" s="19"/>
      <c r="F9" s="19"/>
      <c r="G9" s="19"/>
      <c r="H9" s="19"/>
      <c r="I9" s="20"/>
    </row>
    <row r="10" spans="1:9" ht="12.75">
      <c r="A10" s="3" t="s">
        <v>22</v>
      </c>
      <c r="B10" s="18">
        <f>IF(NOT(ISNUMBER(B4)),excelblog_Komunikat1,IF(OR((B4*10^-12)&gt;=1,B4&lt;0),excelblog_Komunikat2,IF(TRIM(H7)&lt;&gt;"",TRIM(H7)&amp;" ","")&amp;IF(TRIM(G7)&lt;&gt;"",TRIM(G7)&amp;" ","")&amp;IF(TRIM(F7)&lt;&gt;"",TRIM(F7)&amp;" ","")&amp;IF(TRIM(E7)&lt;&gt;"",TRIM(E7)&amp;", ","")&amp;IF(TRIM(D7)&lt;&gt;"",D7&amp;" ","")))</f>
      </c>
      <c r="C10" s="19"/>
      <c r="D10" s="19"/>
      <c r="E10" s="19"/>
      <c r="F10" s="19"/>
      <c r="G10" s="19"/>
      <c r="H10" s="19"/>
      <c r="I10" s="20"/>
    </row>
    <row r="11" spans="1:9" ht="12.75">
      <c r="A11" s="3" t="s">
        <v>23</v>
      </c>
      <c r="B11" s="18">
        <f>IF(NOT(ISNUMBER(B4)),excelblog_Komunikat1,IF(OR((B4*10^-12)&gt;=1,B4&lt;0),excelblog_Komunikat2,IF(TRIM(H7)&lt;&gt;"",TRIM(H7)&amp;" ","")&amp;IF(TRIM(G7)&lt;&gt;"",TRIM(G7)&amp;" ","")&amp;IF(TRIM(F7)&lt;&gt;"",TRIM(F7)&amp;" ","")&amp;IF(TRIM(E7)&lt;&gt;"",TRIM(E7)&amp;" ","")&amp;IF(TRIM(D7)&lt;&gt;"",C7&amp;" ","")))</f>
      </c>
      <c r="C11" s="19"/>
      <c r="D11" s="19"/>
      <c r="E11" s="19"/>
      <c r="F11" s="19"/>
      <c r="G11" s="19"/>
      <c r="H11" s="19"/>
      <c r="I11" s="20"/>
    </row>
    <row r="12" spans="1:9" ht="12.75">
      <c r="A12" s="3"/>
      <c r="B12" s="2"/>
      <c r="C12" s="2"/>
      <c r="D12" s="5"/>
      <c r="E12" s="5"/>
      <c r="F12" s="5"/>
      <c r="G12" s="5"/>
      <c r="H12" s="5"/>
      <c r="I12" s="2"/>
    </row>
    <row r="15" ht="12.75">
      <c r="A15" s="4"/>
    </row>
    <row r="16" spans="1:9" ht="12.75">
      <c r="A16" s="2"/>
      <c r="B16" s="3" t="s">
        <v>11</v>
      </c>
      <c r="C16" s="2"/>
      <c r="D16" s="5"/>
      <c r="E16" s="5"/>
      <c r="F16" s="5"/>
      <c r="G16" s="5"/>
      <c r="H16" s="5"/>
      <c r="I16" s="2"/>
    </row>
    <row r="17" spans="1:9" ht="12.75">
      <c r="A17" s="3" t="s">
        <v>11</v>
      </c>
      <c r="B17" s="6">
        <f>Arkusz1!G222</f>
        <v>0</v>
      </c>
      <c r="C17" s="7" t="s">
        <v>24</v>
      </c>
      <c r="D17" s="5"/>
      <c r="E17" s="5"/>
      <c r="F17" s="5"/>
      <c r="G17" s="5"/>
      <c r="H17" s="5"/>
      <c r="I17" s="2"/>
    </row>
    <row r="18" spans="1:9" ht="12.75">
      <c r="A18" s="3"/>
      <c r="B18" s="7"/>
      <c r="C18" s="8" t="s">
        <v>13</v>
      </c>
      <c r="D18" s="9" t="s">
        <v>14</v>
      </c>
      <c r="E18" s="9" t="s">
        <v>15</v>
      </c>
      <c r="F18" s="9" t="s">
        <v>16</v>
      </c>
      <c r="G18" s="9" t="s">
        <v>17</v>
      </c>
      <c r="H18" s="9" t="s">
        <v>18</v>
      </c>
      <c r="I18" s="2"/>
    </row>
    <row r="19" spans="1:9" ht="12.75">
      <c r="A19" s="10" t="s">
        <v>19</v>
      </c>
      <c r="B19" s="2"/>
      <c r="C19" s="11"/>
      <c r="D19" s="12">
        <f>ROUND((B17-INT(B17))*100,0)</f>
        <v>0</v>
      </c>
      <c r="E19" s="12">
        <f>IF(B17&gt;=1,VALUE(RIGHT(LEFT(INT(B17),LEN(INT(B17))),3)),0)</f>
        <v>0</v>
      </c>
      <c r="F19" s="12">
        <f>IF(B17&gt;=1000,VALUE(TEXT(RIGHT(LEFT(INT(B17),LEN(INT(B17))-3),3),"000")),0)</f>
        <v>0</v>
      </c>
      <c r="G19" s="12">
        <f>IF(B17&gt;=1000000,VALUE(TEXT(RIGHT(LEFT(INT(B17),LEN(INT(B17))-6),3),"000")),0)</f>
        <v>0</v>
      </c>
      <c r="H19" s="12">
        <f>IF(B17&gt;=1000000000,VALUE(TEXT(RIGHT(LEFT(INT(B17),LEN(INT(B17))-9),3),"000")),0)</f>
        <v>0</v>
      </c>
      <c r="I19" s="2"/>
    </row>
    <row r="20" spans="1:9" ht="12.75">
      <c r="A20" s="10" t="s">
        <v>20</v>
      </c>
      <c r="B20" s="13"/>
      <c r="C20" s="14" t="str">
        <f>ROUND((B17-INT(B17))*100,0)&amp;"/"&amp;100&amp;" groszy"</f>
        <v>0/100 groszy</v>
      </c>
      <c r="D20" s="14" t="str">
        <f>IF(B17=0,"",IF(D19&lt;=20,IF(D19=0,"zero",INDEX(excelblog_Jednosci,D19)),INDEX(excelblog_Dziesiatki,INT(D19/10))&amp;IF(MOD(D19,10)," "&amp;INDEX(excelblog_Jednosci,MOD(D19,10)),"")))&amp;" "&amp;IF(B17=0,"",INDEX(IF(D19&lt;20,{"groszy";"grosz";"grosze";"groszy"},{"groszy";"grosze";"groszy"}),MATCH(IF(D19&lt;20,D19,MOD(D19,10)),IF(D19&lt;20,{0;1;2;5},{0;2;5}),1)))</f>
        <v> </v>
      </c>
      <c r="E20" s="15">
        <f>IF(OR(B17&lt;1,INT(E19/100)=0),"",INDEX(excelblog_Setki,INT(E19/100)))&amp;IF(E19-(INT(E19/100)*100)&lt;=20,IF(E19-(INT(E19/100)*100)=0,IF(OR(E19&gt;0,B17&lt;1),"","złotych")," "&amp;INDEX(excelblog_Jednosci,E19-(INT(E19/100)*100)))," "&amp;INDEX(excelblog_Dziesiatki,INT((E19-(INT(E19/100)*100))/10))&amp;IF(MOD((E19-(INT(E19/100)*100)),10)," "&amp;INDEX(excelblog_Jednosci,MOD((E19-(INT(E19/100)*100)),10)),""))&amp;IF(E19=0,""," "&amp;INDEX(IF(E19&lt;20,{"złotych";"złoty";"złote";"złotych"},{"złotych";"złote";"złotych"}),MATCH(IF(E19-(INT(E19/100)*100)&lt;20,E19-(INT(E19/100)*100),MOD((E19-(INT(E19/100)*100)),10)),IF(E19&lt;20,{0;1;2;5},{0;2;5}),1)))</f>
      </c>
      <c r="F20" s="15">
        <f>IF(OR(B17&lt;1,INT(F19/100)=0),"",INDEX(excelblog_Setki,INT(F19/100)))&amp;IF(F19-(INT(F19/100)*100)&lt;=20,IF(F19-(INT(F19/100)*100)=0,""," "&amp;INDEX(excelblog_Jednosci,F19-(INT(F19/100)*100)))," "&amp;INDEX(excelblog_Dziesiatki,INT((F19-(INT(F19/100)*100))/10))&amp;IF(MOD((F19-(INT(F19/100)*100)),10)," "&amp;INDEX(excelblog_Jednosci,MOD((F19-(INT(F19/100)*100)),10)),""))&amp;IF(F19=0,""," "&amp;INDEX(IF(F19&lt;20,{"";"tysiąc";"tysiące";"tysięcy"},{"tysięcy";"tysiące";"tysięcy"}),MATCH(IF(F19-(INT(F19/100)*100)&lt;20,F19-(INT(F19/100)*100),MOD((F19-(INT(F19/100)*100)),10)),IF(F19&lt;20,{0;1;2;5},{0;2;5}),1)))</f>
      </c>
      <c r="G20" s="15">
        <f>IF(OR(B17&lt;1,INT(G19/100)=0),"",INDEX(excelblog_Setki,INT(G19/100)))&amp;IF(G19-(INT(G19/100)*100)&lt;=20,IF(G19-(INT(G19/100)*100)=0,""," "&amp;INDEX(excelblog_Jednosci,G19-(INT(G19/100)*100)))," "&amp;INDEX(excelblog_Dziesiatki,INT((G19-(INT(G19/100)*100))/10))&amp;IF(MOD((G19-(INT(G19/100)*100)),10)," "&amp;INDEX(excelblog_Jednosci,MOD((G19-(INT(G19/100)*100)),10)),""))&amp;IF(G19=0,""," "&amp;INDEX(IF(G19&lt;20,{"";"milion";"miliony";"milion?w"},{"milion?w";"miliony";"milion?w"}),MATCH(IF(G19-(INT(G19/100)*100)&lt;20,G19-(INT(G19/100)*100),MOD((G19-(INT(G19/100)*100)),10)),IF(G19&lt;20,{0;1;2;5},{0;2;5}),1)))</f>
      </c>
      <c r="H20" s="14">
        <f>IF(OR(B17&lt;1,INT(H19/100)=0),"",INDEX(excelblog_Setki,INT(H19/100)))&amp;IF(H19-(INT(H19/100)*100)&lt;=20,IF(H19-(INT(H19/100)*100)=0,""," "&amp;INDEX(excelblog_Jednosci,H19-(INT(H19/100)*100)))," "&amp;INDEX(excelblog_Dziesiatki,INT((H19-(INT(H19/100)*100))/10))&amp;IF(MOD((H19-(INT(H19/100)*100)),10)," "&amp;INDEX(excelblog_Jednosci,MOD((H19-(INT(H19/100)*100)),10)),""))&amp;IF(H19=0,""," "&amp;INDEX(IF(H19&lt;20,{"";"miliard";"miliardy";"miliard?w"},{"miliard?w";"miliardy";"miliard?w"}),MATCH(IF(H19-(INT(H19/100)*100)&lt;20,H19-(INT(H19/100)*100),MOD((H19-(INT(H19/100)*100)),10)),IF(H19&lt;20,{0;1;2;5},{0;2;5}),1)))</f>
      </c>
      <c r="I20" s="13"/>
    </row>
    <row r="21" spans="1:9" ht="12.75">
      <c r="A21" s="2"/>
      <c r="B21" s="2"/>
      <c r="C21" s="16"/>
      <c r="D21" s="17"/>
      <c r="E21" s="17"/>
      <c r="F21" s="17"/>
      <c r="G21" s="17"/>
      <c r="H21" s="17"/>
      <c r="I21" s="2"/>
    </row>
    <row r="22" spans="1:9" ht="12.75">
      <c r="A22" s="3" t="s">
        <v>21</v>
      </c>
      <c r="B22" s="18">
        <f>IF(NOT(ISNUMBER(B17)),excelblog_Komunikat1,IF(OR((B17*10^-12)&gt;=1,B17&lt;0),excelblog_Komunikat2,IF(TRIM(H20)&lt;&gt;"",TRIM(H20)&amp;" ","")&amp;IF(TRIM(G20)&lt;&gt;"",TRIM(G20)&amp;" ","")&amp;IF(TRIM(F20)&lt;&gt;"",TRIM(F20)&amp;" ","")&amp;IF(TRIM(E20)&lt;&gt;"",TRIM(E20)&amp;" ","")&amp;IF(TRIM(D20)&lt;&gt;"",D20&amp;" ","")))</f>
      </c>
      <c r="C22" s="19"/>
      <c r="D22" s="19"/>
      <c r="E22" s="19"/>
      <c r="F22" s="19"/>
      <c r="G22" s="19"/>
      <c r="H22" s="19"/>
      <c r="I22" s="20"/>
    </row>
    <row r="23" spans="1:9" ht="12.75">
      <c r="A23" s="3" t="s">
        <v>22</v>
      </c>
      <c r="B23" s="18">
        <f>IF(NOT(ISNUMBER(B17)),excelblog_Komunikat1,IF(OR((B17*10^-12)&gt;=1,B17&lt;0),excelblog_Komunikat2,IF(TRIM(H20)&lt;&gt;"",TRIM(H20)&amp;" ","")&amp;IF(TRIM(G20)&lt;&gt;"",TRIM(G20)&amp;" ","")&amp;IF(TRIM(F20)&lt;&gt;"",TRIM(F20)&amp;" ","")&amp;IF(TRIM(E20)&lt;&gt;"",TRIM(E20)&amp;", ","")&amp;IF(TRIM(D20)&lt;&gt;"",D20&amp;" ","")))</f>
      </c>
      <c r="C23" s="19"/>
      <c r="D23" s="19"/>
      <c r="E23" s="19"/>
      <c r="F23" s="19"/>
      <c r="G23" s="19"/>
      <c r="H23" s="19"/>
      <c r="I23" s="20"/>
    </row>
    <row r="24" spans="1:9" ht="12.75">
      <c r="A24" s="3" t="s">
        <v>23</v>
      </c>
      <c r="B24" s="18">
        <f>IF(NOT(ISNUMBER(B17)),excelblog_Komunikat1,IF(OR((B17*10^-12)&gt;=1,B17&lt;0),excelblog_Komunikat2,IF(TRIM(H20)&lt;&gt;"",TRIM(H20)&amp;" ","")&amp;IF(TRIM(G20)&lt;&gt;"",TRIM(G20)&amp;" ","")&amp;IF(TRIM(F20)&lt;&gt;"",TRIM(F20)&amp;" ","")&amp;IF(TRIM(E20)&lt;&gt;"",TRIM(E20)&amp;" ","")&amp;IF(TRIM(D20)&lt;&gt;"",C20&amp;" ","")))</f>
      </c>
      <c r="C24" s="19"/>
      <c r="D24" s="19"/>
      <c r="E24" s="19"/>
      <c r="F24" s="19"/>
      <c r="G24" s="19"/>
      <c r="H24" s="19"/>
      <c r="I24" s="20"/>
    </row>
    <row r="28" ht="12.75">
      <c r="A28" s="4"/>
    </row>
    <row r="29" spans="1:9" ht="12.75">
      <c r="A29" s="2"/>
      <c r="B29" s="3" t="s">
        <v>11</v>
      </c>
      <c r="C29" s="2"/>
      <c r="D29" s="5"/>
      <c r="E29" s="5"/>
      <c r="F29" s="5"/>
      <c r="G29" s="5"/>
      <c r="H29" s="5"/>
      <c r="I29" s="2"/>
    </row>
    <row r="30" spans="1:9" ht="12.75">
      <c r="A30" s="3" t="s">
        <v>11</v>
      </c>
      <c r="B30" s="6" t="e">
        <f>Arkusz1!#REF!</f>
        <v>#REF!</v>
      </c>
      <c r="C30" s="7" t="s">
        <v>25</v>
      </c>
      <c r="D30" s="5"/>
      <c r="E30" s="5"/>
      <c r="F30" s="5"/>
      <c r="G30" s="5"/>
      <c r="H30" s="5"/>
      <c r="I30" s="2"/>
    </row>
    <row r="31" spans="1:9" ht="12.75">
      <c r="A31" s="3"/>
      <c r="B31" s="7"/>
      <c r="C31" s="8" t="s">
        <v>13</v>
      </c>
      <c r="D31" s="9" t="s">
        <v>14</v>
      </c>
      <c r="E31" s="9" t="s">
        <v>15</v>
      </c>
      <c r="F31" s="9" t="s">
        <v>16</v>
      </c>
      <c r="G31" s="9" t="s">
        <v>17</v>
      </c>
      <c r="H31" s="9" t="s">
        <v>18</v>
      </c>
      <c r="I31" s="2"/>
    </row>
    <row r="32" spans="1:9" ht="12.75">
      <c r="A32" s="10" t="s">
        <v>19</v>
      </c>
      <c r="B32" s="2"/>
      <c r="C32" s="11"/>
      <c r="D32" s="12" t="e">
        <f>ROUND((B30-INT(B30))*100,0)</f>
        <v>#REF!</v>
      </c>
      <c r="E32" s="12" t="e">
        <f>IF(B30&gt;=1,VALUE(RIGHT(LEFT(INT(B30),LEN(INT(B30))),3)),0)</f>
        <v>#REF!</v>
      </c>
      <c r="F32" s="12" t="e">
        <f>IF(B30&gt;=1000,VALUE(TEXT(RIGHT(LEFT(INT(B30),LEN(INT(B30))-3),3),"000")),0)</f>
        <v>#REF!</v>
      </c>
      <c r="G32" s="12" t="e">
        <f>IF(B30&gt;=1000000,VALUE(TEXT(RIGHT(LEFT(INT(B30),LEN(INT(B30))-6),3),"000")),0)</f>
        <v>#REF!</v>
      </c>
      <c r="H32" s="12" t="e">
        <f>IF(B30&gt;=1000000000,VALUE(TEXT(RIGHT(LEFT(INT(B30),LEN(INT(B30))-9),3),"000")),0)</f>
        <v>#REF!</v>
      </c>
      <c r="I32" s="2"/>
    </row>
    <row r="33" spans="1:9" ht="12.75">
      <c r="A33" s="10" t="s">
        <v>20</v>
      </c>
      <c r="B33" s="13"/>
      <c r="C33" s="14" t="e">
        <f>ROUND((B30-INT(B30))*100,0)&amp;"/"&amp;100&amp;" groszy"</f>
        <v>#REF!</v>
      </c>
      <c r="D33" s="14" t="e">
        <f>IF(B30=0,"",IF(D32&lt;=20,IF(D32=0,"zero",INDEX(excelblog_Jednosci,D32)),INDEX(excelblog_Dziesiatki,INT(D32/10))&amp;IF(MOD(D32,10)," "&amp;INDEX(excelblog_Jednosci,MOD(D32,10)),"")))&amp;" "&amp;IF(B30=0,"",INDEX(IF(D32&lt;20,{"groszy";"grosz";"grosze";"groszy"},{"groszy";"grosze";"groszy"}),MATCH(IF(D32&lt;20,D32,MOD(D32,10)),IF(D32&lt;20,{0;1;2;5},{0;2;5}),1)))</f>
        <v>#REF!</v>
      </c>
      <c r="E33" s="15" t="e">
        <f>IF(OR(B30&lt;1,INT(E32/100)=0),"",INDEX(excelblog_Setki,INT(E32/100)))&amp;IF(E32-(INT(E32/100)*100)&lt;=20,IF(E32-(INT(E32/100)*100)=0,IF(OR(E32&gt;0,B30&lt;1),"","złotych")," "&amp;INDEX(excelblog_Jednosci,E32-(INT(E32/100)*100)))," "&amp;INDEX(excelblog_Dziesiatki,INT((E32-(INT(E32/100)*100))/10))&amp;IF(MOD((E32-(INT(E32/100)*100)),10)," "&amp;INDEX(excelblog_Jednosci,MOD((E32-(INT(E32/100)*100)),10)),""))&amp;IF(E32=0,""," "&amp;INDEX(IF(E32&lt;20,{"złotych";"złoty";"złote";"złotych"},{"złotych";"złote";"złotych"}),MATCH(IF(E32-(INT(E32/100)*100)&lt;20,E32-(INT(E32/100)*100),MOD((E32-(INT(E32/100)*100)),10)),IF(E32&lt;20,{0;1;2;5},{0;2;5}),1)))</f>
        <v>#REF!</v>
      </c>
      <c r="F33" s="15" t="e">
        <f>IF(OR(B30&lt;1,INT(F32/100)=0),"",INDEX(excelblog_Setki,INT(F32/100)))&amp;IF(F32-(INT(F32/100)*100)&lt;=20,IF(F32-(INT(F32/100)*100)=0,""," "&amp;INDEX(excelblog_Jednosci,F32-(INT(F32/100)*100)))," "&amp;INDEX(excelblog_Dziesiatki,INT((F32-(INT(F32/100)*100))/10))&amp;IF(MOD((F32-(INT(F32/100)*100)),10)," "&amp;INDEX(excelblog_Jednosci,MOD((F32-(INT(F32/100)*100)),10)),""))&amp;IF(F32=0,""," "&amp;INDEX(IF(F32&lt;20,{"";"tysiąc";"tysiące";"tysięcy"},{"tysięcy";"tysiące";"tysięcy"}),MATCH(IF(F32-(INT(F32/100)*100)&lt;20,F32-(INT(F32/100)*100),MOD((F32-(INT(F32/100)*100)),10)),IF(F32&lt;20,{0;1;2;5},{0;2;5}),1)))</f>
        <v>#REF!</v>
      </c>
      <c r="G33" s="15" t="e">
        <f>IF(OR(B30&lt;1,INT(G32/100)=0),"",INDEX(excelblog_Setki,INT(G32/100)))&amp;IF(G32-(INT(G32/100)*100)&lt;=20,IF(G32-(INT(G32/100)*100)=0,""," "&amp;INDEX(excelblog_Jednosci,G32-(INT(G32/100)*100)))," "&amp;INDEX(excelblog_Dziesiatki,INT((G32-(INT(G32/100)*100))/10))&amp;IF(MOD((G32-(INT(G32/100)*100)),10)," "&amp;INDEX(excelblog_Jednosci,MOD((G32-(INT(G32/100)*100)),10)),""))&amp;IF(G32=0,""," "&amp;INDEX(IF(G32&lt;20,{"";"milion";"miliony";"milion?w"},{"milion?w";"miliony";"milion?w"}),MATCH(IF(G32-(INT(G32/100)*100)&lt;20,G32-(INT(G32/100)*100),MOD((G32-(INT(G32/100)*100)),10)),IF(G32&lt;20,{0;1;2;5},{0;2;5}),1)))</f>
        <v>#REF!</v>
      </c>
      <c r="H33" s="14" t="e">
        <f>IF(OR(B30&lt;1,INT(H32/100)=0),"",INDEX(excelblog_Setki,INT(H32/100)))&amp;IF(H32-(INT(H32/100)*100)&lt;=20,IF(H32-(INT(H32/100)*100)=0,""," "&amp;INDEX(excelblog_Jednosci,H32-(INT(H32/100)*100)))," "&amp;INDEX(excelblog_Dziesiatki,INT((H32-(INT(H32/100)*100))/10))&amp;IF(MOD((H32-(INT(H32/100)*100)),10)," "&amp;INDEX(excelblog_Jednosci,MOD((H32-(INT(H32/100)*100)),10)),""))&amp;IF(H32=0,""," "&amp;INDEX(IF(H32&lt;20,{"";"miliard";"miliardy";"miliard?w"},{"miliard?w";"miliardy";"miliard?w"}),MATCH(IF(H32-(INT(H32/100)*100)&lt;20,H32-(INT(H32/100)*100),MOD((H32-(INT(H32/100)*100)),10)),IF(H32&lt;20,{0;1;2;5},{0;2;5}),1)))</f>
        <v>#REF!</v>
      </c>
      <c r="I33" s="13"/>
    </row>
    <row r="34" spans="1:9" ht="12.75">
      <c r="A34" s="2"/>
      <c r="B34" s="2"/>
      <c r="C34" s="16"/>
      <c r="D34" s="17"/>
      <c r="E34" s="17"/>
      <c r="F34" s="17"/>
      <c r="G34" s="17"/>
      <c r="H34" s="17"/>
      <c r="I34" s="2"/>
    </row>
    <row r="35" spans="1:9" ht="12.75">
      <c r="A35" s="3" t="s">
        <v>21</v>
      </c>
      <c r="B35" s="18" t="str">
        <f>IF(NOT(ISNUMBER(B30)),excelblog_Komunikat1,IF(OR((B30*10^-12)&gt;=1,B30&lt;0),excelblog_Komunikat2,IF(TRIM(H33)&lt;&gt;"",TRIM(H33)&amp;" ","")&amp;IF(TRIM(G33)&lt;&gt;"",TRIM(G33)&amp;" ","")&amp;IF(TRIM(F33)&lt;&gt;"",TRIM(F33)&amp;" ","")&amp;IF(TRIM(E33)&lt;&gt;"",TRIM(E33)&amp;" ","")&amp;IF(TRIM(D33)&lt;&gt;"",D33&amp;" ","")))</f>
        <v>W polu z kwotą nie znajduje się liczba</v>
      </c>
      <c r="C35" s="19"/>
      <c r="D35" s="19"/>
      <c r="E35" s="19"/>
      <c r="F35" s="19"/>
      <c r="G35" s="19"/>
      <c r="H35" s="19"/>
      <c r="I35" s="20"/>
    </row>
    <row r="36" spans="1:9" ht="12.75">
      <c r="A36" s="3" t="s">
        <v>22</v>
      </c>
      <c r="B36" s="18" t="str">
        <f>IF(NOT(ISNUMBER(B30)),excelblog_Komunikat1,IF(OR((B30*10^-12)&gt;=1,B30&lt;0),excelblog_Komunikat2,IF(TRIM(H33)&lt;&gt;"",TRIM(H33)&amp;" ","")&amp;IF(TRIM(G33)&lt;&gt;"",TRIM(G33)&amp;" ","")&amp;IF(TRIM(F33)&lt;&gt;"",TRIM(F33)&amp;" ","")&amp;IF(TRIM(E33)&lt;&gt;"",TRIM(E33)&amp;", ","")&amp;IF(TRIM(D33)&lt;&gt;"",D33&amp;" ","")))</f>
        <v>W polu z kwotą nie znajduje się liczba</v>
      </c>
      <c r="C36" s="19"/>
      <c r="D36" s="19"/>
      <c r="E36" s="19"/>
      <c r="F36" s="19"/>
      <c r="G36" s="19"/>
      <c r="H36" s="19"/>
      <c r="I36" s="20"/>
    </row>
    <row r="37" spans="1:9" ht="12.75">
      <c r="A37" s="3" t="s">
        <v>23</v>
      </c>
      <c r="B37" s="18" t="str">
        <f>IF(NOT(ISNUMBER(B30)),excelblog_Komunikat1,IF(OR((B30*10^-12)&gt;=1,B30&lt;0),excelblog_Komunikat2,IF(TRIM(H33)&lt;&gt;"",TRIM(H33)&amp;" ","")&amp;IF(TRIM(G33)&lt;&gt;"",TRIM(G33)&amp;" ","")&amp;IF(TRIM(F33)&lt;&gt;"",TRIM(F33)&amp;" ","")&amp;IF(TRIM(E33)&lt;&gt;"",TRIM(E33)&amp;" ","")&amp;IF(TRIM(D33)&lt;&gt;"",C33&amp;" ","")))</f>
        <v>W polu z kwotą nie znajduje się liczba</v>
      </c>
      <c r="C37" s="19"/>
      <c r="D37" s="19"/>
      <c r="E37" s="19"/>
      <c r="F37" s="19"/>
      <c r="G37" s="19"/>
      <c r="H37" s="19"/>
      <c r="I37" s="20"/>
    </row>
    <row r="41" ht="12.75">
      <c r="A41" s="4"/>
    </row>
    <row r="42" spans="1:9" ht="12.75">
      <c r="A42" s="2"/>
      <c r="B42" s="3" t="s">
        <v>11</v>
      </c>
      <c r="C42" s="2"/>
      <c r="D42" s="5"/>
      <c r="E42" s="5"/>
      <c r="F42" s="5"/>
      <c r="G42" s="5"/>
      <c r="H42" s="5"/>
      <c r="I42" s="2"/>
    </row>
    <row r="43" spans="1:9" ht="12.75">
      <c r="A43" s="3" t="s">
        <v>11</v>
      </c>
      <c r="B43" s="6"/>
      <c r="C43" s="7"/>
      <c r="D43" s="5"/>
      <c r="E43" s="5"/>
      <c r="F43" s="5"/>
      <c r="G43" s="5"/>
      <c r="H43" s="5"/>
      <c r="I43" s="2"/>
    </row>
    <row r="44" spans="1:9" ht="12.75">
      <c r="A44" s="3"/>
      <c r="B44" s="7"/>
      <c r="C44" s="8" t="s">
        <v>13</v>
      </c>
      <c r="D44" s="9" t="s">
        <v>14</v>
      </c>
      <c r="E44" s="9" t="s">
        <v>15</v>
      </c>
      <c r="F44" s="9" t="s">
        <v>16</v>
      </c>
      <c r="G44" s="9" t="s">
        <v>17</v>
      </c>
      <c r="H44" s="9" t="s">
        <v>18</v>
      </c>
      <c r="I44" s="2"/>
    </row>
    <row r="45" spans="1:9" ht="12.75">
      <c r="A45" s="10" t="s">
        <v>19</v>
      </c>
      <c r="B45" s="2"/>
      <c r="C45" s="11"/>
      <c r="D45" s="12">
        <f>ROUND((B43-INT(B43))*100,0)</f>
        <v>0</v>
      </c>
      <c r="E45" s="12">
        <f>IF(B43&gt;=1,VALUE(RIGHT(LEFT(INT(B43),LEN(INT(B43))),3)),0)</f>
        <v>0</v>
      </c>
      <c r="F45" s="12">
        <f>IF(B43&gt;=1000,VALUE(TEXT(RIGHT(LEFT(INT(B43),LEN(INT(B43))-3),3),"000")),0)</f>
        <v>0</v>
      </c>
      <c r="G45" s="12">
        <f>IF(B43&gt;=1000000,VALUE(TEXT(RIGHT(LEFT(INT(B43),LEN(INT(B43))-6),3),"000")),0)</f>
        <v>0</v>
      </c>
      <c r="H45" s="12">
        <f>IF(B43&gt;=1000000000,VALUE(TEXT(RIGHT(LEFT(INT(B43),LEN(INT(B43))-9),3),"000")),0)</f>
        <v>0</v>
      </c>
      <c r="I45" s="2"/>
    </row>
    <row r="46" spans="1:9" ht="12.75">
      <c r="A46" s="10" t="s">
        <v>20</v>
      </c>
      <c r="B46" s="13"/>
      <c r="C46" s="14" t="str">
        <f>ROUND((B43-INT(B43))*100,0)&amp;"/"&amp;100&amp;" groszy"</f>
        <v>0/100 groszy</v>
      </c>
      <c r="D46" s="14" t="str">
        <f>IF(B43=0,"",IF(D45&lt;=20,IF(D45=0,"zero",INDEX(excelblog_Jednosci,D45)),INDEX(excelblog_Dziesiatki,INT(D45/10))&amp;IF(MOD(D45,10)," "&amp;INDEX(excelblog_Jednosci,MOD(D45,10)),"")))&amp;" "&amp;IF(B43=0,"",INDEX(IF(D45&lt;20,{"groszy";"grosz";"grosze";"groszy"},{"groszy";"grosze";"groszy"}),MATCH(IF(D45&lt;20,D45,MOD(D45,10)),IF(D45&lt;20,{0;1;2;5},{0;2;5}),1)))</f>
        <v> </v>
      </c>
      <c r="E46" s="15">
        <f>IF(OR(B43&lt;1,INT(E45/100)=0),"",INDEX(excelblog_Setki,INT(E45/100)))&amp;IF(E45-(INT(E45/100)*100)&lt;=20,IF(E45-(INT(E45/100)*100)=0,IF(OR(E45&gt;0,B43&lt;1),"","złotych")," "&amp;INDEX(excelblog_Jednosci,E45-(INT(E45/100)*100)))," "&amp;INDEX(excelblog_Dziesiatki,INT((E45-(INT(E45/100)*100))/10))&amp;IF(MOD((E45-(INT(E45/100)*100)),10)," "&amp;INDEX(excelblog_Jednosci,MOD((E45-(INT(E45/100)*100)),10)),""))&amp;IF(E45=0,""," "&amp;INDEX(IF(E45&lt;20,{"złotych";"złoty";"złote";"złotych"},{"złotych";"złote";"złotych"}),MATCH(IF(E45-(INT(E45/100)*100)&lt;20,E45-(INT(E45/100)*100),MOD((E45-(INT(E45/100)*100)),10)),IF(E45&lt;20,{0;1;2;5},{0;2;5}),1)))</f>
      </c>
      <c r="F46" s="15">
        <f>IF(OR(B43&lt;1,INT(F45/100)=0),"",INDEX(excelblog_Setki,INT(F45/100)))&amp;IF(F45-(INT(F45/100)*100)&lt;=20,IF(F45-(INT(F45/100)*100)=0,""," "&amp;INDEX(excelblog_Jednosci,F45-(INT(F45/100)*100)))," "&amp;INDEX(excelblog_Dziesiatki,INT((F45-(INT(F45/100)*100))/10))&amp;IF(MOD((F45-(INT(F45/100)*100)),10)," "&amp;INDEX(excelblog_Jednosci,MOD((F45-(INT(F45/100)*100)),10)),""))&amp;IF(F45=0,""," "&amp;INDEX(IF(F45&lt;20,{"";"tysiąc";"tysiące";"tysięcy"},{"tysięcy";"tysiące";"tysięcy"}),MATCH(IF(F45-(INT(F45/100)*100)&lt;20,F45-(INT(F45/100)*100),MOD((F45-(INT(F45/100)*100)),10)),IF(F45&lt;20,{0;1;2;5},{0;2;5}),1)))</f>
      </c>
      <c r="G46" s="15">
        <f>IF(OR(B43&lt;1,INT(G45/100)=0),"",INDEX(excelblog_Setki,INT(G45/100)))&amp;IF(G45-(INT(G45/100)*100)&lt;=20,IF(G45-(INT(G45/100)*100)=0,""," "&amp;INDEX(excelblog_Jednosci,G45-(INT(G45/100)*100)))," "&amp;INDEX(excelblog_Dziesiatki,INT((G45-(INT(G45/100)*100))/10))&amp;IF(MOD((G45-(INT(G45/100)*100)),10)," "&amp;INDEX(excelblog_Jednosci,MOD((G45-(INT(G45/100)*100)),10)),""))&amp;IF(G45=0,""," "&amp;INDEX(IF(G45&lt;20,{"";"milion";"miliony";"milion?w"},{"milion?w";"miliony";"milion?w"}),MATCH(IF(G45-(INT(G45/100)*100)&lt;20,G45-(INT(G45/100)*100),MOD((G45-(INT(G45/100)*100)),10)),IF(G45&lt;20,{0;1;2;5},{0;2;5}),1)))</f>
      </c>
      <c r="H46" s="14">
        <f>IF(OR(B43&lt;1,INT(H45/100)=0),"",INDEX(excelblog_Setki,INT(H45/100)))&amp;IF(H45-(INT(H45/100)*100)&lt;=20,IF(H45-(INT(H45/100)*100)=0,""," "&amp;INDEX(excelblog_Jednosci,H45-(INT(H45/100)*100)))," "&amp;INDEX(excelblog_Dziesiatki,INT((H45-(INT(H45/100)*100))/10))&amp;IF(MOD((H45-(INT(H45/100)*100)),10)," "&amp;INDEX(excelblog_Jednosci,MOD((H45-(INT(H45/100)*100)),10)),""))&amp;IF(H45=0,""," "&amp;INDEX(IF(H45&lt;20,{"";"miliard";"miliardy";"miliard?w"},{"miliard?w";"miliardy";"miliard?w"}),MATCH(IF(H45-(INT(H45/100)*100)&lt;20,H45-(INT(H45/100)*100),MOD((H45-(INT(H45/100)*100)),10)),IF(H45&lt;20,{0;1;2;5},{0;2;5}),1)))</f>
      </c>
      <c r="I46" s="13"/>
    </row>
    <row r="47" spans="1:9" ht="12.75">
      <c r="A47" s="2"/>
      <c r="B47" s="2"/>
      <c r="C47" s="16"/>
      <c r="D47" s="17"/>
      <c r="E47" s="17"/>
      <c r="F47" s="17"/>
      <c r="G47" s="17"/>
      <c r="H47" s="17"/>
      <c r="I47" s="2"/>
    </row>
    <row r="48" spans="1:9" ht="12.75">
      <c r="A48" s="3" t="s">
        <v>21</v>
      </c>
      <c r="B48" s="18" t="str">
        <f>IF(NOT(ISNUMBER(B43)),excelblog_Komunikat1,IF(OR((B43*10^-12)&gt;=1,B43&lt;0),excelblog_Komunikat2,IF(TRIM(H46)&lt;&gt;"",TRIM(H46)&amp;" ","")&amp;IF(TRIM(G46)&lt;&gt;"",TRIM(G46)&amp;" ","")&amp;IF(TRIM(F46)&lt;&gt;"",TRIM(F46)&amp;" ","")&amp;IF(TRIM(E46)&lt;&gt;"",TRIM(E46)&amp;" ","")&amp;IF(TRIM(D46)&lt;&gt;"",D46&amp;" ","")))</f>
        <v>W polu z kwotą nie znajduje się liczba</v>
      </c>
      <c r="C48" s="19"/>
      <c r="D48" s="19"/>
      <c r="E48" s="19"/>
      <c r="F48" s="19"/>
      <c r="G48" s="19"/>
      <c r="H48" s="19"/>
      <c r="I48" s="20"/>
    </row>
    <row r="49" spans="1:9" ht="12.75">
      <c r="A49" s="3" t="s">
        <v>22</v>
      </c>
      <c r="B49" s="18" t="str">
        <f>IF(NOT(ISNUMBER(B43)),excelblog_Komunikat1,IF(OR((B43*10^-12)&gt;=1,B43&lt;0),excelblog_Komunikat2,IF(TRIM(H46)&lt;&gt;"",TRIM(H46)&amp;" ","")&amp;IF(TRIM(G46)&lt;&gt;"",TRIM(G46)&amp;" ","")&amp;IF(TRIM(F46)&lt;&gt;"",TRIM(F46)&amp;" ","")&amp;IF(TRIM(E46)&lt;&gt;"",TRIM(E46)&amp;", ","")&amp;IF(TRIM(D46)&lt;&gt;"",D46&amp;" ","")))</f>
        <v>W polu z kwotą nie znajduje się liczba</v>
      </c>
      <c r="C49" s="19"/>
      <c r="D49" s="19"/>
      <c r="E49" s="19"/>
      <c r="F49" s="19"/>
      <c r="G49" s="19"/>
      <c r="H49" s="19"/>
      <c r="I49" s="20"/>
    </row>
    <row r="50" spans="1:9" ht="12.75">
      <c r="A50" s="3" t="s">
        <v>23</v>
      </c>
      <c r="B50" s="18" t="str">
        <f>IF(NOT(ISNUMBER(B43)),excelblog_Komunikat1,IF(OR((B43*10^-12)&gt;=1,B43&lt;0),excelblog_Komunikat2,IF(TRIM(H46)&lt;&gt;"",TRIM(H46)&amp;" ","")&amp;IF(TRIM(G46)&lt;&gt;"",TRIM(G46)&amp;" ","")&amp;IF(TRIM(F46)&lt;&gt;"",TRIM(F46)&amp;" ","")&amp;IF(TRIM(E46)&lt;&gt;"",TRIM(E46)&amp;" ","")&amp;IF(TRIM(D46)&lt;&gt;"",C46&amp;" ","")))</f>
        <v>W polu z kwotą nie znajduje się liczba</v>
      </c>
      <c r="C50" s="19"/>
      <c r="D50" s="19"/>
      <c r="E50" s="19"/>
      <c r="F50" s="19"/>
      <c r="G50" s="19"/>
      <c r="H50" s="19"/>
      <c r="I50" s="20"/>
    </row>
    <row r="54" ht="12.75">
      <c r="A54" s="4"/>
    </row>
    <row r="55" spans="1:9" ht="12.75">
      <c r="A55" s="2"/>
      <c r="B55" s="3" t="s">
        <v>11</v>
      </c>
      <c r="C55" s="2"/>
      <c r="D55" s="5"/>
      <c r="E55" s="5"/>
      <c r="F55" s="5"/>
      <c r="G55" s="5"/>
      <c r="H55" s="5"/>
      <c r="I55" s="2"/>
    </row>
    <row r="56" spans="1:9" ht="12.75">
      <c r="A56" s="3" t="s">
        <v>11</v>
      </c>
      <c r="B56" s="6"/>
      <c r="C56" s="7" t="s">
        <v>26</v>
      </c>
      <c r="D56" s="5"/>
      <c r="E56" s="5"/>
      <c r="F56" s="5"/>
      <c r="G56" s="5"/>
      <c r="H56" s="5"/>
      <c r="I56" s="2"/>
    </row>
    <row r="57" spans="1:9" ht="12.75">
      <c r="A57" s="3"/>
      <c r="B57" s="7"/>
      <c r="C57" s="8" t="s">
        <v>13</v>
      </c>
      <c r="D57" s="9" t="s">
        <v>14</v>
      </c>
      <c r="E57" s="9" t="s">
        <v>15</v>
      </c>
      <c r="F57" s="9" t="s">
        <v>16</v>
      </c>
      <c r="G57" s="9" t="s">
        <v>17</v>
      </c>
      <c r="H57" s="9" t="s">
        <v>18</v>
      </c>
      <c r="I57" s="2"/>
    </row>
    <row r="58" spans="1:9" ht="12.75">
      <c r="A58" s="10" t="s">
        <v>19</v>
      </c>
      <c r="B58" s="2"/>
      <c r="C58" s="11"/>
      <c r="D58" s="12">
        <f>ROUND((B56-INT(B56))*100,0)</f>
        <v>0</v>
      </c>
      <c r="E58" s="12">
        <f>IF(B56&gt;=1,VALUE(RIGHT(LEFT(INT(B56),LEN(INT(B56))),3)),0)</f>
        <v>0</v>
      </c>
      <c r="F58" s="12">
        <f>IF(B56&gt;=1000,VALUE(TEXT(RIGHT(LEFT(INT(B56),LEN(INT(B56))-3),3),"000")),0)</f>
        <v>0</v>
      </c>
      <c r="G58" s="12">
        <f>IF(B56&gt;=1000000,VALUE(TEXT(RIGHT(LEFT(INT(B56),LEN(INT(B56))-6),3),"000")),0)</f>
        <v>0</v>
      </c>
      <c r="H58" s="12">
        <f>IF(B56&gt;=1000000000,VALUE(TEXT(RIGHT(LEFT(INT(B56),LEN(INT(B56))-9),3),"000")),0)</f>
        <v>0</v>
      </c>
      <c r="I58" s="2"/>
    </row>
    <row r="59" spans="1:9" ht="12.75">
      <c r="A59" s="10" t="s">
        <v>20</v>
      </c>
      <c r="B59" s="13"/>
      <c r="C59" s="14" t="str">
        <f>ROUND((B56-INT(B56))*100,0)&amp;"/"&amp;100&amp;" groszy"</f>
        <v>0/100 groszy</v>
      </c>
      <c r="D59" s="14" t="str">
        <f>IF(B56=0,"",IF(D58&lt;=20,IF(D58=0,"zero",INDEX(excelblog_Jednosci,D58)),INDEX(excelblog_Dziesiatki,INT(D58/10))&amp;IF(MOD(D58,10)," "&amp;INDEX(excelblog_Jednosci,MOD(D58,10)),"")))&amp;" "&amp;IF(B56=0,"",INDEX(IF(D58&lt;20,{"groszy";"grosz";"grosze";"groszy"},{"groszy";"grosze";"groszy"}),MATCH(IF(D58&lt;20,D58,MOD(D58,10)),IF(D58&lt;20,{0;1;2;5},{0;2;5}),1)))</f>
        <v> </v>
      </c>
      <c r="E59" s="15">
        <f>IF(OR(B56&lt;1,INT(E58/100)=0),"",INDEX(excelblog_Setki,INT(E58/100)))&amp;IF(E58-(INT(E58/100)*100)&lt;=20,IF(E58-(INT(E58/100)*100)=0,IF(OR(E58&gt;0,B56&lt;1),"","złotych")," "&amp;INDEX(excelblog_Jednosci,E58-(INT(E58/100)*100)))," "&amp;INDEX(excelblog_Dziesiatki,INT((E58-(INT(E58/100)*100))/10))&amp;IF(MOD((E58-(INT(E58/100)*100)),10)," "&amp;INDEX(excelblog_Jednosci,MOD((E58-(INT(E58/100)*100)),10)),""))&amp;IF(E58=0,""," "&amp;INDEX(IF(E58&lt;20,{"złotych";"złoty";"złote";"złotych"},{"złotych";"złote";"złotych"}),MATCH(IF(E58-(INT(E58/100)*100)&lt;20,E58-(INT(E58/100)*100),MOD((E58-(INT(E58/100)*100)),10)),IF(E58&lt;20,{0;1;2;5},{0;2;5}),1)))</f>
      </c>
      <c r="F59" s="15">
        <f>IF(OR(B56&lt;1,INT(F58/100)=0),"",INDEX(excelblog_Setki,INT(F58/100)))&amp;IF(F58-(INT(F58/100)*100)&lt;=20,IF(F58-(INT(F58/100)*100)=0,""," "&amp;INDEX(excelblog_Jednosci,F58-(INT(F58/100)*100)))," "&amp;INDEX(excelblog_Dziesiatki,INT((F58-(INT(F58/100)*100))/10))&amp;IF(MOD((F58-(INT(F58/100)*100)),10)," "&amp;INDEX(excelblog_Jednosci,MOD((F58-(INT(F58/100)*100)),10)),""))&amp;IF(F58=0,""," "&amp;INDEX(IF(F58&lt;20,{"";"tysiąc";"tysiące";"tysięcy"},{"tysięcy";"tysiące";"tysięcy"}),MATCH(IF(F58-(INT(F58/100)*100)&lt;20,F58-(INT(F58/100)*100),MOD((F58-(INT(F58/100)*100)),10)),IF(F58&lt;20,{0;1;2;5},{0;2;5}),1)))</f>
      </c>
      <c r="G59" s="15">
        <f>IF(OR(B56&lt;1,INT(G58/100)=0),"",INDEX(excelblog_Setki,INT(G58/100)))&amp;IF(G58-(INT(G58/100)*100)&lt;=20,IF(G58-(INT(G58/100)*100)=0,""," "&amp;INDEX(excelblog_Jednosci,G58-(INT(G58/100)*100)))," "&amp;INDEX(excelblog_Dziesiatki,INT((G58-(INT(G58/100)*100))/10))&amp;IF(MOD((G58-(INT(G58/100)*100)),10)," "&amp;INDEX(excelblog_Jednosci,MOD((G58-(INT(G58/100)*100)),10)),""))&amp;IF(G58=0,""," "&amp;INDEX(IF(G58&lt;20,{"";"milion";"miliony";"milion?w"},{"milion?w";"miliony";"milion?w"}),MATCH(IF(G58-(INT(G58/100)*100)&lt;20,G58-(INT(G58/100)*100),MOD((G58-(INT(G58/100)*100)),10)),IF(G58&lt;20,{0;1;2;5},{0;2;5}),1)))</f>
      </c>
      <c r="H59" s="14">
        <f>IF(OR(B56&lt;1,INT(H58/100)=0),"",INDEX(excelblog_Setki,INT(H58/100)))&amp;IF(H58-(INT(H58/100)*100)&lt;=20,IF(H58-(INT(H58/100)*100)=0,""," "&amp;INDEX(excelblog_Jednosci,H58-(INT(H58/100)*100)))," "&amp;INDEX(excelblog_Dziesiatki,INT((H58-(INT(H58/100)*100))/10))&amp;IF(MOD((H58-(INT(H58/100)*100)),10)," "&amp;INDEX(excelblog_Jednosci,MOD((H58-(INT(H58/100)*100)),10)),""))&amp;IF(H58=0,""," "&amp;INDEX(IF(H58&lt;20,{"";"miliard";"miliardy";"miliard?w"},{"miliard?w";"miliardy";"miliard?w"}),MATCH(IF(H58-(INT(H58/100)*100)&lt;20,H58-(INT(H58/100)*100),MOD((H58-(INT(H58/100)*100)),10)),IF(H58&lt;20,{0;1;2;5},{0;2;5}),1)))</f>
      </c>
      <c r="I59" s="13"/>
    </row>
    <row r="60" spans="1:9" ht="12.75">
      <c r="A60" s="2"/>
      <c r="B60" s="2"/>
      <c r="C60" s="16"/>
      <c r="D60" s="17"/>
      <c r="E60" s="17"/>
      <c r="F60" s="17"/>
      <c r="G60" s="17"/>
      <c r="H60" s="17"/>
      <c r="I60" s="2"/>
    </row>
    <row r="61" spans="1:9" ht="12.75">
      <c r="A61" s="3" t="s">
        <v>21</v>
      </c>
      <c r="B61" s="18" t="str">
        <f>IF(NOT(ISNUMBER(B56)),excelblog_Komunikat1,IF(OR((B56*10^-12)&gt;=1,B56&lt;0),excelblog_Komunikat2,IF(TRIM(H59)&lt;&gt;"",TRIM(H59)&amp;" ","")&amp;IF(TRIM(G59)&lt;&gt;"",TRIM(G59)&amp;" ","")&amp;IF(TRIM(F59)&lt;&gt;"",TRIM(F59)&amp;" ","")&amp;IF(TRIM(E59)&lt;&gt;"",TRIM(E59)&amp;" ","")&amp;IF(TRIM(D59)&lt;&gt;"",D59&amp;" ","")))</f>
        <v>W polu z kwotą nie znajduje się liczba</v>
      </c>
      <c r="C61" s="19"/>
      <c r="D61" s="19"/>
      <c r="E61" s="19"/>
      <c r="F61" s="19"/>
      <c r="G61" s="19"/>
      <c r="H61" s="19"/>
      <c r="I61" s="20"/>
    </row>
    <row r="62" spans="1:9" ht="12.75">
      <c r="A62" s="3" t="s">
        <v>22</v>
      </c>
      <c r="B62" s="18" t="str">
        <f>IF(NOT(ISNUMBER(B56)),excelblog_Komunikat1,IF(OR((B56*10^-12)&gt;=1,B56&lt;0),excelblog_Komunikat2,IF(TRIM(H59)&lt;&gt;"",TRIM(H59)&amp;" ","")&amp;IF(TRIM(G59)&lt;&gt;"",TRIM(G59)&amp;" ","")&amp;IF(TRIM(F59)&lt;&gt;"",TRIM(F59)&amp;" ","")&amp;IF(TRIM(E59)&lt;&gt;"",TRIM(E59)&amp;", ","")&amp;IF(TRIM(D59)&lt;&gt;"",D59&amp;" ","")))</f>
        <v>W polu z kwotą nie znajduje się liczba</v>
      </c>
      <c r="C62" s="19"/>
      <c r="D62" s="19"/>
      <c r="E62" s="19"/>
      <c r="F62" s="19"/>
      <c r="G62" s="19"/>
      <c r="H62" s="19"/>
      <c r="I62" s="20"/>
    </row>
    <row r="63" spans="1:9" ht="12.75">
      <c r="A63" s="3" t="s">
        <v>23</v>
      </c>
      <c r="B63" s="18" t="str">
        <f>IF(NOT(ISNUMBER(B56)),excelblog_Komunikat1,IF(OR((B56*10^-12)&gt;=1,B56&lt;0),excelblog_Komunikat2,IF(TRIM(H59)&lt;&gt;"",TRIM(H59)&amp;" ","")&amp;IF(TRIM(G59)&lt;&gt;"",TRIM(G59)&amp;" ","")&amp;IF(TRIM(F59)&lt;&gt;"",TRIM(F59)&amp;" ","")&amp;IF(TRIM(E59)&lt;&gt;"",TRIM(E59)&amp;" ","")&amp;IF(TRIM(D59)&lt;&gt;"",C59&amp;" ","")))</f>
        <v>W polu z kwotą nie znajduje się liczba</v>
      </c>
      <c r="C63" s="19"/>
      <c r="D63" s="19"/>
      <c r="E63" s="19"/>
      <c r="F63" s="19"/>
      <c r="G63" s="19"/>
      <c r="H63" s="19"/>
      <c r="I63" s="20"/>
    </row>
    <row r="101" ht="12.75">
      <c r="A101" s="1" t="s">
        <v>28</v>
      </c>
    </row>
    <row r="102" ht="12.75">
      <c r="A102" s="4"/>
    </row>
    <row r="103" spans="1:9" ht="12.75">
      <c r="A103" s="2"/>
      <c r="B103" s="3" t="s">
        <v>11</v>
      </c>
      <c r="C103" s="2"/>
      <c r="D103" s="5"/>
      <c r="E103" s="5"/>
      <c r="F103" s="5"/>
      <c r="G103" s="5"/>
      <c r="H103" s="5"/>
      <c r="I103" s="2"/>
    </row>
    <row r="104" spans="1:9" ht="12.75">
      <c r="A104" s="3" t="s">
        <v>11</v>
      </c>
      <c r="B104" s="6" t="e">
        <f>Arkusz1!#REF!</f>
        <v>#REF!</v>
      </c>
      <c r="C104" s="7" t="s">
        <v>12</v>
      </c>
      <c r="D104" s="5"/>
      <c r="E104" s="5"/>
      <c r="F104" s="5"/>
      <c r="G104" s="5"/>
      <c r="H104" s="5"/>
      <c r="I104" s="2"/>
    </row>
    <row r="105" spans="1:9" ht="12.75">
      <c r="A105" s="3"/>
      <c r="B105" s="7"/>
      <c r="C105" s="8" t="s">
        <v>13</v>
      </c>
      <c r="D105" s="9" t="s">
        <v>14</v>
      </c>
      <c r="E105" s="9" t="s">
        <v>15</v>
      </c>
      <c r="F105" s="9" t="s">
        <v>16</v>
      </c>
      <c r="G105" s="9" t="s">
        <v>17</v>
      </c>
      <c r="H105" s="9" t="s">
        <v>18</v>
      </c>
      <c r="I105" s="2"/>
    </row>
    <row r="106" spans="1:9" ht="12.75">
      <c r="A106" s="10" t="s">
        <v>19</v>
      </c>
      <c r="B106" s="2"/>
      <c r="C106" s="11"/>
      <c r="D106" s="12" t="e">
        <f>ROUND((B104-INT(B104))*100,0)</f>
        <v>#REF!</v>
      </c>
      <c r="E106" s="12" t="e">
        <f>IF(B104&gt;=1,VALUE(RIGHT(LEFT(INT(B104),LEN(INT(B104))),3)),0)</f>
        <v>#REF!</v>
      </c>
      <c r="F106" s="12" t="e">
        <f>IF(B104&gt;=1000,VALUE(TEXT(RIGHT(LEFT(INT(B104),LEN(INT(B104))-3),3),"000")),0)</f>
        <v>#REF!</v>
      </c>
      <c r="G106" s="12" t="e">
        <f>IF(B104&gt;=1000000,VALUE(TEXT(RIGHT(LEFT(INT(B104),LEN(INT(B104))-6),3),"000")),0)</f>
        <v>#REF!</v>
      </c>
      <c r="H106" s="12" t="e">
        <f>IF(B104&gt;=1000000000,VALUE(TEXT(RIGHT(LEFT(INT(B104),LEN(INT(B104))-9),3),"000")),0)</f>
        <v>#REF!</v>
      </c>
      <c r="I106" s="2"/>
    </row>
    <row r="107" spans="1:9" ht="12.75">
      <c r="A107" s="10" t="s">
        <v>20</v>
      </c>
      <c r="B107" s="13"/>
      <c r="C107" s="14" t="e">
        <f>ROUND((B104-INT(B104))*100,0)&amp;"/"&amp;100&amp;" groszy"</f>
        <v>#REF!</v>
      </c>
      <c r="D107" s="14" t="e">
        <f>IF(B104=0,"",IF(D106&lt;=20,IF(D106=0,"zero",INDEX(excelblog_Jednosci,D106)),INDEX(excelblog_Dziesiatki,INT(D106/10))&amp;IF(MOD(D106,10)," "&amp;INDEX(excelblog_Jednosci,MOD(D106,10)),"")))&amp;" "&amp;IF(B104=0,"",INDEX(IF(D106&lt;20,{"groszy";"grosz";"grosze";"groszy"},{"groszy";"grosze";"groszy"}),MATCH(IF(D106&lt;20,D106,MOD(D106,10)),IF(D106&lt;20,{0;1;2;5},{0;2;5}),1)))</f>
        <v>#REF!</v>
      </c>
      <c r="E107" s="15" t="e">
        <f>IF(OR(B104&lt;1,INT(E106/100)=0),"",INDEX(excelblog_Setki,INT(E106/100)))&amp;IF(E106-(INT(E106/100)*100)&lt;=20,IF(E106-(INT(E106/100)*100)=0,IF(OR(E106&gt;0,B104&lt;1),"","złotych")," "&amp;INDEX(excelblog_Jednosci,E106-(INT(E106/100)*100)))," "&amp;INDEX(excelblog_Dziesiatki,INT((E106-(INT(E106/100)*100))/10))&amp;IF(MOD((E106-(INT(E106/100)*100)),10)," "&amp;INDEX(excelblog_Jednosci,MOD((E106-(INT(E106/100)*100)),10)),""))&amp;IF(E106=0,""," "&amp;INDEX(IF(E106&lt;20,{"złotych";"złoty";"złote";"złotych"},{"złotych";"złote";"złotych"}),MATCH(IF(E106-(INT(E106/100)*100)&lt;20,E106-(INT(E106/100)*100),MOD((E106-(INT(E106/100)*100)),10)),IF(E106&lt;20,{0;1;2;5},{0;2;5}),1)))</f>
        <v>#REF!</v>
      </c>
      <c r="F107" s="15" t="e">
        <f>IF(OR(B104&lt;1,INT(F106/100)=0),"",INDEX(excelblog_Setki,INT(F106/100)))&amp;IF(F106-(INT(F106/100)*100)&lt;=20,IF(F106-(INT(F106/100)*100)=0,""," "&amp;INDEX(excelblog_Jednosci,F106-(INT(F106/100)*100)))," "&amp;INDEX(excelblog_Dziesiatki,INT((F106-(INT(F106/100)*100))/10))&amp;IF(MOD((F106-(INT(F106/100)*100)),10)," "&amp;INDEX(excelblog_Jednosci,MOD((F106-(INT(F106/100)*100)),10)),""))&amp;IF(F106=0,""," "&amp;INDEX(IF(F106&lt;20,{"";"tysiąc";"tysiące";"tysięcy"},{"tysięcy";"tysiące";"tysięcy"}),MATCH(IF(F106-(INT(F106/100)*100)&lt;20,F106-(INT(F106/100)*100),MOD((F106-(INT(F106/100)*100)),10)),IF(F106&lt;20,{0;1;2;5},{0;2;5}),1)))</f>
        <v>#REF!</v>
      </c>
      <c r="G107" s="15" t="e">
        <f>IF(OR(B104&lt;1,INT(G106/100)=0),"",INDEX(excelblog_Setki,INT(G106/100)))&amp;IF(G106-(INT(G106/100)*100)&lt;=20,IF(G106-(INT(G106/100)*100)=0,""," "&amp;INDEX(excelblog_Jednosci,G106-(INT(G106/100)*100)))," "&amp;INDEX(excelblog_Dziesiatki,INT((G106-(INT(G106/100)*100))/10))&amp;IF(MOD((G106-(INT(G106/100)*100)),10)," "&amp;INDEX(excelblog_Jednosci,MOD((G106-(INT(G106/100)*100)),10)),""))&amp;IF(G106=0,""," "&amp;INDEX(IF(G106&lt;20,{"";"milion";"miliony";"milion?w"},{"milion?w";"miliony";"milion?w"}),MATCH(IF(G106-(INT(G106/100)*100)&lt;20,G106-(INT(G106/100)*100),MOD((G106-(INT(G106/100)*100)),10)),IF(G106&lt;20,{0;1;2;5},{0;2;5}),1)))</f>
        <v>#REF!</v>
      </c>
      <c r="H107" s="14" t="e">
        <f>IF(OR(B104&lt;1,INT(H106/100)=0),"",INDEX(excelblog_Setki,INT(H106/100)))&amp;IF(H106-(INT(H106/100)*100)&lt;=20,IF(H106-(INT(H106/100)*100)=0,""," "&amp;INDEX(excelblog_Jednosci,H106-(INT(H106/100)*100)))," "&amp;INDEX(excelblog_Dziesiatki,INT((H106-(INT(H106/100)*100))/10))&amp;IF(MOD((H106-(INT(H106/100)*100)),10)," "&amp;INDEX(excelblog_Jednosci,MOD((H106-(INT(H106/100)*100)),10)),""))&amp;IF(H106=0,""," "&amp;INDEX(IF(H106&lt;20,{"";"miliard";"miliardy";"miliard?w"},{"miliard?w";"miliardy";"miliard?w"}),MATCH(IF(H106-(INT(H106/100)*100)&lt;20,H106-(INT(H106/100)*100),MOD((H106-(INT(H106/100)*100)),10)),IF(H106&lt;20,{0;1;2;5},{0;2;5}),1)))</f>
        <v>#REF!</v>
      </c>
      <c r="I107" s="13"/>
    </row>
    <row r="108" spans="1:9" ht="12.75">
      <c r="A108" s="2"/>
      <c r="B108" s="2"/>
      <c r="C108" s="16"/>
      <c r="D108" s="17"/>
      <c r="E108" s="17"/>
      <c r="F108" s="17"/>
      <c r="G108" s="17"/>
      <c r="H108" s="17"/>
      <c r="I108" s="2"/>
    </row>
    <row r="109" spans="1:9" ht="12.75">
      <c r="A109" s="3" t="s">
        <v>21</v>
      </c>
      <c r="B109" s="18" t="str">
        <f>IF(NOT(ISNUMBER(B104)),excelblog_Komunikat1,IF(OR((B104*10^-12)&gt;=1,B104&lt;0),excelblog_Komunikat2,IF(TRIM(H107)&lt;&gt;"",TRIM(H107)&amp;" ","")&amp;IF(TRIM(G107)&lt;&gt;"",TRIM(G107)&amp;" ","")&amp;IF(TRIM(F107)&lt;&gt;"",TRIM(F107)&amp;" ","")&amp;IF(TRIM(E107)&lt;&gt;"",TRIM(E107)&amp;" ","")&amp;IF(TRIM(D107)&lt;&gt;"",D107&amp;" ","")))</f>
        <v>W polu z kwotą nie znajduje się liczba</v>
      </c>
      <c r="C109" s="19"/>
      <c r="D109" s="19"/>
      <c r="E109" s="19"/>
      <c r="F109" s="19"/>
      <c r="G109" s="19"/>
      <c r="H109" s="19"/>
      <c r="I109" s="20"/>
    </row>
    <row r="110" spans="1:9" ht="12.75">
      <c r="A110" s="3" t="s">
        <v>22</v>
      </c>
      <c r="B110" s="18" t="str">
        <f>IF(NOT(ISNUMBER(B104)),excelblog_Komunikat1,IF(OR((B104*10^-12)&gt;=1,B104&lt;0),excelblog_Komunikat2,IF(TRIM(H107)&lt;&gt;"",TRIM(H107)&amp;" ","")&amp;IF(TRIM(G107)&lt;&gt;"",TRIM(G107)&amp;" ","")&amp;IF(TRIM(F107)&lt;&gt;"",TRIM(F107)&amp;" ","")&amp;IF(TRIM(E107)&lt;&gt;"",TRIM(E107)&amp;", ","")&amp;IF(TRIM(D107)&lt;&gt;"",D107&amp;" ","")))</f>
        <v>W polu z kwotą nie znajduje się liczba</v>
      </c>
      <c r="C110" s="19"/>
      <c r="D110" s="19"/>
      <c r="E110" s="19"/>
      <c r="F110" s="19"/>
      <c r="G110" s="19"/>
      <c r="H110" s="19"/>
      <c r="I110" s="20"/>
    </row>
    <row r="111" spans="1:9" ht="12.75">
      <c r="A111" s="3" t="s">
        <v>23</v>
      </c>
      <c r="B111" s="18" t="str">
        <f>IF(NOT(ISNUMBER(B104)),excelblog_Komunikat1,IF(OR((B104*10^-12)&gt;=1,B104&lt;0),excelblog_Komunikat2,IF(TRIM(H107)&lt;&gt;"",TRIM(H107)&amp;" ","")&amp;IF(TRIM(G107)&lt;&gt;"",TRIM(G107)&amp;" ","")&amp;IF(TRIM(F107)&lt;&gt;"",TRIM(F107)&amp;" ","")&amp;IF(TRIM(E107)&lt;&gt;"",TRIM(E107)&amp;" ","")&amp;IF(TRIM(D107)&lt;&gt;"",C107&amp;" ","")))</f>
        <v>W polu z kwotą nie znajduje się liczba</v>
      </c>
      <c r="C111" s="19"/>
      <c r="D111" s="19"/>
      <c r="E111" s="19"/>
      <c r="F111" s="19"/>
      <c r="G111" s="19"/>
      <c r="H111" s="19"/>
      <c r="I111" s="20"/>
    </row>
    <row r="112" spans="1:9" ht="12.75">
      <c r="A112" s="3"/>
      <c r="B112" s="2"/>
      <c r="C112" s="2"/>
      <c r="D112" s="5"/>
      <c r="E112" s="5"/>
      <c r="F112" s="5"/>
      <c r="G112" s="5"/>
      <c r="H112" s="5"/>
      <c r="I112" s="2"/>
    </row>
    <row r="115" ht="12.75">
      <c r="A115" s="4"/>
    </row>
    <row r="116" spans="1:9" ht="12.75">
      <c r="A116" s="2"/>
      <c r="B116" s="3" t="s">
        <v>11</v>
      </c>
      <c r="C116" s="2"/>
      <c r="D116" s="5"/>
      <c r="E116" s="5"/>
      <c r="F116" s="5"/>
      <c r="G116" s="5"/>
      <c r="H116" s="5"/>
      <c r="I116" s="2"/>
    </row>
    <row r="117" spans="1:9" ht="12.75">
      <c r="A117" s="3" t="s">
        <v>11</v>
      </c>
      <c r="B117" s="6" t="e">
        <f>Arkusz1!#REF!</f>
        <v>#REF!</v>
      </c>
      <c r="C117" s="7" t="s">
        <v>24</v>
      </c>
      <c r="D117" s="5"/>
      <c r="E117" s="5"/>
      <c r="F117" s="5"/>
      <c r="G117" s="5"/>
      <c r="H117" s="5"/>
      <c r="I117" s="2"/>
    </row>
    <row r="118" spans="1:9" ht="12.75">
      <c r="A118" s="3"/>
      <c r="B118" s="7"/>
      <c r="C118" s="8" t="s">
        <v>13</v>
      </c>
      <c r="D118" s="9" t="s">
        <v>14</v>
      </c>
      <c r="E118" s="9" t="s">
        <v>15</v>
      </c>
      <c r="F118" s="9" t="s">
        <v>16</v>
      </c>
      <c r="G118" s="9" t="s">
        <v>17</v>
      </c>
      <c r="H118" s="9" t="s">
        <v>18</v>
      </c>
      <c r="I118" s="2"/>
    </row>
    <row r="119" spans="1:9" ht="12.75">
      <c r="A119" s="10" t="s">
        <v>19</v>
      </c>
      <c r="B119" s="2"/>
      <c r="C119" s="11"/>
      <c r="D119" s="12" t="e">
        <f>ROUND((B117-INT(B117))*100,0)</f>
        <v>#REF!</v>
      </c>
      <c r="E119" s="12" t="e">
        <f>IF(B117&gt;=1,VALUE(RIGHT(LEFT(INT(B117),LEN(INT(B117))),3)),0)</f>
        <v>#REF!</v>
      </c>
      <c r="F119" s="12" t="e">
        <f>IF(B117&gt;=1000,VALUE(TEXT(RIGHT(LEFT(INT(B117),LEN(INT(B117))-3),3),"000")),0)</f>
        <v>#REF!</v>
      </c>
      <c r="G119" s="12" t="e">
        <f>IF(B117&gt;=1000000,VALUE(TEXT(RIGHT(LEFT(INT(B117),LEN(INT(B117))-6),3),"000")),0)</f>
        <v>#REF!</v>
      </c>
      <c r="H119" s="12" t="e">
        <f>IF(B117&gt;=1000000000,VALUE(TEXT(RIGHT(LEFT(INT(B117),LEN(INT(B117))-9),3),"000")),0)</f>
        <v>#REF!</v>
      </c>
      <c r="I119" s="2"/>
    </row>
    <row r="120" spans="1:9" ht="12.75">
      <c r="A120" s="10" t="s">
        <v>20</v>
      </c>
      <c r="B120" s="13"/>
      <c r="C120" s="14" t="e">
        <f>ROUND((B117-INT(B117))*100,0)&amp;"/"&amp;100&amp;" groszy"</f>
        <v>#REF!</v>
      </c>
      <c r="D120" s="14" t="e">
        <f>IF(B117=0,"",IF(D119&lt;=20,IF(D119=0,"zero",INDEX(excelblog_Jednosci,D119)),INDEX(excelblog_Dziesiatki,INT(D119/10))&amp;IF(MOD(D119,10)," "&amp;INDEX(excelblog_Jednosci,MOD(D119,10)),"")))&amp;" "&amp;IF(B117=0,"",INDEX(IF(D119&lt;20,{"groszy";"grosz";"grosze";"groszy"},{"groszy";"grosze";"groszy"}),MATCH(IF(D119&lt;20,D119,MOD(D119,10)),IF(D119&lt;20,{0;1;2;5},{0;2;5}),1)))</f>
        <v>#REF!</v>
      </c>
      <c r="E120" s="15" t="e">
        <f>IF(OR(B117&lt;1,INT(E119/100)=0),"",INDEX(excelblog_Setki,INT(E119/100)))&amp;IF(E119-(INT(E119/100)*100)&lt;=20,IF(E119-(INT(E119/100)*100)=0,IF(OR(E119&gt;0,B117&lt;1),"","złotych")," "&amp;INDEX(excelblog_Jednosci,E119-(INT(E119/100)*100)))," "&amp;INDEX(excelblog_Dziesiatki,INT((E119-(INT(E119/100)*100))/10))&amp;IF(MOD((E119-(INT(E119/100)*100)),10)," "&amp;INDEX(excelblog_Jednosci,MOD((E119-(INT(E119/100)*100)),10)),""))&amp;IF(E119=0,""," "&amp;INDEX(IF(E119&lt;20,{"złotych";"złoty";"złote";"złotych"},{"złotych";"złote";"złotych"}),MATCH(IF(E119-(INT(E119/100)*100)&lt;20,E119-(INT(E119/100)*100),MOD((E119-(INT(E119/100)*100)),10)),IF(E119&lt;20,{0;1;2;5},{0;2;5}),1)))</f>
        <v>#REF!</v>
      </c>
      <c r="F120" s="15" t="e">
        <f>IF(OR(B117&lt;1,INT(F119/100)=0),"",INDEX(excelblog_Setki,INT(F119/100)))&amp;IF(F119-(INT(F119/100)*100)&lt;=20,IF(F119-(INT(F119/100)*100)=0,""," "&amp;INDEX(excelblog_Jednosci,F119-(INT(F119/100)*100)))," "&amp;INDEX(excelblog_Dziesiatki,INT((F119-(INT(F119/100)*100))/10))&amp;IF(MOD((F119-(INT(F119/100)*100)),10)," "&amp;INDEX(excelblog_Jednosci,MOD((F119-(INT(F119/100)*100)),10)),""))&amp;IF(F119=0,""," "&amp;INDEX(IF(F119&lt;20,{"";"tysiąc";"tysiące";"tysięcy"},{"tysięcy";"tysiące";"tysięcy"}),MATCH(IF(F119-(INT(F119/100)*100)&lt;20,F119-(INT(F119/100)*100),MOD((F119-(INT(F119/100)*100)),10)),IF(F119&lt;20,{0;1;2;5},{0;2;5}),1)))</f>
        <v>#REF!</v>
      </c>
      <c r="G120" s="15" t="e">
        <f>IF(OR(B117&lt;1,INT(G119/100)=0),"",INDEX(excelblog_Setki,INT(G119/100)))&amp;IF(G119-(INT(G119/100)*100)&lt;=20,IF(G119-(INT(G119/100)*100)=0,""," "&amp;INDEX(excelblog_Jednosci,G119-(INT(G119/100)*100)))," "&amp;INDEX(excelblog_Dziesiatki,INT((G119-(INT(G119/100)*100))/10))&amp;IF(MOD((G119-(INT(G119/100)*100)),10)," "&amp;INDEX(excelblog_Jednosci,MOD((G119-(INT(G119/100)*100)),10)),""))&amp;IF(G119=0,""," "&amp;INDEX(IF(G119&lt;20,{"";"milion";"miliony";"milion?w"},{"milion?w";"miliony";"milion?w"}),MATCH(IF(G119-(INT(G119/100)*100)&lt;20,G119-(INT(G119/100)*100),MOD((G119-(INT(G119/100)*100)),10)),IF(G119&lt;20,{0;1;2;5},{0;2;5}),1)))</f>
        <v>#REF!</v>
      </c>
      <c r="H120" s="14" t="e">
        <f>IF(OR(B117&lt;1,INT(H119/100)=0),"",INDEX(excelblog_Setki,INT(H119/100)))&amp;IF(H119-(INT(H119/100)*100)&lt;=20,IF(H119-(INT(H119/100)*100)=0,""," "&amp;INDEX(excelblog_Jednosci,H119-(INT(H119/100)*100)))," "&amp;INDEX(excelblog_Dziesiatki,INT((H119-(INT(H119/100)*100))/10))&amp;IF(MOD((H119-(INT(H119/100)*100)),10)," "&amp;INDEX(excelblog_Jednosci,MOD((H119-(INT(H119/100)*100)),10)),""))&amp;IF(H119=0,""," "&amp;INDEX(IF(H119&lt;20,{"";"miliard";"miliardy";"miliard?w"},{"miliard?w";"miliardy";"miliard?w"}),MATCH(IF(H119-(INT(H119/100)*100)&lt;20,H119-(INT(H119/100)*100),MOD((H119-(INT(H119/100)*100)),10)),IF(H119&lt;20,{0;1;2;5},{0;2;5}),1)))</f>
        <v>#REF!</v>
      </c>
      <c r="I120" s="13"/>
    </row>
    <row r="121" spans="1:9" ht="12.75">
      <c r="A121" s="2"/>
      <c r="B121" s="2"/>
      <c r="C121" s="16"/>
      <c r="D121" s="17"/>
      <c r="E121" s="17"/>
      <c r="F121" s="17"/>
      <c r="G121" s="17"/>
      <c r="H121" s="17"/>
      <c r="I121" s="2"/>
    </row>
    <row r="122" spans="1:9" ht="12.75">
      <c r="A122" s="3" t="s">
        <v>21</v>
      </c>
      <c r="B122" s="18" t="str">
        <f>IF(NOT(ISNUMBER(B117)),excelblog_Komunikat1,IF(OR((B117*10^-12)&gt;=1,B117&lt;0),excelblog_Komunikat2,IF(TRIM(H120)&lt;&gt;"",TRIM(H120)&amp;" ","")&amp;IF(TRIM(G120)&lt;&gt;"",TRIM(G120)&amp;" ","")&amp;IF(TRIM(F120)&lt;&gt;"",TRIM(F120)&amp;" ","")&amp;IF(TRIM(E120)&lt;&gt;"",TRIM(E120)&amp;" ","")&amp;IF(TRIM(D120)&lt;&gt;"",D120&amp;" ","")))</f>
        <v>W polu z kwotą nie znajduje się liczba</v>
      </c>
      <c r="C122" s="19"/>
      <c r="D122" s="19"/>
      <c r="E122" s="19"/>
      <c r="F122" s="19"/>
      <c r="G122" s="19"/>
      <c r="H122" s="19"/>
      <c r="I122" s="20"/>
    </row>
    <row r="123" spans="1:9" ht="12.75">
      <c r="A123" s="3" t="s">
        <v>22</v>
      </c>
      <c r="B123" s="18" t="str">
        <f>IF(NOT(ISNUMBER(B117)),excelblog_Komunikat1,IF(OR((B117*10^-12)&gt;=1,B117&lt;0),excelblog_Komunikat2,IF(TRIM(H120)&lt;&gt;"",TRIM(H120)&amp;" ","")&amp;IF(TRIM(G120)&lt;&gt;"",TRIM(G120)&amp;" ","")&amp;IF(TRIM(F120)&lt;&gt;"",TRIM(F120)&amp;" ","")&amp;IF(TRIM(E120)&lt;&gt;"",TRIM(E120)&amp;", ","")&amp;IF(TRIM(D120)&lt;&gt;"",D120&amp;" ","")))</f>
        <v>W polu z kwotą nie znajduje się liczba</v>
      </c>
      <c r="C123" s="19"/>
      <c r="D123" s="19"/>
      <c r="E123" s="19"/>
      <c r="F123" s="19"/>
      <c r="G123" s="19"/>
      <c r="H123" s="19"/>
      <c r="I123" s="20"/>
    </row>
    <row r="124" spans="1:9" ht="12.75">
      <c r="A124" s="3" t="s">
        <v>23</v>
      </c>
      <c r="B124" s="18" t="str">
        <f>IF(NOT(ISNUMBER(B117)),excelblog_Komunikat1,IF(OR((B117*10^-12)&gt;=1,B117&lt;0),excelblog_Komunikat2,IF(TRIM(H120)&lt;&gt;"",TRIM(H120)&amp;" ","")&amp;IF(TRIM(G120)&lt;&gt;"",TRIM(G120)&amp;" ","")&amp;IF(TRIM(F120)&lt;&gt;"",TRIM(F120)&amp;" ","")&amp;IF(TRIM(E120)&lt;&gt;"",TRIM(E120)&amp;" ","")&amp;IF(TRIM(D120)&lt;&gt;"",C120&amp;" ","")))</f>
        <v>W polu z kwotą nie znajduje się liczba</v>
      </c>
      <c r="C124" s="19"/>
      <c r="D124" s="19"/>
      <c r="E124" s="19"/>
      <c r="F124" s="19"/>
      <c r="G124" s="19"/>
      <c r="H124" s="19"/>
      <c r="I124" s="20"/>
    </row>
    <row r="128" ht="12.75">
      <c r="A128" s="4"/>
    </row>
    <row r="129" spans="1:9" ht="12.75">
      <c r="A129" s="2"/>
      <c r="B129" s="3" t="s">
        <v>11</v>
      </c>
      <c r="C129" s="2"/>
      <c r="D129" s="5"/>
      <c r="E129" s="5"/>
      <c r="F129" s="5"/>
      <c r="G129" s="5"/>
      <c r="H129" s="5"/>
      <c r="I129" s="2"/>
    </row>
    <row r="130" spans="1:9" ht="12.75">
      <c r="A130" s="3" t="s">
        <v>11</v>
      </c>
      <c r="B130" s="6" t="e">
        <f>Arkusz1!#REF!</f>
        <v>#REF!</v>
      </c>
      <c r="C130" s="7" t="s">
        <v>25</v>
      </c>
      <c r="D130" s="5"/>
      <c r="E130" s="5"/>
      <c r="F130" s="5"/>
      <c r="G130" s="5"/>
      <c r="H130" s="5"/>
      <c r="I130" s="2"/>
    </row>
    <row r="131" spans="1:9" ht="12.75">
      <c r="A131" s="3"/>
      <c r="B131" s="7"/>
      <c r="C131" s="8" t="s">
        <v>13</v>
      </c>
      <c r="D131" s="9" t="s">
        <v>14</v>
      </c>
      <c r="E131" s="9" t="s">
        <v>15</v>
      </c>
      <c r="F131" s="9" t="s">
        <v>16</v>
      </c>
      <c r="G131" s="9" t="s">
        <v>17</v>
      </c>
      <c r="H131" s="9" t="s">
        <v>18</v>
      </c>
      <c r="I131" s="2"/>
    </row>
    <row r="132" spans="1:9" ht="12.75">
      <c r="A132" s="10" t="s">
        <v>19</v>
      </c>
      <c r="B132" s="2"/>
      <c r="C132" s="11"/>
      <c r="D132" s="12" t="e">
        <f>ROUND((B130-INT(B130))*100,0)</f>
        <v>#REF!</v>
      </c>
      <c r="E132" s="12" t="e">
        <f>IF(B130&gt;=1,VALUE(RIGHT(LEFT(INT(B130),LEN(INT(B130))),3)),0)</f>
        <v>#REF!</v>
      </c>
      <c r="F132" s="12" t="e">
        <f>IF(B130&gt;=1000,VALUE(TEXT(RIGHT(LEFT(INT(B130),LEN(INT(B130))-3),3),"000")),0)</f>
        <v>#REF!</v>
      </c>
      <c r="G132" s="12" t="e">
        <f>IF(B130&gt;=1000000,VALUE(TEXT(RIGHT(LEFT(INT(B130),LEN(INT(B130))-6),3),"000")),0)</f>
        <v>#REF!</v>
      </c>
      <c r="H132" s="12" t="e">
        <f>IF(B130&gt;=1000000000,VALUE(TEXT(RIGHT(LEFT(INT(B130),LEN(INT(B130))-9),3),"000")),0)</f>
        <v>#REF!</v>
      </c>
      <c r="I132" s="2"/>
    </row>
    <row r="133" spans="1:9" ht="12.75">
      <c r="A133" s="10" t="s">
        <v>20</v>
      </c>
      <c r="B133" s="13"/>
      <c r="C133" s="14" t="e">
        <f>ROUND((B130-INT(B130))*100,0)&amp;"/"&amp;100&amp;" groszy"</f>
        <v>#REF!</v>
      </c>
      <c r="D133" s="14" t="e">
        <f>IF(B130=0,"",IF(D132&lt;=20,IF(D132=0,"zero",INDEX(excelblog_Jednosci,D132)),INDEX(excelblog_Dziesiatki,INT(D132/10))&amp;IF(MOD(D132,10)," "&amp;INDEX(excelblog_Jednosci,MOD(D132,10)),"")))&amp;" "&amp;IF(B130=0,"",INDEX(IF(D132&lt;20,{"groszy";"grosz";"grosze";"groszy"},{"groszy";"grosze";"groszy"}),MATCH(IF(D132&lt;20,D132,MOD(D132,10)),IF(D132&lt;20,{0;1;2;5},{0;2;5}),1)))</f>
        <v>#REF!</v>
      </c>
      <c r="E133" s="15" t="e">
        <f>IF(OR(B130&lt;1,INT(E132/100)=0),"",INDEX(excelblog_Setki,INT(E132/100)))&amp;IF(E132-(INT(E132/100)*100)&lt;=20,IF(E132-(INT(E132/100)*100)=0,IF(OR(E132&gt;0,B130&lt;1),"","złotych")," "&amp;INDEX(excelblog_Jednosci,E132-(INT(E132/100)*100)))," "&amp;INDEX(excelblog_Dziesiatki,INT((E132-(INT(E132/100)*100))/10))&amp;IF(MOD((E132-(INT(E132/100)*100)),10)," "&amp;INDEX(excelblog_Jednosci,MOD((E132-(INT(E132/100)*100)),10)),""))&amp;IF(E132=0,""," "&amp;INDEX(IF(E132&lt;20,{"złotych";"złoty";"złote";"złotych"},{"złotych";"złote";"złotych"}),MATCH(IF(E132-(INT(E132/100)*100)&lt;20,E132-(INT(E132/100)*100),MOD((E132-(INT(E132/100)*100)),10)),IF(E132&lt;20,{0;1;2;5},{0;2;5}),1)))</f>
        <v>#REF!</v>
      </c>
      <c r="F133" s="15" t="e">
        <f>IF(OR(B130&lt;1,INT(F132/100)=0),"",INDEX(excelblog_Setki,INT(F132/100)))&amp;IF(F132-(INT(F132/100)*100)&lt;=20,IF(F132-(INT(F132/100)*100)=0,""," "&amp;INDEX(excelblog_Jednosci,F132-(INT(F132/100)*100)))," "&amp;INDEX(excelblog_Dziesiatki,INT((F132-(INT(F132/100)*100))/10))&amp;IF(MOD((F132-(INT(F132/100)*100)),10)," "&amp;INDEX(excelblog_Jednosci,MOD((F132-(INT(F132/100)*100)),10)),""))&amp;IF(F132=0,""," "&amp;INDEX(IF(F132&lt;20,{"";"tysiąc";"tysiące";"tysięcy"},{"tysięcy";"tysiące";"tysięcy"}),MATCH(IF(F132-(INT(F132/100)*100)&lt;20,F132-(INT(F132/100)*100),MOD((F132-(INT(F132/100)*100)),10)),IF(F132&lt;20,{0;1;2;5},{0;2;5}),1)))</f>
        <v>#REF!</v>
      </c>
      <c r="G133" s="15" t="e">
        <f>IF(OR(B130&lt;1,INT(G132/100)=0),"",INDEX(excelblog_Setki,INT(G132/100)))&amp;IF(G132-(INT(G132/100)*100)&lt;=20,IF(G132-(INT(G132/100)*100)=0,""," "&amp;INDEX(excelblog_Jednosci,G132-(INT(G132/100)*100)))," "&amp;INDEX(excelblog_Dziesiatki,INT((G132-(INT(G132/100)*100))/10))&amp;IF(MOD((G132-(INT(G132/100)*100)),10)," "&amp;INDEX(excelblog_Jednosci,MOD((G132-(INT(G132/100)*100)),10)),""))&amp;IF(G132=0,""," "&amp;INDEX(IF(G132&lt;20,{"";"milion";"miliony";"milion?w"},{"milion?w";"miliony";"milion?w"}),MATCH(IF(G132-(INT(G132/100)*100)&lt;20,G132-(INT(G132/100)*100),MOD((G132-(INT(G132/100)*100)),10)),IF(G132&lt;20,{0;1;2;5},{0;2;5}),1)))</f>
        <v>#REF!</v>
      </c>
      <c r="H133" s="14" t="e">
        <f>IF(OR(B130&lt;1,INT(H132/100)=0),"",INDEX(excelblog_Setki,INT(H132/100)))&amp;IF(H132-(INT(H132/100)*100)&lt;=20,IF(H132-(INT(H132/100)*100)=0,""," "&amp;INDEX(excelblog_Jednosci,H132-(INT(H132/100)*100)))," "&amp;INDEX(excelblog_Dziesiatki,INT((H132-(INT(H132/100)*100))/10))&amp;IF(MOD((H132-(INT(H132/100)*100)),10)," "&amp;INDEX(excelblog_Jednosci,MOD((H132-(INT(H132/100)*100)),10)),""))&amp;IF(H132=0,""," "&amp;INDEX(IF(H132&lt;20,{"";"miliard";"miliardy";"miliard?w"},{"miliard?w";"miliardy";"miliard?w"}),MATCH(IF(H132-(INT(H132/100)*100)&lt;20,H132-(INT(H132/100)*100),MOD((H132-(INT(H132/100)*100)),10)),IF(H132&lt;20,{0;1;2;5},{0;2;5}),1)))</f>
        <v>#REF!</v>
      </c>
      <c r="I133" s="13"/>
    </row>
    <row r="134" spans="1:9" ht="12.75">
      <c r="A134" s="2"/>
      <c r="B134" s="2"/>
      <c r="C134" s="16"/>
      <c r="D134" s="17"/>
      <c r="E134" s="17"/>
      <c r="F134" s="17"/>
      <c r="G134" s="17"/>
      <c r="H134" s="17"/>
      <c r="I134" s="2"/>
    </row>
    <row r="135" spans="1:9" ht="12.75">
      <c r="A135" s="3" t="s">
        <v>21</v>
      </c>
      <c r="B135" s="18" t="str">
        <f>IF(NOT(ISNUMBER(B130)),excelblog_Komunikat1,IF(OR((B130*10^-12)&gt;=1,B130&lt;0),excelblog_Komunikat2,IF(TRIM(H133)&lt;&gt;"",TRIM(H133)&amp;" ","")&amp;IF(TRIM(G133)&lt;&gt;"",TRIM(G133)&amp;" ","")&amp;IF(TRIM(F133)&lt;&gt;"",TRIM(F133)&amp;" ","")&amp;IF(TRIM(E133)&lt;&gt;"",TRIM(E133)&amp;" ","")&amp;IF(TRIM(D133)&lt;&gt;"",D133&amp;" ","")))</f>
        <v>W polu z kwotą nie znajduje się liczba</v>
      </c>
      <c r="C135" s="19"/>
      <c r="D135" s="19"/>
      <c r="E135" s="19"/>
      <c r="F135" s="19"/>
      <c r="G135" s="19"/>
      <c r="H135" s="19"/>
      <c r="I135" s="20"/>
    </row>
    <row r="136" spans="1:9" ht="12.75">
      <c r="A136" s="3" t="s">
        <v>22</v>
      </c>
      <c r="B136" s="18" t="str">
        <f>IF(NOT(ISNUMBER(B130)),excelblog_Komunikat1,IF(OR((B130*10^-12)&gt;=1,B130&lt;0),excelblog_Komunikat2,IF(TRIM(H133)&lt;&gt;"",TRIM(H133)&amp;" ","")&amp;IF(TRIM(G133)&lt;&gt;"",TRIM(G133)&amp;" ","")&amp;IF(TRIM(F133)&lt;&gt;"",TRIM(F133)&amp;" ","")&amp;IF(TRIM(E133)&lt;&gt;"",TRIM(E133)&amp;", ","")&amp;IF(TRIM(D133)&lt;&gt;"",D133&amp;" ","")))</f>
        <v>W polu z kwotą nie znajduje się liczba</v>
      </c>
      <c r="C136" s="19"/>
      <c r="D136" s="19"/>
      <c r="E136" s="19"/>
      <c r="F136" s="19"/>
      <c r="G136" s="19"/>
      <c r="H136" s="19"/>
      <c r="I136" s="20"/>
    </row>
    <row r="137" spans="1:9" ht="12.75">
      <c r="A137" s="3" t="s">
        <v>23</v>
      </c>
      <c r="B137" s="18" t="str">
        <f>IF(NOT(ISNUMBER(B130)),excelblog_Komunikat1,IF(OR((B130*10^-12)&gt;=1,B130&lt;0),excelblog_Komunikat2,IF(TRIM(H133)&lt;&gt;"",TRIM(H133)&amp;" ","")&amp;IF(TRIM(G133)&lt;&gt;"",TRIM(G133)&amp;" ","")&amp;IF(TRIM(F133)&lt;&gt;"",TRIM(F133)&amp;" ","")&amp;IF(TRIM(E133)&lt;&gt;"",TRIM(E133)&amp;" ","")&amp;IF(TRIM(D133)&lt;&gt;"",C133&amp;" ","")))</f>
        <v>W polu z kwotą nie znajduje się liczba</v>
      </c>
      <c r="C137" s="19"/>
      <c r="D137" s="19"/>
      <c r="E137" s="19"/>
      <c r="F137" s="19"/>
      <c r="G137" s="19"/>
      <c r="H137" s="19"/>
      <c r="I137" s="20"/>
    </row>
    <row r="141" ht="12.75">
      <c r="A141" s="4"/>
    </row>
    <row r="142" spans="1:9" ht="12.75">
      <c r="A142" s="2"/>
      <c r="B142" s="3" t="s">
        <v>11</v>
      </c>
      <c r="C142" s="2"/>
      <c r="D142" s="5"/>
      <c r="E142" s="5"/>
      <c r="F142" s="5"/>
      <c r="G142" s="5"/>
      <c r="H142" s="5"/>
      <c r="I142" s="2"/>
    </row>
    <row r="143" spans="1:9" ht="12.75">
      <c r="A143" s="3" t="s">
        <v>11</v>
      </c>
      <c r="B143" s="6"/>
      <c r="C143" s="7"/>
      <c r="D143" s="5"/>
      <c r="E143" s="5"/>
      <c r="F143" s="5"/>
      <c r="G143" s="5"/>
      <c r="H143" s="5"/>
      <c r="I143" s="2"/>
    </row>
    <row r="144" spans="1:9" ht="12.75">
      <c r="A144" s="3"/>
      <c r="B144" s="7"/>
      <c r="C144" s="8" t="s">
        <v>13</v>
      </c>
      <c r="D144" s="9" t="s">
        <v>14</v>
      </c>
      <c r="E144" s="9" t="s">
        <v>15</v>
      </c>
      <c r="F144" s="9" t="s">
        <v>16</v>
      </c>
      <c r="G144" s="9" t="s">
        <v>17</v>
      </c>
      <c r="H144" s="9" t="s">
        <v>18</v>
      </c>
      <c r="I144" s="2"/>
    </row>
    <row r="145" spans="1:9" ht="12.75">
      <c r="A145" s="10" t="s">
        <v>19</v>
      </c>
      <c r="B145" s="2"/>
      <c r="C145" s="11"/>
      <c r="D145" s="12">
        <f>ROUND((B143-INT(B143))*100,0)</f>
        <v>0</v>
      </c>
      <c r="E145" s="12">
        <f>IF(B143&gt;=1,VALUE(RIGHT(LEFT(INT(B143),LEN(INT(B143))),3)),0)</f>
        <v>0</v>
      </c>
      <c r="F145" s="12">
        <f>IF(B143&gt;=1000,VALUE(TEXT(RIGHT(LEFT(INT(B143),LEN(INT(B143))-3),3),"000")),0)</f>
        <v>0</v>
      </c>
      <c r="G145" s="12">
        <f>IF(B143&gt;=1000000,VALUE(TEXT(RIGHT(LEFT(INT(B143),LEN(INT(B143))-6),3),"000")),0)</f>
        <v>0</v>
      </c>
      <c r="H145" s="12">
        <f>IF(B143&gt;=1000000000,VALUE(TEXT(RIGHT(LEFT(INT(B143),LEN(INT(B143))-9),3),"000")),0)</f>
        <v>0</v>
      </c>
      <c r="I145" s="2"/>
    </row>
    <row r="146" spans="1:9" ht="12.75">
      <c r="A146" s="10" t="s">
        <v>20</v>
      </c>
      <c r="B146" s="13"/>
      <c r="C146" s="14" t="str">
        <f>ROUND((B143-INT(B143))*100,0)&amp;"/"&amp;100&amp;" groszy"</f>
        <v>0/100 groszy</v>
      </c>
      <c r="D146" s="14" t="str">
        <f>IF(B143=0,"",IF(D145&lt;=20,IF(D145=0,"zero",INDEX(excelblog_Jednosci,D145)),INDEX(excelblog_Dziesiatki,INT(D145/10))&amp;IF(MOD(D145,10)," "&amp;INDEX(excelblog_Jednosci,MOD(D145,10)),"")))&amp;" "&amp;IF(B143=0,"",INDEX(IF(D145&lt;20,{"groszy";"grosz";"grosze";"groszy"},{"groszy";"grosze";"groszy"}),MATCH(IF(D145&lt;20,D145,MOD(D145,10)),IF(D145&lt;20,{0;1;2;5},{0;2;5}),1)))</f>
        <v> </v>
      </c>
      <c r="E146" s="15">
        <f>IF(OR(B143&lt;1,INT(E145/100)=0),"",INDEX(excelblog_Setki,INT(E145/100)))&amp;IF(E145-(INT(E145/100)*100)&lt;=20,IF(E145-(INT(E145/100)*100)=0,IF(OR(E145&gt;0,B143&lt;1),"","złotych")," "&amp;INDEX(excelblog_Jednosci,E145-(INT(E145/100)*100)))," "&amp;INDEX(excelblog_Dziesiatki,INT((E145-(INT(E145/100)*100))/10))&amp;IF(MOD((E145-(INT(E145/100)*100)),10)," "&amp;INDEX(excelblog_Jednosci,MOD((E145-(INT(E145/100)*100)),10)),""))&amp;IF(E145=0,""," "&amp;INDEX(IF(E145&lt;20,{"złotych";"złoty";"złote";"złotych"},{"złotych";"złote";"złotych"}),MATCH(IF(E145-(INT(E145/100)*100)&lt;20,E145-(INT(E145/100)*100),MOD((E145-(INT(E145/100)*100)),10)),IF(E145&lt;20,{0;1;2;5},{0;2;5}),1)))</f>
      </c>
      <c r="F146" s="15">
        <f>IF(OR(B143&lt;1,INT(F145/100)=0),"",INDEX(excelblog_Setki,INT(F145/100)))&amp;IF(F145-(INT(F145/100)*100)&lt;=20,IF(F145-(INT(F145/100)*100)=0,""," "&amp;INDEX(excelblog_Jednosci,F145-(INT(F145/100)*100)))," "&amp;INDEX(excelblog_Dziesiatki,INT((F145-(INT(F145/100)*100))/10))&amp;IF(MOD((F145-(INT(F145/100)*100)),10)," "&amp;INDEX(excelblog_Jednosci,MOD((F145-(INT(F145/100)*100)),10)),""))&amp;IF(F145=0,""," "&amp;INDEX(IF(F145&lt;20,{"";"tysiąc";"tysiące";"tysięcy"},{"tysięcy";"tysiące";"tysięcy"}),MATCH(IF(F145-(INT(F145/100)*100)&lt;20,F145-(INT(F145/100)*100),MOD((F145-(INT(F145/100)*100)),10)),IF(F145&lt;20,{0;1;2;5},{0;2;5}),1)))</f>
      </c>
      <c r="G146" s="15">
        <f>IF(OR(B143&lt;1,INT(G145/100)=0),"",INDEX(excelblog_Setki,INT(G145/100)))&amp;IF(G145-(INT(G145/100)*100)&lt;=20,IF(G145-(INT(G145/100)*100)=0,""," "&amp;INDEX(excelblog_Jednosci,G145-(INT(G145/100)*100)))," "&amp;INDEX(excelblog_Dziesiatki,INT((G145-(INT(G145/100)*100))/10))&amp;IF(MOD((G145-(INT(G145/100)*100)),10)," "&amp;INDEX(excelblog_Jednosci,MOD((G145-(INT(G145/100)*100)),10)),""))&amp;IF(G145=0,""," "&amp;INDEX(IF(G145&lt;20,{"";"milion";"miliony";"milion?w"},{"milion?w";"miliony";"milion?w"}),MATCH(IF(G145-(INT(G145/100)*100)&lt;20,G145-(INT(G145/100)*100),MOD((G145-(INT(G145/100)*100)),10)),IF(G145&lt;20,{0;1;2;5},{0;2;5}),1)))</f>
      </c>
      <c r="H146" s="14">
        <f>IF(OR(B143&lt;1,INT(H145/100)=0),"",INDEX(excelblog_Setki,INT(H145/100)))&amp;IF(H145-(INT(H145/100)*100)&lt;=20,IF(H145-(INT(H145/100)*100)=0,""," "&amp;INDEX(excelblog_Jednosci,H145-(INT(H145/100)*100)))," "&amp;INDEX(excelblog_Dziesiatki,INT((H145-(INT(H145/100)*100))/10))&amp;IF(MOD((H145-(INT(H145/100)*100)),10)," "&amp;INDEX(excelblog_Jednosci,MOD((H145-(INT(H145/100)*100)),10)),""))&amp;IF(H145=0,""," "&amp;INDEX(IF(H145&lt;20,{"";"miliard";"miliardy";"miliard?w"},{"miliard?w";"miliardy";"miliard?w"}),MATCH(IF(H145-(INT(H145/100)*100)&lt;20,H145-(INT(H145/100)*100),MOD((H145-(INT(H145/100)*100)),10)),IF(H145&lt;20,{0;1;2;5},{0;2;5}),1)))</f>
      </c>
      <c r="I146" s="13"/>
    </row>
    <row r="147" spans="1:9" ht="12.75">
      <c r="A147" s="2"/>
      <c r="B147" s="2"/>
      <c r="C147" s="16"/>
      <c r="D147" s="17"/>
      <c r="E147" s="17"/>
      <c r="F147" s="17"/>
      <c r="G147" s="17"/>
      <c r="H147" s="17"/>
      <c r="I147" s="2"/>
    </row>
    <row r="148" spans="1:9" ht="12.75">
      <c r="A148" s="3" t="s">
        <v>21</v>
      </c>
      <c r="B148" s="18" t="str">
        <f>IF(NOT(ISNUMBER(B143)),excelblog_Komunikat1,IF(OR((B143*10^-12)&gt;=1,B143&lt;0),excelblog_Komunikat2,IF(TRIM(H146)&lt;&gt;"",TRIM(H146)&amp;" ","")&amp;IF(TRIM(G146)&lt;&gt;"",TRIM(G146)&amp;" ","")&amp;IF(TRIM(F146)&lt;&gt;"",TRIM(F146)&amp;" ","")&amp;IF(TRIM(E146)&lt;&gt;"",TRIM(E146)&amp;" ","")&amp;IF(TRIM(D146)&lt;&gt;"",D146&amp;" ","")))</f>
        <v>W polu z kwotą nie znajduje się liczba</v>
      </c>
      <c r="C148" s="19"/>
      <c r="D148" s="19"/>
      <c r="E148" s="19"/>
      <c r="F148" s="19"/>
      <c r="G148" s="19"/>
      <c r="H148" s="19"/>
      <c r="I148" s="20"/>
    </row>
    <row r="149" spans="1:9" ht="12.75">
      <c r="A149" s="3" t="s">
        <v>22</v>
      </c>
      <c r="B149" s="18" t="str">
        <f>IF(NOT(ISNUMBER(B143)),excelblog_Komunikat1,IF(OR((B143*10^-12)&gt;=1,B143&lt;0),excelblog_Komunikat2,IF(TRIM(H146)&lt;&gt;"",TRIM(H146)&amp;" ","")&amp;IF(TRIM(G146)&lt;&gt;"",TRIM(G146)&amp;" ","")&amp;IF(TRIM(F146)&lt;&gt;"",TRIM(F146)&amp;" ","")&amp;IF(TRIM(E146)&lt;&gt;"",TRIM(E146)&amp;", ","")&amp;IF(TRIM(D146)&lt;&gt;"",D146&amp;" ","")))</f>
        <v>W polu z kwotą nie znajduje się liczba</v>
      </c>
      <c r="C149" s="19"/>
      <c r="D149" s="19"/>
      <c r="E149" s="19"/>
      <c r="F149" s="19"/>
      <c r="G149" s="19"/>
      <c r="H149" s="19"/>
      <c r="I149" s="20"/>
    </row>
    <row r="150" spans="1:9" ht="12.75">
      <c r="A150" s="3" t="s">
        <v>23</v>
      </c>
      <c r="B150" s="18" t="str">
        <f>IF(NOT(ISNUMBER(B143)),excelblog_Komunikat1,IF(OR((B143*10^-12)&gt;=1,B143&lt;0),excelblog_Komunikat2,IF(TRIM(H146)&lt;&gt;"",TRIM(H146)&amp;" ","")&amp;IF(TRIM(G146)&lt;&gt;"",TRIM(G146)&amp;" ","")&amp;IF(TRIM(F146)&lt;&gt;"",TRIM(F146)&amp;" ","")&amp;IF(TRIM(E146)&lt;&gt;"",TRIM(E146)&amp;" ","")&amp;IF(TRIM(D146)&lt;&gt;"",C146&amp;" ","")))</f>
        <v>W polu z kwotą nie znajduje się liczba</v>
      </c>
      <c r="C150" s="19"/>
      <c r="D150" s="19"/>
      <c r="E150" s="19"/>
      <c r="F150" s="19"/>
      <c r="G150" s="19"/>
      <c r="H150" s="19"/>
      <c r="I150" s="20"/>
    </row>
    <row r="154" ht="12.75">
      <c r="A154" s="4"/>
    </row>
    <row r="155" spans="1:9" ht="12.75">
      <c r="A155" s="2"/>
      <c r="B155" s="3" t="s">
        <v>11</v>
      </c>
      <c r="C155" s="2"/>
      <c r="D155" s="5"/>
      <c r="E155" s="5"/>
      <c r="F155" s="5"/>
      <c r="G155" s="5"/>
      <c r="H155" s="5"/>
      <c r="I155" s="2"/>
    </row>
    <row r="156" spans="1:9" ht="12.75">
      <c r="A156" s="3" t="s">
        <v>11</v>
      </c>
      <c r="B156" s="6"/>
      <c r="C156" s="7" t="s">
        <v>26</v>
      </c>
      <c r="D156" s="5"/>
      <c r="E156" s="5"/>
      <c r="F156" s="5"/>
      <c r="G156" s="5"/>
      <c r="H156" s="5"/>
      <c r="I156" s="2"/>
    </row>
    <row r="157" spans="1:9" ht="12.75">
      <c r="A157" s="3"/>
      <c r="B157" s="7"/>
      <c r="C157" s="8" t="s">
        <v>13</v>
      </c>
      <c r="D157" s="9" t="s">
        <v>14</v>
      </c>
      <c r="E157" s="9" t="s">
        <v>15</v>
      </c>
      <c r="F157" s="9" t="s">
        <v>16</v>
      </c>
      <c r="G157" s="9" t="s">
        <v>17</v>
      </c>
      <c r="H157" s="9" t="s">
        <v>18</v>
      </c>
      <c r="I157" s="2"/>
    </row>
    <row r="158" spans="1:9" ht="12.75">
      <c r="A158" s="10" t="s">
        <v>19</v>
      </c>
      <c r="B158" s="2"/>
      <c r="C158" s="11"/>
      <c r="D158" s="12">
        <f>ROUND((B156-INT(B156))*100,0)</f>
        <v>0</v>
      </c>
      <c r="E158" s="12">
        <f>IF(B156&gt;=1,VALUE(RIGHT(LEFT(INT(B156),LEN(INT(B156))),3)),0)</f>
        <v>0</v>
      </c>
      <c r="F158" s="12">
        <f>IF(B156&gt;=1000,VALUE(TEXT(RIGHT(LEFT(INT(B156),LEN(INT(B156))-3),3),"000")),0)</f>
        <v>0</v>
      </c>
      <c r="G158" s="12">
        <f>IF(B156&gt;=1000000,VALUE(TEXT(RIGHT(LEFT(INT(B156),LEN(INT(B156))-6),3),"000")),0)</f>
        <v>0</v>
      </c>
      <c r="H158" s="12">
        <f>IF(B156&gt;=1000000000,VALUE(TEXT(RIGHT(LEFT(INT(B156),LEN(INT(B156))-9),3),"000")),0)</f>
        <v>0</v>
      </c>
      <c r="I158" s="2"/>
    </row>
    <row r="159" spans="1:9" ht="12.75">
      <c r="A159" s="10" t="s">
        <v>20</v>
      </c>
      <c r="B159" s="13"/>
      <c r="C159" s="14" t="str">
        <f>ROUND((B156-INT(B156))*100,0)&amp;"/"&amp;100&amp;" groszy"</f>
        <v>0/100 groszy</v>
      </c>
      <c r="D159" s="14" t="str">
        <f>IF(B156=0,"",IF(D158&lt;=20,IF(D158=0,"zero",INDEX(excelblog_Jednosci,D158)),INDEX(excelblog_Dziesiatki,INT(D158/10))&amp;IF(MOD(D158,10)," "&amp;INDEX(excelblog_Jednosci,MOD(D158,10)),"")))&amp;" "&amp;IF(B156=0,"",INDEX(IF(D158&lt;20,{"groszy";"grosz";"grosze";"groszy"},{"groszy";"grosze";"groszy"}),MATCH(IF(D158&lt;20,D158,MOD(D158,10)),IF(D158&lt;20,{0;1;2;5},{0;2;5}),1)))</f>
        <v> </v>
      </c>
      <c r="E159" s="15">
        <f>IF(OR(B156&lt;1,INT(E158/100)=0),"",INDEX(excelblog_Setki,INT(E158/100)))&amp;IF(E158-(INT(E158/100)*100)&lt;=20,IF(E158-(INT(E158/100)*100)=0,IF(OR(E158&gt;0,B156&lt;1),"","złotych")," "&amp;INDEX(excelblog_Jednosci,E158-(INT(E158/100)*100)))," "&amp;INDEX(excelblog_Dziesiatki,INT((E158-(INT(E158/100)*100))/10))&amp;IF(MOD((E158-(INT(E158/100)*100)),10)," "&amp;INDEX(excelblog_Jednosci,MOD((E158-(INT(E158/100)*100)),10)),""))&amp;IF(E158=0,""," "&amp;INDEX(IF(E158&lt;20,{"złotych";"złoty";"złote";"złotych"},{"złotych";"złote";"złotych"}),MATCH(IF(E158-(INT(E158/100)*100)&lt;20,E158-(INT(E158/100)*100),MOD((E158-(INT(E158/100)*100)),10)),IF(E158&lt;20,{0;1;2;5},{0;2;5}),1)))</f>
      </c>
      <c r="F159" s="15">
        <f>IF(OR(B156&lt;1,INT(F158/100)=0),"",INDEX(excelblog_Setki,INT(F158/100)))&amp;IF(F158-(INT(F158/100)*100)&lt;=20,IF(F158-(INT(F158/100)*100)=0,""," "&amp;INDEX(excelblog_Jednosci,F158-(INT(F158/100)*100)))," "&amp;INDEX(excelblog_Dziesiatki,INT((F158-(INT(F158/100)*100))/10))&amp;IF(MOD((F158-(INT(F158/100)*100)),10)," "&amp;INDEX(excelblog_Jednosci,MOD((F158-(INT(F158/100)*100)),10)),""))&amp;IF(F158=0,""," "&amp;INDEX(IF(F158&lt;20,{"";"tysiąc";"tysiące";"tysięcy"},{"tysięcy";"tysiące";"tysięcy"}),MATCH(IF(F158-(INT(F158/100)*100)&lt;20,F158-(INT(F158/100)*100),MOD((F158-(INT(F158/100)*100)),10)),IF(F158&lt;20,{0;1;2;5},{0;2;5}),1)))</f>
      </c>
      <c r="G159" s="15">
        <f>IF(OR(B156&lt;1,INT(G158/100)=0),"",INDEX(excelblog_Setki,INT(G158/100)))&amp;IF(G158-(INT(G158/100)*100)&lt;=20,IF(G158-(INT(G158/100)*100)=0,""," "&amp;INDEX(excelblog_Jednosci,G158-(INT(G158/100)*100)))," "&amp;INDEX(excelblog_Dziesiatki,INT((G158-(INT(G158/100)*100))/10))&amp;IF(MOD((G158-(INT(G158/100)*100)),10)," "&amp;INDEX(excelblog_Jednosci,MOD((G158-(INT(G158/100)*100)),10)),""))&amp;IF(G158=0,""," "&amp;INDEX(IF(G158&lt;20,{"";"milion";"miliony";"milion?w"},{"milion?w";"miliony";"milion?w"}),MATCH(IF(G158-(INT(G158/100)*100)&lt;20,G158-(INT(G158/100)*100),MOD((G158-(INT(G158/100)*100)),10)),IF(G158&lt;20,{0;1;2;5},{0;2;5}),1)))</f>
      </c>
      <c r="H159" s="14">
        <f>IF(OR(B156&lt;1,INT(H158/100)=0),"",INDEX(excelblog_Setki,INT(H158/100)))&amp;IF(H158-(INT(H158/100)*100)&lt;=20,IF(H158-(INT(H158/100)*100)=0,""," "&amp;INDEX(excelblog_Jednosci,H158-(INT(H158/100)*100)))," "&amp;INDEX(excelblog_Dziesiatki,INT((H158-(INT(H158/100)*100))/10))&amp;IF(MOD((H158-(INT(H158/100)*100)),10)," "&amp;INDEX(excelblog_Jednosci,MOD((H158-(INT(H158/100)*100)),10)),""))&amp;IF(H158=0,""," "&amp;INDEX(IF(H158&lt;20,{"";"miliard";"miliardy";"miliard?w"},{"miliard?w";"miliardy";"miliard?w"}),MATCH(IF(H158-(INT(H158/100)*100)&lt;20,H158-(INT(H158/100)*100),MOD((H158-(INT(H158/100)*100)),10)),IF(H158&lt;20,{0;1;2;5},{0;2;5}),1)))</f>
      </c>
      <c r="I159" s="13"/>
    </row>
    <row r="160" spans="1:9" ht="12.75">
      <c r="A160" s="2"/>
      <c r="B160" s="2"/>
      <c r="C160" s="16"/>
      <c r="D160" s="17"/>
      <c r="E160" s="17"/>
      <c r="F160" s="17"/>
      <c r="G160" s="17"/>
      <c r="H160" s="17"/>
      <c r="I160" s="2"/>
    </row>
    <row r="161" spans="1:9" ht="12.75">
      <c r="A161" s="3" t="s">
        <v>21</v>
      </c>
      <c r="B161" s="18" t="str">
        <f>IF(NOT(ISNUMBER(B156)),excelblog_Komunikat1,IF(OR((B156*10^-12)&gt;=1,B156&lt;0),excelblog_Komunikat2,IF(TRIM(H159)&lt;&gt;"",TRIM(H159)&amp;" ","")&amp;IF(TRIM(G159)&lt;&gt;"",TRIM(G159)&amp;" ","")&amp;IF(TRIM(F159)&lt;&gt;"",TRIM(F159)&amp;" ","")&amp;IF(TRIM(E159)&lt;&gt;"",TRIM(E159)&amp;" ","")&amp;IF(TRIM(D159)&lt;&gt;"",D159&amp;" ","")))</f>
        <v>W polu z kwotą nie znajduje się liczba</v>
      </c>
      <c r="C161" s="19"/>
      <c r="D161" s="19"/>
      <c r="E161" s="19"/>
      <c r="F161" s="19"/>
      <c r="G161" s="19"/>
      <c r="H161" s="19"/>
      <c r="I161" s="20"/>
    </row>
    <row r="162" spans="1:9" ht="12.75">
      <c r="A162" s="3" t="s">
        <v>22</v>
      </c>
      <c r="B162" s="18" t="str">
        <f>IF(NOT(ISNUMBER(B156)),excelblog_Komunikat1,IF(OR((B156*10^-12)&gt;=1,B156&lt;0),excelblog_Komunikat2,IF(TRIM(H159)&lt;&gt;"",TRIM(H159)&amp;" ","")&amp;IF(TRIM(G159)&lt;&gt;"",TRIM(G159)&amp;" ","")&amp;IF(TRIM(F159)&lt;&gt;"",TRIM(F159)&amp;" ","")&amp;IF(TRIM(E159)&lt;&gt;"",TRIM(E159)&amp;", ","")&amp;IF(TRIM(D159)&lt;&gt;"",D159&amp;" ","")))</f>
        <v>W polu z kwotą nie znajduje się liczba</v>
      </c>
      <c r="C162" s="19"/>
      <c r="D162" s="19"/>
      <c r="E162" s="19"/>
      <c r="F162" s="19"/>
      <c r="G162" s="19"/>
      <c r="H162" s="19"/>
      <c r="I162" s="20"/>
    </row>
    <row r="163" spans="1:9" ht="12.75">
      <c r="A163" s="3" t="s">
        <v>23</v>
      </c>
      <c r="B163" s="18" t="str">
        <f>IF(NOT(ISNUMBER(B156)),excelblog_Komunikat1,IF(OR((B156*10^-12)&gt;=1,B156&lt;0),excelblog_Komunikat2,IF(TRIM(H159)&lt;&gt;"",TRIM(H159)&amp;" ","")&amp;IF(TRIM(G159)&lt;&gt;"",TRIM(G159)&amp;" ","")&amp;IF(TRIM(F159)&lt;&gt;"",TRIM(F159)&amp;" ","")&amp;IF(TRIM(E159)&lt;&gt;"",TRIM(E159)&amp;" ","")&amp;IF(TRIM(D159)&lt;&gt;"",C159&amp;" ","")))</f>
        <v>W polu z kwotą nie znajduje się liczba</v>
      </c>
      <c r="C163" s="19"/>
      <c r="D163" s="19"/>
      <c r="E163" s="19"/>
      <c r="F163" s="19"/>
      <c r="G163" s="19"/>
      <c r="H163" s="19"/>
      <c r="I163" s="20"/>
    </row>
    <row r="201" ht="12.75">
      <c r="A201" s="1" t="s">
        <v>29</v>
      </c>
    </row>
    <row r="202" ht="12.75">
      <c r="A202" s="4"/>
    </row>
    <row r="203" spans="1:9" ht="12.75">
      <c r="A203" s="2"/>
      <c r="B203" s="3" t="s">
        <v>11</v>
      </c>
      <c r="C203" s="2"/>
      <c r="D203" s="5"/>
      <c r="E203" s="5"/>
      <c r="F203" s="5"/>
      <c r="G203" s="5"/>
      <c r="H203" s="5"/>
      <c r="I203" s="2"/>
    </row>
    <row r="204" spans="1:9" ht="12.75">
      <c r="A204" s="3" t="s">
        <v>11</v>
      </c>
      <c r="B204" s="6" t="e">
        <f>Arkusz1!#REF!</f>
        <v>#REF!</v>
      </c>
      <c r="C204" s="7" t="s">
        <v>12</v>
      </c>
      <c r="D204" s="5"/>
      <c r="E204" s="5"/>
      <c r="F204" s="5"/>
      <c r="G204" s="5"/>
      <c r="H204" s="5"/>
      <c r="I204" s="2"/>
    </row>
    <row r="205" spans="1:9" ht="12.75">
      <c r="A205" s="3"/>
      <c r="B205" s="7"/>
      <c r="C205" s="8" t="s">
        <v>13</v>
      </c>
      <c r="D205" s="9" t="s">
        <v>14</v>
      </c>
      <c r="E205" s="9" t="s">
        <v>15</v>
      </c>
      <c r="F205" s="9" t="s">
        <v>16</v>
      </c>
      <c r="G205" s="9" t="s">
        <v>17</v>
      </c>
      <c r="H205" s="9" t="s">
        <v>18</v>
      </c>
      <c r="I205" s="2"/>
    </row>
    <row r="206" spans="1:9" ht="12.75">
      <c r="A206" s="10" t="s">
        <v>19</v>
      </c>
      <c r="B206" s="2"/>
      <c r="C206" s="11"/>
      <c r="D206" s="12" t="e">
        <f>ROUND((B204-INT(B204))*100,0)</f>
        <v>#REF!</v>
      </c>
      <c r="E206" s="12" t="e">
        <f>IF(B204&gt;=1,VALUE(RIGHT(LEFT(INT(B204),LEN(INT(B204))),3)),0)</f>
        <v>#REF!</v>
      </c>
      <c r="F206" s="12" t="e">
        <f>IF(B204&gt;=1000,VALUE(TEXT(RIGHT(LEFT(INT(B204),LEN(INT(B204))-3),3),"000")),0)</f>
        <v>#REF!</v>
      </c>
      <c r="G206" s="12" t="e">
        <f>IF(B204&gt;=1000000,VALUE(TEXT(RIGHT(LEFT(INT(B204),LEN(INT(B204))-6),3),"000")),0)</f>
        <v>#REF!</v>
      </c>
      <c r="H206" s="12" t="e">
        <f>IF(B204&gt;=1000000000,VALUE(TEXT(RIGHT(LEFT(INT(B204),LEN(INT(B204))-9),3),"000")),0)</f>
        <v>#REF!</v>
      </c>
      <c r="I206" s="2"/>
    </row>
    <row r="207" spans="1:9" ht="12.75">
      <c r="A207" s="10" t="s">
        <v>20</v>
      </c>
      <c r="B207" s="13"/>
      <c r="C207" s="14" t="e">
        <f>ROUND((B204-INT(B204))*100,0)&amp;"/"&amp;100&amp;" groszy"</f>
        <v>#REF!</v>
      </c>
      <c r="D207" s="14" t="e">
        <f>IF(B204=0,"",IF(D206&lt;=20,IF(D206=0,"zero",INDEX(excelblog_Jednosci,D206)),INDEX(excelblog_Dziesiatki,INT(D206/10))&amp;IF(MOD(D206,10)," "&amp;INDEX(excelblog_Jednosci,MOD(D206,10)),"")))&amp;" "&amp;IF(B204=0,"",INDEX(IF(D206&lt;20,{"groszy";"grosz";"grosze";"groszy"},{"groszy";"grosze";"groszy"}),MATCH(IF(D206&lt;20,D206,MOD(D206,10)),IF(D206&lt;20,{0;1;2;5},{0;2;5}),1)))</f>
        <v>#REF!</v>
      </c>
      <c r="E207" s="15" t="e">
        <f>IF(OR(B204&lt;1,INT(E206/100)=0),"",INDEX(excelblog_Setki,INT(E206/100)))&amp;IF(E206-(INT(E206/100)*100)&lt;=20,IF(E206-(INT(E206/100)*100)=0,IF(OR(E206&gt;0,B204&lt;1),"","złotych")," "&amp;INDEX(excelblog_Jednosci,E206-(INT(E206/100)*100)))," "&amp;INDEX(excelblog_Dziesiatki,INT((E206-(INT(E206/100)*100))/10))&amp;IF(MOD((E206-(INT(E206/100)*100)),10)," "&amp;INDEX(excelblog_Jednosci,MOD((E206-(INT(E206/100)*100)),10)),""))&amp;IF(E206=0,""," "&amp;INDEX(IF(E206&lt;20,{"złotych";"złoty";"złote";"złotych"},{"złotych";"złote";"złotych"}),MATCH(IF(E206-(INT(E206/100)*100)&lt;20,E206-(INT(E206/100)*100),MOD((E206-(INT(E206/100)*100)),10)),IF(E206&lt;20,{0;1;2;5},{0;2;5}),1)))</f>
        <v>#REF!</v>
      </c>
      <c r="F207" s="15" t="e">
        <f>IF(OR(B204&lt;1,INT(F206/100)=0),"",INDEX(excelblog_Setki,INT(F206/100)))&amp;IF(F206-(INT(F206/100)*100)&lt;=20,IF(F206-(INT(F206/100)*100)=0,""," "&amp;INDEX(excelblog_Jednosci,F206-(INT(F206/100)*100)))," "&amp;INDEX(excelblog_Dziesiatki,INT((F206-(INT(F206/100)*100))/10))&amp;IF(MOD((F206-(INT(F206/100)*100)),10)," "&amp;INDEX(excelblog_Jednosci,MOD((F206-(INT(F206/100)*100)),10)),""))&amp;IF(F206=0,""," "&amp;INDEX(IF(F206&lt;20,{"";"tysiąc";"tysiące";"tysięcy"},{"tysięcy";"tysiące";"tysięcy"}),MATCH(IF(F206-(INT(F206/100)*100)&lt;20,F206-(INT(F206/100)*100),MOD((F206-(INT(F206/100)*100)),10)),IF(F206&lt;20,{0;1;2;5},{0;2;5}),1)))</f>
        <v>#REF!</v>
      </c>
      <c r="G207" s="15" t="e">
        <f>IF(OR(B204&lt;1,INT(G206/100)=0),"",INDEX(excelblog_Setki,INT(G206/100)))&amp;IF(G206-(INT(G206/100)*100)&lt;=20,IF(G206-(INT(G206/100)*100)=0,""," "&amp;INDEX(excelblog_Jednosci,G206-(INT(G206/100)*100)))," "&amp;INDEX(excelblog_Dziesiatki,INT((G206-(INT(G206/100)*100))/10))&amp;IF(MOD((G206-(INT(G206/100)*100)),10)," "&amp;INDEX(excelblog_Jednosci,MOD((G206-(INT(G206/100)*100)),10)),""))&amp;IF(G206=0,""," "&amp;INDEX(IF(G206&lt;20,{"";"milion";"miliony";"milion?w"},{"milion?w";"miliony";"milion?w"}),MATCH(IF(G206-(INT(G206/100)*100)&lt;20,G206-(INT(G206/100)*100),MOD((G206-(INT(G206/100)*100)),10)),IF(G206&lt;20,{0;1;2;5},{0;2;5}),1)))</f>
        <v>#REF!</v>
      </c>
      <c r="H207" s="14" t="e">
        <f>IF(OR(B204&lt;1,INT(H206/100)=0),"",INDEX(excelblog_Setki,INT(H206/100)))&amp;IF(H206-(INT(H206/100)*100)&lt;=20,IF(H206-(INT(H206/100)*100)=0,""," "&amp;INDEX(excelblog_Jednosci,H206-(INT(H206/100)*100)))," "&amp;INDEX(excelblog_Dziesiatki,INT((H206-(INT(H206/100)*100))/10))&amp;IF(MOD((H206-(INT(H206/100)*100)),10)," "&amp;INDEX(excelblog_Jednosci,MOD((H206-(INT(H206/100)*100)),10)),""))&amp;IF(H206=0,""," "&amp;INDEX(IF(H206&lt;20,{"";"miliard";"miliardy";"miliard?w"},{"miliard?w";"miliardy";"miliard?w"}),MATCH(IF(H206-(INT(H206/100)*100)&lt;20,H206-(INT(H206/100)*100),MOD((H206-(INT(H206/100)*100)),10)),IF(H206&lt;20,{0;1;2;5},{0;2;5}),1)))</f>
        <v>#REF!</v>
      </c>
      <c r="I207" s="13"/>
    </row>
    <row r="208" spans="1:9" ht="12.75">
      <c r="A208" s="2"/>
      <c r="B208" s="2"/>
      <c r="C208" s="16"/>
      <c r="D208" s="17"/>
      <c r="E208" s="17"/>
      <c r="F208" s="17"/>
      <c r="G208" s="17"/>
      <c r="H208" s="17"/>
      <c r="I208" s="2"/>
    </row>
    <row r="209" spans="1:9" ht="12.75">
      <c r="A209" s="3" t="s">
        <v>21</v>
      </c>
      <c r="B209" s="18" t="str">
        <f>IF(NOT(ISNUMBER(B204)),excelblog_Komunikat1,IF(OR((B204*10^-12)&gt;=1,B204&lt;0),excelblog_Komunikat2,IF(TRIM(H207)&lt;&gt;"",TRIM(H207)&amp;" ","")&amp;IF(TRIM(G207)&lt;&gt;"",TRIM(G207)&amp;" ","")&amp;IF(TRIM(F207)&lt;&gt;"",TRIM(F207)&amp;" ","")&amp;IF(TRIM(E207)&lt;&gt;"",TRIM(E207)&amp;" ","")&amp;IF(TRIM(D207)&lt;&gt;"",D207&amp;" ","")))</f>
        <v>W polu z kwotą nie znajduje się liczba</v>
      </c>
      <c r="C209" s="19"/>
      <c r="D209" s="19"/>
      <c r="E209" s="19"/>
      <c r="F209" s="19"/>
      <c r="G209" s="19"/>
      <c r="H209" s="19"/>
      <c r="I209" s="20"/>
    </row>
    <row r="210" spans="1:9" ht="12.75">
      <c r="A210" s="3" t="s">
        <v>22</v>
      </c>
      <c r="B210" s="18" t="str">
        <f>IF(NOT(ISNUMBER(B204)),excelblog_Komunikat1,IF(OR((B204*10^-12)&gt;=1,B204&lt;0),excelblog_Komunikat2,IF(TRIM(H207)&lt;&gt;"",TRIM(H207)&amp;" ","")&amp;IF(TRIM(G207)&lt;&gt;"",TRIM(G207)&amp;" ","")&amp;IF(TRIM(F207)&lt;&gt;"",TRIM(F207)&amp;" ","")&amp;IF(TRIM(E207)&lt;&gt;"",TRIM(E207)&amp;", ","")&amp;IF(TRIM(D207)&lt;&gt;"",D207&amp;" ","")))</f>
        <v>W polu z kwotą nie znajduje się liczba</v>
      </c>
      <c r="C210" s="19"/>
      <c r="D210" s="19"/>
      <c r="E210" s="19"/>
      <c r="F210" s="19"/>
      <c r="G210" s="19"/>
      <c r="H210" s="19"/>
      <c r="I210" s="20"/>
    </row>
    <row r="211" spans="1:9" ht="12.75">
      <c r="A211" s="3" t="s">
        <v>23</v>
      </c>
      <c r="B211" s="18" t="str">
        <f>IF(NOT(ISNUMBER(B204)),excelblog_Komunikat1,IF(OR((B204*10^-12)&gt;=1,B204&lt;0),excelblog_Komunikat2,IF(TRIM(H207)&lt;&gt;"",TRIM(H207)&amp;" ","")&amp;IF(TRIM(G207)&lt;&gt;"",TRIM(G207)&amp;" ","")&amp;IF(TRIM(F207)&lt;&gt;"",TRIM(F207)&amp;" ","")&amp;IF(TRIM(E207)&lt;&gt;"",TRIM(E207)&amp;" ","")&amp;IF(TRIM(D207)&lt;&gt;"",C207&amp;" ","")))</f>
        <v>W polu z kwotą nie znajduje się liczba</v>
      </c>
      <c r="C211" s="19"/>
      <c r="D211" s="19"/>
      <c r="E211" s="19"/>
      <c r="F211" s="19"/>
      <c r="G211" s="19"/>
      <c r="H211" s="19"/>
      <c r="I211" s="20"/>
    </row>
    <row r="212" spans="1:9" ht="12.75">
      <c r="A212" s="3"/>
      <c r="B212" s="2"/>
      <c r="C212" s="2"/>
      <c r="D212" s="5"/>
      <c r="E212" s="5"/>
      <c r="F212" s="5"/>
      <c r="G212" s="5"/>
      <c r="H212" s="5"/>
      <c r="I212" s="2"/>
    </row>
    <row r="215" ht="12.75">
      <c r="A215" s="4"/>
    </row>
    <row r="216" spans="1:9" ht="12.75">
      <c r="A216" s="2"/>
      <c r="B216" s="3" t="s">
        <v>11</v>
      </c>
      <c r="C216" s="2"/>
      <c r="D216" s="5"/>
      <c r="E216" s="5"/>
      <c r="F216" s="5"/>
      <c r="G216" s="5"/>
      <c r="H216" s="5"/>
      <c r="I216" s="2"/>
    </row>
    <row r="217" spans="1:9" ht="12.75">
      <c r="A217" s="3" t="s">
        <v>11</v>
      </c>
      <c r="B217" s="6" t="e">
        <f>Arkusz1!#REF!</f>
        <v>#REF!</v>
      </c>
      <c r="C217" s="7" t="s">
        <v>24</v>
      </c>
      <c r="D217" s="5"/>
      <c r="E217" s="5"/>
      <c r="F217" s="5"/>
      <c r="G217" s="5"/>
      <c r="H217" s="5"/>
      <c r="I217" s="2"/>
    </row>
    <row r="218" spans="1:9" ht="12.75">
      <c r="A218" s="3"/>
      <c r="B218" s="7"/>
      <c r="C218" s="8" t="s">
        <v>13</v>
      </c>
      <c r="D218" s="9" t="s">
        <v>14</v>
      </c>
      <c r="E218" s="9" t="s">
        <v>15</v>
      </c>
      <c r="F218" s="9" t="s">
        <v>16</v>
      </c>
      <c r="G218" s="9" t="s">
        <v>17</v>
      </c>
      <c r="H218" s="9" t="s">
        <v>18</v>
      </c>
      <c r="I218" s="2"/>
    </row>
    <row r="219" spans="1:9" ht="12.75">
      <c r="A219" s="10" t="s">
        <v>19</v>
      </c>
      <c r="B219" s="2"/>
      <c r="C219" s="11"/>
      <c r="D219" s="12" t="e">
        <f>ROUND((B217-INT(B217))*100,0)</f>
        <v>#REF!</v>
      </c>
      <c r="E219" s="12" t="e">
        <f>IF(B217&gt;=1,VALUE(RIGHT(LEFT(INT(B217),LEN(INT(B217))),3)),0)</f>
        <v>#REF!</v>
      </c>
      <c r="F219" s="12" t="e">
        <f>IF(B217&gt;=1000,VALUE(TEXT(RIGHT(LEFT(INT(B217),LEN(INT(B217))-3),3),"000")),0)</f>
        <v>#REF!</v>
      </c>
      <c r="G219" s="12" t="e">
        <f>IF(B217&gt;=1000000,VALUE(TEXT(RIGHT(LEFT(INT(B217),LEN(INT(B217))-6),3),"000")),0)</f>
        <v>#REF!</v>
      </c>
      <c r="H219" s="12" t="e">
        <f>IF(B217&gt;=1000000000,VALUE(TEXT(RIGHT(LEFT(INT(B217),LEN(INT(B217))-9),3),"000")),0)</f>
        <v>#REF!</v>
      </c>
      <c r="I219" s="2"/>
    </row>
    <row r="220" spans="1:9" ht="12.75">
      <c r="A220" s="10" t="s">
        <v>20</v>
      </c>
      <c r="B220" s="13"/>
      <c r="C220" s="14" t="e">
        <f>ROUND((B217-INT(B217))*100,0)&amp;"/"&amp;100&amp;" groszy"</f>
        <v>#REF!</v>
      </c>
      <c r="D220" s="14" t="e">
        <f>IF(B217=0,"",IF(D219&lt;=20,IF(D219=0,"zero",INDEX(excelblog_Jednosci,D219)),INDEX(excelblog_Dziesiatki,INT(D219/10))&amp;IF(MOD(D219,10)," "&amp;INDEX(excelblog_Jednosci,MOD(D219,10)),"")))&amp;" "&amp;IF(B217=0,"",INDEX(IF(D219&lt;20,{"groszy";"grosz";"grosze";"groszy"},{"groszy";"grosze";"groszy"}),MATCH(IF(D219&lt;20,D219,MOD(D219,10)),IF(D219&lt;20,{0;1;2;5},{0;2;5}),1)))</f>
        <v>#REF!</v>
      </c>
      <c r="E220" s="15" t="e">
        <f>IF(OR(B217&lt;1,INT(E219/100)=0),"",INDEX(excelblog_Setki,INT(E219/100)))&amp;IF(E219-(INT(E219/100)*100)&lt;=20,IF(E219-(INT(E219/100)*100)=0,IF(OR(E219&gt;0,B217&lt;1),"","złotych")," "&amp;INDEX(excelblog_Jednosci,E219-(INT(E219/100)*100)))," "&amp;INDEX(excelblog_Dziesiatki,INT((E219-(INT(E219/100)*100))/10))&amp;IF(MOD((E219-(INT(E219/100)*100)),10)," "&amp;INDEX(excelblog_Jednosci,MOD((E219-(INT(E219/100)*100)),10)),""))&amp;IF(E219=0,""," "&amp;INDEX(IF(E219&lt;20,{"złotych";"złoty";"złote";"złotych"},{"złotych";"złote";"złotych"}),MATCH(IF(E219-(INT(E219/100)*100)&lt;20,E219-(INT(E219/100)*100),MOD((E219-(INT(E219/100)*100)),10)),IF(E219&lt;20,{0;1;2;5},{0;2;5}),1)))</f>
        <v>#REF!</v>
      </c>
      <c r="F220" s="15" t="e">
        <f>IF(OR(B217&lt;1,INT(F219/100)=0),"",INDEX(excelblog_Setki,INT(F219/100)))&amp;IF(F219-(INT(F219/100)*100)&lt;=20,IF(F219-(INT(F219/100)*100)=0,""," "&amp;INDEX(excelblog_Jednosci,F219-(INT(F219/100)*100)))," "&amp;INDEX(excelblog_Dziesiatki,INT((F219-(INT(F219/100)*100))/10))&amp;IF(MOD((F219-(INT(F219/100)*100)),10)," "&amp;INDEX(excelblog_Jednosci,MOD((F219-(INT(F219/100)*100)),10)),""))&amp;IF(F219=0,""," "&amp;INDEX(IF(F219&lt;20,{"";"tysiąc";"tysiące";"tysięcy"},{"tysięcy";"tysiące";"tysięcy"}),MATCH(IF(F219-(INT(F219/100)*100)&lt;20,F219-(INT(F219/100)*100),MOD((F219-(INT(F219/100)*100)),10)),IF(F219&lt;20,{0;1;2;5},{0;2;5}),1)))</f>
        <v>#REF!</v>
      </c>
      <c r="G220" s="15" t="e">
        <f>IF(OR(B217&lt;1,INT(G219/100)=0),"",INDEX(excelblog_Setki,INT(G219/100)))&amp;IF(G219-(INT(G219/100)*100)&lt;=20,IF(G219-(INT(G219/100)*100)=0,""," "&amp;INDEX(excelblog_Jednosci,G219-(INT(G219/100)*100)))," "&amp;INDEX(excelblog_Dziesiatki,INT((G219-(INT(G219/100)*100))/10))&amp;IF(MOD((G219-(INT(G219/100)*100)),10)," "&amp;INDEX(excelblog_Jednosci,MOD((G219-(INT(G219/100)*100)),10)),""))&amp;IF(G219=0,""," "&amp;INDEX(IF(G219&lt;20,{"";"milion";"miliony";"milion?w"},{"milion?w";"miliony";"milion?w"}),MATCH(IF(G219-(INT(G219/100)*100)&lt;20,G219-(INT(G219/100)*100),MOD((G219-(INT(G219/100)*100)),10)),IF(G219&lt;20,{0;1;2;5},{0;2;5}),1)))</f>
        <v>#REF!</v>
      </c>
      <c r="H220" s="14" t="e">
        <f>IF(OR(B217&lt;1,INT(H219/100)=0),"",INDEX(excelblog_Setki,INT(H219/100)))&amp;IF(H219-(INT(H219/100)*100)&lt;=20,IF(H219-(INT(H219/100)*100)=0,""," "&amp;INDEX(excelblog_Jednosci,H219-(INT(H219/100)*100)))," "&amp;INDEX(excelblog_Dziesiatki,INT((H219-(INT(H219/100)*100))/10))&amp;IF(MOD((H219-(INT(H219/100)*100)),10)," "&amp;INDEX(excelblog_Jednosci,MOD((H219-(INT(H219/100)*100)),10)),""))&amp;IF(H219=0,""," "&amp;INDEX(IF(H219&lt;20,{"";"miliard";"miliardy";"miliard?w"},{"miliard?w";"miliardy";"miliard?w"}),MATCH(IF(H219-(INT(H219/100)*100)&lt;20,H219-(INT(H219/100)*100),MOD((H219-(INT(H219/100)*100)),10)),IF(H219&lt;20,{0;1;2;5},{0;2;5}),1)))</f>
        <v>#REF!</v>
      </c>
      <c r="I220" s="13"/>
    </row>
    <row r="221" spans="1:9" ht="12.75">
      <c r="A221" s="2"/>
      <c r="B221" s="2"/>
      <c r="C221" s="16"/>
      <c r="D221" s="17"/>
      <c r="E221" s="17"/>
      <c r="F221" s="17"/>
      <c r="G221" s="17"/>
      <c r="H221" s="17"/>
      <c r="I221" s="2"/>
    </row>
    <row r="222" spans="1:9" ht="12.75">
      <c r="A222" s="3" t="s">
        <v>21</v>
      </c>
      <c r="B222" s="18" t="str">
        <f>IF(NOT(ISNUMBER(B217)),excelblog_Komunikat1,IF(OR((B217*10^-12)&gt;=1,B217&lt;0),excelblog_Komunikat2,IF(TRIM(H220)&lt;&gt;"",TRIM(H220)&amp;" ","")&amp;IF(TRIM(G220)&lt;&gt;"",TRIM(G220)&amp;" ","")&amp;IF(TRIM(F220)&lt;&gt;"",TRIM(F220)&amp;" ","")&amp;IF(TRIM(E220)&lt;&gt;"",TRIM(E220)&amp;" ","")&amp;IF(TRIM(D220)&lt;&gt;"",D220&amp;" ","")))</f>
        <v>W polu z kwotą nie znajduje się liczba</v>
      </c>
      <c r="C222" s="19"/>
      <c r="D222" s="19"/>
      <c r="E222" s="19"/>
      <c r="F222" s="19"/>
      <c r="G222" s="19"/>
      <c r="H222" s="19"/>
      <c r="I222" s="20"/>
    </row>
    <row r="223" spans="1:9" ht="12.75">
      <c r="A223" s="3" t="s">
        <v>22</v>
      </c>
      <c r="B223" s="18" t="str">
        <f>IF(NOT(ISNUMBER(B217)),excelblog_Komunikat1,IF(OR((B217*10^-12)&gt;=1,B217&lt;0),excelblog_Komunikat2,IF(TRIM(H220)&lt;&gt;"",TRIM(H220)&amp;" ","")&amp;IF(TRIM(G220)&lt;&gt;"",TRIM(G220)&amp;" ","")&amp;IF(TRIM(F220)&lt;&gt;"",TRIM(F220)&amp;" ","")&amp;IF(TRIM(E220)&lt;&gt;"",TRIM(E220)&amp;", ","")&amp;IF(TRIM(D220)&lt;&gt;"",D220&amp;" ","")))</f>
        <v>W polu z kwotą nie znajduje się liczba</v>
      </c>
      <c r="C223" s="19"/>
      <c r="D223" s="19"/>
      <c r="E223" s="19"/>
      <c r="F223" s="19"/>
      <c r="G223" s="19"/>
      <c r="H223" s="19"/>
      <c r="I223" s="20"/>
    </row>
    <row r="224" spans="1:9" ht="12.75">
      <c r="A224" s="3" t="s">
        <v>23</v>
      </c>
      <c r="B224" s="18" t="str">
        <f>IF(NOT(ISNUMBER(B217)),excelblog_Komunikat1,IF(OR((B217*10^-12)&gt;=1,B217&lt;0),excelblog_Komunikat2,IF(TRIM(H220)&lt;&gt;"",TRIM(H220)&amp;" ","")&amp;IF(TRIM(G220)&lt;&gt;"",TRIM(G220)&amp;" ","")&amp;IF(TRIM(F220)&lt;&gt;"",TRIM(F220)&amp;" ","")&amp;IF(TRIM(E220)&lt;&gt;"",TRIM(E220)&amp;" ","")&amp;IF(TRIM(D220)&lt;&gt;"",C220&amp;" ","")))</f>
        <v>W polu z kwotą nie znajduje się liczba</v>
      </c>
      <c r="C224" s="19"/>
      <c r="D224" s="19"/>
      <c r="E224" s="19"/>
      <c r="F224" s="19"/>
      <c r="G224" s="19"/>
      <c r="H224" s="19"/>
      <c r="I224" s="20"/>
    </row>
    <row r="228" ht="12.75">
      <c r="A228" s="4"/>
    </row>
    <row r="229" spans="1:9" ht="12.75">
      <c r="A229" s="2"/>
      <c r="B229" s="3" t="s">
        <v>11</v>
      </c>
      <c r="C229" s="2"/>
      <c r="D229" s="5"/>
      <c r="E229" s="5"/>
      <c r="F229" s="5"/>
      <c r="G229" s="5"/>
      <c r="H229" s="5"/>
      <c r="I229" s="2"/>
    </row>
    <row r="230" spans="1:9" ht="12.75">
      <c r="A230" s="3" t="s">
        <v>11</v>
      </c>
      <c r="B230" s="6" t="e">
        <f>Arkusz1!#REF!</f>
        <v>#REF!</v>
      </c>
      <c r="C230" s="7" t="s">
        <v>25</v>
      </c>
      <c r="D230" s="5"/>
      <c r="E230" s="5"/>
      <c r="F230" s="5"/>
      <c r="G230" s="5"/>
      <c r="H230" s="5"/>
      <c r="I230" s="2"/>
    </row>
    <row r="231" spans="1:9" ht="12.75">
      <c r="A231" s="3"/>
      <c r="B231" s="7"/>
      <c r="C231" s="8" t="s">
        <v>13</v>
      </c>
      <c r="D231" s="9" t="s">
        <v>14</v>
      </c>
      <c r="E231" s="9" t="s">
        <v>15</v>
      </c>
      <c r="F231" s="9" t="s">
        <v>16</v>
      </c>
      <c r="G231" s="9" t="s">
        <v>17</v>
      </c>
      <c r="H231" s="9" t="s">
        <v>18</v>
      </c>
      <c r="I231" s="2"/>
    </row>
    <row r="232" spans="1:9" ht="12.75">
      <c r="A232" s="10" t="s">
        <v>19</v>
      </c>
      <c r="B232" s="2"/>
      <c r="C232" s="11"/>
      <c r="D232" s="12" t="e">
        <f>ROUND((B230-INT(B230))*100,0)</f>
        <v>#REF!</v>
      </c>
      <c r="E232" s="12" t="e">
        <f>IF(B230&gt;=1,VALUE(RIGHT(LEFT(INT(B230),LEN(INT(B230))),3)),0)</f>
        <v>#REF!</v>
      </c>
      <c r="F232" s="12" t="e">
        <f>IF(B230&gt;=1000,VALUE(TEXT(RIGHT(LEFT(INT(B230),LEN(INT(B230))-3),3),"000")),0)</f>
        <v>#REF!</v>
      </c>
      <c r="G232" s="12" t="e">
        <f>IF(B230&gt;=1000000,VALUE(TEXT(RIGHT(LEFT(INT(B230),LEN(INT(B230))-6),3),"000")),0)</f>
        <v>#REF!</v>
      </c>
      <c r="H232" s="12" t="e">
        <f>IF(B230&gt;=1000000000,VALUE(TEXT(RIGHT(LEFT(INT(B230),LEN(INT(B230))-9),3),"000")),0)</f>
        <v>#REF!</v>
      </c>
      <c r="I232" s="2"/>
    </row>
    <row r="233" spans="1:9" ht="12.75">
      <c r="A233" s="10" t="s">
        <v>20</v>
      </c>
      <c r="B233" s="13"/>
      <c r="C233" s="14" t="e">
        <f>ROUND((B230-INT(B230))*100,0)&amp;"/"&amp;100&amp;" groszy"</f>
        <v>#REF!</v>
      </c>
      <c r="D233" s="14" t="e">
        <f>IF(B230=0,"",IF(D232&lt;=20,IF(D232=0,"zero",INDEX(excelblog_Jednosci,D232)),INDEX(excelblog_Dziesiatki,INT(D232/10))&amp;IF(MOD(D232,10)," "&amp;INDEX(excelblog_Jednosci,MOD(D232,10)),"")))&amp;" "&amp;IF(B230=0,"",INDEX(IF(D232&lt;20,{"groszy";"grosz";"grosze";"groszy"},{"groszy";"grosze";"groszy"}),MATCH(IF(D232&lt;20,D232,MOD(D232,10)),IF(D232&lt;20,{0;1;2;5},{0;2;5}),1)))</f>
        <v>#REF!</v>
      </c>
      <c r="E233" s="15" t="e">
        <f>IF(OR(B230&lt;1,INT(E232/100)=0),"",INDEX(excelblog_Setki,INT(E232/100)))&amp;IF(E232-(INT(E232/100)*100)&lt;=20,IF(E232-(INT(E232/100)*100)=0,IF(OR(E232&gt;0,B230&lt;1),"","złotych")," "&amp;INDEX(excelblog_Jednosci,E232-(INT(E232/100)*100)))," "&amp;INDEX(excelblog_Dziesiatki,INT((E232-(INT(E232/100)*100))/10))&amp;IF(MOD((E232-(INT(E232/100)*100)),10)," "&amp;INDEX(excelblog_Jednosci,MOD((E232-(INT(E232/100)*100)),10)),""))&amp;IF(E232=0,""," "&amp;INDEX(IF(E232&lt;20,{"złotych";"złoty";"złote";"złotych"},{"złotych";"złote";"złotych"}),MATCH(IF(E232-(INT(E232/100)*100)&lt;20,E232-(INT(E232/100)*100),MOD((E232-(INT(E232/100)*100)),10)),IF(E232&lt;20,{0;1;2;5},{0;2;5}),1)))</f>
        <v>#REF!</v>
      </c>
      <c r="F233" s="15" t="e">
        <f>IF(OR(B230&lt;1,INT(F232/100)=0),"",INDEX(excelblog_Setki,INT(F232/100)))&amp;IF(F232-(INT(F232/100)*100)&lt;=20,IF(F232-(INT(F232/100)*100)=0,""," "&amp;INDEX(excelblog_Jednosci,F232-(INT(F232/100)*100)))," "&amp;INDEX(excelblog_Dziesiatki,INT((F232-(INT(F232/100)*100))/10))&amp;IF(MOD((F232-(INT(F232/100)*100)),10)," "&amp;INDEX(excelblog_Jednosci,MOD((F232-(INT(F232/100)*100)),10)),""))&amp;IF(F232=0,""," "&amp;INDEX(IF(F232&lt;20,{"";"tysiąc";"tysiące";"tysięcy"},{"tysięcy";"tysiące";"tysięcy"}),MATCH(IF(F232-(INT(F232/100)*100)&lt;20,F232-(INT(F232/100)*100),MOD((F232-(INT(F232/100)*100)),10)),IF(F232&lt;20,{0;1;2;5},{0;2;5}),1)))</f>
        <v>#REF!</v>
      </c>
      <c r="G233" s="15" t="e">
        <f>IF(OR(B230&lt;1,INT(G232/100)=0),"",INDEX(excelblog_Setki,INT(G232/100)))&amp;IF(G232-(INT(G232/100)*100)&lt;=20,IF(G232-(INT(G232/100)*100)=0,""," "&amp;INDEX(excelblog_Jednosci,G232-(INT(G232/100)*100)))," "&amp;INDEX(excelblog_Dziesiatki,INT((G232-(INT(G232/100)*100))/10))&amp;IF(MOD((G232-(INT(G232/100)*100)),10)," "&amp;INDEX(excelblog_Jednosci,MOD((G232-(INT(G232/100)*100)),10)),""))&amp;IF(G232=0,""," "&amp;INDEX(IF(G232&lt;20,{"";"milion";"miliony";"milion?w"},{"milion?w";"miliony";"milion?w"}),MATCH(IF(G232-(INT(G232/100)*100)&lt;20,G232-(INT(G232/100)*100),MOD((G232-(INT(G232/100)*100)),10)),IF(G232&lt;20,{0;1;2;5},{0;2;5}),1)))</f>
        <v>#REF!</v>
      </c>
      <c r="H233" s="14" t="e">
        <f>IF(OR(B230&lt;1,INT(H232/100)=0),"",INDEX(excelblog_Setki,INT(H232/100)))&amp;IF(H232-(INT(H232/100)*100)&lt;=20,IF(H232-(INT(H232/100)*100)=0,""," "&amp;INDEX(excelblog_Jednosci,H232-(INT(H232/100)*100)))," "&amp;INDEX(excelblog_Dziesiatki,INT((H232-(INT(H232/100)*100))/10))&amp;IF(MOD((H232-(INT(H232/100)*100)),10)," "&amp;INDEX(excelblog_Jednosci,MOD((H232-(INT(H232/100)*100)),10)),""))&amp;IF(H232=0,""," "&amp;INDEX(IF(H232&lt;20,{"";"miliard";"miliardy";"miliard?w"},{"miliard?w";"miliardy";"miliard?w"}),MATCH(IF(H232-(INT(H232/100)*100)&lt;20,H232-(INT(H232/100)*100),MOD((H232-(INT(H232/100)*100)),10)),IF(H232&lt;20,{0;1;2;5},{0;2;5}),1)))</f>
        <v>#REF!</v>
      </c>
      <c r="I233" s="13"/>
    </row>
    <row r="234" spans="1:9" ht="12.75">
      <c r="A234" s="2"/>
      <c r="B234" s="2"/>
      <c r="C234" s="16"/>
      <c r="D234" s="17"/>
      <c r="E234" s="17"/>
      <c r="F234" s="17"/>
      <c r="G234" s="17"/>
      <c r="H234" s="17"/>
      <c r="I234" s="2"/>
    </row>
    <row r="235" spans="1:9" ht="12.75">
      <c r="A235" s="3" t="s">
        <v>21</v>
      </c>
      <c r="B235" s="18" t="str">
        <f>IF(NOT(ISNUMBER(B230)),excelblog_Komunikat1,IF(OR((B230*10^-12)&gt;=1,B230&lt;0),excelblog_Komunikat2,IF(TRIM(H233)&lt;&gt;"",TRIM(H233)&amp;" ","")&amp;IF(TRIM(G233)&lt;&gt;"",TRIM(G233)&amp;" ","")&amp;IF(TRIM(F233)&lt;&gt;"",TRIM(F233)&amp;" ","")&amp;IF(TRIM(E233)&lt;&gt;"",TRIM(E233)&amp;" ","")&amp;IF(TRIM(D233)&lt;&gt;"",D233&amp;" ","")))</f>
        <v>W polu z kwotą nie znajduje się liczba</v>
      </c>
      <c r="C235" s="19"/>
      <c r="D235" s="19"/>
      <c r="E235" s="19"/>
      <c r="F235" s="19"/>
      <c r="G235" s="19"/>
      <c r="H235" s="19"/>
      <c r="I235" s="20"/>
    </row>
    <row r="236" spans="1:9" ht="12.75">
      <c r="A236" s="3" t="s">
        <v>22</v>
      </c>
      <c r="B236" s="18" t="str">
        <f>IF(NOT(ISNUMBER(B230)),excelblog_Komunikat1,IF(OR((B230*10^-12)&gt;=1,B230&lt;0),excelblog_Komunikat2,IF(TRIM(H233)&lt;&gt;"",TRIM(H233)&amp;" ","")&amp;IF(TRIM(G233)&lt;&gt;"",TRIM(G233)&amp;" ","")&amp;IF(TRIM(F233)&lt;&gt;"",TRIM(F233)&amp;" ","")&amp;IF(TRIM(E233)&lt;&gt;"",TRIM(E233)&amp;", ","")&amp;IF(TRIM(D233)&lt;&gt;"",D233&amp;" ","")))</f>
        <v>W polu z kwotą nie znajduje się liczba</v>
      </c>
      <c r="C236" s="19"/>
      <c r="D236" s="19"/>
      <c r="E236" s="19"/>
      <c r="F236" s="19"/>
      <c r="G236" s="19"/>
      <c r="H236" s="19"/>
      <c r="I236" s="20"/>
    </row>
    <row r="237" spans="1:9" ht="12.75">
      <c r="A237" s="3" t="s">
        <v>23</v>
      </c>
      <c r="B237" s="18" t="str">
        <f>IF(NOT(ISNUMBER(B230)),excelblog_Komunikat1,IF(OR((B230*10^-12)&gt;=1,B230&lt;0),excelblog_Komunikat2,IF(TRIM(H233)&lt;&gt;"",TRIM(H233)&amp;" ","")&amp;IF(TRIM(G233)&lt;&gt;"",TRIM(G233)&amp;" ","")&amp;IF(TRIM(F233)&lt;&gt;"",TRIM(F233)&amp;" ","")&amp;IF(TRIM(E233)&lt;&gt;"",TRIM(E233)&amp;" ","")&amp;IF(TRIM(D233)&lt;&gt;"",C233&amp;" ","")))</f>
        <v>W polu z kwotą nie znajduje się liczba</v>
      </c>
      <c r="C237" s="19"/>
      <c r="D237" s="19"/>
      <c r="E237" s="19"/>
      <c r="F237" s="19"/>
      <c r="G237" s="19"/>
      <c r="H237" s="19"/>
      <c r="I237" s="20"/>
    </row>
    <row r="241" ht="12.75">
      <c r="A241" s="4"/>
    </row>
    <row r="242" spans="1:9" ht="12.75">
      <c r="A242" s="2"/>
      <c r="B242" s="3" t="s">
        <v>11</v>
      </c>
      <c r="C242" s="2"/>
      <c r="D242" s="5"/>
      <c r="E242" s="5"/>
      <c r="F242" s="5"/>
      <c r="G242" s="5"/>
      <c r="H242" s="5"/>
      <c r="I242" s="2"/>
    </row>
    <row r="243" spans="1:9" ht="12.75">
      <c r="A243" s="3" t="s">
        <v>11</v>
      </c>
      <c r="B243" s="6"/>
      <c r="C243" s="7"/>
      <c r="D243" s="5"/>
      <c r="E243" s="5"/>
      <c r="F243" s="5"/>
      <c r="G243" s="5"/>
      <c r="H243" s="5"/>
      <c r="I243" s="2"/>
    </row>
    <row r="244" spans="1:9" ht="12.75">
      <c r="A244" s="3"/>
      <c r="B244" s="7"/>
      <c r="C244" s="8" t="s">
        <v>13</v>
      </c>
      <c r="D244" s="9" t="s">
        <v>14</v>
      </c>
      <c r="E244" s="9" t="s">
        <v>15</v>
      </c>
      <c r="F244" s="9" t="s">
        <v>16</v>
      </c>
      <c r="G244" s="9" t="s">
        <v>17</v>
      </c>
      <c r="H244" s="9" t="s">
        <v>18</v>
      </c>
      <c r="I244" s="2"/>
    </row>
    <row r="245" spans="1:9" ht="12.75">
      <c r="A245" s="10" t="s">
        <v>19</v>
      </c>
      <c r="B245" s="2"/>
      <c r="C245" s="11"/>
      <c r="D245" s="12">
        <f>ROUND((B243-INT(B243))*100,0)</f>
        <v>0</v>
      </c>
      <c r="E245" s="12">
        <f>IF(B243&gt;=1,VALUE(RIGHT(LEFT(INT(B243),LEN(INT(B243))),3)),0)</f>
        <v>0</v>
      </c>
      <c r="F245" s="12">
        <f>IF(B243&gt;=1000,VALUE(TEXT(RIGHT(LEFT(INT(B243),LEN(INT(B243))-3),3),"000")),0)</f>
        <v>0</v>
      </c>
      <c r="G245" s="12">
        <f>IF(B243&gt;=1000000,VALUE(TEXT(RIGHT(LEFT(INT(B243),LEN(INT(B243))-6),3),"000")),0)</f>
        <v>0</v>
      </c>
      <c r="H245" s="12">
        <f>IF(B243&gt;=1000000000,VALUE(TEXT(RIGHT(LEFT(INT(B243),LEN(INT(B243))-9),3),"000")),0)</f>
        <v>0</v>
      </c>
      <c r="I245" s="2"/>
    </row>
    <row r="246" spans="1:9" ht="12.75">
      <c r="A246" s="10" t="s">
        <v>20</v>
      </c>
      <c r="B246" s="13"/>
      <c r="C246" s="14" t="str">
        <f>ROUND((B243-INT(B243))*100,0)&amp;"/"&amp;100&amp;" groszy"</f>
        <v>0/100 groszy</v>
      </c>
      <c r="D246" s="14" t="str">
        <f>IF(B243=0,"",IF(D245&lt;=20,IF(D245=0,"zero",INDEX(excelblog_Jednosci,D245)),INDEX(excelblog_Dziesiatki,INT(D245/10))&amp;IF(MOD(D245,10)," "&amp;INDEX(excelblog_Jednosci,MOD(D245,10)),"")))&amp;" "&amp;IF(B243=0,"",INDEX(IF(D245&lt;20,{"groszy";"grosz";"grosze";"groszy"},{"groszy";"grosze";"groszy"}),MATCH(IF(D245&lt;20,D245,MOD(D245,10)),IF(D245&lt;20,{0;1;2;5},{0;2;5}),1)))</f>
        <v> </v>
      </c>
      <c r="E246" s="15">
        <f>IF(OR(B243&lt;1,INT(E245/100)=0),"",INDEX(excelblog_Setki,INT(E245/100)))&amp;IF(E245-(INT(E245/100)*100)&lt;=20,IF(E245-(INT(E245/100)*100)=0,IF(OR(E245&gt;0,B243&lt;1),"","złotych")," "&amp;INDEX(excelblog_Jednosci,E245-(INT(E245/100)*100)))," "&amp;INDEX(excelblog_Dziesiatki,INT((E245-(INT(E245/100)*100))/10))&amp;IF(MOD((E245-(INT(E245/100)*100)),10)," "&amp;INDEX(excelblog_Jednosci,MOD((E245-(INT(E245/100)*100)),10)),""))&amp;IF(E245=0,""," "&amp;INDEX(IF(E245&lt;20,{"złotych";"złoty";"złote";"złotych"},{"złotych";"złote";"złotych"}),MATCH(IF(E245-(INT(E245/100)*100)&lt;20,E245-(INT(E245/100)*100),MOD((E245-(INT(E245/100)*100)),10)),IF(E245&lt;20,{0;1;2;5},{0;2;5}),1)))</f>
      </c>
      <c r="F246" s="15">
        <f>IF(OR(B243&lt;1,INT(F245/100)=0),"",INDEX(excelblog_Setki,INT(F245/100)))&amp;IF(F245-(INT(F245/100)*100)&lt;=20,IF(F245-(INT(F245/100)*100)=0,""," "&amp;INDEX(excelblog_Jednosci,F245-(INT(F245/100)*100)))," "&amp;INDEX(excelblog_Dziesiatki,INT((F245-(INT(F245/100)*100))/10))&amp;IF(MOD((F245-(INT(F245/100)*100)),10)," "&amp;INDEX(excelblog_Jednosci,MOD((F245-(INT(F245/100)*100)),10)),""))&amp;IF(F245=0,""," "&amp;INDEX(IF(F245&lt;20,{"";"tysiąc";"tysiące";"tysięcy"},{"tysięcy";"tysiące";"tysięcy"}),MATCH(IF(F245-(INT(F245/100)*100)&lt;20,F245-(INT(F245/100)*100),MOD((F245-(INT(F245/100)*100)),10)),IF(F245&lt;20,{0;1;2;5},{0;2;5}),1)))</f>
      </c>
      <c r="G246" s="15">
        <f>IF(OR(B243&lt;1,INT(G245/100)=0),"",INDEX(excelblog_Setki,INT(G245/100)))&amp;IF(G245-(INT(G245/100)*100)&lt;=20,IF(G245-(INT(G245/100)*100)=0,""," "&amp;INDEX(excelblog_Jednosci,G245-(INT(G245/100)*100)))," "&amp;INDEX(excelblog_Dziesiatki,INT((G245-(INT(G245/100)*100))/10))&amp;IF(MOD((G245-(INT(G245/100)*100)),10)," "&amp;INDEX(excelblog_Jednosci,MOD((G245-(INT(G245/100)*100)),10)),""))&amp;IF(G245=0,""," "&amp;INDEX(IF(G245&lt;20,{"";"milion";"miliony";"milion?w"},{"milion?w";"miliony";"milion?w"}),MATCH(IF(G245-(INT(G245/100)*100)&lt;20,G245-(INT(G245/100)*100),MOD((G245-(INT(G245/100)*100)),10)),IF(G245&lt;20,{0;1;2;5},{0;2;5}),1)))</f>
      </c>
      <c r="H246" s="14">
        <f>IF(OR(B243&lt;1,INT(H245/100)=0),"",INDEX(excelblog_Setki,INT(H245/100)))&amp;IF(H245-(INT(H245/100)*100)&lt;=20,IF(H245-(INT(H245/100)*100)=0,""," "&amp;INDEX(excelblog_Jednosci,H245-(INT(H245/100)*100)))," "&amp;INDEX(excelblog_Dziesiatki,INT((H245-(INT(H245/100)*100))/10))&amp;IF(MOD((H245-(INT(H245/100)*100)),10)," "&amp;INDEX(excelblog_Jednosci,MOD((H245-(INT(H245/100)*100)),10)),""))&amp;IF(H245=0,""," "&amp;INDEX(IF(H245&lt;20,{"";"miliard";"miliardy";"miliard?w"},{"miliard?w";"miliardy";"miliard?w"}),MATCH(IF(H245-(INT(H245/100)*100)&lt;20,H245-(INT(H245/100)*100),MOD((H245-(INT(H245/100)*100)),10)),IF(H245&lt;20,{0;1;2;5},{0;2;5}),1)))</f>
      </c>
      <c r="I246" s="13"/>
    </row>
    <row r="247" spans="1:9" ht="12.75">
      <c r="A247" s="2"/>
      <c r="B247" s="2"/>
      <c r="C247" s="16"/>
      <c r="D247" s="17"/>
      <c r="E247" s="17"/>
      <c r="F247" s="17"/>
      <c r="G247" s="17"/>
      <c r="H247" s="17"/>
      <c r="I247" s="2"/>
    </row>
    <row r="248" spans="1:9" ht="12.75">
      <c r="A248" s="3" t="s">
        <v>21</v>
      </c>
      <c r="B248" s="18" t="str">
        <f>IF(NOT(ISNUMBER(B243)),excelblog_Komunikat1,IF(OR((B243*10^-12)&gt;=1,B243&lt;0),excelblog_Komunikat2,IF(TRIM(H246)&lt;&gt;"",TRIM(H246)&amp;" ","")&amp;IF(TRIM(G246)&lt;&gt;"",TRIM(G246)&amp;" ","")&amp;IF(TRIM(F246)&lt;&gt;"",TRIM(F246)&amp;" ","")&amp;IF(TRIM(E246)&lt;&gt;"",TRIM(E246)&amp;" ","")&amp;IF(TRIM(D246)&lt;&gt;"",D246&amp;" ","")))</f>
        <v>W polu z kwotą nie znajduje się liczba</v>
      </c>
      <c r="C248" s="19"/>
      <c r="D248" s="19"/>
      <c r="E248" s="19"/>
      <c r="F248" s="19"/>
      <c r="G248" s="19"/>
      <c r="H248" s="19"/>
      <c r="I248" s="20"/>
    </row>
    <row r="249" spans="1:9" ht="12.75">
      <c r="A249" s="3" t="s">
        <v>22</v>
      </c>
      <c r="B249" s="18" t="str">
        <f>IF(NOT(ISNUMBER(B243)),excelblog_Komunikat1,IF(OR((B243*10^-12)&gt;=1,B243&lt;0),excelblog_Komunikat2,IF(TRIM(H246)&lt;&gt;"",TRIM(H246)&amp;" ","")&amp;IF(TRIM(G246)&lt;&gt;"",TRIM(G246)&amp;" ","")&amp;IF(TRIM(F246)&lt;&gt;"",TRIM(F246)&amp;" ","")&amp;IF(TRIM(E246)&lt;&gt;"",TRIM(E246)&amp;", ","")&amp;IF(TRIM(D246)&lt;&gt;"",D246&amp;" ","")))</f>
        <v>W polu z kwotą nie znajduje się liczba</v>
      </c>
      <c r="C249" s="19"/>
      <c r="D249" s="19"/>
      <c r="E249" s="19"/>
      <c r="F249" s="19"/>
      <c r="G249" s="19"/>
      <c r="H249" s="19"/>
      <c r="I249" s="20"/>
    </row>
    <row r="250" spans="1:9" ht="12.75">
      <c r="A250" s="3" t="s">
        <v>23</v>
      </c>
      <c r="B250" s="18" t="str">
        <f>IF(NOT(ISNUMBER(B243)),excelblog_Komunikat1,IF(OR((B243*10^-12)&gt;=1,B243&lt;0),excelblog_Komunikat2,IF(TRIM(H246)&lt;&gt;"",TRIM(H246)&amp;" ","")&amp;IF(TRIM(G246)&lt;&gt;"",TRIM(G246)&amp;" ","")&amp;IF(TRIM(F246)&lt;&gt;"",TRIM(F246)&amp;" ","")&amp;IF(TRIM(E246)&lt;&gt;"",TRIM(E246)&amp;" ","")&amp;IF(TRIM(D246)&lt;&gt;"",C246&amp;" ","")))</f>
        <v>W polu z kwotą nie znajduje się liczba</v>
      </c>
      <c r="C250" s="19"/>
      <c r="D250" s="19"/>
      <c r="E250" s="19"/>
      <c r="F250" s="19"/>
      <c r="G250" s="19"/>
      <c r="H250" s="19"/>
      <c r="I250" s="20"/>
    </row>
    <row r="254" ht="12.75">
      <c r="A254" s="4"/>
    </row>
    <row r="255" spans="1:9" ht="12.75">
      <c r="A255" s="2"/>
      <c r="B255" s="3" t="s">
        <v>11</v>
      </c>
      <c r="C255" s="2"/>
      <c r="D255" s="5"/>
      <c r="E255" s="5"/>
      <c r="F255" s="5"/>
      <c r="G255" s="5"/>
      <c r="H255" s="5"/>
      <c r="I255" s="2"/>
    </row>
    <row r="256" spans="1:9" ht="12.75">
      <c r="A256" s="3" t="s">
        <v>11</v>
      </c>
      <c r="B256" s="6"/>
      <c r="C256" s="7" t="s">
        <v>26</v>
      </c>
      <c r="D256" s="5"/>
      <c r="E256" s="5"/>
      <c r="F256" s="5"/>
      <c r="G256" s="5"/>
      <c r="H256" s="5"/>
      <c r="I256" s="2"/>
    </row>
    <row r="257" spans="1:9" ht="12.75">
      <c r="A257" s="3"/>
      <c r="B257" s="7"/>
      <c r="C257" s="8" t="s">
        <v>13</v>
      </c>
      <c r="D257" s="9" t="s">
        <v>14</v>
      </c>
      <c r="E257" s="9" t="s">
        <v>15</v>
      </c>
      <c r="F257" s="9" t="s">
        <v>16</v>
      </c>
      <c r="G257" s="9" t="s">
        <v>17</v>
      </c>
      <c r="H257" s="9" t="s">
        <v>18</v>
      </c>
      <c r="I257" s="2"/>
    </row>
    <row r="258" spans="1:9" ht="12.75">
      <c r="A258" s="10" t="s">
        <v>19</v>
      </c>
      <c r="B258" s="2"/>
      <c r="C258" s="11"/>
      <c r="D258" s="12">
        <f>ROUND((B256-INT(B256))*100,0)</f>
        <v>0</v>
      </c>
      <c r="E258" s="12">
        <f>IF(B256&gt;=1,VALUE(RIGHT(LEFT(INT(B256),LEN(INT(B256))),3)),0)</f>
        <v>0</v>
      </c>
      <c r="F258" s="12">
        <f>IF(B256&gt;=1000,VALUE(TEXT(RIGHT(LEFT(INT(B256),LEN(INT(B256))-3),3),"000")),0)</f>
        <v>0</v>
      </c>
      <c r="G258" s="12">
        <f>IF(B256&gt;=1000000,VALUE(TEXT(RIGHT(LEFT(INT(B256),LEN(INT(B256))-6),3),"000")),0)</f>
        <v>0</v>
      </c>
      <c r="H258" s="12">
        <f>IF(B256&gt;=1000000000,VALUE(TEXT(RIGHT(LEFT(INT(B256),LEN(INT(B256))-9),3),"000")),0)</f>
        <v>0</v>
      </c>
      <c r="I258" s="2"/>
    </row>
    <row r="259" spans="1:9" ht="12.75">
      <c r="A259" s="10" t="s">
        <v>20</v>
      </c>
      <c r="B259" s="13"/>
      <c r="C259" s="14" t="str">
        <f>ROUND((B256-INT(B256))*100,0)&amp;"/"&amp;100&amp;" groszy"</f>
        <v>0/100 groszy</v>
      </c>
      <c r="D259" s="14" t="str">
        <f>IF(B256=0,"",IF(D258&lt;=20,IF(D258=0,"zero",INDEX(excelblog_Jednosci,D258)),INDEX(excelblog_Dziesiatki,INT(D258/10))&amp;IF(MOD(D258,10)," "&amp;INDEX(excelblog_Jednosci,MOD(D258,10)),"")))&amp;" "&amp;IF(B256=0,"",INDEX(IF(D258&lt;20,{"groszy";"grosz";"grosze";"groszy"},{"groszy";"grosze";"groszy"}),MATCH(IF(D258&lt;20,D258,MOD(D258,10)),IF(D258&lt;20,{0;1;2;5},{0;2;5}),1)))</f>
        <v> </v>
      </c>
      <c r="E259" s="15">
        <f>IF(OR(B256&lt;1,INT(E258/100)=0),"",INDEX(excelblog_Setki,INT(E258/100)))&amp;IF(E258-(INT(E258/100)*100)&lt;=20,IF(E258-(INT(E258/100)*100)=0,IF(OR(E258&gt;0,B256&lt;1),"","złotych")," "&amp;INDEX(excelblog_Jednosci,E258-(INT(E258/100)*100)))," "&amp;INDEX(excelblog_Dziesiatki,INT((E258-(INT(E258/100)*100))/10))&amp;IF(MOD((E258-(INT(E258/100)*100)),10)," "&amp;INDEX(excelblog_Jednosci,MOD((E258-(INT(E258/100)*100)),10)),""))&amp;IF(E258=0,""," "&amp;INDEX(IF(E258&lt;20,{"złotych";"złoty";"złote";"złotych"},{"złotych";"złote";"złotych"}),MATCH(IF(E258-(INT(E258/100)*100)&lt;20,E258-(INT(E258/100)*100),MOD((E258-(INT(E258/100)*100)),10)),IF(E258&lt;20,{0;1;2;5},{0;2;5}),1)))</f>
      </c>
      <c r="F259" s="15">
        <f>IF(OR(B256&lt;1,INT(F258/100)=0),"",INDEX(excelblog_Setki,INT(F258/100)))&amp;IF(F258-(INT(F258/100)*100)&lt;=20,IF(F258-(INT(F258/100)*100)=0,""," "&amp;INDEX(excelblog_Jednosci,F258-(INT(F258/100)*100)))," "&amp;INDEX(excelblog_Dziesiatki,INT((F258-(INT(F258/100)*100))/10))&amp;IF(MOD((F258-(INT(F258/100)*100)),10)," "&amp;INDEX(excelblog_Jednosci,MOD((F258-(INT(F258/100)*100)),10)),""))&amp;IF(F258=0,""," "&amp;INDEX(IF(F258&lt;20,{"";"tysiąc";"tysiące";"tysięcy"},{"tysięcy";"tysiące";"tysięcy"}),MATCH(IF(F258-(INT(F258/100)*100)&lt;20,F258-(INT(F258/100)*100),MOD((F258-(INT(F258/100)*100)),10)),IF(F258&lt;20,{0;1;2;5},{0;2;5}),1)))</f>
      </c>
      <c r="G259" s="15">
        <f>IF(OR(B256&lt;1,INT(G258/100)=0),"",INDEX(excelblog_Setki,INT(G258/100)))&amp;IF(G258-(INT(G258/100)*100)&lt;=20,IF(G258-(INT(G258/100)*100)=0,""," "&amp;INDEX(excelblog_Jednosci,G258-(INT(G258/100)*100)))," "&amp;INDEX(excelblog_Dziesiatki,INT((G258-(INT(G258/100)*100))/10))&amp;IF(MOD((G258-(INT(G258/100)*100)),10)," "&amp;INDEX(excelblog_Jednosci,MOD((G258-(INT(G258/100)*100)),10)),""))&amp;IF(G258=0,""," "&amp;INDEX(IF(G258&lt;20,{"";"milion";"miliony";"milion?w"},{"milion?w";"miliony";"milion?w"}),MATCH(IF(G258-(INT(G258/100)*100)&lt;20,G258-(INT(G258/100)*100),MOD((G258-(INT(G258/100)*100)),10)),IF(G258&lt;20,{0;1;2;5},{0;2;5}),1)))</f>
      </c>
      <c r="H259" s="14">
        <f>IF(OR(B256&lt;1,INT(H258/100)=0),"",INDEX(excelblog_Setki,INT(H258/100)))&amp;IF(H258-(INT(H258/100)*100)&lt;=20,IF(H258-(INT(H258/100)*100)=0,""," "&amp;INDEX(excelblog_Jednosci,H258-(INT(H258/100)*100)))," "&amp;INDEX(excelblog_Dziesiatki,INT((H258-(INT(H258/100)*100))/10))&amp;IF(MOD((H258-(INT(H258/100)*100)),10)," "&amp;INDEX(excelblog_Jednosci,MOD((H258-(INT(H258/100)*100)),10)),""))&amp;IF(H258=0,""," "&amp;INDEX(IF(H258&lt;20,{"";"miliard";"miliardy";"miliard?w"},{"miliard?w";"miliardy";"miliard?w"}),MATCH(IF(H258-(INT(H258/100)*100)&lt;20,H258-(INT(H258/100)*100),MOD((H258-(INT(H258/100)*100)),10)),IF(H258&lt;20,{0;1;2;5},{0;2;5}),1)))</f>
      </c>
      <c r="I259" s="13"/>
    </row>
    <row r="260" spans="1:9" ht="12.75">
      <c r="A260" s="2"/>
      <c r="B260" s="2"/>
      <c r="C260" s="16"/>
      <c r="D260" s="17"/>
      <c r="E260" s="17"/>
      <c r="F260" s="17"/>
      <c r="G260" s="17"/>
      <c r="H260" s="17"/>
      <c r="I260" s="2"/>
    </row>
    <row r="261" spans="1:9" ht="12.75">
      <c r="A261" s="3" t="s">
        <v>21</v>
      </c>
      <c r="B261" s="18" t="str">
        <f>IF(NOT(ISNUMBER(B256)),excelblog_Komunikat1,IF(OR((B256*10^-12)&gt;=1,B256&lt;0),excelblog_Komunikat2,IF(TRIM(H259)&lt;&gt;"",TRIM(H259)&amp;" ","")&amp;IF(TRIM(G259)&lt;&gt;"",TRIM(G259)&amp;" ","")&amp;IF(TRIM(F259)&lt;&gt;"",TRIM(F259)&amp;" ","")&amp;IF(TRIM(E259)&lt;&gt;"",TRIM(E259)&amp;" ","")&amp;IF(TRIM(D259)&lt;&gt;"",D259&amp;" ","")))</f>
        <v>W polu z kwotą nie znajduje się liczba</v>
      </c>
      <c r="C261" s="19"/>
      <c r="D261" s="19"/>
      <c r="E261" s="19"/>
      <c r="F261" s="19"/>
      <c r="G261" s="19"/>
      <c r="H261" s="19"/>
      <c r="I261" s="20"/>
    </row>
    <row r="262" spans="1:9" ht="12.75">
      <c r="A262" s="3" t="s">
        <v>22</v>
      </c>
      <c r="B262" s="18" t="str">
        <f>IF(NOT(ISNUMBER(B256)),excelblog_Komunikat1,IF(OR((B256*10^-12)&gt;=1,B256&lt;0),excelblog_Komunikat2,IF(TRIM(H259)&lt;&gt;"",TRIM(H259)&amp;" ","")&amp;IF(TRIM(G259)&lt;&gt;"",TRIM(G259)&amp;" ","")&amp;IF(TRIM(F259)&lt;&gt;"",TRIM(F259)&amp;" ","")&amp;IF(TRIM(E259)&lt;&gt;"",TRIM(E259)&amp;", ","")&amp;IF(TRIM(D259)&lt;&gt;"",D259&amp;" ","")))</f>
        <v>W polu z kwotą nie znajduje się liczba</v>
      </c>
      <c r="C262" s="19"/>
      <c r="D262" s="19"/>
      <c r="E262" s="19"/>
      <c r="F262" s="19"/>
      <c r="G262" s="19"/>
      <c r="H262" s="19"/>
      <c r="I262" s="20"/>
    </row>
    <row r="263" spans="1:9" ht="12.75">
      <c r="A263" s="3" t="s">
        <v>23</v>
      </c>
      <c r="B263" s="18" t="str">
        <f>IF(NOT(ISNUMBER(B256)),excelblog_Komunikat1,IF(OR((B256*10^-12)&gt;=1,B256&lt;0),excelblog_Komunikat2,IF(TRIM(H259)&lt;&gt;"",TRIM(H259)&amp;" ","")&amp;IF(TRIM(G259)&lt;&gt;"",TRIM(G259)&amp;" ","")&amp;IF(TRIM(F259)&lt;&gt;"",TRIM(F259)&amp;" ","")&amp;IF(TRIM(E259)&lt;&gt;"",TRIM(E259)&amp;" ","")&amp;IF(TRIM(D259)&lt;&gt;"",C259&amp;" ","")))</f>
        <v>W polu z kwotą nie znajduje się liczba</v>
      </c>
      <c r="C263" s="19"/>
      <c r="D263" s="19"/>
      <c r="E263" s="19"/>
      <c r="F263" s="19"/>
      <c r="G263" s="19"/>
      <c r="H263" s="19"/>
      <c r="I263" s="20"/>
    </row>
    <row r="301" ht="12.75">
      <c r="A301" s="1" t="s">
        <v>30</v>
      </c>
    </row>
    <row r="302" ht="12.75">
      <c r="A302" s="4"/>
    </row>
    <row r="303" spans="1:9" ht="12.75">
      <c r="A303" s="2"/>
      <c r="B303" s="3" t="s">
        <v>11</v>
      </c>
      <c r="C303" s="2"/>
      <c r="D303" s="5"/>
      <c r="E303" s="5"/>
      <c r="F303" s="5"/>
      <c r="G303" s="5"/>
      <c r="H303" s="5"/>
      <c r="I303" s="2"/>
    </row>
    <row r="304" spans="1:9" ht="12.75">
      <c r="A304" s="3" t="s">
        <v>11</v>
      </c>
      <c r="B304" s="6" t="e">
        <f>Arkusz1!#REF!</f>
        <v>#REF!</v>
      </c>
      <c r="C304" s="7" t="s">
        <v>12</v>
      </c>
      <c r="D304" s="5"/>
      <c r="E304" s="5"/>
      <c r="F304" s="5"/>
      <c r="G304" s="5"/>
      <c r="H304" s="5"/>
      <c r="I304" s="2"/>
    </row>
    <row r="305" spans="1:9" ht="12.75">
      <c r="A305" s="3"/>
      <c r="B305" s="7"/>
      <c r="C305" s="8" t="s">
        <v>13</v>
      </c>
      <c r="D305" s="9" t="s">
        <v>14</v>
      </c>
      <c r="E305" s="9" t="s">
        <v>15</v>
      </c>
      <c r="F305" s="9" t="s">
        <v>16</v>
      </c>
      <c r="G305" s="9" t="s">
        <v>17</v>
      </c>
      <c r="H305" s="9" t="s">
        <v>18</v>
      </c>
      <c r="I305" s="2"/>
    </row>
    <row r="306" spans="1:9" ht="12.75">
      <c r="A306" s="10" t="s">
        <v>19</v>
      </c>
      <c r="B306" s="2"/>
      <c r="C306" s="11"/>
      <c r="D306" s="12" t="e">
        <f>ROUND((B304-INT(B304))*100,0)</f>
        <v>#REF!</v>
      </c>
      <c r="E306" s="12" t="e">
        <f>IF(B304&gt;=1,VALUE(RIGHT(LEFT(INT(B304),LEN(INT(B304))),3)),0)</f>
        <v>#REF!</v>
      </c>
      <c r="F306" s="12" t="e">
        <f>IF(B304&gt;=1000,VALUE(TEXT(RIGHT(LEFT(INT(B304),LEN(INT(B304))-3),3),"000")),0)</f>
        <v>#REF!</v>
      </c>
      <c r="G306" s="12" t="e">
        <f>IF(B304&gt;=1000000,VALUE(TEXT(RIGHT(LEFT(INT(B304),LEN(INT(B304))-6),3),"000")),0)</f>
        <v>#REF!</v>
      </c>
      <c r="H306" s="12" t="e">
        <f>IF(B304&gt;=1000000000,VALUE(TEXT(RIGHT(LEFT(INT(B304),LEN(INT(B304))-9),3),"000")),0)</f>
        <v>#REF!</v>
      </c>
      <c r="I306" s="2"/>
    </row>
    <row r="307" spans="1:9" ht="12.75">
      <c r="A307" s="10" t="s">
        <v>20</v>
      </c>
      <c r="B307" s="13"/>
      <c r="C307" s="14" t="e">
        <f>ROUND((B304-INT(B304))*100,0)&amp;"/"&amp;100&amp;" groszy"</f>
        <v>#REF!</v>
      </c>
      <c r="D307" s="14" t="e">
        <f>IF(B304=0,"",IF(D306&lt;=20,IF(D306=0,"zero",INDEX(excelblog_Jednosci,D306)),INDEX(excelblog_Dziesiatki,INT(D306/10))&amp;IF(MOD(D306,10)," "&amp;INDEX(excelblog_Jednosci,MOD(D306,10)),"")))&amp;" "&amp;IF(B304=0,"",INDEX(IF(D306&lt;20,{"groszy";"grosz";"grosze";"groszy"},{"groszy";"grosze";"groszy"}),MATCH(IF(D306&lt;20,D306,MOD(D306,10)),IF(D306&lt;20,{0;1;2;5},{0;2;5}),1)))</f>
        <v>#REF!</v>
      </c>
      <c r="E307" s="15" t="e">
        <f>IF(OR(B304&lt;1,INT(E306/100)=0),"",INDEX(excelblog_Setki,INT(E306/100)))&amp;IF(E306-(INT(E306/100)*100)&lt;=20,IF(E306-(INT(E306/100)*100)=0,IF(OR(E306&gt;0,B304&lt;1),"","złotych")," "&amp;INDEX(excelblog_Jednosci,E306-(INT(E306/100)*100)))," "&amp;INDEX(excelblog_Dziesiatki,INT((E306-(INT(E306/100)*100))/10))&amp;IF(MOD((E306-(INT(E306/100)*100)),10)," "&amp;INDEX(excelblog_Jednosci,MOD((E306-(INT(E306/100)*100)),10)),""))&amp;IF(E306=0,""," "&amp;INDEX(IF(E306&lt;20,{"złotych";"złoty";"złote";"złotych"},{"złotych";"złote";"złotych"}),MATCH(IF(E306-(INT(E306/100)*100)&lt;20,E306-(INT(E306/100)*100),MOD((E306-(INT(E306/100)*100)),10)),IF(E306&lt;20,{0;1;2;5},{0;2;5}),1)))</f>
        <v>#REF!</v>
      </c>
      <c r="F307" s="15" t="e">
        <f>IF(OR(B304&lt;1,INT(F306/100)=0),"",INDEX(excelblog_Setki,INT(F306/100)))&amp;IF(F306-(INT(F306/100)*100)&lt;=20,IF(F306-(INT(F306/100)*100)=0,""," "&amp;INDEX(excelblog_Jednosci,F306-(INT(F306/100)*100)))," "&amp;INDEX(excelblog_Dziesiatki,INT((F306-(INT(F306/100)*100))/10))&amp;IF(MOD((F306-(INT(F306/100)*100)),10)," "&amp;INDEX(excelblog_Jednosci,MOD((F306-(INT(F306/100)*100)),10)),""))&amp;IF(F306=0,""," "&amp;INDEX(IF(F306&lt;20,{"";"tysiąc";"tysiące";"tysięcy"},{"tysięcy";"tysiące";"tysięcy"}),MATCH(IF(F306-(INT(F306/100)*100)&lt;20,F306-(INT(F306/100)*100),MOD((F306-(INT(F306/100)*100)),10)),IF(F306&lt;20,{0;1;2;5},{0;2;5}),1)))</f>
        <v>#REF!</v>
      </c>
      <c r="G307" s="15" t="e">
        <f>IF(OR(B304&lt;1,INT(G306/100)=0),"",INDEX(excelblog_Setki,INT(G306/100)))&amp;IF(G306-(INT(G306/100)*100)&lt;=20,IF(G306-(INT(G306/100)*100)=0,""," "&amp;INDEX(excelblog_Jednosci,G306-(INT(G306/100)*100)))," "&amp;INDEX(excelblog_Dziesiatki,INT((G306-(INT(G306/100)*100))/10))&amp;IF(MOD((G306-(INT(G306/100)*100)),10)," "&amp;INDEX(excelblog_Jednosci,MOD((G306-(INT(G306/100)*100)),10)),""))&amp;IF(G306=0,""," "&amp;INDEX(IF(G306&lt;20,{"";"milion";"miliony";"milion?w"},{"milion?w";"miliony";"milion?w"}),MATCH(IF(G306-(INT(G306/100)*100)&lt;20,G306-(INT(G306/100)*100),MOD((G306-(INT(G306/100)*100)),10)),IF(G306&lt;20,{0;1;2;5},{0;2;5}),1)))</f>
        <v>#REF!</v>
      </c>
      <c r="H307" s="14" t="e">
        <f>IF(OR(B304&lt;1,INT(H306/100)=0),"",INDEX(excelblog_Setki,INT(H306/100)))&amp;IF(H306-(INT(H306/100)*100)&lt;=20,IF(H306-(INT(H306/100)*100)=0,""," "&amp;INDEX(excelblog_Jednosci,H306-(INT(H306/100)*100)))," "&amp;INDEX(excelblog_Dziesiatki,INT((H306-(INT(H306/100)*100))/10))&amp;IF(MOD((H306-(INT(H306/100)*100)),10)," "&amp;INDEX(excelblog_Jednosci,MOD((H306-(INT(H306/100)*100)),10)),""))&amp;IF(H306=0,""," "&amp;INDEX(IF(H306&lt;20,{"";"miliard";"miliardy";"miliard?w"},{"miliard?w";"miliardy";"miliard?w"}),MATCH(IF(H306-(INT(H306/100)*100)&lt;20,H306-(INT(H306/100)*100),MOD((H306-(INT(H306/100)*100)),10)),IF(H306&lt;20,{0;1;2;5},{0;2;5}),1)))</f>
        <v>#REF!</v>
      </c>
      <c r="I307" s="13"/>
    </row>
    <row r="308" spans="1:9" ht="12.75">
      <c r="A308" s="2"/>
      <c r="B308" s="2"/>
      <c r="C308" s="16"/>
      <c r="D308" s="17"/>
      <c r="E308" s="17"/>
      <c r="F308" s="17"/>
      <c r="G308" s="17"/>
      <c r="H308" s="17"/>
      <c r="I308" s="2"/>
    </row>
    <row r="309" spans="1:9" ht="12.75">
      <c r="A309" s="3" t="s">
        <v>21</v>
      </c>
      <c r="B309" s="18" t="str">
        <f>IF(NOT(ISNUMBER(B304)),excelblog_Komunikat1,IF(OR((B304*10^-12)&gt;=1,B304&lt;0),excelblog_Komunikat2,IF(TRIM(H307)&lt;&gt;"",TRIM(H307)&amp;" ","")&amp;IF(TRIM(G307)&lt;&gt;"",TRIM(G307)&amp;" ","")&amp;IF(TRIM(F307)&lt;&gt;"",TRIM(F307)&amp;" ","")&amp;IF(TRIM(E307)&lt;&gt;"",TRIM(E307)&amp;" ","")&amp;IF(TRIM(D307)&lt;&gt;"",D307&amp;" ","")))</f>
        <v>W polu z kwotą nie znajduje się liczba</v>
      </c>
      <c r="C309" s="19"/>
      <c r="D309" s="19"/>
      <c r="E309" s="19"/>
      <c r="F309" s="19"/>
      <c r="G309" s="19"/>
      <c r="H309" s="19"/>
      <c r="I309" s="20"/>
    </row>
    <row r="310" spans="1:9" ht="12.75">
      <c r="A310" s="3" t="s">
        <v>22</v>
      </c>
      <c r="B310" s="18" t="str">
        <f>IF(NOT(ISNUMBER(B304)),excelblog_Komunikat1,IF(OR((B304*10^-12)&gt;=1,B304&lt;0),excelblog_Komunikat2,IF(TRIM(H307)&lt;&gt;"",TRIM(H307)&amp;" ","")&amp;IF(TRIM(G307)&lt;&gt;"",TRIM(G307)&amp;" ","")&amp;IF(TRIM(F307)&lt;&gt;"",TRIM(F307)&amp;" ","")&amp;IF(TRIM(E307)&lt;&gt;"",TRIM(E307)&amp;", ","")&amp;IF(TRIM(D307)&lt;&gt;"",D307&amp;" ","")))</f>
        <v>W polu z kwotą nie znajduje się liczba</v>
      </c>
      <c r="C310" s="19"/>
      <c r="D310" s="19"/>
      <c r="E310" s="19"/>
      <c r="F310" s="19"/>
      <c r="G310" s="19"/>
      <c r="H310" s="19"/>
      <c r="I310" s="20"/>
    </row>
    <row r="311" spans="1:9" ht="12.75">
      <c r="A311" s="3" t="s">
        <v>23</v>
      </c>
      <c r="B311" s="18" t="str">
        <f>IF(NOT(ISNUMBER(B304)),excelblog_Komunikat1,IF(OR((B304*10^-12)&gt;=1,B304&lt;0),excelblog_Komunikat2,IF(TRIM(H307)&lt;&gt;"",TRIM(H307)&amp;" ","")&amp;IF(TRIM(G307)&lt;&gt;"",TRIM(G307)&amp;" ","")&amp;IF(TRIM(F307)&lt;&gt;"",TRIM(F307)&amp;" ","")&amp;IF(TRIM(E307)&lt;&gt;"",TRIM(E307)&amp;" ","")&amp;IF(TRIM(D307)&lt;&gt;"",C307&amp;" ","")))</f>
        <v>W polu z kwotą nie znajduje się liczba</v>
      </c>
      <c r="C311" s="19"/>
      <c r="D311" s="19"/>
      <c r="E311" s="19"/>
      <c r="F311" s="19"/>
      <c r="G311" s="19"/>
      <c r="H311" s="19"/>
      <c r="I311" s="20"/>
    </row>
    <row r="312" spans="1:9" ht="12.75">
      <c r="A312" s="3"/>
      <c r="B312" s="2"/>
      <c r="C312" s="2"/>
      <c r="D312" s="5"/>
      <c r="E312" s="5"/>
      <c r="F312" s="5"/>
      <c r="G312" s="5"/>
      <c r="H312" s="5"/>
      <c r="I312" s="2"/>
    </row>
    <row r="315" ht="12.75">
      <c r="A315" s="4"/>
    </row>
    <row r="316" spans="1:9" ht="12.75">
      <c r="A316" s="2"/>
      <c r="B316" s="3" t="s">
        <v>11</v>
      </c>
      <c r="C316" s="2"/>
      <c r="D316" s="5"/>
      <c r="E316" s="5"/>
      <c r="F316" s="5"/>
      <c r="G316" s="5"/>
      <c r="H316" s="5"/>
      <c r="I316" s="2"/>
    </row>
    <row r="317" spans="1:9" ht="12.75">
      <c r="A317" s="3" t="s">
        <v>11</v>
      </c>
      <c r="B317" s="6">
        <f>Arkusz1!G229</f>
        <v>0</v>
      </c>
      <c r="C317" s="7" t="s">
        <v>24</v>
      </c>
      <c r="D317" s="5"/>
      <c r="E317" s="5"/>
      <c r="F317" s="5"/>
      <c r="G317" s="5"/>
      <c r="H317" s="5"/>
      <c r="I317" s="2"/>
    </row>
    <row r="318" spans="1:9" ht="12.75">
      <c r="A318" s="3"/>
      <c r="B318" s="7"/>
      <c r="C318" s="8" t="s">
        <v>13</v>
      </c>
      <c r="D318" s="9" t="s">
        <v>14</v>
      </c>
      <c r="E318" s="9" t="s">
        <v>15</v>
      </c>
      <c r="F318" s="9" t="s">
        <v>16</v>
      </c>
      <c r="G318" s="9" t="s">
        <v>17</v>
      </c>
      <c r="H318" s="9" t="s">
        <v>18</v>
      </c>
      <c r="I318" s="2"/>
    </row>
    <row r="319" spans="1:9" ht="12.75">
      <c r="A319" s="10" t="s">
        <v>19</v>
      </c>
      <c r="B319" s="2"/>
      <c r="C319" s="11"/>
      <c r="D319" s="12">
        <f>ROUND((B317-INT(B317))*100,0)</f>
        <v>0</v>
      </c>
      <c r="E319" s="12">
        <f>IF(B317&gt;=1,VALUE(RIGHT(LEFT(INT(B317),LEN(INT(B317))),3)),0)</f>
        <v>0</v>
      </c>
      <c r="F319" s="12">
        <f>IF(B317&gt;=1000,VALUE(TEXT(RIGHT(LEFT(INT(B317),LEN(INT(B317))-3),3),"000")),0)</f>
        <v>0</v>
      </c>
      <c r="G319" s="12">
        <f>IF(B317&gt;=1000000,VALUE(TEXT(RIGHT(LEFT(INT(B317),LEN(INT(B317))-6),3),"000")),0)</f>
        <v>0</v>
      </c>
      <c r="H319" s="12">
        <f>IF(B317&gt;=1000000000,VALUE(TEXT(RIGHT(LEFT(INT(B317),LEN(INT(B317))-9),3),"000")),0)</f>
        <v>0</v>
      </c>
      <c r="I319" s="2"/>
    </row>
    <row r="320" spans="1:9" ht="12.75">
      <c r="A320" s="10" t="s">
        <v>20</v>
      </c>
      <c r="B320" s="13"/>
      <c r="C320" s="14" t="str">
        <f>ROUND((B317-INT(B317))*100,0)&amp;"/"&amp;100&amp;" groszy"</f>
        <v>0/100 groszy</v>
      </c>
      <c r="D320" s="14" t="str">
        <f>IF(B317=0,"",IF(D319&lt;=20,IF(D319=0,"zero",INDEX(excelblog_Jednosci,D319)),INDEX(excelblog_Dziesiatki,INT(D319/10))&amp;IF(MOD(D319,10)," "&amp;INDEX(excelblog_Jednosci,MOD(D319,10)),"")))&amp;" "&amp;IF(B317=0,"",INDEX(IF(D319&lt;20,{"groszy";"grosz";"grosze";"groszy"},{"groszy";"grosze";"groszy"}),MATCH(IF(D319&lt;20,D319,MOD(D319,10)),IF(D319&lt;20,{0;1;2;5},{0;2;5}),1)))</f>
        <v> </v>
      </c>
      <c r="E320" s="15">
        <f>IF(OR(B317&lt;1,INT(E319/100)=0),"",INDEX(excelblog_Setki,INT(E319/100)))&amp;IF(E319-(INT(E319/100)*100)&lt;=20,IF(E319-(INT(E319/100)*100)=0,IF(OR(E319&gt;0,B317&lt;1),"","złotych")," "&amp;INDEX(excelblog_Jednosci,E319-(INT(E319/100)*100)))," "&amp;INDEX(excelblog_Dziesiatki,INT((E319-(INT(E319/100)*100))/10))&amp;IF(MOD((E319-(INT(E319/100)*100)),10)," "&amp;INDEX(excelblog_Jednosci,MOD((E319-(INT(E319/100)*100)),10)),""))&amp;IF(E319=0,""," "&amp;INDEX(IF(E319&lt;20,{"złotych";"złoty";"złote";"złotych"},{"złotych";"złote";"złotych"}),MATCH(IF(E319-(INT(E319/100)*100)&lt;20,E319-(INT(E319/100)*100),MOD((E319-(INT(E319/100)*100)),10)),IF(E319&lt;20,{0;1;2;5},{0;2;5}),1)))</f>
      </c>
      <c r="F320" s="15">
        <f>IF(OR(B317&lt;1,INT(F319/100)=0),"",INDEX(excelblog_Setki,INT(F319/100)))&amp;IF(F319-(INT(F319/100)*100)&lt;=20,IF(F319-(INT(F319/100)*100)=0,""," "&amp;INDEX(excelblog_Jednosci,F319-(INT(F319/100)*100)))," "&amp;INDEX(excelblog_Dziesiatki,INT((F319-(INT(F319/100)*100))/10))&amp;IF(MOD((F319-(INT(F319/100)*100)),10)," "&amp;INDEX(excelblog_Jednosci,MOD((F319-(INT(F319/100)*100)),10)),""))&amp;IF(F319=0,""," "&amp;INDEX(IF(F319&lt;20,{"";"tysiąc";"tysiące";"tysięcy"},{"tysięcy";"tysiące";"tysięcy"}),MATCH(IF(F319-(INT(F319/100)*100)&lt;20,F319-(INT(F319/100)*100),MOD((F319-(INT(F319/100)*100)),10)),IF(F319&lt;20,{0;1;2;5},{0;2;5}),1)))</f>
      </c>
      <c r="G320" s="15">
        <f>IF(OR(B317&lt;1,INT(G319/100)=0),"",INDEX(excelblog_Setki,INT(G319/100)))&amp;IF(G319-(INT(G319/100)*100)&lt;=20,IF(G319-(INT(G319/100)*100)=0,""," "&amp;INDEX(excelblog_Jednosci,G319-(INT(G319/100)*100)))," "&amp;INDEX(excelblog_Dziesiatki,INT((G319-(INT(G319/100)*100))/10))&amp;IF(MOD((G319-(INT(G319/100)*100)),10)," "&amp;INDEX(excelblog_Jednosci,MOD((G319-(INT(G319/100)*100)),10)),""))&amp;IF(G319=0,""," "&amp;INDEX(IF(G319&lt;20,{"";"milion";"miliony";"milion?w"},{"milion?w";"miliony";"milion?w"}),MATCH(IF(G319-(INT(G319/100)*100)&lt;20,G319-(INT(G319/100)*100),MOD((G319-(INT(G319/100)*100)),10)),IF(G319&lt;20,{0;1;2;5},{0;2;5}),1)))</f>
      </c>
      <c r="H320" s="14">
        <f>IF(OR(B317&lt;1,INT(H319/100)=0),"",INDEX(excelblog_Setki,INT(H319/100)))&amp;IF(H319-(INT(H319/100)*100)&lt;=20,IF(H319-(INT(H319/100)*100)=0,""," "&amp;INDEX(excelblog_Jednosci,H319-(INT(H319/100)*100)))," "&amp;INDEX(excelblog_Dziesiatki,INT((H319-(INT(H319/100)*100))/10))&amp;IF(MOD((H319-(INT(H319/100)*100)),10)," "&amp;INDEX(excelblog_Jednosci,MOD((H319-(INT(H319/100)*100)),10)),""))&amp;IF(H319=0,""," "&amp;INDEX(IF(H319&lt;20,{"";"miliard";"miliardy";"miliard?w"},{"miliard?w";"miliardy";"miliard?w"}),MATCH(IF(H319-(INT(H319/100)*100)&lt;20,H319-(INT(H319/100)*100),MOD((H319-(INT(H319/100)*100)),10)),IF(H319&lt;20,{0;1;2;5},{0;2;5}),1)))</f>
      </c>
      <c r="I320" s="13"/>
    </row>
    <row r="321" spans="1:9" ht="12.75">
      <c r="A321" s="2"/>
      <c r="B321" s="2"/>
      <c r="C321" s="16"/>
      <c r="D321" s="17"/>
      <c r="E321" s="17"/>
      <c r="F321" s="17"/>
      <c r="G321" s="17"/>
      <c r="H321" s="17"/>
      <c r="I321" s="2"/>
    </row>
    <row r="322" spans="1:9" ht="12.75">
      <c r="A322" s="3" t="s">
        <v>21</v>
      </c>
      <c r="B322" s="18">
        <f>IF(NOT(ISNUMBER(B317)),excelblog_Komunikat1,IF(OR((B317*10^-12)&gt;=1,B317&lt;0),excelblog_Komunikat2,IF(TRIM(H320)&lt;&gt;"",TRIM(H320)&amp;" ","")&amp;IF(TRIM(G320)&lt;&gt;"",TRIM(G320)&amp;" ","")&amp;IF(TRIM(F320)&lt;&gt;"",TRIM(F320)&amp;" ","")&amp;IF(TRIM(E320)&lt;&gt;"",TRIM(E320)&amp;" ","")&amp;IF(TRIM(D320)&lt;&gt;"",D320&amp;" ","")))</f>
      </c>
      <c r="C322" s="19"/>
      <c r="D322" s="19"/>
      <c r="E322" s="19"/>
      <c r="F322" s="19"/>
      <c r="G322" s="19"/>
      <c r="H322" s="19"/>
      <c r="I322" s="20"/>
    </row>
    <row r="323" spans="1:9" ht="12.75">
      <c r="A323" s="3" t="s">
        <v>22</v>
      </c>
      <c r="B323" s="18">
        <f>IF(NOT(ISNUMBER(B317)),excelblog_Komunikat1,IF(OR((B317*10^-12)&gt;=1,B317&lt;0),excelblog_Komunikat2,IF(TRIM(H320)&lt;&gt;"",TRIM(H320)&amp;" ","")&amp;IF(TRIM(G320)&lt;&gt;"",TRIM(G320)&amp;" ","")&amp;IF(TRIM(F320)&lt;&gt;"",TRIM(F320)&amp;" ","")&amp;IF(TRIM(E320)&lt;&gt;"",TRIM(E320)&amp;", ","")&amp;IF(TRIM(D320)&lt;&gt;"",D320&amp;" ","")))</f>
      </c>
      <c r="C323" s="19"/>
      <c r="D323" s="19"/>
      <c r="E323" s="19"/>
      <c r="F323" s="19"/>
      <c r="G323" s="19"/>
      <c r="H323" s="19"/>
      <c r="I323" s="20"/>
    </row>
    <row r="324" spans="1:9" ht="12.75">
      <c r="A324" s="3" t="s">
        <v>23</v>
      </c>
      <c r="B324" s="18">
        <f>IF(NOT(ISNUMBER(B317)),excelblog_Komunikat1,IF(OR((B317*10^-12)&gt;=1,B317&lt;0),excelblog_Komunikat2,IF(TRIM(H320)&lt;&gt;"",TRIM(H320)&amp;" ","")&amp;IF(TRIM(G320)&lt;&gt;"",TRIM(G320)&amp;" ","")&amp;IF(TRIM(F320)&lt;&gt;"",TRIM(F320)&amp;" ","")&amp;IF(TRIM(E320)&lt;&gt;"",TRIM(E320)&amp;" ","")&amp;IF(TRIM(D320)&lt;&gt;"",C320&amp;" ","")))</f>
      </c>
      <c r="C324" s="19"/>
      <c r="D324" s="19"/>
      <c r="E324" s="19"/>
      <c r="F324" s="19"/>
      <c r="G324" s="19"/>
      <c r="H324" s="19"/>
      <c r="I324" s="20"/>
    </row>
    <row r="328" ht="12.75">
      <c r="A328" s="4"/>
    </row>
    <row r="329" spans="1:9" ht="12.75">
      <c r="A329" s="2"/>
      <c r="B329" s="3" t="s">
        <v>11</v>
      </c>
      <c r="C329" s="2"/>
      <c r="D329" s="5"/>
      <c r="E329" s="5"/>
      <c r="F329" s="5"/>
      <c r="G329" s="5"/>
      <c r="H329" s="5"/>
      <c r="I329" s="2"/>
    </row>
    <row r="330" spans="1:9" ht="12.75">
      <c r="A330" s="3" t="s">
        <v>11</v>
      </c>
      <c r="B330" s="6" t="e">
        <f>Arkusz1!#REF!</f>
        <v>#REF!</v>
      </c>
      <c r="C330" s="7" t="s">
        <v>25</v>
      </c>
      <c r="D330" s="5"/>
      <c r="E330" s="5"/>
      <c r="F330" s="5"/>
      <c r="G330" s="5"/>
      <c r="H330" s="5"/>
      <c r="I330" s="2"/>
    </row>
    <row r="331" spans="1:9" ht="12.75">
      <c r="A331" s="3"/>
      <c r="B331" s="7"/>
      <c r="C331" s="8" t="s">
        <v>13</v>
      </c>
      <c r="D331" s="9" t="s">
        <v>14</v>
      </c>
      <c r="E331" s="9" t="s">
        <v>15</v>
      </c>
      <c r="F331" s="9" t="s">
        <v>16</v>
      </c>
      <c r="G331" s="9" t="s">
        <v>17</v>
      </c>
      <c r="H331" s="9" t="s">
        <v>18</v>
      </c>
      <c r="I331" s="2"/>
    </row>
    <row r="332" spans="1:9" ht="12.75">
      <c r="A332" s="10" t="s">
        <v>19</v>
      </c>
      <c r="B332" s="2"/>
      <c r="C332" s="11"/>
      <c r="D332" s="12" t="e">
        <f>ROUND((B330-INT(B330))*100,0)</f>
        <v>#REF!</v>
      </c>
      <c r="E332" s="12" t="e">
        <f>IF(B330&gt;=1,VALUE(RIGHT(LEFT(INT(B330),LEN(INT(B330))),3)),0)</f>
        <v>#REF!</v>
      </c>
      <c r="F332" s="12" t="e">
        <f>IF(B330&gt;=1000,VALUE(TEXT(RIGHT(LEFT(INT(B330),LEN(INT(B330))-3),3),"000")),0)</f>
        <v>#REF!</v>
      </c>
      <c r="G332" s="12" t="e">
        <f>IF(B330&gt;=1000000,VALUE(TEXT(RIGHT(LEFT(INT(B330),LEN(INT(B330))-6),3),"000")),0)</f>
        <v>#REF!</v>
      </c>
      <c r="H332" s="12" t="e">
        <f>IF(B330&gt;=1000000000,VALUE(TEXT(RIGHT(LEFT(INT(B330),LEN(INT(B330))-9),3),"000")),0)</f>
        <v>#REF!</v>
      </c>
      <c r="I332" s="2"/>
    </row>
    <row r="333" spans="1:9" ht="12.75">
      <c r="A333" s="10" t="s">
        <v>20</v>
      </c>
      <c r="B333" s="13"/>
      <c r="C333" s="14" t="e">
        <f>ROUND((B330-INT(B330))*100,0)&amp;"/"&amp;100&amp;" groszy"</f>
        <v>#REF!</v>
      </c>
      <c r="D333" s="14" t="e">
        <f>IF(B330=0,"",IF(D332&lt;=20,IF(D332=0,"zero",INDEX(excelblog_Jednosci,D332)),INDEX(excelblog_Dziesiatki,INT(D332/10))&amp;IF(MOD(D332,10)," "&amp;INDEX(excelblog_Jednosci,MOD(D332,10)),"")))&amp;" "&amp;IF(B330=0,"",INDEX(IF(D332&lt;20,{"groszy";"grosz";"grosze";"groszy"},{"groszy";"grosze";"groszy"}),MATCH(IF(D332&lt;20,D332,MOD(D332,10)),IF(D332&lt;20,{0;1;2;5},{0;2;5}),1)))</f>
        <v>#REF!</v>
      </c>
      <c r="E333" s="15" t="e">
        <f>IF(OR(B330&lt;1,INT(E332/100)=0),"",INDEX(excelblog_Setki,INT(E332/100)))&amp;IF(E332-(INT(E332/100)*100)&lt;=20,IF(E332-(INT(E332/100)*100)=0,IF(OR(E332&gt;0,B330&lt;1),"","złotych")," "&amp;INDEX(excelblog_Jednosci,E332-(INT(E332/100)*100)))," "&amp;INDEX(excelblog_Dziesiatki,INT((E332-(INT(E332/100)*100))/10))&amp;IF(MOD((E332-(INT(E332/100)*100)),10)," "&amp;INDEX(excelblog_Jednosci,MOD((E332-(INT(E332/100)*100)),10)),""))&amp;IF(E332=0,""," "&amp;INDEX(IF(E332&lt;20,{"złotych";"złoty";"złote";"złotych"},{"złotych";"złote";"złotych"}),MATCH(IF(E332-(INT(E332/100)*100)&lt;20,E332-(INT(E332/100)*100),MOD((E332-(INT(E332/100)*100)),10)),IF(E332&lt;20,{0;1;2;5},{0;2;5}),1)))</f>
        <v>#REF!</v>
      </c>
      <c r="F333" s="15" t="e">
        <f>IF(OR(B330&lt;1,INT(F332/100)=0),"",INDEX(excelblog_Setki,INT(F332/100)))&amp;IF(F332-(INT(F332/100)*100)&lt;=20,IF(F332-(INT(F332/100)*100)=0,""," "&amp;INDEX(excelblog_Jednosci,F332-(INT(F332/100)*100)))," "&amp;INDEX(excelblog_Dziesiatki,INT((F332-(INT(F332/100)*100))/10))&amp;IF(MOD((F332-(INT(F332/100)*100)),10)," "&amp;INDEX(excelblog_Jednosci,MOD((F332-(INT(F332/100)*100)),10)),""))&amp;IF(F332=0,""," "&amp;INDEX(IF(F332&lt;20,{"";"tysiąc";"tysiące";"tysięcy"},{"tysięcy";"tysiące";"tysięcy"}),MATCH(IF(F332-(INT(F332/100)*100)&lt;20,F332-(INT(F332/100)*100),MOD((F332-(INT(F332/100)*100)),10)),IF(F332&lt;20,{0;1;2;5},{0;2;5}),1)))</f>
        <v>#REF!</v>
      </c>
      <c r="G333" s="15" t="e">
        <f>IF(OR(B330&lt;1,INT(G332/100)=0),"",INDEX(excelblog_Setki,INT(G332/100)))&amp;IF(G332-(INT(G332/100)*100)&lt;=20,IF(G332-(INT(G332/100)*100)=0,""," "&amp;INDEX(excelblog_Jednosci,G332-(INT(G332/100)*100)))," "&amp;INDEX(excelblog_Dziesiatki,INT((G332-(INT(G332/100)*100))/10))&amp;IF(MOD((G332-(INT(G332/100)*100)),10)," "&amp;INDEX(excelblog_Jednosci,MOD((G332-(INT(G332/100)*100)),10)),""))&amp;IF(G332=0,""," "&amp;INDEX(IF(G332&lt;20,{"";"milion";"miliony";"milion?w"},{"milion?w";"miliony";"milion?w"}),MATCH(IF(G332-(INT(G332/100)*100)&lt;20,G332-(INT(G332/100)*100),MOD((G332-(INT(G332/100)*100)),10)),IF(G332&lt;20,{0;1;2;5},{0;2;5}),1)))</f>
        <v>#REF!</v>
      </c>
      <c r="H333" s="14" t="e">
        <f>IF(OR(B330&lt;1,INT(H332/100)=0),"",INDEX(excelblog_Setki,INT(H332/100)))&amp;IF(H332-(INT(H332/100)*100)&lt;=20,IF(H332-(INT(H332/100)*100)=0,""," "&amp;INDEX(excelblog_Jednosci,H332-(INT(H332/100)*100)))," "&amp;INDEX(excelblog_Dziesiatki,INT((H332-(INT(H332/100)*100))/10))&amp;IF(MOD((H332-(INT(H332/100)*100)),10)," "&amp;INDEX(excelblog_Jednosci,MOD((H332-(INT(H332/100)*100)),10)),""))&amp;IF(H332=0,""," "&amp;INDEX(IF(H332&lt;20,{"";"miliard";"miliardy";"miliard?w"},{"miliard?w";"miliardy";"miliard?w"}),MATCH(IF(H332-(INT(H332/100)*100)&lt;20,H332-(INT(H332/100)*100),MOD((H332-(INT(H332/100)*100)),10)),IF(H332&lt;20,{0;1;2;5},{0;2;5}),1)))</f>
        <v>#REF!</v>
      </c>
      <c r="I333" s="13"/>
    </row>
    <row r="334" spans="1:9" ht="12.75">
      <c r="A334" s="2"/>
      <c r="B334" s="2"/>
      <c r="C334" s="16"/>
      <c r="D334" s="17"/>
      <c r="E334" s="17"/>
      <c r="F334" s="17"/>
      <c r="G334" s="17"/>
      <c r="H334" s="17"/>
      <c r="I334" s="2"/>
    </row>
    <row r="335" spans="1:9" ht="12.75">
      <c r="A335" s="3" t="s">
        <v>21</v>
      </c>
      <c r="B335" s="18" t="str">
        <f>IF(NOT(ISNUMBER(B330)),excelblog_Komunikat1,IF(OR((B330*10^-12)&gt;=1,B330&lt;0),excelblog_Komunikat2,IF(TRIM(H333)&lt;&gt;"",TRIM(H333)&amp;" ","")&amp;IF(TRIM(G333)&lt;&gt;"",TRIM(G333)&amp;" ","")&amp;IF(TRIM(F333)&lt;&gt;"",TRIM(F333)&amp;" ","")&amp;IF(TRIM(E333)&lt;&gt;"",TRIM(E333)&amp;" ","")&amp;IF(TRIM(D333)&lt;&gt;"",D333&amp;" ","")))</f>
        <v>W polu z kwotą nie znajduje się liczba</v>
      </c>
      <c r="C335" s="19"/>
      <c r="D335" s="19"/>
      <c r="E335" s="19"/>
      <c r="F335" s="19"/>
      <c r="G335" s="19"/>
      <c r="H335" s="19"/>
      <c r="I335" s="20"/>
    </row>
    <row r="336" spans="1:9" ht="12.75">
      <c r="A336" s="3" t="s">
        <v>22</v>
      </c>
      <c r="B336" s="18" t="str">
        <f>IF(NOT(ISNUMBER(B330)),excelblog_Komunikat1,IF(OR((B330*10^-12)&gt;=1,B330&lt;0),excelblog_Komunikat2,IF(TRIM(H333)&lt;&gt;"",TRIM(H333)&amp;" ","")&amp;IF(TRIM(G333)&lt;&gt;"",TRIM(G333)&amp;" ","")&amp;IF(TRIM(F333)&lt;&gt;"",TRIM(F333)&amp;" ","")&amp;IF(TRIM(E333)&lt;&gt;"",TRIM(E333)&amp;", ","")&amp;IF(TRIM(D333)&lt;&gt;"",D333&amp;" ","")))</f>
        <v>W polu z kwotą nie znajduje się liczba</v>
      </c>
      <c r="C336" s="19"/>
      <c r="D336" s="19"/>
      <c r="E336" s="19"/>
      <c r="F336" s="19"/>
      <c r="G336" s="19"/>
      <c r="H336" s="19"/>
      <c r="I336" s="20"/>
    </row>
    <row r="337" spans="1:9" ht="12.75">
      <c r="A337" s="3" t="s">
        <v>23</v>
      </c>
      <c r="B337" s="18" t="str">
        <f>IF(NOT(ISNUMBER(B330)),excelblog_Komunikat1,IF(OR((B330*10^-12)&gt;=1,B330&lt;0),excelblog_Komunikat2,IF(TRIM(H333)&lt;&gt;"",TRIM(H333)&amp;" ","")&amp;IF(TRIM(G333)&lt;&gt;"",TRIM(G333)&amp;" ","")&amp;IF(TRIM(F333)&lt;&gt;"",TRIM(F333)&amp;" ","")&amp;IF(TRIM(E333)&lt;&gt;"",TRIM(E333)&amp;" ","")&amp;IF(TRIM(D333)&lt;&gt;"",C333&amp;" ","")))</f>
        <v>W polu z kwotą nie znajduje się liczba</v>
      </c>
      <c r="C337" s="19"/>
      <c r="D337" s="19"/>
      <c r="E337" s="19"/>
      <c r="F337" s="19"/>
      <c r="G337" s="19"/>
      <c r="H337" s="19"/>
      <c r="I337" s="20"/>
    </row>
    <row r="341" ht="12.75">
      <c r="A341" s="4"/>
    </row>
    <row r="342" spans="1:9" ht="12.75">
      <c r="A342" s="2"/>
      <c r="B342" s="3" t="s">
        <v>11</v>
      </c>
      <c r="C342" s="2"/>
      <c r="D342" s="5"/>
      <c r="E342" s="5"/>
      <c r="F342" s="5"/>
      <c r="G342" s="5"/>
      <c r="H342" s="5"/>
      <c r="I342" s="2"/>
    </row>
    <row r="343" spans="1:9" ht="12.75">
      <c r="A343" s="3" t="s">
        <v>11</v>
      </c>
      <c r="B343" s="6"/>
      <c r="C343" s="7"/>
      <c r="D343" s="5"/>
      <c r="E343" s="5"/>
      <c r="F343" s="5"/>
      <c r="G343" s="5"/>
      <c r="H343" s="5"/>
      <c r="I343" s="2"/>
    </row>
    <row r="344" spans="1:9" ht="12.75">
      <c r="A344" s="3"/>
      <c r="B344" s="7"/>
      <c r="C344" s="8" t="s">
        <v>13</v>
      </c>
      <c r="D344" s="9" t="s">
        <v>14</v>
      </c>
      <c r="E344" s="9" t="s">
        <v>15</v>
      </c>
      <c r="F344" s="9" t="s">
        <v>16</v>
      </c>
      <c r="G344" s="9" t="s">
        <v>17</v>
      </c>
      <c r="H344" s="9" t="s">
        <v>18</v>
      </c>
      <c r="I344" s="2"/>
    </row>
    <row r="345" spans="1:9" ht="12.75">
      <c r="A345" s="10" t="s">
        <v>19</v>
      </c>
      <c r="B345" s="2"/>
      <c r="C345" s="11"/>
      <c r="D345" s="12">
        <f>ROUND((B343-INT(B343))*100,0)</f>
        <v>0</v>
      </c>
      <c r="E345" s="12">
        <f>IF(B343&gt;=1,VALUE(RIGHT(LEFT(INT(B343),LEN(INT(B343))),3)),0)</f>
        <v>0</v>
      </c>
      <c r="F345" s="12">
        <f>IF(B343&gt;=1000,VALUE(TEXT(RIGHT(LEFT(INT(B343),LEN(INT(B343))-3),3),"000")),0)</f>
        <v>0</v>
      </c>
      <c r="G345" s="12">
        <f>IF(B343&gt;=1000000,VALUE(TEXT(RIGHT(LEFT(INT(B343),LEN(INT(B343))-6),3),"000")),0)</f>
        <v>0</v>
      </c>
      <c r="H345" s="12">
        <f>IF(B343&gt;=1000000000,VALUE(TEXT(RIGHT(LEFT(INT(B343),LEN(INT(B343))-9),3),"000")),0)</f>
        <v>0</v>
      </c>
      <c r="I345" s="2"/>
    </row>
    <row r="346" spans="1:9" ht="12.75">
      <c r="A346" s="10" t="s">
        <v>20</v>
      </c>
      <c r="B346" s="13"/>
      <c r="C346" s="14" t="str">
        <f>ROUND((B343-INT(B343))*100,0)&amp;"/"&amp;100&amp;" groszy"</f>
        <v>0/100 groszy</v>
      </c>
      <c r="D346" s="14" t="str">
        <f>IF(B343=0,"",IF(D345&lt;=20,IF(D345=0,"zero",INDEX(excelblog_Jednosci,D345)),INDEX(excelblog_Dziesiatki,INT(D345/10))&amp;IF(MOD(D345,10)," "&amp;INDEX(excelblog_Jednosci,MOD(D345,10)),"")))&amp;" "&amp;IF(B343=0,"",INDEX(IF(D345&lt;20,{"groszy";"grosz";"grosze";"groszy"},{"groszy";"grosze";"groszy"}),MATCH(IF(D345&lt;20,D345,MOD(D345,10)),IF(D345&lt;20,{0;1;2;5},{0;2;5}),1)))</f>
        <v> </v>
      </c>
      <c r="E346" s="15">
        <f>IF(OR(B343&lt;1,INT(E345/100)=0),"",INDEX(excelblog_Setki,INT(E345/100)))&amp;IF(E345-(INT(E345/100)*100)&lt;=20,IF(E345-(INT(E345/100)*100)=0,IF(OR(E345&gt;0,B343&lt;1),"","złotych")," "&amp;INDEX(excelblog_Jednosci,E345-(INT(E345/100)*100)))," "&amp;INDEX(excelblog_Dziesiatki,INT((E345-(INT(E345/100)*100))/10))&amp;IF(MOD((E345-(INT(E345/100)*100)),10)," "&amp;INDEX(excelblog_Jednosci,MOD((E345-(INT(E345/100)*100)),10)),""))&amp;IF(E345=0,""," "&amp;INDEX(IF(E345&lt;20,{"złotych";"złoty";"złote";"złotych"},{"złotych";"złote";"złotych"}),MATCH(IF(E345-(INT(E345/100)*100)&lt;20,E345-(INT(E345/100)*100),MOD((E345-(INT(E345/100)*100)),10)),IF(E345&lt;20,{0;1;2;5},{0;2;5}),1)))</f>
      </c>
      <c r="F346" s="15">
        <f>IF(OR(B343&lt;1,INT(F345/100)=0),"",INDEX(excelblog_Setki,INT(F345/100)))&amp;IF(F345-(INT(F345/100)*100)&lt;=20,IF(F345-(INT(F345/100)*100)=0,""," "&amp;INDEX(excelblog_Jednosci,F345-(INT(F345/100)*100)))," "&amp;INDEX(excelblog_Dziesiatki,INT((F345-(INT(F345/100)*100))/10))&amp;IF(MOD((F345-(INT(F345/100)*100)),10)," "&amp;INDEX(excelblog_Jednosci,MOD((F345-(INT(F345/100)*100)),10)),""))&amp;IF(F345=0,""," "&amp;INDEX(IF(F345&lt;20,{"";"tysiąc";"tysiące";"tysięcy"},{"tysięcy";"tysiące";"tysięcy"}),MATCH(IF(F345-(INT(F345/100)*100)&lt;20,F345-(INT(F345/100)*100),MOD((F345-(INT(F345/100)*100)),10)),IF(F345&lt;20,{0;1;2;5},{0;2;5}),1)))</f>
      </c>
      <c r="G346" s="15">
        <f>IF(OR(B343&lt;1,INT(G345/100)=0),"",INDEX(excelblog_Setki,INT(G345/100)))&amp;IF(G345-(INT(G345/100)*100)&lt;=20,IF(G345-(INT(G345/100)*100)=0,""," "&amp;INDEX(excelblog_Jednosci,G345-(INT(G345/100)*100)))," "&amp;INDEX(excelblog_Dziesiatki,INT((G345-(INT(G345/100)*100))/10))&amp;IF(MOD((G345-(INT(G345/100)*100)),10)," "&amp;INDEX(excelblog_Jednosci,MOD((G345-(INT(G345/100)*100)),10)),""))&amp;IF(G345=0,""," "&amp;INDEX(IF(G345&lt;20,{"";"milion";"miliony";"milion?w"},{"milion?w";"miliony";"milion?w"}),MATCH(IF(G345-(INT(G345/100)*100)&lt;20,G345-(INT(G345/100)*100),MOD((G345-(INT(G345/100)*100)),10)),IF(G345&lt;20,{0;1;2;5},{0;2;5}),1)))</f>
      </c>
      <c r="H346" s="14">
        <f>IF(OR(B343&lt;1,INT(H345/100)=0),"",INDEX(excelblog_Setki,INT(H345/100)))&amp;IF(H345-(INT(H345/100)*100)&lt;=20,IF(H345-(INT(H345/100)*100)=0,""," "&amp;INDEX(excelblog_Jednosci,H345-(INT(H345/100)*100)))," "&amp;INDEX(excelblog_Dziesiatki,INT((H345-(INT(H345/100)*100))/10))&amp;IF(MOD((H345-(INT(H345/100)*100)),10)," "&amp;INDEX(excelblog_Jednosci,MOD((H345-(INT(H345/100)*100)),10)),""))&amp;IF(H345=0,""," "&amp;INDEX(IF(H345&lt;20,{"";"miliard";"miliardy";"miliard?w"},{"miliard?w";"miliardy";"miliard?w"}),MATCH(IF(H345-(INT(H345/100)*100)&lt;20,H345-(INT(H345/100)*100),MOD((H345-(INT(H345/100)*100)),10)),IF(H345&lt;20,{0;1;2;5},{0;2;5}),1)))</f>
      </c>
      <c r="I346" s="13"/>
    </row>
    <row r="347" spans="1:9" ht="12.75">
      <c r="A347" s="2"/>
      <c r="B347" s="2"/>
      <c r="C347" s="16"/>
      <c r="D347" s="17"/>
      <c r="E347" s="17"/>
      <c r="F347" s="17"/>
      <c r="G347" s="17"/>
      <c r="H347" s="17"/>
      <c r="I347" s="2"/>
    </row>
    <row r="348" spans="1:9" ht="12.75">
      <c r="A348" s="3" t="s">
        <v>21</v>
      </c>
      <c r="B348" s="18" t="str">
        <f>IF(NOT(ISNUMBER(B343)),excelblog_Komunikat1,IF(OR((B343*10^-12)&gt;=1,B343&lt;0),excelblog_Komunikat2,IF(TRIM(H346)&lt;&gt;"",TRIM(H346)&amp;" ","")&amp;IF(TRIM(G346)&lt;&gt;"",TRIM(G346)&amp;" ","")&amp;IF(TRIM(F346)&lt;&gt;"",TRIM(F346)&amp;" ","")&amp;IF(TRIM(E346)&lt;&gt;"",TRIM(E346)&amp;" ","")&amp;IF(TRIM(D346)&lt;&gt;"",D346&amp;" ","")))</f>
        <v>W polu z kwotą nie znajduje się liczba</v>
      </c>
      <c r="C348" s="19"/>
      <c r="D348" s="19"/>
      <c r="E348" s="19"/>
      <c r="F348" s="19"/>
      <c r="G348" s="19"/>
      <c r="H348" s="19"/>
      <c r="I348" s="20"/>
    </row>
    <row r="349" spans="1:9" ht="12.75">
      <c r="A349" s="3" t="s">
        <v>22</v>
      </c>
      <c r="B349" s="18" t="str">
        <f>IF(NOT(ISNUMBER(B343)),excelblog_Komunikat1,IF(OR((B343*10^-12)&gt;=1,B343&lt;0),excelblog_Komunikat2,IF(TRIM(H346)&lt;&gt;"",TRIM(H346)&amp;" ","")&amp;IF(TRIM(G346)&lt;&gt;"",TRIM(G346)&amp;" ","")&amp;IF(TRIM(F346)&lt;&gt;"",TRIM(F346)&amp;" ","")&amp;IF(TRIM(E346)&lt;&gt;"",TRIM(E346)&amp;", ","")&amp;IF(TRIM(D346)&lt;&gt;"",D346&amp;" ","")))</f>
        <v>W polu z kwotą nie znajduje się liczba</v>
      </c>
      <c r="C349" s="19"/>
      <c r="D349" s="19"/>
      <c r="E349" s="19"/>
      <c r="F349" s="19"/>
      <c r="G349" s="19"/>
      <c r="H349" s="19"/>
      <c r="I349" s="20"/>
    </row>
    <row r="350" spans="1:9" ht="12.75">
      <c r="A350" s="3" t="s">
        <v>23</v>
      </c>
      <c r="B350" s="18" t="str">
        <f>IF(NOT(ISNUMBER(B343)),excelblog_Komunikat1,IF(OR((B343*10^-12)&gt;=1,B343&lt;0),excelblog_Komunikat2,IF(TRIM(H346)&lt;&gt;"",TRIM(H346)&amp;" ","")&amp;IF(TRIM(G346)&lt;&gt;"",TRIM(G346)&amp;" ","")&amp;IF(TRIM(F346)&lt;&gt;"",TRIM(F346)&amp;" ","")&amp;IF(TRIM(E346)&lt;&gt;"",TRIM(E346)&amp;" ","")&amp;IF(TRIM(D346)&lt;&gt;"",C346&amp;" ","")))</f>
        <v>W polu z kwotą nie znajduje się liczba</v>
      </c>
      <c r="C350" s="19"/>
      <c r="D350" s="19"/>
      <c r="E350" s="19"/>
      <c r="F350" s="19"/>
      <c r="G350" s="19"/>
      <c r="H350" s="19"/>
      <c r="I350" s="20"/>
    </row>
    <row r="354" ht="12.75">
      <c r="A354" s="4"/>
    </row>
    <row r="355" spans="1:9" ht="12.75">
      <c r="A355" s="2"/>
      <c r="B355" s="3" t="s">
        <v>11</v>
      </c>
      <c r="C355" s="2"/>
      <c r="D355" s="5"/>
      <c r="E355" s="5"/>
      <c r="F355" s="5"/>
      <c r="G355" s="5"/>
      <c r="H355" s="5"/>
      <c r="I355" s="2"/>
    </row>
    <row r="356" spans="1:9" ht="12.75">
      <c r="A356" s="3" t="s">
        <v>11</v>
      </c>
      <c r="B356" s="6"/>
      <c r="C356" s="7" t="s">
        <v>26</v>
      </c>
      <c r="D356" s="5"/>
      <c r="E356" s="5"/>
      <c r="F356" s="5"/>
      <c r="G356" s="5"/>
      <c r="H356" s="5"/>
      <c r="I356" s="2"/>
    </row>
    <row r="357" spans="1:9" ht="12.75">
      <c r="A357" s="3"/>
      <c r="B357" s="7"/>
      <c r="C357" s="8" t="s">
        <v>13</v>
      </c>
      <c r="D357" s="9" t="s">
        <v>14</v>
      </c>
      <c r="E357" s="9" t="s">
        <v>15</v>
      </c>
      <c r="F357" s="9" t="s">
        <v>16</v>
      </c>
      <c r="G357" s="9" t="s">
        <v>17</v>
      </c>
      <c r="H357" s="9" t="s">
        <v>18</v>
      </c>
      <c r="I357" s="2"/>
    </row>
    <row r="358" spans="1:9" ht="12.75">
      <c r="A358" s="10" t="s">
        <v>19</v>
      </c>
      <c r="B358" s="2"/>
      <c r="C358" s="11"/>
      <c r="D358" s="12">
        <f>ROUND((B356-INT(B356))*100,0)</f>
        <v>0</v>
      </c>
      <c r="E358" s="12">
        <f>IF(B356&gt;=1,VALUE(RIGHT(LEFT(INT(B356),LEN(INT(B356))),3)),0)</f>
        <v>0</v>
      </c>
      <c r="F358" s="12">
        <f>IF(B356&gt;=1000,VALUE(TEXT(RIGHT(LEFT(INT(B356),LEN(INT(B356))-3),3),"000")),0)</f>
        <v>0</v>
      </c>
      <c r="G358" s="12">
        <f>IF(B356&gt;=1000000,VALUE(TEXT(RIGHT(LEFT(INT(B356),LEN(INT(B356))-6),3),"000")),0)</f>
        <v>0</v>
      </c>
      <c r="H358" s="12">
        <f>IF(B356&gt;=1000000000,VALUE(TEXT(RIGHT(LEFT(INT(B356),LEN(INT(B356))-9),3),"000")),0)</f>
        <v>0</v>
      </c>
      <c r="I358" s="2"/>
    </row>
    <row r="359" spans="1:9" ht="12.75">
      <c r="A359" s="10" t="s">
        <v>20</v>
      </c>
      <c r="B359" s="13"/>
      <c r="C359" s="14" t="str">
        <f>ROUND((B356-INT(B356))*100,0)&amp;"/"&amp;100&amp;" groszy"</f>
        <v>0/100 groszy</v>
      </c>
      <c r="D359" s="14" t="str">
        <f>IF(B356=0,"",IF(D358&lt;=20,IF(D358=0,"zero",INDEX(excelblog_Jednosci,D358)),INDEX(excelblog_Dziesiatki,INT(D358/10))&amp;IF(MOD(D358,10)," "&amp;INDEX(excelblog_Jednosci,MOD(D358,10)),"")))&amp;" "&amp;IF(B356=0,"",INDEX(IF(D358&lt;20,{"groszy";"grosz";"grosze";"groszy"},{"groszy";"grosze";"groszy"}),MATCH(IF(D358&lt;20,D358,MOD(D358,10)),IF(D358&lt;20,{0;1;2;5},{0;2;5}),1)))</f>
        <v> </v>
      </c>
      <c r="E359" s="15">
        <f>IF(OR(B356&lt;1,INT(E358/100)=0),"",INDEX(excelblog_Setki,INT(E358/100)))&amp;IF(E358-(INT(E358/100)*100)&lt;=20,IF(E358-(INT(E358/100)*100)=0,IF(OR(E358&gt;0,B356&lt;1),"","złotych")," "&amp;INDEX(excelblog_Jednosci,E358-(INT(E358/100)*100)))," "&amp;INDEX(excelblog_Dziesiatki,INT((E358-(INT(E358/100)*100))/10))&amp;IF(MOD((E358-(INT(E358/100)*100)),10)," "&amp;INDEX(excelblog_Jednosci,MOD((E358-(INT(E358/100)*100)),10)),""))&amp;IF(E358=0,""," "&amp;INDEX(IF(E358&lt;20,{"złotych";"złoty";"złote";"złotych"},{"złotych";"złote";"złotych"}),MATCH(IF(E358-(INT(E358/100)*100)&lt;20,E358-(INT(E358/100)*100),MOD((E358-(INT(E358/100)*100)),10)),IF(E358&lt;20,{0;1;2;5},{0;2;5}),1)))</f>
      </c>
      <c r="F359" s="15">
        <f>IF(OR(B356&lt;1,INT(F358/100)=0),"",INDEX(excelblog_Setki,INT(F358/100)))&amp;IF(F358-(INT(F358/100)*100)&lt;=20,IF(F358-(INT(F358/100)*100)=0,""," "&amp;INDEX(excelblog_Jednosci,F358-(INT(F358/100)*100)))," "&amp;INDEX(excelblog_Dziesiatki,INT((F358-(INT(F358/100)*100))/10))&amp;IF(MOD((F358-(INT(F358/100)*100)),10)," "&amp;INDEX(excelblog_Jednosci,MOD((F358-(INT(F358/100)*100)),10)),""))&amp;IF(F358=0,""," "&amp;INDEX(IF(F358&lt;20,{"";"tysiąc";"tysiące";"tysięcy"},{"tysięcy";"tysiące";"tysięcy"}),MATCH(IF(F358-(INT(F358/100)*100)&lt;20,F358-(INT(F358/100)*100),MOD((F358-(INT(F358/100)*100)),10)),IF(F358&lt;20,{0;1;2;5},{0;2;5}),1)))</f>
      </c>
      <c r="G359" s="15">
        <f>IF(OR(B356&lt;1,INT(G358/100)=0),"",INDEX(excelblog_Setki,INT(G358/100)))&amp;IF(G358-(INT(G358/100)*100)&lt;=20,IF(G358-(INT(G358/100)*100)=0,""," "&amp;INDEX(excelblog_Jednosci,G358-(INT(G358/100)*100)))," "&amp;INDEX(excelblog_Dziesiatki,INT((G358-(INT(G358/100)*100))/10))&amp;IF(MOD((G358-(INT(G358/100)*100)),10)," "&amp;INDEX(excelblog_Jednosci,MOD((G358-(INT(G358/100)*100)),10)),""))&amp;IF(G358=0,""," "&amp;INDEX(IF(G358&lt;20,{"";"milion";"miliony";"milion?w"},{"milion?w";"miliony";"milion?w"}),MATCH(IF(G358-(INT(G358/100)*100)&lt;20,G358-(INT(G358/100)*100),MOD((G358-(INT(G358/100)*100)),10)),IF(G358&lt;20,{0;1;2;5},{0;2;5}),1)))</f>
      </c>
      <c r="H359" s="14">
        <f>IF(OR(B356&lt;1,INT(H358/100)=0),"",INDEX(excelblog_Setki,INT(H358/100)))&amp;IF(H358-(INT(H358/100)*100)&lt;=20,IF(H358-(INT(H358/100)*100)=0,""," "&amp;INDEX(excelblog_Jednosci,H358-(INT(H358/100)*100)))," "&amp;INDEX(excelblog_Dziesiatki,INT((H358-(INT(H358/100)*100))/10))&amp;IF(MOD((H358-(INT(H358/100)*100)),10)," "&amp;INDEX(excelblog_Jednosci,MOD((H358-(INT(H358/100)*100)),10)),""))&amp;IF(H358=0,""," "&amp;INDEX(IF(H358&lt;20,{"";"miliard";"miliardy";"miliard?w"},{"miliard?w";"miliardy";"miliard?w"}),MATCH(IF(H358-(INT(H358/100)*100)&lt;20,H358-(INT(H358/100)*100),MOD((H358-(INT(H358/100)*100)),10)),IF(H358&lt;20,{0;1;2;5},{0;2;5}),1)))</f>
      </c>
      <c r="I359" s="13"/>
    </row>
    <row r="360" spans="1:9" ht="12.75">
      <c r="A360" s="2"/>
      <c r="B360" s="2"/>
      <c r="C360" s="16"/>
      <c r="D360" s="17"/>
      <c r="E360" s="17"/>
      <c r="F360" s="17"/>
      <c r="G360" s="17"/>
      <c r="H360" s="17"/>
      <c r="I360" s="2"/>
    </row>
    <row r="361" spans="1:9" ht="12.75">
      <c r="A361" s="3" t="s">
        <v>21</v>
      </c>
      <c r="B361" s="18" t="str">
        <f>IF(NOT(ISNUMBER(B356)),excelblog_Komunikat1,IF(OR((B356*10^-12)&gt;=1,B356&lt;0),excelblog_Komunikat2,IF(TRIM(H359)&lt;&gt;"",TRIM(H359)&amp;" ","")&amp;IF(TRIM(G359)&lt;&gt;"",TRIM(G359)&amp;" ","")&amp;IF(TRIM(F359)&lt;&gt;"",TRIM(F359)&amp;" ","")&amp;IF(TRIM(E359)&lt;&gt;"",TRIM(E359)&amp;" ","")&amp;IF(TRIM(D359)&lt;&gt;"",D359&amp;" ","")))</f>
        <v>W polu z kwotą nie znajduje się liczba</v>
      </c>
      <c r="C361" s="19"/>
      <c r="D361" s="19"/>
      <c r="E361" s="19"/>
      <c r="F361" s="19"/>
      <c r="G361" s="19"/>
      <c r="H361" s="19"/>
      <c r="I361" s="20"/>
    </row>
    <row r="362" spans="1:9" ht="12.75">
      <c r="A362" s="3" t="s">
        <v>22</v>
      </c>
      <c r="B362" s="18" t="str">
        <f>IF(NOT(ISNUMBER(B356)),excelblog_Komunikat1,IF(OR((B356*10^-12)&gt;=1,B356&lt;0),excelblog_Komunikat2,IF(TRIM(H359)&lt;&gt;"",TRIM(H359)&amp;" ","")&amp;IF(TRIM(G359)&lt;&gt;"",TRIM(G359)&amp;" ","")&amp;IF(TRIM(F359)&lt;&gt;"",TRIM(F359)&amp;" ","")&amp;IF(TRIM(E359)&lt;&gt;"",TRIM(E359)&amp;", ","")&amp;IF(TRIM(D359)&lt;&gt;"",D359&amp;" ","")))</f>
        <v>W polu z kwotą nie znajduje się liczba</v>
      </c>
      <c r="C362" s="19"/>
      <c r="D362" s="19"/>
      <c r="E362" s="19"/>
      <c r="F362" s="19"/>
      <c r="G362" s="19"/>
      <c r="H362" s="19"/>
      <c r="I362" s="20"/>
    </row>
    <row r="363" spans="1:9" ht="12.75">
      <c r="A363" s="3" t="s">
        <v>23</v>
      </c>
      <c r="B363" s="18" t="str">
        <f>IF(NOT(ISNUMBER(B356)),excelblog_Komunikat1,IF(OR((B356*10^-12)&gt;=1,B356&lt;0),excelblog_Komunikat2,IF(TRIM(H359)&lt;&gt;"",TRIM(H359)&amp;" ","")&amp;IF(TRIM(G359)&lt;&gt;"",TRIM(G359)&amp;" ","")&amp;IF(TRIM(F359)&lt;&gt;"",TRIM(F359)&amp;" ","")&amp;IF(TRIM(E359)&lt;&gt;"",TRIM(E359)&amp;" ","")&amp;IF(TRIM(D359)&lt;&gt;"",C359&amp;" ","")))</f>
        <v>W polu z kwotą nie znajduje się liczba</v>
      </c>
      <c r="C363" s="19"/>
      <c r="D363" s="19"/>
      <c r="E363" s="19"/>
      <c r="F363" s="19"/>
      <c r="G363" s="19"/>
      <c r="H363" s="19"/>
      <c r="I363" s="20"/>
    </row>
  </sheetData>
  <sheetProtection password="C42C"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ZWiK Sp. z o.o. w Szczecinie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pioluksz</dc:creator>
  <cp:keywords/>
  <dc:description/>
  <cp:lastModifiedBy>Marta Prędkiewicz</cp:lastModifiedBy>
  <cp:lastPrinted>2020-04-17T08:57:24Z</cp:lastPrinted>
  <dcterms:created xsi:type="dcterms:W3CDTF">2009-12-18T08:56:25Z</dcterms:created>
  <dcterms:modified xsi:type="dcterms:W3CDTF">2020-04-17T08:57:42Z</dcterms:modified>
  <cp:category/>
  <cp:version/>
  <cp:contentType/>
  <cp:contentStatus/>
</cp:coreProperties>
</file>