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filterPrivacy="1"/>
  <xr:revisionPtr revIDLastSave="0" documentId="13_ncr:1_{8F101026-DF8D-4CD0-935B-4EDC0EBFBCA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rkusz1" sheetId="1" r:id="rId1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4" i="1" l="1"/>
  <c r="F141" i="1" l="1"/>
  <c r="H141" i="1" s="1"/>
  <c r="F133" i="1"/>
  <c r="H133" i="1" s="1"/>
  <c r="I133" i="1" s="1"/>
  <c r="F125" i="1"/>
  <c r="H125" i="1" s="1"/>
  <c r="I125" i="1" s="1"/>
  <c r="F119" i="1"/>
  <c r="H119" i="1" s="1"/>
  <c r="F117" i="1"/>
  <c r="H117" i="1" s="1"/>
  <c r="I117" i="1" s="1"/>
  <c r="F108" i="1"/>
  <c r="F99" i="1"/>
  <c r="F91" i="1"/>
  <c r="H91" i="1" s="1"/>
  <c r="I91" i="1" s="1"/>
  <c r="F83" i="1"/>
  <c r="F77" i="1"/>
  <c r="F75" i="1"/>
  <c r="F68" i="1"/>
  <c r="H68" i="1" s="1"/>
  <c r="F66" i="1"/>
  <c r="H66" i="1" s="1"/>
  <c r="I66" i="1" s="1"/>
  <c r="F57" i="1"/>
  <c r="H57" i="1" s="1"/>
  <c r="I57" i="1" s="1"/>
  <c r="F49" i="1"/>
  <c r="F25" i="1"/>
  <c r="H25" i="1" s="1"/>
  <c r="I25" i="1" s="1"/>
  <c r="F41" i="1"/>
  <c r="F33" i="1"/>
  <c r="F17" i="1"/>
  <c r="B149" i="1"/>
  <c r="B148" i="1"/>
  <c r="E140" i="1"/>
  <c r="F140" i="1" s="1"/>
  <c r="E124" i="1"/>
  <c r="F124" i="1" s="1"/>
  <c r="H124" i="1" s="1"/>
  <c r="E116" i="1"/>
  <c r="F116" i="1" s="1"/>
  <c r="E82" i="1"/>
  <c r="F82" i="1" s="1"/>
  <c r="H82" i="1" s="1"/>
  <c r="E65" i="1"/>
  <c r="F65" i="1" s="1"/>
  <c r="E56" i="1"/>
  <c r="F56" i="1" s="1"/>
  <c r="H56" i="1" s="1"/>
  <c r="E48" i="1"/>
  <c r="F48" i="1" s="1"/>
  <c r="H48" i="1" s="1"/>
  <c r="E32" i="1"/>
  <c r="F32" i="1" s="1"/>
  <c r="E16" i="1"/>
  <c r="F16" i="1" s="1"/>
  <c r="E8" i="1"/>
  <c r="D143" i="1"/>
  <c r="C143" i="1"/>
  <c r="F143" i="1" s="1"/>
  <c r="D142" i="1"/>
  <c r="F142" i="1" s="1"/>
  <c r="H142" i="1" s="1"/>
  <c r="D135" i="1"/>
  <c r="C135" i="1"/>
  <c r="F135" i="1" s="1"/>
  <c r="D134" i="1"/>
  <c r="F134" i="1" s="1"/>
  <c r="D127" i="1"/>
  <c r="C127" i="1"/>
  <c r="D126" i="1"/>
  <c r="F126" i="1" s="1"/>
  <c r="D118" i="1"/>
  <c r="F118" i="1" s="1"/>
  <c r="F127" i="1" l="1"/>
  <c r="H143" i="1"/>
  <c r="I143" i="1" s="1"/>
  <c r="I68" i="1"/>
  <c r="I141" i="1"/>
  <c r="I142" i="1"/>
  <c r="H140" i="1"/>
  <c r="H144" i="1" s="1"/>
  <c r="I135" i="1"/>
  <c r="H134" i="1"/>
  <c r="I134" i="1" s="1"/>
  <c r="H135" i="1"/>
  <c r="H126" i="1"/>
  <c r="H128" i="1" s="1"/>
  <c r="I124" i="1"/>
  <c r="H127" i="1"/>
  <c r="I127" i="1" s="1"/>
  <c r="H118" i="1"/>
  <c r="I118" i="1" s="1"/>
  <c r="H116" i="1"/>
  <c r="H120" i="1" s="1"/>
  <c r="I119" i="1"/>
  <c r="H108" i="1"/>
  <c r="H99" i="1"/>
  <c r="I82" i="1"/>
  <c r="H83" i="1"/>
  <c r="I83" i="1" s="1"/>
  <c r="H77" i="1"/>
  <c r="I77" i="1" s="1"/>
  <c r="H75" i="1"/>
  <c r="I75" i="1" s="1"/>
  <c r="H65" i="1"/>
  <c r="I56" i="1"/>
  <c r="I48" i="1"/>
  <c r="H49" i="1"/>
  <c r="H41" i="1"/>
  <c r="I41" i="1" s="1"/>
  <c r="H32" i="1"/>
  <c r="I32" i="1" s="1"/>
  <c r="H33" i="1"/>
  <c r="I33" i="1" s="1"/>
  <c r="H17" i="1"/>
  <c r="I17" i="1" s="1"/>
  <c r="H16" i="1"/>
  <c r="D110" i="1"/>
  <c r="C110" i="1"/>
  <c r="F110" i="1" s="1"/>
  <c r="H110" i="1" s="1"/>
  <c r="I110" i="1" s="1"/>
  <c r="D109" i="1"/>
  <c r="F109" i="1" s="1"/>
  <c r="H109" i="1" s="1"/>
  <c r="D101" i="1"/>
  <c r="C101" i="1"/>
  <c r="D100" i="1"/>
  <c r="F100" i="1" s="1"/>
  <c r="H100" i="1" s="1"/>
  <c r="D93" i="1"/>
  <c r="C93" i="1"/>
  <c r="F93" i="1" s="1"/>
  <c r="H93" i="1" s="1"/>
  <c r="I93" i="1" s="1"/>
  <c r="D92" i="1"/>
  <c r="F92" i="1" s="1"/>
  <c r="H92" i="1" s="1"/>
  <c r="I92" i="1" s="1"/>
  <c r="D85" i="1"/>
  <c r="C85" i="1"/>
  <c r="D84" i="1"/>
  <c r="F84" i="1" s="1"/>
  <c r="H84" i="1" s="1"/>
  <c r="D76" i="1"/>
  <c r="F76" i="1" s="1"/>
  <c r="H76" i="1" s="1"/>
  <c r="I76" i="1" s="1"/>
  <c r="D67" i="1"/>
  <c r="F67" i="1" s="1"/>
  <c r="F101" i="1" l="1"/>
  <c r="H101" i="1" s="1"/>
  <c r="F85" i="1"/>
  <c r="H85" i="1" s="1"/>
  <c r="I101" i="1"/>
  <c r="H67" i="1"/>
  <c r="I67" i="1" s="1"/>
  <c r="I109" i="1"/>
  <c r="I100" i="1"/>
  <c r="I84" i="1"/>
  <c r="I140" i="1"/>
  <c r="I144" i="1" s="1"/>
  <c r="I126" i="1"/>
  <c r="I128" i="1" s="1"/>
  <c r="I116" i="1"/>
  <c r="I120" i="1" s="1"/>
  <c r="I108" i="1"/>
  <c r="I99" i="1"/>
  <c r="I65" i="1"/>
  <c r="I49" i="1"/>
  <c r="I16" i="1"/>
  <c r="D19" i="1"/>
  <c r="I85" i="1" l="1"/>
  <c r="I86" i="1" s="1"/>
  <c r="H86" i="1"/>
  <c r="I69" i="1"/>
  <c r="H69" i="1"/>
  <c r="F11" i="1"/>
  <c r="F9" i="1"/>
  <c r="D59" i="1" l="1"/>
  <c r="C59" i="1"/>
  <c r="F59" i="1" s="1"/>
  <c r="D58" i="1"/>
  <c r="F58" i="1" s="1"/>
  <c r="D51" i="1"/>
  <c r="C51" i="1"/>
  <c r="D50" i="1"/>
  <c r="F50" i="1" s="1"/>
  <c r="H50" i="1" s="1"/>
  <c r="D43" i="1"/>
  <c r="C43" i="1"/>
  <c r="D42" i="1"/>
  <c r="F42" i="1" s="1"/>
  <c r="D35" i="1"/>
  <c r="C35" i="1"/>
  <c r="D34" i="1"/>
  <c r="F34" i="1" s="1"/>
  <c r="D27" i="1"/>
  <c r="C27" i="1"/>
  <c r="F27" i="1" s="1"/>
  <c r="D26" i="1"/>
  <c r="F26" i="1" s="1"/>
  <c r="H26" i="1" s="1"/>
  <c r="I26" i="1" s="1"/>
  <c r="C19" i="1"/>
  <c r="F19" i="1" s="1"/>
  <c r="H19" i="1" s="1"/>
  <c r="I19" i="1" s="1"/>
  <c r="D18" i="1"/>
  <c r="F18" i="1" s="1"/>
  <c r="D10" i="1"/>
  <c r="F10" i="1" s="1"/>
  <c r="H9" i="1"/>
  <c r="I9" i="1" s="1"/>
  <c r="F51" i="1" l="1"/>
  <c r="H51" i="1" s="1"/>
  <c r="I51" i="1" s="1"/>
  <c r="H59" i="1"/>
  <c r="I59" i="1" s="1"/>
  <c r="F43" i="1"/>
  <c r="H43" i="1" s="1"/>
  <c r="I43" i="1" s="1"/>
  <c r="H18" i="1"/>
  <c r="H20" i="1" s="1"/>
  <c r="H42" i="1"/>
  <c r="I42" i="1" s="1"/>
  <c r="H27" i="1"/>
  <c r="I27" i="1" s="1"/>
  <c r="H34" i="1"/>
  <c r="I50" i="1"/>
  <c r="I52" i="1" s="1"/>
  <c r="H52" i="1"/>
  <c r="F35" i="1"/>
  <c r="H58" i="1"/>
  <c r="I58" i="1" s="1"/>
  <c r="H10" i="1"/>
  <c r="I10" i="1" s="1"/>
  <c r="H11" i="1"/>
  <c r="I11" i="1" s="1"/>
  <c r="I60" i="1" l="1"/>
  <c r="H60" i="1"/>
  <c r="I18" i="1"/>
  <c r="I20" i="1" s="1"/>
  <c r="H35" i="1"/>
  <c r="I35" i="1" s="1"/>
  <c r="I34" i="1"/>
  <c r="F8" i="1"/>
  <c r="H36" i="1" l="1"/>
  <c r="I36" i="1"/>
  <c r="E98" i="1"/>
  <c r="F98" i="1" s="1"/>
  <c r="E40" i="1"/>
  <c r="F40" i="1" s="1"/>
  <c r="E74" i="1"/>
  <c r="F74" i="1" s="1"/>
  <c r="E90" i="1"/>
  <c r="F90" i="1" s="1"/>
  <c r="E24" i="1"/>
  <c r="F24" i="1" s="1"/>
  <c r="E132" i="1"/>
  <c r="F132" i="1" s="1"/>
  <c r="E107" i="1"/>
  <c r="F107" i="1" s="1"/>
  <c r="H8" i="1"/>
  <c r="H12" i="1" s="1"/>
  <c r="H132" i="1" l="1"/>
  <c r="H136" i="1" s="1"/>
  <c r="H40" i="1"/>
  <c r="H44" i="1" s="1"/>
  <c r="H107" i="1"/>
  <c r="H111" i="1" s="1"/>
  <c r="H24" i="1"/>
  <c r="H28" i="1" s="1"/>
  <c r="H90" i="1"/>
  <c r="H94" i="1" s="1"/>
  <c r="H74" i="1"/>
  <c r="H78" i="1" s="1"/>
  <c r="H98" i="1"/>
  <c r="H102" i="1" s="1"/>
  <c r="I8" i="1"/>
  <c r="I12" i="1" s="1"/>
  <c r="I98" i="1" l="1"/>
  <c r="I102" i="1" s="1"/>
  <c r="I24" i="1"/>
  <c r="I28" i="1" s="1"/>
  <c r="I107" i="1"/>
  <c r="I111" i="1" s="1"/>
  <c r="I74" i="1"/>
  <c r="I78" i="1" s="1"/>
  <c r="I40" i="1"/>
  <c r="I44" i="1" s="1"/>
  <c r="I90" i="1"/>
  <c r="I94" i="1" s="1"/>
  <c r="I132" i="1"/>
  <c r="I136" i="1" s="1"/>
  <c r="I147" i="1" l="1"/>
  <c r="I148" i="1" s="1"/>
  <c r="I149" i="1" s="1"/>
  <c r="I150" i="1" s="1"/>
  <c r="I151" i="1" l="1"/>
</calcChain>
</file>

<file path=xl/sharedStrings.xml><?xml version="1.0" encoding="utf-8"?>
<sst xmlns="http://schemas.openxmlformats.org/spreadsheetml/2006/main" count="352" uniqueCount="46">
  <si>
    <t>jednostki miary</t>
  </si>
  <si>
    <t>Paliwo gazowe</t>
  </si>
  <si>
    <t>kWh</t>
  </si>
  <si>
    <t>Opłata - abonament za sprzedaż paliwa gazowego</t>
  </si>
  <si>
    <t>Opłata sieciowa zmienna</t>
  </si>
  <si>
    <t>kWh/h</t>
  </si>
  <si>
    <t>suma</t>
  </si>
  <si>
    <t xml:space="preserve">Opłata sieciowa stała </t>
  </si>
  <si>
    <t xml:space="preserve">Opłata - abonament za sprzedaż paliwa gazowego </t>
  </si>
  <si>
    <t>licznik x m-c</t>
  </si>
  <si>
    <t>Kwota podatku Vat w zł</t>
  </si>
  <si>
    <t>Wartość brutto (kol. 6 + kol. 8)</t>
  </si>
  <si>
    <t>wartość netto (kol 3 x kol. 4 x kol. 5)</t>
  </si>
  <si>
    <t>Nazwa opłaty</t>
  </si>
  <si>
    <t>cena jednostkowa</t>
  </si>
  <si>
    <t>Stawka podatku Vat</t>
  </si>
  <si>
    <t xml:space="preserve">Opłata sieciowa stała (ilość jednostek = ilość godzin w trakcie trwania umowy x moc umowna) </t>
  </si>
  <si>
    <t>W-5.1 ZW Z PODATKU AKCYZOWEGO</t>
  </si>
  <si>
    <t>W-4 ZW Z PODATKU AKCYZOWEGO</t>
  </si>
  <si>
    <t>W-4 PŁATNIK  PODATKU AKCYZOWEGO</t>
  </si>
  <si>
    <t>W-3.6 ZW Z PODATKU AKCYZOWEGO</t>
  </si>
  <si>
    <t>W-3.6 PŁATNIK  PODATKU AKCYZOWEGO</t>
  </si>
  <si>
    <t>W-2.1 ZW Z PODATKU AKCYZOWEGO</t>
  </si>
  <si>
    <t>W-1.1 ZW Z PODATKU AKCYZOWEGO</t>
  </si>
  <si>
    <t>cena jednostkowa netto za 1 kWh:</t>
  </si>
  <si>
    <t>cena jednostkowa netto za 1 kWh z akcyzą:</t>
  </si>
  <si>
    <t>Suma brutto</t>
  </si>
  <si>
    <t>Suma gazu (kWh)</t>
  </si>
  <si>
    <t>Moc zamówiona</t>
  </si>
  <si>
    <t>ilość j.m. Zamówienie planowane wg faktur</t>
  </si>
  <si>
    <t>PSG O/Poznań</t>
  </si>
  <si>
    <t>PSG O/Wrocław</t>
  </si>
  <si>
    <t>W-1.1 PŁATNIK PODATKU AKCYZOWEGO</t>
  </si>
  <si>
    <t>W-3.6 PŁATNIK PODATKU AKCYZOWEGO</t>
  </si>
  <si>
    <t>W-5.1 PŁATNIK PODATKU AKCYZOWEGO</t>
  </si>
  <si>
    <t>x</t>
  </si>
  <si>
    <t xml:space="preserve">licznik x m-c </t>
  </si>
  <si>
    <t>PSG O/Warszawa</t>
  </si>
  <si>
    <t>W-1.1 ZW PODATKU AKCYZOWEGO</t>
  </si>
  <si>
    <t>Suma netto (wartość brutto/1,23)</t>
  </si>
  <si>
    <t>Zwiększenie zamówienia netto o 20% (wartość netto x 1,2)</t>
  </si>
  <si>
    <t>Zamówienie planowane wraz ze zwiększeniem netto (wartośc netto + wartość zwiększenia netto):</t>
  </si>
  <si>
    <t>Zamówienie planowane wraz ze zwiększeniem brutto (zamówienie planowane  wraz ze zwiększeniem netto x 1,23):</t>
  </si>
  <si>
    <t>Załącznik nr 3A do SWZ - kalkulator</t>
  </si>
  <si>
    <r>
      <t>Wykonawca</t>
    </r>
    <r>
      <rPr>
        <sz val="10"/>
        <color rgb="FF000000"/>
        <rFont val="Times New Roman"/>
        <family val="1"/>
        <charset val="238"/>
      </rPr>
      <t xml:space="preserve"> może skorzystać z przygotowanego przez Pełnomocnika </t>
    </r>
    <r>
      <rPr>
        <b/>
        <sz val="10"/>
        <color rgb="FF000000"/>
        <rFont val="Times New Roman"/>
        <family val="1"/>
        <charset val="238"/>
      </rPr>
      <t>Zamawiającego</t>
    </r>
    <r>
      <rPr>
        <sz val="10"/>
        <color rgb="FF000000"/>
        <rFont val="Times New Roman"/>
        <family val="1"/>
        <charset val="238"/>
      </rPr>
      <t xml:space="preserve"> kalkulatora stanowiącego </t>
    </r>
    <r>
      <rPr>
        <b/>
        <sz val="10"/>
        <color rgb="FF000000"/>
        <rFont val="Times New Roman"/>
        <family val="1"/>
        <charset val="238"/>
      </rPr>
      <t>Załącznik nr 3A do SWZ</t>
    </r>
    <r>
      <rPr>
        <sz val="10"/>
        <color rgb="FF000000"/>
        <rFont val="Times New Roman"/>
        <family val="1"/>
        <charset val="238"/>
      </rPr>
      <t>, przy czym  wyliczenia z kalkulatora nie  stanowią podstawy do jakichkolwiek roszczeń Wykonawcy w stosunku do Zamawiającego i sam kalkulator nie stanowi załącznika do oferty.</t>
    </r>
  </si>
  <si>
    <t>„Kompleksowa dostawa gazu ziemnego wysokometanowego (grupa E) dla Drugiej  Grupy Zakupowej  na okres od 01.10.2021 do 31.12.2022 r.",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</si>
</sst>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164" formatCode="#,##0.00000"/>
    <numFmt numFmtId="165" formatCode="0.00000"/>
    <numFmt numFmtId="166" formatCode="0.000000"/>
    <numFmt numFmtId="167" formatCode="#,##0.00;[Red]#,##0.00"/>
    <numFmt numFmtId="168" formatCode="#,##0.00000;[Red]#,##0.0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 applyFill="1" applyBorder="1" applyAlignment="1">
      <alignment horizontal="center" vertical="center"/>
    </xf>
    <xf numFmtId="3" fontId="3" fillId="0" borderId="0" xfId="0" applyNumberFormat="1" applyFont="1" applyFill="1" applyAlignment="1"/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4" fontId="4" fillId="0" borderId="0" xfId="0" applyNumberFormat="1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44" fontId="4" fillId="0" borderId="0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0" fontId="3" fillId="0" borderId="0" xfId="0" quotePrefix="1" applyFont="1" applyFill="1" applyAlignment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wrapText="1"/>
    </xf>
    <xf numFmtId="0" fontId="4" fillId="0" borderId="0" xfId="0" applyFont="1" applyFill="1" applyAlignment="1"/>
    <xf numFmtId="0" fontId="4" fillId="0" borderId="0" xfId="0" applyFont="1" applyFill="1" applyAlignment="1">
      <alignment wrapText="1"/>
    </xf>
    <xf numFmtId="9" fontId="4" fillId="0" borderId="0" xfId="0" applyNumberFormat="1" applyFont="1" applyFill="1" applyAlignment="1"/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/>
    <xf numFmtId="167" fontId="3" fillId="0" borderId="0" xfId="0" applyNumberFormat="1" applyFont="1" applyFill="1" applyBorder="1" applyAlignment="1">
      <alignment horizontal="right"/>
    </xf>
    <xf numFmtId="4" fontId="4" fillId="0" borderId="1" xfId="1" applyNumberFormat="1" applyFont="1" applyFill="1" applyBorder="1" applyAlignment="1">
      <alignment horizontal="right" vertical="center"/>
    </xf>
    <xf numFmtId="4" fontId="4" fillId="0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/>
    <xf numFmtId="168" fontId="4" fillId="2" borderId="1" xfId="0" applyNumberFormat="1" applyFont="1" applyFill="1" applyBorder="1" applyAlignment="1"/>
    <xf numFmtId="3" fontId="4" fillId="3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vertical="center"/>
    </xf>
    <xf numFmtId="167" fontId="3" fillId="0" borderId="1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4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left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56"/>
  <sheetViews>
    <sheetView tabSelected="1" zoomScaleNormal="100" workbookViewId="0">
      <pane ySplit="4" topLeftCell="A151" activePane="bottomLeft" state="frozen"/>
      <selection pane="bottomLeft" activeCell="B4" sqref="B4"/>
    </sheetView>
  </sheetViews>
  <sheetFormatPr defaultColWidth="9.1796875" defaultRowHeight="11.5" x14ac:dyDescent="0.25"/>
  <cols>
    <col min="1" max="1" width="39.54296875" style="26" customWidth="1"/>
    <col min="2" max="2" width="12.1796875" style="26" customWidth="1"/>
    <col min="3" max="3" width="7.81640625" style="26" customWidth="1"/>
    <col min="4" max="4" width="9.81640625" style="26" customWidth="1"/>
    <col min="5" max="5" width="10.1796875" style="27" customWidth="1"/>
    <col min="6" max="6" width="13.453125" style="26" customWidth="1"/>
    <col min="7" max="7" width="12.36328125" style="26" customWidth="1"/>
    <col min="8" max="8" width="12.453125" style="26" customWidth="1"/>
    <col min="9" max="9" width="13.81640625" style="26" customWidth="1"/>
    <col min="10" max="10" width="9.1796875" style="26"/>
    <col min="11" max="11" width="11.54296875" style="26" bestFit="1" customWidth="1"/>
    <col min="12" max="16384" width="9.1796875" style="26"/>
  </cols>
  <sheetData>
    <row r="1" spans="1:9" ht="20.25" customHeight="1" x14ac:dyDescent="0.3">
      <c r="G1" s="40" t="s">
        <v>43</v>
      </c>
      <c r="H1" s="40"/>
      <c r="I1" s="40"/>
    </row>
    <row r="2" spans="1:9" ht="43.5" customHeight="1" x14ac:dyDescent="0.25">
      <c r="A2" s="45" t="s">
        <v>45</v>
      </c>
      <c r="B2" s="45"/>
      <c r="C2" s="45"/>
      <c r="D2" s="45"/>
      <c r="E2" s="45"/>
      <c r="F2" s="45"/>
      <c r="G2" s="45"/>
      <c r="H2" s="45"/>
      <c r="I2" s="45"/>
    </row>
    <row r="3" spans="1:9" ht="20" customHeight="1" x14ac:dyDescent="0.25">
      <c r="A3" s="1"/>
      <c r="B3" s="2"/>
      <c r="C3" s="2"/>
      <c r="D3" s="3"/>
      <c r="E3" s="25"/>
      <c r="F3" s="42" t="s">
        <v>24</v>
      </c>
      <c r="G3" s="43"/>
      <c r="H3" s="44"/>
      <c r="I3" s="35"/>
    </row>
    <row r="4" spans="1:9" ht="23" customHeight="1" x14ac:dyDescent="0.25">
      <c r="A4" s="27"/>
      <c r="B4" s="28"/>
      <c r="F4" s="34" t="s">
        <v>25</v>
      </c>
      <c r="G4" s="34"/>
      <c r="H4" s="34"/>
      <c r="I4" s="35">
        <f>I3+0.00362</f>
        <v>3.62E-3</v>
      </c>
    </row>
    <row r="5" spans="1:9" ht="16" customHeight="1" x14ac:dyDescent="0.25">
      <c r="A5" s="4">
        <v>1</v>
      </c>
      <c r="B5" s="4"/>
      <c r="C5" s="4"/>
      <c r="D5" s="4"/>
      <c r="E5" s="5"/>
      <c r="F5" s="6"/>
      <c r="G5" s="6" t="s">
        <v>17</v>
      </c>
      <c r="H5" s="6"/>
      <c r="I5" s="6" t="s">
        <v>30</v>
      </c>
    </row>
    <row r="6" spans="1:9" ht="46" x14ac:dyDescent="0.25">
      <c r="A6" s="7" t="s">
        <v>13</v>
      </c>
      <c r="B6" s="7" t="s">
        <v>0</v>
      </c>
      <c r="C6" s="8" t="s">
        <v>35</v>
      </c>
      <c r="D6" s="9" t="s">
        <v>29</v>
      </c>
      <c r="E6" s="10" t="s">
        <v>14</v>
      </c>
      <c r="F6" s="11" t="s">
        <v>12</v>
      </c>
      <c r="G6" s="11" t="s">
        <v>15</v>
      </c>
      <c r="H6" s="11" t="s">
        <v>10</v>
      </c>
      <c r="I6" s="11" t="s">
        <v>11</v>
      </c>
    </row>
    <row r="7" spans="1:9" x14ac:dyDescent="0.25">
      <c r="A7" s="7">
        <v>1</v>
      </c>
      <c r="B7" s="12">
        <v>2</v>
      </c>
      <c r="C7" s="13">
        <v>3</v>
      </c>
      <c r="D7" s="8">
        <v>4</v>
      </c>
      <c r="E7" s="10">
        <v>5</v>
      </c>
      <c r="F7" s="14">
        <v>6</v>
      </c>
      <c r="G7" s="14">
        <v>7</v>
      </c>
      <c r="H7" s="14">
        <v>8</v>
      </c>
      <c r="I7" s="14">
        <v>9</v>
      </c>
    </row>
    <row r="8" spans="1:9" x14ac:dyDescent="0.25">
      <c r="A8" s="7" t="s">
        <v>1</v>
      </c>
      <c r="B8" s="12" t="s">
        <v>2</v>
      </c>
      <c r="C8" s="12">
        <v>1</v>
      </c>
      <c r="D8" s="14">
        <v>3187767</v>
      </c>
      <c r="E8" s="15">
        <f>I3</f>
        <v>0</v>
      </c>
      <c r="F8" s="16">
        <f>ROUND(C8*D8*E8,2)</f>
        <v>0</v>
      </c>
      <c r="G8" s="16">
        <v>23</v>
      </c>
      <c r="H8" s="16">
        <f>ROUND(F8*0.23,2)</f>
        <v>0</v>
      </c>
      <c r="I8" s="32">
        <f>F8+H8</f>
        <v>0</v>
      </c>
    </row>
    <row r="9" spans="1:9" x14ac:dyDescent="0.25">
      <c r="A9" s="7" t="s">
        <v>8</v>
      </c>
      <c r="B9" s="12" t="s">
        <v>36</v>
      </c>
      <c r="C9" s="12">
        <v>1</v>
      </c>
      <c r="D9" s="16">
        <v>129</v>
      </c>
      <c r="E9" s="17"/>
      <c r="F9" s="16">
        <f t="shared" ref="F9:F11" si="0">ROUND(C9*D9*E9,2)</f>
        <v>0</v>
      </c>
      <c r="G9" s="16">
        <v>23</v>
      </c>
      <c r="H9" s="16">
        <f t="shared" ref="H9:H11" si="1">ROUND(F9*0.23,2)</f>
        <v>0</v>
      </c>
      <c r="I9" s="32">
        <f>F9+H9</f>
        <v>0</v>
      </c>
    </row>
    <row r="10" spans="1:9" x14ac:dyDescent="0.25">
      <c r="A10" s="7" t="s">
        <v>4</v>
      </c>
      <c r="B10" s="12" t="s">
        <v>2</v>
      </c>
      <c r="C10" s="12">
        <v>1</v>
      </c>
      <c r="D10" s="14">
        <f>D8</f>
        <v>3187767</v>
      </c>
      <c r="E10" s="17">
        <v>1.916E-2</v>
      </c>
      <c r="F10" s="16">
        <f t="shared" si="0"/>
        <v>61077.62</v>
      </c>
      <c r="G10" s="16">
        <v>23</v>
      </c>
      <c r="H10" s="16">
        <f t="shared" si="1"/>
        <v>14047.85</v>
      </c>
      <c r="I10" s="32">
        <f>F10+H10</f>
        <v>75125.47</v>
      </c>
    </row>
    <row r="11" spans="1:9" ht="23" x14ac:dyDescent="0.25">
      <c r="A11" s="10" t="s">
        <v>16</v>
      </c>
      <c r="B11" s="12" t="s">
        <v>5</v>
      </c>
      <c r="C11" s="12">
        <v>1</v>
      </c>
      <c r="D11" s="14">
        <v>26338824</v>
      </c>
      <c r="E11" s="18">
        <v>4.6800000000000001E-3</v>
      </c>
      <c r="F11" s="16">
        <f t="shared" si="0"/>
        <v>123265.7</v>
      </c>
      <c r="G11" s="16">
        <v>23</v>
      </c>
      <c r="H11" s="16">
        <f t="shared" si="1"/>
        <v>28351.11</v>
      </c>
      <c r="I11" s="32">
        <f>F11+H11</f>
        <v>151616.81</v>
      </c>
    </row>
    <row r="12" spans="1:9" x14ac:dyDescent="0.25">
      <c r="A12" s="4"/>
      <c r="B12" s="4"/>
      <c r="C12" s="4"/>
      <c r="D12" s="4"/>
      <c r="E12" s="5"/>
      <c r="F12" s="6"/>
      <c r="G12" s="19" t="s">
        <v>6</v>
      </c>
      <c r="H12" s="19">
        <f>SUM(H8:H11)</f>
        <v>42398.96</v>
      </c>
      <c r="I12" s="33">
        <f>SUM(I8:I11)</f>
        <v>226742.28</v>
      </c>
    </row>
    <row r="13" spans="1:9" x14ac:dyDescent="0.25">
      <c r="A13" s="29"/>
      <c r="B13" s="4"/>
      <c r="C13" s="4"/>
      <c r="D13" s="4"/>
      <c r="E13" s="5"/>
      <c r="F13" s="4"/>
      <c r="G13" s="20"/>
      <c r="H13" s="20"/>
      <c r="I13" s="21"/>
    </row>
    <row r="14" spans="1:9" x14ac:dyDescent="0.25">
      <c r="A14" s="4">
        <v>2</v>
      </c>
      <c r="B14" s="4"/>
      <c r="C14" s="4"/>
      <c r="D14" s="4"/>
      <c r="E14" s="5"/>
      <c r="F14" s="6"/>
      <c r="G14" s="6" t="s">
        <v>18</v>
      </c>
      <c r="H14" s="6"/>
      <c r="I14" s="6" t="s">
        <v>30</v>
      </c>
    </row>
    <row r="15" spans="1:9" ht="46" x14ac:dyDescent="0.25">
      <c r="A15" s="7" t="s">
        <v>13</v>
      </c>
      <c r="B15" s="7" t="s">
        <v>0</v>
      </c>
      <c r="C15" s="8" t="s">
        <v>35</v>
      </c>
      <c r="D15" s="9" t="s">
        <v>29</v>
      </c>
      <c r="E15" s="10" t="s">
        <v>14</v>
      </c>
      <c r="F15" s="11" t="s">
        <v>12</v>
      </c>
      <c r="G15" s="11" t="s">
        <v>15</v>
      </c>
      <c r="H15" s="11" t="s">
        <v>10</v>
      </c>
      <c r="I15" s="11" t="s">
        <v>11</v>
      </c>
    </row>
    <row r="16" spans="1:9" x14ac:dyDescent="0.25">
      <c r="A16" s="7" t="s">
        <v>1</v>
      </c>
      <c r="B16" s="12" t="s">
        <v>2</v>
      </c>
      <c r="C16" s="12">
        <v>1</v>
      </c>
      <c r="D16" s="14">
        <v>819348</v>
      </c>
      <c r="E16" s="15">
        <f>I3</f>
        <v>0</v>
      </c>
      <c r="F16" s="16">
        <f>ROUND(C16*D16*E16,2)</f>
        <v>0</v>
      </c>
      <c r="G16" s="16">
        <v>23</v>
      </c>
      <c r="H16" s="16">
        <f>ROUND(F16*0.23,2)</f>
        <v>0</v>
      </c>
      <c r="I16" s="32">
        <f>F16+H16</f>
        <v>0</v>
      </c>
    </row>
    <row r="17" spans="1:9" x14ac:dyDescent="0.25">
      <c r="A17" s="7" t="s">
        <v>3</v>
      </c>
      <c r="B17" s="12" t="s">
        <v>9</v>
      </c>
      <c r="C17" s="12">
        <v>1</v>
      </c>
      <c r="D17" s="16">
        <v>60</v>
      </c>
      <c r="E17" s="17"/>
      <c r="F17" s="16">
        <f t="shared" ref="F17:F19" si="2">ROUND(C17*D17*E17,2)</f>
        <v>0</v>
      </c>
      <c r="G17" s="16">
        <v>23</v>
      </c>
      <c r="H17" s="16">
        <f t="shared" ref="H17:H19" si="3">ROUND(F17*0.23,2)</f>
        <v>0</v>
      </c>
      <c r="I17" s="32">
        <f>F17+H17</f>
        <v>0</v>
      </c>
    </row>
    <row r="18" spans="1:9" x14ac:dyDescent="0.25">
      <c r="A18" s="7" t="s">
        <v>4</v>
      </c>
      <c r="B18" s="12" t="s">
        <v>2</v>
      </c>
      <c r="C18" s="12">
        <v>1</v>
      </c>
      <c r="D18" s="14">
        <f>D16</f>
        <v>819348</v>
      </c>
      <c r="E18" s="17">
        <v>3.1530000000000002E-2</v>
      </c>
      <c r="F18" s="16">
        <f t="shared" si="2"/>
        <v>25834.04</v>
      </c>
      <c r="G18" s="16">
        <v>23</v>
      </c>
      <c r="H18" s="16">
        <f t="shared" si="3"/>
        <v>5941.83</v>
      </c>
      <c r="I18" s="32">
        <f>F18+H18</f>
        <v>31775.870000000003</v>
      </c>
    </row>
    <row r="19" spans="1:9" x14ac:dyDescent="0.25">
      <c r="A19" s="7" t="s">
        <v>7</v>
      </c>
      <c r="B19" s="12" t="s">
        <v>9</v>
      </c>
      <c r="C19" s="12">
        <f>C17</f>
        <v>1</v>
      </c>
      <c r="D19" s="16">
        <f>D17</f>
        <v>60</v>
      </c>
      <c r="E19" s="17">
        <v>164.06</v>
      </c>
      <c r="F19" s="16">
        <f t="shared" si="2"/>
        <v>9843.6</v>
      </c>
      <c r="G19" s="16">
        <v>23</v>
      </c>
      <c r="H19" s="16">
        <f t="shared" si="3"/>
        <v>2264.0300000000002</v>
      </c>
      <c r="I19" s="32">
        <f>F19+H19</f>
        <v>12107.630000000001</v>
      </c>
    </row>
    <row r="20" spans="1:9" x14ac:dyDescent="0.25">
      <c r="A20" s="4"/>
      <c r="B20" s="4"/>
      <c r="C20" s="4"/>
      <c r="D20" s="4"/>
      <c r="E20" s="5"/>
      <c r="F20" s="6"/>
      <c r="G20" s="19" t="s">
        <v>6</v>
      </c>
      <c r="H20" s="19">
        <f>SUM(H16:H19)</f>
        <v>8205.86</v>
      </c>
      <c r="I20" s="33">
        <f>SUM(I16:I19)</f>
        <v>43883.5</v>
      </c>
    </row>
    <row r="21" spans="1:9" x14ac:dyDescent="0.25">
      <c r="A21" s="4"/>
      <c r="B21" s="4"/>
      <c r="C21" s="4"/>
      <c r="D21" s="4"/>
      <c r="E21" s="5"/>
      <c r="F21" s="6"/>
      <c r="G21" s="22"/>
      <c r="H21" s="22"/>
      <c r="I21" s="22"/>
    </row>
    <row r="22" spans="1:9" x14ac:dyDescent="0.25">
      <c r="A22" s="4">
        <v>3</v>
      </c>
      <c r="B22" s="4"/>
      <c r="C22" s="4"/>
      <c r="D22" s="4"/>
      <c r="E22" s="5"/>
      <c r="F22" s="6"/>
      <c r="G22" s="6" t="s">
        <v>19</v>
      </c>
      <c r="H22" s="6"/>
      <c r="I22" s="6" t="s">
        <v>30</v>
      </c>
    </row>
    <row r="23" spans="1:9" ht="46" x14ac:dyDescent="0.25">
      <c r="A23" s="7" t="s">
        <v>13</v>
      </c>
      <c r="B23" s="7" t="s">
        <v>0</v>
      </c>
      <c r="C23" s="8" t="s">
        <v>35</v>
      </c>
      <c r="D23" s="9" t="s">
        <v>29</v>
      </c>
      <c r="E23" s="10" t="s">
        <v>14</v>
      </c>
      <c r="F23" s="11" t="s">
        <v>12</v>
      </c>
      <c r="G23" s="11" t="s">
        <v>15</v>
      </c>
      <c r="H23" s="11" t="s">
        <v>10</v>
      </c>
      <c r="I23" s="11" t="s">
        <v>11</v>
      </c>
    </row>
    <row r="24" spans="1:9" x14ac:dyDescent="0.25">
      <c r="A24" s="7" t="s">
        <v>1</v>
      </c>
      <c r="B24" s="12" t="s">
        <v>2</v>
      </c>
      <c r="C24" s="12">
        <v>1</v>
      </c>
      <c r="D24" s="14">
        <v>286299</v>
      </c>
      <c r="E24" s="15">
        <f>I4</f>
        <v>3.62E-3</v>
      </c>
      <c r="F24" s="16">
        <f>ROUND(C24*D24*E24,2)</f>
        <v>1036.4000000000001</v>
      </c>
      <c r="G24" s="16">
        <v>23</v>
      </c>
      <c r="H24" s="16">
        <f>ROUND(F24*0.23,2)</f>
        <v>238.37</v>
      </c>
      <c r="I24" s="32">
        <f>F24+H24</f>
        <v>1274.77</v>
      </c>
    </row>
    <row r="25" spans="1:9" x14ac:dyDescent="0.25">
      <c r="A25" s="7" t="s">
        <v>3</v>
      </c>
      <c r="B25" s="12" t="s">
        <v>9</v>
      </c>
      <c r="C25" s="12">
        <v>1</v>
      </c>
      <c r="D25" s="16">
        <v>30</v>
      </c>
      <c r="E25" s="17"/>
      <c r="F25" s="16">
        <f t="shared" ref="F25:F27" si="4">ROUND(C25*D25*E25,2)</f>
        <v>0</v>
      </c>
      <c r="G25" s="16">
        <v>23</v>
      </c>
      <c r="H25" s="16">
        <f t="shared" ref="H25:H27" si="5">ROUND(F25*0.23,2)</f>
        <v>0</v>
      </c>
      <c r="I25" s="32">
        <f>F25+H25</f>
        <v>0</v>
      </c>
    </row>
    <row r="26" spans="1:9" x14ac:dyDescent="0.25">
      <c r="A26" s="7" t="s">
        <v>4</v>
      </c>
      <c r="B26" s="12" t="s">
        <v>2</v>
      </c>
      <c r="C26" s="12">
        <v>1</v>
      </c>
      <c r="D26" s="14">
        <f>D24</f>
        <v>286299</v>
      </c>
      <c r="E26" s="17">
        <v>3.1530000000000002E-2</v>
      </c>
      <c r="F26" s="16">
        <f t="shared" si="4"/>
        <v>9027.01</v>
      </c>
      <c r="G26" s="16">
        <v>23</v>
      </c>
      <c r="H26" s="16">
        <f t="shared" si="5"/>
        <v>2076.21</v>
      </c>
      <c r="I26" s="32">
        <f>F26+H26</f>
        <v>11103.220000000001</v>
      </c>
    </row>
    <row r="27" spans="1:9" x14ac:dyDescent="0.25">
      <c r="A27" s="7" t="s">
        <v>7</v>
      </c>
      <c r="B27" s="12" t="s">
        <v>9</v>
      </c>
      <c r="C27" s="12">
        <f>C25</f>
        <v>1</v>
      </c>
      <c r="D27" s="16">
        <f>D25</f>
        <v>30</v>
      </c>
      <c r="E27" s="17">
        <v>164.06</v>
      </c>
      <c r="F27" s="16">
        <f t="shared" si="4"/>
        <v>4921.8</v>
      </c>
      <c r="G27" s="16">
        <v>23</v>
      </c>
      <c r="H27" s="16">
        <f t="shared" si="5"/>
        <v>1132.01</v>
      </c>
      <c r="I27" s="32">
        <f>F27+H27</f>
        <v>6053.81</v>
      </c>
    </row>
    <row r="28" spans="1:9" x14ac:dyDescent="0.25">
      <c r="A28" s="4"/>
      <c r="B28" s="4"/>
      <c r="C28" s="4"/>
      <c r="D28" s="4"/>
      <c r="E28" s="5"/>
      <c r="F28" s="6"/>
      <c r="G28" s="19" t="s">
        <v>6</v>
      </c>
      <c r="H28" s="19">
        <f>SUM(H24:H27)</f>
        <v>3446.59</v>
      </c>
      <c r="I28" s="33">
        <f>SUM(I24:I27)</f>
        <v>18431.800000000003</v>
      </c>
    </row>
    <row r="29" spans="1:9" x14ac:dyDescent="0.25">
      <c r="A29" s="4"/>
      <c r="B29" s="4"/>
      <c r="C29" s="4"/>
      <c r="D29" s="4"/>
      <c r="E29" s="5"/>
      <c r="F29" s="6"/>
      <c r="G29" s="22"/>
      <c r="H29" s="22"/>
      <c r="I29" s="22"/>
    </row>
    <row r="30" spans="1:9" x14ac:dyDescent="0.25">
      <c r="A30" s="4">
        <v>4</v>
      </c>
      <c r="B30" s="4"/>
      <c r="C30" s="4"/>
      <c r="D30" s="4"/>
      <c r="E30" s="5"/>
      <c r="F30" s="6"/>
      <c r="G30" s="6" t="s">
        <v>20</v>
      </c>
      <c r="H30" s="6"/>
      <c r="I30" s="6" t="s">
        <v>30</v>
      </c>
    </row>
    <row r="31" spans="1:9" ht="46" x14ac:dyDescent="0.25">
      <c r="A31" s="7" t="s">
        <v>13</v>
      </c>
      <c r="B31" s="7" t="s">
        <v>0</v>
      </c>
      <c r="C31" s="8" t="s">
        <v>35</v>
      </c>
      <c r="D31" s="9" t="s">
        <v>29</v>
      </c>
      <c r="E31" s="10" t="s">
        <v>14</v>
      </c>
      <c r="F31" s="11" t="s">
        <v>12</v>
      </c>
      <c r="G31" s="11" t="s">
        <v>15</v>
      </c>
      <c r="H31" s="11" t="s">
        <v>10</v>
      </c>
      <c r="I31" s="11" t="s">
        <v>11</v>
      </c>
    </row>
    <row r="32" spans="1:9" x14ac:dyDescent="0.25">
      <c r="A32" s="7" t="s">
        <v>1</v>
      </c>
      <c r="B32" s="12" t="s">
        <v>2</v>
      </c>
      <c r="C32" s="12">
        <v>1</v>
      </c>
      <c r="D32" s="14">
        <v>911682</v>
      </c>
      <c r="E32" s="15">
        <f>I3</f>
        <v>0</v>
      </c>
      <c r="F32" s="16">
        <f>ROUND(C32*D32*E32,2)</f>
        <v>0</v>
      </c>
      <c r="G32" s="16">
        <v>23</v>
      </c>
      <c r="H32" s="16">
        <f>ROUND(F32*0.23,2)</f>
        <v>0</v>
      </c>
      <c r="I32" s="32">
        <f>F32+H32</f>
        <v>0</v>
      </c>
    </row>
    <row r="33" spans="1:9" x14ac:dyDescent="0.25">
      <c r="A33" s="7" t="s">
        <v>3</v>
      </c>
      <c r="B33" s="12" t="s">
        <v>9</v>
      </c>
      <c r="C33" s="12">
        <v>1</v>
      </c>
      <c r="D33" s="16">
        <v>237</v>
      </c>
      <c r="E33" s="17"/>
      <c r="F33" s="16">
        <f t="shared" ref="F33:F35" si="6">ROUND(C33*D33*E33,2)</f>
        <v>0</v>
      </c>
      <c r="G33" s="16">
        <v>23</v>
      </c>
      <c r="H33" s="16">
        <f t="shared" ref="H33:H35" si="7">ROUND(F33*0.23,2)</f>
        <v>0</v>
      </c>
      <c r="I33" s="32">
        <f>F33+H33</f>
        <v>0</v>
      </c>
    </row>
    <row r="34" spans="1:9" x14ac:dyDescent="0.25">
      <c r="A34" s="7" t="s">
        <v>4</v>
      </c>
      <c r="B34" s="12" t="s">
        <v>2</v>
      </c>
      <c r="C34" s="12">
        <v>1</v>
      </c>
      <c r="D34" s="14">
        <f>D32</f>
        <v>911682</v>
      </c>
      <c r="E34" s="17">
        <v>3.3009999999999998E-2</v>
      </c>
      <c r="F34" s="16">
        <f t="shared" si="6"/>
        <v>30094.62</v>
      </c>
      <c r="G34" s="16">
        <v>23</v>
      </c>
      <c r="H34" s="16">
        <f t="shared" si="7"/>
        <v>6921.76</v>
      </c>
      <c r="I34" s="32">
        <f>F34+H34</f>
        <v>37016.379999999997</v>
      </c>
    </row>
    <row r="35" spans="1:9" x14ac:dyDescent="0.25">
      <c r="A35" s="7" t="s">
        <v>7</v>
      </c>
      <c r="B35" s="12" t="s">
        <v>9</v>
      </c>
      <c r="C35" s="12">
        <f>C33</f>
        <v>1</v>
      </c>
      <c r="D35" s="16">
        <f>D33</f>
        <v>237</v>
      </c>
      <c r="E35" s="17">
        <v>29.63</v>
      </c>
      <c r="F35" s="16">
        <f t="shared" si="6"/>
        <v>7022.31</v>
      </c>
      <c r="G35" s="16">
        <v>23</v>
      </c>
      <c r="H35" s="16">
        <f t="shared" si="7"/>
        <v>1615.13</v>
      </c>
      <c r="I35" s="32">
        <f>F35+H35</f>
        <v>8637.44</v>
      </c>
    </row>
    <row r="36" spans="1:9" x14ac:dyDescent="0.25">
      <c r="A36" s="4"/>
      <c r="B36" s="4"/>
      <c r="C36" s="4"/>
      <c r="D36" s="4"/>
      <c r="E36" s="5"/>
      <c r="F36" s="6"/>
      <c r="G36" s="19" t="s">
        <v>6</v>
      </c>
      <c r="H36" s="19">
        <f>SUM(H32:H35)</f>
        <v>8536.89</v>
      </c>
      <c r="I36" s="33">
        <f>SUM(I32:I35)</f>
        <v>45653.82</v>
      </c>
    </row>
    <row r="37" spans="1:9" x14ac:dyDescent="0.25">
      <c r="A37" s="4"/>
      <c r="B37" s="4"/>
      <c r="C37" s="4"/>
      <c r="D37" s="4"/>
      <c r="E37" s="5"/>
      <c r="F37" s="6"/>
      <c r="G37" s="22"/>
      <c r="H37" s="22"/>
      <c r="I37" s="22"/>
    </row>
    <row r="38" spans="1:9" x14ac:dyDescent="0.25">
      <c r="A38" s="4">
        <v>5</v>
      </c>
      <c r="B38" s="4"/>
      <c r="C38" s="4"/>
      <c r="D38" s="4"/>
      <c r="E38" s="5"/>
      <c r="F38" s="6"/>
      <c r="G38" s="6" t="s">
        <v>21</v>
      </c>
      <c r="H38" s="6"/>
      <c r="I38" s="6" t="s">
        <v>30</v>
      </c>
    </row>
    <row r="39" spans="1:9" ht="46" x14ac:dyDescent="0.25">
      <c r="A39" s="7" t="s">
        <v>13</v>
      </c>
      <c r="B39" s="7" t="s">
        <v>0</v>
      </c>
      <c r="C39" s="8" t="s">
        <v>35</v>
      </c>
      <c r="D39" s="9" t="s">
        <v>29</v>
      </c>
      <c r="E39" s="10" t="s">
        <v>14</v>
      </c>
      <c r="F39" s="11" t="s">
        <v>12</v>
      </c>
      <c r="G39" s="11" t="s">
        <v>15</v>
      </c>
      <c r="H39" s="11" t="s">
        <v>10</v>
      </c>
      <c r="I39" s="11" t="s">
        <v>11</v>
      </c>
    </row>
    <row r="40" spans="1:9" x14ac:dyDescent="0.25">
      <c r="A40" s="7" t="s">
        <v>1</v>
      </c>
      <c r="B40" s="12" t="s">
        <v>2</v>
      </c>
      <c r="C40" s="12">
        <v>1</v>
      </c>
      <c r="D40" s="14">
        <v>106498</v>
      </c>
      <c r="E40" s="15">
        <f>I4</f>
        <v>3.62E-3</v>
      </c>
      <c r="F40" s="16">
        <f>ROUND(C40*D40*E40,2)</f>
        <v>385.52</v>
      </c>
      <c r="G40" s="16">
        <v>23</v>
      </c>
      <c r="H40" s="16">
        <f>ROUND(F40*0.23,2)</f>
        <v>88.67</v>
      </c>
      <c r="I40" s="32">
        <f>F40+H40</f>
        <v>474.19</v>
      </c>
    </row>
    <row r="41" spans="1:9" x14ac:dyDescent="0.25">
      <c r="A41" s="7" t="s">
        <v>3</v>
      </c>
      <c r="B41" s="12" t="s">
        <v>9</v>
      </c>
      <c r="C41" s="12">
        <v>1</v>
      </c>
      <c r="D41" s="16">
        <v>30</v>
      </c>
      <c r="E41" s="17"/>
      <c r="F41" s="16">
        <f t="shared" ref="F41:F43" si="8">ROUND(C41*D41*E41,2)</f>
        <v>0</v>
      </c>
      <c r="G41" s="16">
        <v>23</v>
      </c>
      <c r="H41" s="16">
        <f t="shared" ref="H41:H43" si="9">ROUND(F41*0.23,2)</f>
        <v>0</v>
      </c>
      <c r="I41" s="32">
        <f>F41+H41</f>
        <v>0</v>
      </c>
    </row>
    <row r="42" spans="1:9" x14ac:dyDescent="0.25">
      <c r="A42" s="7" t="s">
        <v>4</v>
      </c>
      <c r="B42" s="12" t="s">
        <v>2</v>
      </c>
      <c r="C42" s="12">
        <v>1</v>
      </c>
      <c r="D42" s="14">
        <f>D40</f>
        <v>106498</v>
      </c>
      <c r="E42" s="17">
        <v>3.3009999999999998E-2</v>
      </c>
      <c r="F42" s="16">
        <f t="shared" si="8"/>
        <v>3515.5</v>
      </c>
      <c r="G42" s="16">
        <v>23</v>
      </c>
      <c r="H42" s="16">
        <f t="shared" si="9"/>
        <v>808.57</v>
      </c>
      <c r="I42" s="32">
        <f>F42+H42</f>
        <v>4324.07</v>
      </c>
    </row>
    <row r="43" spans="1:9" x14ac:dyDescent="0.25">
      <c r="A43" s="7" t="s">
        <v>7</v>
      </c>
      <c r="B43" s="12" t="s">
        <v>9</v>
      </c>
      <c r="C43" s="12">
        <f>C41</f>
        <v>1</v>
      </c>
      <c r="D43" s="16">
        <f>D41</f>
        <v>30</v>
      </c>
      <c r="E43" s="17">
        <v>29.63</v>
      </c>
      <c r="F43" s="16">
        <f t="shared" si="8"/>
        <v>888.9</v>
      </c>
      <c r="G43" s="16">
        <v>23</v>
      </c>
      <c r="H43" s="16">
        <f t="shared" si="9"/>
        <v>204.45</v>
      </c>
      <c r="I43" s="32">
        <f>F43+H43</f>
        <v>1093.3499999999999</v>
      </c>
    </row>
    <row r="44" spans="1:9" x14ac:dyDescent="0.25">
      <c r="A44" s="4"/>
      <c r="B44" s="4"/>
      <c r="C44" s="4"/>
      <c r="D44" s="4"/>
      <c r="E44" s="5"/>
      <c r="F44" s="6"/>
      <c r="G44" s="19" t="s">
        <v>6</v>
      </c>
      <c r="H44" s="19">
        <f>SUM(H40:H43)</f>
        <v>1101.69</v>
      </c>
      <c r="I44" s="33">
        <f>SUM(I40:I43)</f>
        <v>5891.6099999999988</v>
      </c>
    </row>
    <row r="46" spans="1:9" x14ac:dyDescent="0.25">
      <c r="A46" s="4">
        <v>6</v>
      </c>
      <c r="B46" s="4"/>
      <c r="C46" s="4"/>
      <c r="D46" s="4"/>
      <c r="E46" s="5"/>
      <c r="F46" s="6"/>
      <c r="G46" s="6" t="s">
        <v>22</v>
      </c>
      <c r="H46" s="6"/>
      <c r="I46" s="6" t="s">
        <v>30</v>
      </c>
    </row>
    <row r="47" spans="1:9" ht="46" x14ac:dyDescent="0.25">
      <c r="A47" s="7" t="s">
        <v>13</v>
      </c>
      <c r="B47" s="7" t="s">
        <v>0</v>
      </c>
      <c r="C47" s="8" t="s">
        <v>35</v>
      </c>
      <c r="D47" s="9" t="s">
        <v>29</v>
      </c>
      <c r="E47" s="10" t="s">
        <v>14</v>
      </c>
      <c r="F47" s="11" t="s">
        <v>12</v>
      </c>
      <c r="G47" s="11" t="s">
        <v>15</v>
      </c>
      <c r="H47" s="11" t="s">
        <v>10</v>
      </c>
      <c r="I47" s="11" t="s">
        <v>11</v>
      </c>
    </row>
    <row r="48" spans="1:9" x14ac:dyDescent="0.25">
      <c r="A48" s="7" t="s">
        <v>1</v>
      </c>
      <c r="B48" s="12" t="s">
        <v>2</v>
      </c>
      <c r="C48" s="12">
        <v>1</v>
      </c>
      <c r="D48" s="14">
        <v>50007</v>
      </c>
      <c r="E48" s="15">
        <f>I3</f>
        <v>0</v>
      </c>
      <c r="F48" s="16">
        <f>ROUND(C48*D48*E48,2)</f>
        <v>0</v>
      </c>
      <c r="G48" s="16">
        <v>23</v>
      </c>
      <c r="H48" s="16">
        <f>ROUND(F48*0.23,2)</f>
        <v>0</v>
      </c>
      <c r="I48" s="32">
        <f>F48+H48</f>
        <v>0</v>
      </c>
    </row>
    <row r="49" spans="1:9" x14ac:dyDescent="0.25">
      <c r="A49" s="7" t="s">
        <v>3</v>
      </c>
      <c r="B49" s="12" t="s">
        <v>9</v>
      </c>
      <c r="C49" s="12">
        <v>1</v>
      </c>
      <c r="D49" s="16">
        <v>60</v>
      </c>
      <c r="E49" s="17"/>
      <c r="F49" s="16">
        <f t="shared" ref="F49:F51" si="10">ROUND(C49*D49*E49,2)</f>
        <v>0</v>
      </c>
      <c r="G49" s="16">
        <v>23</v>
      </c>
      <c r="H49" s="16">
        <f t="shared" ref="H49:H51" si="11">ROUND(F49*0.23,2)</f>
        <v>0</v>
      </c>
      <c r="I49" s="32">
        <f>F49+H49</f>
        <v>0</v>
      </c>
    </row>
    <row r="50" spans="1:9" x14ac:dyDescent="0.25">
      <c r="A50" s="7" t="s">
        <v>4</v>
      </c>
      <c r="B50" s="12" t="s">
        <v>2</v>
      </c>
      <c r="C50" s="12">
        <v>1</v>
      </c>
      <c r="D50" s="14">
        <f>D48</f>
        <v>50007</v>
      </c>
      <c r="E50" s="17">
        <v>3.4079999999999999E-2</v>
      </c>
      <c r="F50" s="16">
        <f t="shared" si="10"/>
        <v>1704.24</v>
      </c>
      <c r="G50" s="16">
        <v>23</v>
      </c>
      <c r="H50" s="16">
        <f t="shared" si="11"/>
        <v>391.98</v>
      </c>
      <c r="I50" s="32">
        <f>F50+H50</f>
        <v>2096.2200000000003</v>
      </c>
    </row>
    <row r="51" spans="1:9" x14ac:dyDescent="0.25">
      <c r="A51" s="7" t="s">
        <v>7</v>
      </c>
      <c r="B51" s="12" t="s">
        <v>9</v>
      </c>
      <c r="C51" s="12">
        <f>C49</f>
        <v>1</v>
      </c>
      <c r="D51" s="16">
        <f>D49</f>
        <v>60</v>
      </c>
      <c r="E51" s="17">
        <v>9.0299999999999994</v>
      </c>
      <c r="F51" s="16">
        <f t="shared" si="10"/>
        <v>541.79999999999995</v>
      </c>
      <c r="G51" s="16">
        <v>23</v>
      </c>
      <c r="H51" s="16">
        <f t="shared" si="11"/>
        <v>124.61</v>
      </c>
      <c r="I51" s="32">
        <f>F51+H51</f>
        <v>666.41</v>
      </c>
    </row>
    <row r="52" spans="1:9" x14ac:dyDescent="0.25">
      <c r="A52" s="4"/>
      <c r="B52" s="4"/>
      <c r="C52" s="4"/>
      <c r="D52" s="4"/>
      <c r="E52" s="5"/>
      <c r="F52" s="6"/>
      <c r="G52" s="19" t="s">
        <v>6</v>
      </c>
      <c r="H52" s="19">
        <f>SUM(H48:H51)</f>
        <v>516.59</v>
      </c>
      <c r="I52" s="33">
        <f>SUM(I48:I51)</f>
        <v>2762.63</v>
      </c>
    </row>
    <row r="53" spans="1:9" x14ac:dyDescent="0.25">
      <c r="A53" s="4"/>
      <c r="B53" s="4"/>
      <c r="C53" s="4"/>
      <c r="D53" s="4"/>
      <c r="E53" s="5"/>
      <c r="F53" s="6"/>
      <c r="G53" s="22"/>
      <c r="H53" s="22"/>
      <c r="I53" s="22"/>
    </row>
    <row r="54" spans="1:9" x14ac:dyDescent="0.25">
      <c r="A54" s="4">
        <v>7</v>
      </c>
      <c r="B54" s="4"/>
      <c r="C54" s="4"/>
      <c r="D54" s="4"/>
      <c r="E54" s="5"/>
      <c r="F54" s="6"/>
      <c r="G54" s="6" t="s">
        <v>23</v>
      </c>
      <c r="H54" s="6"/>
      <c r="I54" s="6" t="s">
        <v>30</v>
      </c>
    </row>
    <row r="55" spans="1:9" ht="46" x14ac:dyDescent="0.25">
      <c r="A55" s="7" t="s">
        <v>13</v>
      </c>
      <c r="B55" s="7" t="s">
        <v>0</v>
      </c>
      <c r="C55" s="8" t="s">
        <v>35</v>
      </c>
      <c r="D55" s="9" t="s">
        <v>29</v>
      </c>
      <c r="E55" s="10" t="s">
        <v>14</v>
      </c>
      <c r="F55" s="11" t="s">
        <v>12</v>
      </c>
      <c r="G55" s="11" t="s">
        <v>15</v>
      </c>
      <c r="H55" s="11" t="s">
        <v>10</v>
      </c>
      <c r="I55" s="11" t="s">
        <v>11</v>
      </c>
    </row>
    <row r="56" spans="1:9" x14ac:dyDescent="0.25">
      <c r="A56" s="7" t="s">
        <v>1</v>
      </c>
      <c r="B56" s="12" t="s">
        <v>2</v>
      </c>
      <c r="C56" s="12">
        <v>1</v>
      </c>
      <c r="D56" s="14">
        <v>90</v>
      </c>
      <c r="E56" s="15">
        <f>I3</f>
        <v>0</v>
      </c>
      <c r="F56" s="16">
        <f>ROUND(C56*D56*E56,2)</f>
        <v>0</v>
      </c>
      <c r="G56" s="16">
        <v>23</v>
      </c>
      <c r="H56" s="16">
        <f>ROUND(F56*0.23,2)</f>
        <v>0</v>
      </c>
      <c r="I56" s="32">
        <f>F56+H56</f>
        <v>0</v>
      </c>
    </row>
    <row r="57" spans="1:9" x14ac:dyDescent="0.25">
      <c r="A57" s="7" t="s">
        <v>3</v>
      </c>
      <c r="B57" s="12" t="s">
        <v>9</v>
      </c>
      <c r="C57" s="12">
        <v>1</v>
      </c>
      <c r="D57" s="16">
        <v>15</v>
      </c>
      <c r="E57" s="17"/>
      <c r="F57" s="16">
        <f t="shared" ref="F57:F59" si="12">ROUND(C57*D57*E57,2)</f>
        <v>0</v>
      </c>
      <c r="G57" s="16">
        <v>23</v>
      </c>
      <c r="H57" s="16">
        <f t="shared" ref="H57:H59" si="13">ROUND(F57*0.23,2)</f>
        <v>0</v>
      </c>
      <c r="I57" s="32">
        <f>F57+H57</f>
        <v>0</v>
      </c>
    </row>
    <row r="58" spans="1:9" x14ac:dyDescent="0.25">
      <c r="A58" s="7" t="s">
        <v>4</v>
      </c>
      <c r="B58" s="12" t="s">
        <v>2</v>
      </c>
      <c r="C58" s="12">
        <v>1</v>
      </c>
      <c r="D58" s="14">
        <f>D56</f>
        <v>90</v>
      </c>
      <c r="E58" s="17">
        <v>4.5190000000000001E-2</v>
      </c>
      <c r="F58" s="16">
        <f t="shared" si="12"/>
        <v>4.07</v>
      </c>
      <c r="G58" s="16">
        <v>23</v>
      </c>
      <c r="H58" s="16">
        <f t="shared" si="13"/>
        <v>0.94</v>
      </c>
      <c r="I58" s="32">
        <f>F58+H58</f>
        <v>5.01</v>
      </c>
    </row>
    <row r="59" spans="1:9" x14ac:dyDescent="0.25">
      <c r="A59" s="7" t="s">
        <v>7</v>
      </c>
      <c r="B59" s="12" t="s">
        <v>9</v>
      </c>
      <c r="C59" s="12">
        <f>C57</f>
        <v>1</v>
      </c>
      <c r="D59" s="16">
        <f>D57</f>
        <v>15</v>
      </c>
      <c r="E59" s="17">
        <v>3.91</v>
      </c>
      <c r="F59" s="16">
        <f t="shared" si="12"/>
        <v>58.65</v>
      </c>
      <c r="G59" s="16">
        <v>23</v>
      </c>
      <c r="H59" s="16">
        <f t="shared" si="13"/>
        <v>13.49</v>
      </c>
      <c r="I59" s="32">
        <f>F59+H59</f>
        <v>72.14</v>
      </c>
    </row>
    <row r="60" spans="1:9" x14ac:dyDescent="0.25">
      <c r="A60" s="4"/>
      <c r="B60" s="4"/>
      <c r="C60" s="4"/>
      <c r="D60" s="4"/>
      <c r="E60" s="5"/>
      <c r="F60" s="6"/>
      <c r="G60" s="19" t="s">
        <v>6</v>
      </c>
      <c r="H60" s="19">
        <f>SUM(H56:H59)</f>
        <v>14.43</v>
      </c>
      <c r="I60" s="33">
        <f>SUM(I56:I59)</f>
        <v>77.150000000000006</v>
      </c>
    </row>
    <row r="61" spans="1:9" x14ac:dyDescent="0.25">
      <c r="A61" s="4"/>
      <c r="B61" s="4"/>
      <c r="C61" s="4"/>
      <c r="D61" s="4"/>
      <c r="E61" s="5"/>
      <c r="F61" s="6"/>
      <c r="G61" s="22"/>
      <c r="H61" s="22"/>
      <c r="I61" s="22"/>
    </row>
    <row r="62" spans="1:9" x14ac:dyDescent="0.25">
      <c r="A62" s="4">
        <v>8</v>
      </c>
      <c r="B62" s="4"/>
      <c r="C62" s="4"/>
      <c r="D62" s="4"/>
      <c r="E62" s="5"/>
      <c r="F62" s="6"/>
      <c r="G62" s="6" t="s">
        <v>17</v>
      </c>
      <c r="H62" s="6"/>
      <c r="I62" s="6" t="s">
        <v>31</v>
      </c>
    </row>
    <row r="63" spans="1:9" ht="46" x14ac:dyDescent="0.25">
      <c r="A63" s="7" t="s">
        <v>13</v>
      </c>
      <c r="B63" s="7" t="s">
        <v>0</v>
      </c>
      <c r="C63" s="8" t="s">
        <v>35</v>
      </c>
      <c r="D63" s="9" t="s">
        <v>29</v>
      </c>
      <c r="E63" s="10" t="s">
        <v>14</v>
      </c>
      <c r="F63" s="11" t="s">
        <v>12</v>
      </c>
      <c r="G63" s="11" t="s">
        <v>15</v>
      </c>
      <c r="H63" s="11" t="s">
        <v>10</v>
      </c>
      <c r="I63" s="11" t="s">
        <v>11</v>
      </c>
    </row>
    <row r="64" spans="1:9" x14ac:dyDescent="0.25">
      <c r="A64" s="7">
        <v>1</v>
      </c>
      <c r="B64" s="12">
        <v>2</v>
      </c>
      <c r="C64" s="13">
        <v>3</v>
      </c>
      <c r="D64" s="8">
        <v>4</v>
      </c>
      <c r="E64" s="10">
        <v>5</v>
      </c>
      <c r="F64" s="14">
        <v>6</v>
      </c>
      <c r="G64" s="14">
        <v>7</v>
      </c>
      <c r="H64" s="14">
        <v>8</v>
      </c>
      <c r="I64" s="14">
        <v>9</v>
      </c>
    </row>
    <row r="65" spans="1:9" x14ac:dyDescent="0.25">
      <c r="A65" s="7" t="s">
        <v>1</v>
      </c>
      <c r="B65" s="12" t="s">
        <v>2</v>
      </c>
      <c r="C65" s="12">
        <v>1</v>
      </c>
      <c r="D65" s="14">
        <v>3774462</v>
      </c>
      <c r="E65" s="15">
        <f>I3</f>
        <v>0</v>
      </c>
      <c r="F65" s="16">
        <f>ROUND(C65*D65*E65,2)</f>
        <v>0</v>
      </c>
      <c r="G65" s="16">
        <v>23</v>
      </c>
      <c r="H65" s="16">
        <f>ROUND(F65*0.23,2)</f>
        <v>0</v>
      </c>
      <c r="I65" s="32">
        <f>F65+H65</f>
        <v>0</v>
      </c>
    </row>
    <row r="66" spans="1:9" x14ac:dyDescent="0.25">
      <c r="A66" s="7" t="s">
        <v>8</v>
      </c>
      <c r="B66" s="12" t="s">
        <v>9</v>
      </c>
      <c r="C66" s="12">
        <v>1</v>
      </c>
      <c r="D66" s="16">
        <v>60</v>
      </c>
      <c r="E66" s="17"/>
      <c r="F66" s="16">
        <f t="shared" ref="F66:F68" si="14">ROUND(C66*D66*E66,2)</f>
        <v>0</v>
      </c>
      <c r="G66" s="16">
        <v>23</v>
      </c>
      <c r="H66" s="16">
        <f t="shared" ref="H66:H68" si="15">ROUND(F66*0.23,2)</f>
        <v>0</v>
      </c>
      <c r="I66" s="32">
        <f>F66+H66</f>
        <v>0</v>
      </c>
    </row>
    <row r="67" spans="1:9" x14ac:dyDescent="0.25">
      <c r="A67" s="7" t="s">
        <v>4</v>
      </c>
      <c r="B67" s="12" t="s">
        <v>2</v>
      </c>
      <c r="C67" s="12">
        <v>1</v>
      </c>
      <c r="D67" s="14">
        <f>D65</f>
        <v>3774462</v>
      </c>
      <c r="E67" s="17">
        <v>1.7250000000000001E-2</v>
      </c>
      <c r="F67" s="16">
        <f t="shared" si="14"/>
        <v>65109.47</v>
      </c>
      <c r="G67" s="16">
        <v>23</v>
      </c>
      <c r="H67" s="16">
        <f t="shared" si="15"/>
        <v>14975.18</v>
      </c>
      <c r="I67" s="32">
        <f>F67+H67</f>
        <v>80084.649999999994</v>
      </c>
    </row>
    <row r="68" spans="1:9" ht="23" x14ac:dyDescent="0.25">
      <c r="A68" s="10" t="s">
        <v>16</v>
      </c>
      <c r="B68" s="12" t="s">
        <v>5</v>
      </c>
      <c r="C68" s="12">
        <v>1</v>
      </c>
      <c r="D68" s="14">
        <v>11450592</v>
      </c>
      <c r="E68" s="18">
        <v>4.6699999999999997E-3</v>
      </c>
      <c r="F68" s="16">
        <f t="shared" si="14"/>
        <v>53474.26</v>
      </c>
      <c r="G68" s="16">
        <v>23</v>
      </c>
      <c r="H68" s="16">
        <f t="shared" si="15"/>
        <v>12299.08</v>
      </c>
      <c r="I68" s="32">
        <f>F68+H68</f>
        <v>65773.34</v>
      </c>
    </row>
    <row r="69" spans="1:9" x14ac:dyDescent="0.25">
      <c r="A69" s="4"/>
      <c r="B69" s="4"/>
      <c r="C69" s="4"/>
      <c r="D69" s="4"/>
      <c r="E69" s="5"/>
      <c r="F69" s="6"/>
      <c r="G69" s="19" t="s">
        <v>6</v>
      </c>
      <c r="H69" s="19">
        <f>SUM(H65:H68)</f>
        <v>27274.260000000002</v>
      </c>
      <c r="I69" s="33">
        <f>SUM(I65:I68)</f>
        <v>145857.99</v>
      </c>
    </row>
    <row r="70" spans="1:9" x14ac:dyDescent="0.25">
      <c r="A70" s="4"/>
      <c r="B70" s="4"/>
      <c r="C70" s="4"/>
      <c r="D70" s="4"/>
      <c r="E70" s="5"/>
      <c r="F70" s="6"/>
      <c r="G70" s="22"/>
      <c r="H70" s="22"/>
      <c r="I70" s="22"/>
    </row>
    <row r="71" spans="1:9" x14ac:dyDescent="0.25">
      <c r="A71" s="4">
        <v>9</v>
      </c>
      <c r="B71" s="4"/>
      <c r="C71" s="4"/>
      <c r="D71" s="4"/>
      <c r="E71" s="5"/>
      <c r="F71" s="6"/>
      <c r="G71" s="6" t="s">
        <v>34</v>
      </c>
      <c r="H71" s="6"/>
      <c r="I71" s="6" t="s">
        <v>31</v>
      </c>
    </row>
    <row r="72" spans="1:9" ht="46" x14ac:dyDescent="0.25">
      <c r="A72" s="7" t="s">
        <v>13</v>
      </c>
      <c r="B72" s="7" t="s">
        <v>0</v>
      </c>
      <c r="C72" s="8" t="s">
        <v>35</v>
      </c>
      <c r="D72" s="9" t="s">
        <v>29</v>
      </c>
      <c r="E72" s="10" t="s">
        <v>14</v>
      </c>
      <c r="F72" s="11" t="s">
        <v>12</v>
      </c>
      <c r="G72" s="11" t="s">
        <v>15</v>
      </c>
      <c r="H72" s="11" t="s">
        <v>10</v>
      </c>
      <c r="I72" s="11" t="s">
        <v>11</v>
      </c>
    </row>
    <row r="73" spans="1:9" x14ac:dyDescent="0.25">
      <c r="A73" s="7">
        <v>1</v>
      </c>
      <c r="B73" s="12">
        <v>2</v>
      </c>
      <c r="C73" s="13">
        <v>3</v>
      </c>
      <c r="D73" s="8">
        <v>4</v>
      </c>
      <c r="E73" s="10">
        <v>5</v>
      </c>
      <c r="F73" s="14">
        <v>6</v>
      </c>
      <c r="G73" s="14">
        <v>7</v>
      </c>
      <c r="H73" s="14">
        <v>8</v>
      </c>
      <c r="I73" s="14">
        <v>9</v>
      </c>
    </row>
    <row r="74" spans="1:9" x14ac:dyDescent="0.25">
      <c r="A74" s="7" t="s">
        <v>1</v>
      </c>
      <c r="B74" s="12" t="s">
        <v>2</v>
      </c>
      <c r="C74" s="12">
        <v>1</v>
      </c>
      <c r="D74" s="14">
        <v>1152282</v>
      </c>
      <c r="E74" s="15">
        <f>I4</f>
        <v>3.62E-3</v>
      </c>
      <c r="F74" s="16">
        <f>ROUND(C74*D74*E74,2)</f>
        <v>4171.26</v>
      </c>
      <c r="G74" s="16">
        <v>23</v>
      </c>
      <c r="H74" s="16">
        <f>ROUND(F74*0.23,2)</f>
        <v>959.39</v>
      </c>
      <c r="I74" s="32">
        <f>F74+H74</f>
        <v>5130.6500000000005</v>
      </c>
    </row>
    <row r="75" spans="1:9" x14ac:dyDescent="0.25">
      <c r="A75" s="7" t="s">
        <v>8</v>
      </c>
      <c r="B75" s="12" t="s">
        <v>9</v>
      </c>
      <c r="C75" s="12">
        <v>1</v>
      </c>
      <c r="D75" s="16">
        <v>45</v>
      </c>
      <c r="E75" s="17"/>
      <c r="F75" s="16">
        <f t="shared" ref="F75:F77" si="16">ROUND(C75*D75*E75,2)</f>
        <v>0</v>
      </c>
      <c r="G75" s="16">
        <v>23</v>
      </c>
      <c r="H75" s="16">
        <f t="shared" ref="H75:H77" si="17">ROUND(F75*0.23,2)</f>
        <v>0</v>
      </c>
      <c r="I75" s="32">
        <f>F75+H75</f>
        <v>0</v>
      </c>
    </row>
    <row r="76" spans="1:9" x14ac:dyDescent="0.25">
      <c r="A76" s="7" t="s">
        <v>4</v>
      </c>
      <c r="B76" s="12" t="s">
        <v>2</v>
      </c>
      <c r="C76" s="12">
        <v>1</v>
      </c>
      <c r="D76" s="14">
        <f>D74</f>
        <v>1152282</v>
      </c>
      <c r="E76" s="17">
        <v>1.7250000000000001E-2</v>
      </c>
      <c r="F76" s="16">
        <f t="shared" si="16"/>
        <v>19876.86</v>
      </c>
      <c r="G76" s="16">
        <v>23</v>
      </c>
      <c r="H76" s="16">
        <f t="shared" si="17"/>
        <v>4571.68</v>
      </c>
      <c r="I76" s="32">
        <f>F76+H76</f>
        <v>24448.54</v>
      </c>
    </row>
    <row r="77" spans="1:9" ht="23" x14ac:dyDescent="0.25">
      <c r="A77" s="10" t="s">
        <v>16</v>
      </c>
      <c r="B77" s="12" t="s">
        <v>5</v>
      </c>
      <c r="C77" s="12">
        <v>1</v>
      </c>
      <c r="D77" s="14">
        <v>10353792</v>
      </c>
      <c r="E77" s="18">
        <v>4.6699999999999997E-3</v>
      </c>
      <c r="F77" s="16">
        <f t="shared" si="16"/>
        <v>48352.21</v>
      </c>
      <c r="G77" s="16">
        <v>23</v>
      </c>
      <c r="H77" s="16">
        <f t="shared" si="17"/>
        <v>11121.01</v>
      </c>
      <c r="I77" s="32">
        <f>F77+H77</f>
        <v>59473.22</v>
      </c>
    </row>
    <row r="78" spans="1:9" x14ac:dyDescent="0.25">
      <c r="A78" s="4"/>
      <c r="B78" s="4"/>
      <c r="C78" s="4"/>
      <c r="D78" s="4"/>
      <c r="E78" s="5"/>
      <c r="F78" s="6"/>
      <c r="G78" s="19" t="s">
        <v>6</v>
      </c>
      <c r="H78" s="19">
        <f>SUM(H74:H77)</f>
        <v>16652.080000000002</v>
      </c>
      <c r="I78" s="33">
        <f>SUM(I74:I77)</f>
        <v>89052.41</v>
      </c>
    </row>
    <row r="79" spans="1:9" x14ac:dyDescent="0.25">
      <c r="A79" s="4"/>
      <c r="B79" s="4"/>
      <c r="C79" s="4"/>
      <c r="D79" s="4"/>
      <c r="E79" s="5"/>
      <c r="F79" s="6"/>
      <c r="G79" s="22"/>
      <c r="H79" s="22"/>
      <c r="I79" s="22"/>
    </row>
    <row r="80" spans="1:9" x14ac:dyDescent="0.25">
      <c r="A80" s="4">
        <v>10</v>
      </c>
      <c r="B80" s="4"/>
      <c r="C80" s="4"/>
      <c r="D80" s="4"/>
      <c r="E80" s="5"/>
      <c r="F80" s="6"/>
      <c r="G80" s="6" t="s">
        <v>18</v>
      </c>
      <c r="H80" s="6"/>
      <c r="I80" s="6" t="s">
        <v>31</v>
      </c>
    </row>
    <row r="81" spans="1:9" ht="46" x14ac:dyDescent="0.25">
      <c r="A81" s="7" t="s">
        <v>13</v>
      </c>
      <c r="B81" s="7" t="s">
        <v>0</v>
      </c>
      <c r="C81" s="8" t="s">
        <v>35</v>
      </c>
      <c r="D81" s="9" t="s">
        <v>29</v>
      </c>
      <c r="E81" s="10" t="s">
        <v>14</v>
      </c>
      <c r="F81" s="11" t="s">
        <v>12</v>
      </c>
      <c r="G81" s="11" t="s">
        <v>15</v>
      </c>
      <c r="H81" s="11" t="s">
        <v>10</v>
      </c>
      <c r="I81" s="11" t="s">
        <v>11</v>
      </c>
    </row>
    <row r="82" spans="1:9" x14ac:dyDescent="0.25">
      <c r="A82" s="7" t="s">
        <v>1</v>
      </c>
      <c r="B82" s="12" t="s">
        <v>2</v>
      </c>
      <c r="C82" s="12">
        <v>1</v>
      </c>
      <c r="D82" s="14">
        <v>941145</v>
      </c>
      <c r="E82" s="15">
        <f>I3</f>
        <v>0</v>
      </c>
      <c r="F82" s="16">
        <f>ROUND(C82*D82*E82,2)</f>
        <v>0</v>
      </c>
      <c r="G82" s="16">
        <v>23</v>
      </c>
      <c r="H82" s="16">
        <f>ROUND(F82*0.23,2)</f>
        <v>0</v>
      </c>
      <c r="I82" s="32">
        <f>F82+H82</f>
        <v>0</v>
      </c>
    </row>
    <row r="83" spans="1:9" x14ac:dyDescent="0.25">
      <c r="A83" s="7" t="s">
        <v>3</v>
      </c>
      <c r="B83" s="12" t="s">
        <v>9</v>
      </c>
      <c r="C83" s="12">
        <v>1</v>
      </c>
      <c r="D83" s="16">
        <v>60</v>
      </c>
      <c r="E83" s="17"/>
      <c r="F83" s="16">
        <f t="shared" ref="F83:F85" si="18">ROUND(C83*D83*E83,2)</f>
        <v>0</v>
      </c>
      <c r="G83" s="16">
        <v>23</v>
      </c>
      <c r="H83" s="16">
        <f t="shared" ref="H83:H85" si="19">ROUND(F83*0.23,2)</f>
        <v>0</v>
      </c>
      <c r="I83" s="32">
        <f>F83+H83</f>
        <v>0</v>
      </c>
    </row>
    <row r="84" spans="1:9" x14ac:dyDescent="0.25">
      <c r="A84" s="7" t="s">
        <v>4</v>
      </c>
      <c r="B84" s="12" t="s">
        <v>2</v>
      </c>
      <c r="C84" s="12">
        <v>1</v>
      </c>
      <c r="D84" s="14">
        <f>D82</f>
        <v>941145</v>
      </c>
      <c r="E84" s="17">
        <v>3.2969999999999999E-2</v>
      </c>
      <c r="F84" s="16">
        <f t="shared" si="18"/>
        <v>31029.55</v>
      </c>
      <c r="G84" s="16">
        <v>23</v>
      </c>
      <c r="H84" s="16">
        <f t="shared" si="19"/>
        <v>7136.8</v>
      </c>
      <c r="I84" s="32">
        <f>F84+H84</f>
        <v>38166.35</v>
      </c>
    </row>
    <row r="85" spans="1:9" x14ac:dyDescent="0.25">
      <c r="A85" s="7" t="s">
        <v>7</v>
      </c>
      <c r="B85" s="12" t="s">
        <v>9</v>
      </c>
      <c r="C85" s="12">
        <f>C83</f>
        <v>1</v>
      </c>
      <c r="D85" s="16">
        <f>D83</f>
        <v>60</v>
      </c>
      <c r="E85" s="17">
        <v>148.88999999999999</v>
      </c>
      <c r="F85" s="16">
        <f t="shared" si="18"/>
        <v>8933.4</v>
      </c>
      <c r="G85" s="16">
        <v>23</v>
      </c>
      <c r="H85" s="16">
        <f t="shared" si="19"/>
        <v>2054.6799999999998</v>
      </c>
      <c r="I85" s="32">
        <f>F85+H85</f>
        <v>10988.08</v>
      </c>
    </row>
    <row r="86" spans="1:9" x14ac:dyDescent="0.25">
      <c r="A86" s="4"/>
      <c r="B86" s="4"/>
      <c r="C86" s="4"/>
      <c r="D86" s="4"/>
      <c r="E86" s="5"/>
      <c r="F86" s="6"/>
      <c r="G86" s="19" t="s">
        <v>6</v>
      </c>
      <c r="H86" s="19">
        <f>SUM(H82:H85)</f>
        <v>9191.48</v>
      </c>
      <c r="I86" s="33">
        <f>SUM(I82:I85)</f>
        <v>49154.43</v>
      </c>
    </row>
    <row r="87" spans="1:9" x14ac:dyDescent="0.25">
      <c r="A87" s="4"/>
      <c r="B87" s="4"/>
      <c r="C87" s="4"/>
      <c r="D87" s="4"/>
      <c r="E87" s="5"/>
      <c r="F87" s="6"/>
      <c r="G87" s="22"/>
      <c r="H87" s="22"/>
      <c r="I87" s="22"/>
    </row>
    <row r="88" spans="1:9" x14ac:dyDescent="0.25">
      <c r="A88" s="4">
        <v>11</v>
      </c>
      <c r="B88" s="4"/>
      <c r="C88" s="4"/>
      <c r="D88" s="4"/>
      <c r="E88" s="5"/>
      <c r="F88" s="6"/>
      <c r="G88" s="6" t="s">
        <v>19</v>
      </c>
      <c r="H88" s="6"/>
      <c r="I88" s="6" t="s">
        <v>31</v>
      </c>
    </row>
    <row r="89" spans="1:9" ht="46" x14ac:dyDescent="0.25">
      <c r="A89" s="7" t="s">
        <v>13</v>
      </c>
      <c r="B89" s="7" t="s">
        <v>0</v>
      </c>
      <c r="C89" s="8" t="s">
        <v>35</v>
      </c>
      <c r="D89" s="9" t="s">
        <v>29</v>
      </c>
      <c r="E89" s="10" t="s">
        <v>14</v>
      </c>
      <c r="F89" s="11" t="s">
        <v>12</v>
      </c>
      <c r="G89" s="11" t="s">
        <v>15</v>
      </c>
      <c r="H89" s="11" t="s">
        <v>10</v>
      </c>
      <c r="I89" s="11" t="s">
        <v>11</v>
      </c>
    </row>
    <row r="90" spans="1:9" x14ac:dyDescent="0.25">
      <c r="A90" s="7" t="s">
        <v>1</v>
      </c>
      <c r="B90" s="12" t="s">
        <v>2</v>
      </c>
      <c r="C90" s="12">
        <v>1</v>
      </c>
      <c r="D90" s="14">
        <v>411940</v>
      </c>
      <c r="E90" s="15">
        <f>I4</f>
        <v>3.62E-3</v>
      </c>
      <c r="F90" s="16">
        <f>ROUND(C90*D90*E90,2)</f>
        <v>1491.22</v>
      </c>
      <c r="G90" s="16">
        <v>23</v>
      </c>
      <c r="H90" s="16">
        <f>ROUND(F90*0.23,2)</f>
        <v>342.98</v>
      </c>
      <c r="I90" s="32">
        <f>F90+H90</f>
        <v>1834.2</v>
      </c>
    </row>
    <row r="91" spans="1:9" x14ac:dyDescent="0.25">
      <c r="A91" s="7" t="s">
        <v>3</v>
      </c>
      <c r="B91" s="12" t="s">
        <v>9</v>
      </c>
      <c r="C91" s="12">
        <v>1</v>
      </c>
      <c r="D91" s="16">
        <v>30</v>
      </c>
      <c r="E91" s="17"/>
      <c r="F91" s="16">
        <f t="shared" ref="F91:F93" si="20">ROUND(C91*D91*E91,2)</f>
        <v>0</v>
      </c>
      <c r="G91" s="16">
        <v>23</v>
      </c>
      <c r="H91" s="16">
        <f t="shared" ref="H91:H93" si="21">ROUND(F91*0.23,2)</f>
        <v>0</v>
      </c>
      <c r="I91" s="32">
        <f>F91+H91</f>
        <v>0</v>
      </c>
    </row>
    <row r="92" spans="1:9" x14ac:dyDescent="0.25">
      <c r="A92" s="7" t="s">
        <v>4</v>
      </c>
      <c r="B92" s="12" t="s">
        <v>2</v>
      </c>
      <c r="C92" s="12">
        <v>1</v>
      </c>
      <c r="D92" s="14">
        <f>D90</f>
        <v>411940</v>
      </c>
      <c r="E92" s="17">
        <v>3.2969999999999999E-2</v>
      </c>
      <c r="F92" s="16">
        <f t="shared" si="20"/>
        <v>13581.66</v>
      </c>
      <c r="G92" s="16">
        <v>23</v>
      </c>
      <c r="H92" s="16">
        <f t="shared" si="21"/>
        <v>3123.78</v>
      </c>
      <c r="I92" s="32">
        <f>F92+H92</f>
        <v>16705.439999999999</v>
      </c>
    </row>
    <row r="93" spans="1:9" x14ac:dyDescent="0.25">
      <c r="A93" s="7" t="s">
        <v>7</v>
      </c>
      <c r="B93" s="12" t="s">
        <v>9</v>
      </c>
      <c r="C93" s="12">
        <f>C91</f>
        <v>1</v>
      </c>
      <c r="D93" s="16">
        <f>D91</f>
        <v>30</v>
      </c>
      <c r="E93" s="17">
        <v>148.88999999999999</v>
      </c>
      <c r="F93" s="16">
        <f t="shared" si="20"/>
        <v>4466.7</v>
      </c>
      <c r="G93" s="16">
        <v>23</v>
      </c>
      <c r="H93" s="16">
        <f t="shared" si="21"/>
        <v>1027.3399999999999</v>
      </c>
      <c r="I93" s="32">
        <f>F93+H93</f>
        <v>5494.04</v>
      </c>
    </row>
    <row r="94" spans="1:9" x14ac:dyDescent="0.25">
      <c r="A94" s="4"/>
      <c r="B94" s="4"/>
      <c r="C94" s="4"/>
      <c r="D94" s="4"/>
      <c r="E94" s="5"/>
      <c r="F94" s="6"/>
      <c r="G94" s="19" t="s">
        <v>6</v>
      </c>
      <c r="H94" s="19">
        <f>SUM(H90:H93)</f>
        <v>4494.1000000000004</v>
      </c>
      <c r="I94" s="33">
        <f>SUM(I90:I93)</f>
        <v>24033.68</v>
      </c>
    </row>
    <row r="95" spans="1:9" x14ac:dyDescent="0.25">
      <c r="A95" s="4"/>
      <c r="B95" s="4"/>
      <c r="C95" s="4"/>
      <c r="D95" s="4"/>
      <c r="E95" s="5"/>
      <c r="F95" s="6"/>
      <c r="G95" s="22"/>
      <c r="H95" s="22"/>
      <c r="I95" s="22"/>
    </row>
    <row r="96" spans="1:9" x14ac:dyDescent="0.25">
      <c r="A96" s="4">
        <v>12</v>
      </c>
      <c r="B96" s="4"/>
      <c r="C96" s="4"/>
      <c r="D96" s="4"/>
      <c r="E96" s="5"/>
      <c r="F96" s="6"/>
      <c r="G96" s="6" t="s">
        <v>33</v>
      </c>
      <c r="H96" s="6"/>
      <c r="I96" s="6" t="s">
        <v>31</v>
      </c>
    </row>
    <row r="97" spans="1:9" ht="46" x14ac:dyDescent="0.25">
      <c r="A97" s="7" t="s">
        <v>13</v>
      </c>
      <c r="B97" s="7" t="s">
        <v>0</v>
      </c>
      <c r="C97" s="8" t="s">
        <v>35</v>
      </c>
      <c r="D97" s="9" t="s">
        <v>29</v>
      </c>
      <c r="E97" s="10" t="s">
        <v>14</v>
      </c>
      <c r="F97" s="11" t="s">
        <v>12</v>
      </c>
      <c r="G97" s="11" t="s">
        <v>15</v>
      </c>
      <c r="H97" s="11" t="s">
        <v>10</v>
      </c>
      <c r="I97" s="11" t="s">
        <v>11</v>
      </c>
    </row>
    <row r="98" spans="1:9" x14ac:dyDescent="0.25">
      <c r="A98" s="7" t="s">
        <v>1</v>
      </c>
      <c r="B98" s="12" t="s">
        <v>2</v>
      </c>
      <c r="C98" s="12">
        <v>1</v>
      </c>
      <c r="D98" s="14">
        <v>114649</v>
      </c>
      <c r="E98" s="15">
        <f>I4</f>
        <v>3.62E-3</v>
      </c>
      <c r="F98" s="16">
        <f>ROUND(C98*D98*E98,2)</f>
        <v>415.03</v>
      </c>
      <c r="G98" s="16">
        <v>23</v>
      </c>
      <c r="H98" s="16">
        <f>ROUND(F98*0.23,2)</f>
        <v>95.46</v>
      </c>
      <c r="I98" s="32">
        <f>F98+H98</f>
        <v>510.48999999999995</v>
      </c>
    </row>
    <row r="99" spans="1:9" x14ac:dyDescent="0.25">
      <c r="A99" s="7" t="s">
        <v>3</v>
      </c>
      <c r="B99" s="12" t="s">
        <v>9</v>
      </c>
      <c r="C99" s="12">
        <v>1</v>
      </c>
      <c r="D99" s="16">
        <v>15</v>
      </c>
      <c r="E99" s="17"/>
      <c r="F99" s="16">
        <f t="shared" ref="F99:F101" si="22">ROUND(C99*D99*E99,2)</f>
        <v>0</v>
      </c>
      <c r="G99" s="16">
        <v>23</v>
      </c>
      <c r="H99" s="16">
        <f t="shared" ref="H99:H101" si="23">ROUND(F99*0.23,2)</f>
        <v>0</v>
      </c>
      <c r="I99" s="32">
        <f>F99+H99</f>
        <v>0</v>
      </c>
    </row>
    <row r="100" spans="1:9" x14ac:dyDescent="0.25">
      <c r="A100" s="7" t="s">
        <v>4</v>
      </c>
      <c r="B100" s="12" t="s">
        <v>2</v>
      </c>
      <c r="C100" s="12">
        <v>1</v>
      </c>
      <c r="D100" s="14">
        <f>D98</f>
        <v>114649</v>
      </c>
      <c r="E100" s="17">
        <v>3.3070000000000002E-2</v>
      </c>
      <c r="F100" s="16">
        <f t="shared" si="22"/>
        <v>3791.44</v>
      </c>
      <c r="G100" s="16">
        <v>23</v>
      </c>
      <c r="H100" s="16">
        <f t="shared" si="23"/>
        <v>872.03</v>
      </c>
      <c r="I100" s="32">
        <f>F100+H100</f>
        <v>4663.47</v>
      </c>
    </row>
    <row r="101" spans="1:9" x14ac:dyDescent="0.25">
      <c r="A101" s="7" t="s">
        <v>7</v>
      </c>
      <c r="B101" s="12" t="s">
        <v>9</v>
      </c>
      <c r="C101" s="12">
        <f>C99</f>
        <v>1</v>
      </c>
      <c r="D101" s="16">
        <f>D99</f>
        <v>15</v>
      </c>
      <c r="E101" s="17">
        <v>30.84</v>
      </c>
      <c r="F101" s="16">
        <f t="shared" si="22"/>
        <v>462.6</v>
      </c>
      <c r="G101" s="16">
        <v>23</v>
      </c>
      <c r="H101" s="16">
        <f t="shared" si="23"/>
        <v>106.4</v>
      </c>
      <c r="I101" s="32">
        <f>F101+H101</f>
        <v>569</v>
      </c>
    </row>
    <row r="102" spans="1:9" x14ac:dyDescent="0.25">
      <c r="A102" s="4"/>
      <c r="B102" s="4"/>
      <c r="C102" s="4"/>
      <c r="D102" s="4"/>
      <c r="E102" s="5"/>
      <c r="F102" s="6"/>
      <c r="G102" s="19" t="s">
        <v>6</v>
      </c>
      <c r="H102" s="19">
        <f>SUM(H98:H101)</f>
        <v>1073.8900000000001</v>
      </c>
      <c r="I102" s="33">
        <f>SUM(I98:I101)</f>
        <v>5742.96</v>
      </c>
    </row>
    <row r="103" spans="1:9" x14ac:dyDescent="0.25">
      <c r="A103" s="4"/>
      <c r="B103" s="4"/>
      <c r="C103" s="4"/>
      <c r="D103" s="4"/>
      <c r="E103" s="5"/>
      <c r="F103" s="6"/>
      <c r="G103" s="22"/>
      <c r="H103" s="22"/>
      <c r="I103" s="22"/>
    </row>
    <row r="104" spans="1:9" x14ac:dyDescent="0.25">
      <c r="A104" s="4"/>
      <c r="B104" s="4"/>
      <c r="C104" s="4"/>
      <c r="D104" s="4"/>
      <c r="E104" s="5"/>
      <c r="F104" s="6"/>
      <c r="G104" s="22"/>
      <c r="H104" s="22"/>
      <c r="I104" s="22"/>
    </row>
    <row r="105" spans="1:9" x14ac:dyDescent="0.25">
      <c r="A105" s="4">
        <v>13</v>
      </c>
      <c r="B105" s="4"/>
      <c r="C105" s="4"/>
      <c r="D105" s="4"/>
      <c r="E105" s="5"/>
      <c r="F105" s="6"/>
      <c r="G105" s="6" t="s">
        <v>32</v>
      </c>
      <c r="H105" s="6"/>
      <c r="I105" s="6" t="s">
        <v>31</v>
      </c>
    </row>
    <row r="106" spans="1:9" ht="46" x14ac:dyDescent="0.25">
      <c r="A106" s="7" t="s">
        <v>13</v>
      </c>
      <c r="B106" s="7" t="s">
        <v>0</v>
      </c>
      <c r="C106" s="8" t="s">
        <v>35</v>
      </c>
      <c r="D106" s="9" t="s">
        <v>29</v>
      </c>
      <c r="E106" s="10" t="s">
        <v>14</v>
      </c>
      <c r="F106" s="11" t="s">
        <v>12</v>
      </c>
      <c r="G106" s="11" t="s">
        <v>15</v>
      </c>
      <c r="H106" s="11" t="s">
        <v>10</v>
      </c>
      <c r="I106" s="11" t="s">
        <v>11</v>
      </c>
    </row>
    <row r="107" spans="1:9" x14ac:dyDescent="0.25">
      <c r="A107" s="7" t="s">
        <v>1</v>
      </c>
      <c r="B107" s="12" t="s">
        <v>2</v>
      </c>
      <c r="C107" s="12">
        <v>1</v>
      </c>
      <c r="D107" s="14">
        <v>640</v>
      </c>
      <c r="E107" s="15">
        <f>I4</f>
        <v>3.62E-3</v>
      </c>
      <c r="F107" s="16">
        <f>ROUND(C107*D107*E107,2)</f>
        <v>2.3199999999999998</v>
      </c>
      <c r="G107" s="16">
        <v>23</v>
      </c>
      <c r="H107" s="16">
        <f>ROUND(F107*0.23,2)</f>
        <v>0.53</v>
      </c>
      <c r="I107" s="32">
        <f>F107+H107</f>
        <v>2.8499999999999996</v>
      </c>
    </row>
    <row r="108" spans="1:9" x14ac:dyDescent="0.25">
      <c r="A108" s="7" t="s">
        <v>3</v>
      </c>
      <c r="B108" s="12" t="s">
        <v>9</v>
      </c>
      <c r="C108" s="12">
        <v>1</v>
      </c>
      <c r="D108" s="16">
        <v>15</v>
      </c>
      <c r="E108" s="17"/>
      <c r="F108" s="16">
        <f t="shared" ref="F108:F110" si="24">ROUND(C108*D108*E108,2)</f>
        <v>0</v>
      </c>
      <c r="G108" s="16">
        <v>23</v>
      </c>
      <c r="H108" s="16">
        <f t="shared" ref="H108:H110" si="25">ROUND(F108*0.23,2)</f>
        <v>0</v>
      </c>
      <c r="I108" s="32">
        <f>F108+H108</f>
        <v>0</v>
      </c>
    </row>
    <row r="109" spans="1:9" x14ac:dyDescent="0.25">
      <c r="A109" s="7" t="s">
        <v>4</v>
      </c>
      <c r="B109" s="12" t="s">
        <v>2</v>
      </c>
      <c r="C109" s="12">
        <v>1</v>
      </c>
      <c r="D109" s="14">
        <f>D107</f>
        <v>640</v>
      </c>
      <c r="E109" s="17">
        <v>4.2689999999999999E-2</v>
      </c>
      <c r="F109" s="16">
        <f t="shared" si="24"/>
        <v>27.32</v>
      </c>
      <c r="G109" s="16">
        <v>23</v>
      </c>
      <c r="H109" s="16">
        <f t="shared" si="25"/>
        <v>6.28</v>
      </c>
      <c r="I109" s="32">
        <f>F109+H109</f>
        <v>33.6</v>
      </c>
    </row>
    <row r="110" spans="1:9" x14ac:dyDescent="0.25">
      <c r="A110" s="7" t="s">
        <v>7</v>
      </c>
      <c r="B110" s="12" t="s">
        <v>9</v>
      </c>
      <c r="C110" s="12">
        <f>C108</f>
        <v>1</v>
      </c>
      <c r="D110" s="16">
        <f>D108</f>
        <v>15</v>
      </c>
      <c r="E110" s="17">
        <v>4.3600000000000003</v>
      </c>
      <c r="F110" s="16">
        <f t="shared" si="24"/>
        <v>65.400000000000006</v>
      </c>
      <c r="G110" s="16">
        <v>23</v>
      </c>
      <c r="H110" s="16">
        <f t="shared" si="25"/>
        <v>15.04</v>
      </c>
      <c r="I110" s="32">
        <f>F110+H110</f>
        <v>80.44</v>
      </c>
    </row>
    <row r="111" spans="1:9" x14ac:dyDescent="0.25">
      <c r="A111" s="4"/>
      <c r="B111" s="4"/>
      <c r="C111" s="4"/>
      <c r="D111" s="4"/>
      <c r="E111" s="5"/>
      <c r="F111" s="6"/>
      <c r="G111" s="19" t="s">
        <v>6</v>
      </c>
      <c r="H111" s="19">
        <f>SUM(H107:H110)</f>
        <v>21.85</v>
      </c>
      <c r="I111" s="33">
        <f>SUM(I107:I110)</f>
        <v>116.89</v>
      </c>
    </row>
    <row r="113" spans="1:9" x14ac:dyDescent="0.25">
      <c r="A113" s="4">
        <v>14</v>
      </c>
      <c r="B113" s="4"/>
      <c r="C113" s="4"/>
      <c r="D113" s="4"/>
      <c r="E113" s="5"/>
      <c r="F113" s="6"/>
      <c r="G113" s="6" t="s">
        <v>17</v>
      </c>
      <c r="H113" s="6"/>
      <c r="I113" s="6" t="s">
        <v>37</v>
      </c>
    </row>
    <row r="114" spans="1:9" ht="46" x14ac:dyDescent="0.25">
      <c r="A114" s="7" t="s">
        <v>13</v>
      </c>
      <c r="B114" s="7" t="s">
        <v>0</v>
      </c>
      <c r="C114" s="8" t="s">
        <v>35</v>
      </c>
      <c r="D114" s="9" t="s">
        <v>29</v>
      </c>
      <c r="E114" s="10" t="s">
        <v>14</v>
      </c>
      <c r="F114" s="11" t="s">
        <v>12</v>
      </c>
      <c r="G114" s="11" t="s">
        <v>15</v>
      </c>
      <c r="H114" s="11" t="s">
        <v>10</v>
      </c>
      <c r="I114" s="11" t="s">
        <v>11</v>
      </c>
    </row>
    <row r="115" spans="1:9" x14ac:dyDescent="0.25">
      <c r="A115" s="7">
        <v>1</v>
      </c>
      <c r="B115" s="12">
        <v>2</v>
      </c>
      <c r="C115" s="13">
        <v>3</v>
      </c>
      <c r="D115" s="8">
        <v>4</v>
      </c>
      <c r="E115" s="10">
        <v>5</v>
      </c>
      <c r="F115" s="14">
        <v>6</v>
      </c>
      <c r="G115" s="14">
        <v>7</v>
      </c>
      <c r="H115" s="14">
        <v>8</v>
      </c>
      <c r="I115" s="14">
        <v>9</v>
      </c>
    </row>
    <row r="116" spans="1:9" x14ac:dyDescent="0.25">
      <c r="A116" s="7" t="s">
        <v>1</v>
      </c>
      <c r="B116" s="12" t="s">
        <v>2</v>
      </c>
      <c r="C116" s="12">
        <v>1</v>
      </c>
      <c r="D116" s="14">
        <v>283828</v>
      </c>
      <c r="E116" s="15">
        <f>I3</f>
        <v>0</v>
      </c>
      <c r="F116" s="16">
        <f>ROUND(C116*D116*E116,2)</f>
        <v>0</v>
      </c>
      <c r="G116" s="16">
        <v>23</v>
      </c>
      <c r="H116" s="16">
        <f>ROUND(F116*0.23,2)</f>
        <v>0</v>
      </c>
      <c r="I116" s="32">
        <f>F116+H116</f>
        <v>0</v>
      </c>
    </row>
    <row r="117" spans="1:9" x14ac:dyDescent="0.25">
      <c r="A117" s="7" t="s">
        <v>8</v>
      </c>
      <c r="B117" s="12" t="s">
        <v>36</v>
      </c>
      <c r="C117" s="12">
        <v>1</v>
      </c>
      <c r="D117" s="16">
        <v>12</v>
      </c>
      <c r="E117" s="17"/>
      <c r="F117" s="16">
        <f t="shared" ref="F117:F119" si="26">ROUND(C117*D117*E117,2)</f>
        <v>0</v>
      </c>
      <c r="G117" s="16">
        <v>23</v>
      </c>
      <c r="H117" s="16">
        <f t="shared" ref="H117:H119" si="27">ROUND(F117*0.23,2)</f>
        <v>0</v>
      </c>
      <c r="I117" s="32">
        <f>F117+H117</f>
        <v>0</v>
      </c>
    </row>
    <row r="118" spans="1:9" x14ac:dyDescent="0.25">
      <c r="A118" s="7" t="s">
        <v>4</v>
      </c>
      <c r="B118" s="12" t="s">
        <v>2</v>
      </c>
      <c r="C118" s="12">
        <v>1</v>
      </c>
      <c r="D118" s="14">
        <f>D116</f>
        <v>283828</v>
      </c>
      <c r="E118" s="17">
        <v>1.651E-2</v>
      </c>
      <c r="F118" s="16">
        <f t="shared" si="26"/>
        <v>4686</v>
      </c>
      <c r="G118" s="16">
        <v>23</v>
      </c>
      <c r="H118" s="16">
        <f t="shared" si="27"/>
        <v>1077.78</v>
      </c>
      <c r="I118" s="32">
        <f>F118+H118</f>
        <v>5763.78</v>
      </c>
    </row>
    <row r="119" spans="1:9" ht="23" x14ac:dyDescent="0.25">
      <c r="A119" s="10" t="s">
        <v>16</v>
      </c>
      <c r="B119" s="12" t="s">
        <v>5</v>
      </c>
      <c r="C119" s="12">
        <v>1</v>
      </c>
      <c r="D119" s="36">
        <v>2452800</v>
      </c>
      <c r="E119" s="18">
        <v>5.7800000000000004E-3</v>
      </c>
      <c r="F119" s="16">
        <f t="shared" si="26"/>
        <v>14177.18</v>
      </c>
      <c r="G119" s="16">
        <v>23</v>
      </c>
      <c r="H119" s="16">
        <f t="shared" si="27"/>
        <v>3260.75</v>
      </c>
      <c r="I119" s="32">
        <f>F119+H119</f>
        <v>17437.93</v>
      </c>
    </row>
    <row r="120" spans="1:9" x14ac:dyDescent="0.25">
      <c r="A120" s="4"/>
      <c r="B120" s="4"/>
      <c r="C120" s="4"/>
      <c r="D120" s="4"/>
      <c r="E120" s="5"/>
      <c r="F120" s="6"/>
      <c r="G120" s="19" t="s">
        <v>6</v>
      </c>
      <c r="H120" s="19">
        <f>SUM(H116:H119)</f>
        <v>4338.53</v>
      </c>
      <c r="I120" s="33">
        <f>SUM(I116:I119)</f>
        <v>23201.71</v>
      </c>
    </row>
    <row r="122" spans="1:9" x14ac:dyDescent="0.25">
      <c r="A122" s="4">
        <v>15</v>
      </c>
      <c r="B122" s="4"/>
      <c r="C122" s="4"/>
      <c r="D122" s="4"/>
      <c r="E122" s="5"/>
      <c r="F122" s="6"/>
      <c r="G122" s="6" t="s">
        <v>20</v>
      </c>
      <c r="H122" s="6"/>
      <c r="I122" s="6" t="s">
        <v>37</v>
      </c>
    </row>
    <row r="123" spans="1:9" ht="46" x14ac:dyDescent="0.25">
      <c r="A123" s="7" t="s">
        <v>13</v>
      </c>
      <c r="B123" s="7" t="s">
        <v>0</v>
      </c>
      <c r="C123" s="8" t="s">
        <v>35</v>
      </c>
      <c r="D123" s="9" t="s">
        <v>29</v>
      </c>
      <c r="E123" s="10" t="s">
        <v>14</v>
      </c>
      <c r="F123" s="11" t="s">
        <v>12</v>
      </c>
      <c r="G123" s="11" t="s">
        <v>15</v>
      </c>
      <c r="H123" s="11" t="s">
        <v>10</v>
      </c>
      <c r="I123" s="11" t="s">
        <v>11</v>
      </c>
    </row>
    <row r="124" spans="1:9" x14ac:dyDescent="0.25">
      <c r="A124" s="7" t="s">
        <v>1</v>
      </c>
      <c r="B124" s="12" t="s">
        <v>2</v>
      </c>
      <c r="C124" s="12">
        <v>1</v>
      </c>
      <c r="D124" s="14">
        <v>47069</v>
      </c>
      <c r="E124" s="15">
        <f>I3</f>
        <v>0</v>
      </c>
      <c r="F124" s="16">
        <f>ROUND(C124*D124*E124,2)</f>
        <v>0</v>
      </c>
      <c r="G124" s="16">
        <v>23</v>
      </c>
      <c r="H124" s="16">
        <f>ROUND(F124*0.23,2)</f>
        <v>0</v>
      </c>
      <c r="I124" s="32">
        <f>F124+H124</f>
        <v>0</v>
      </c>
    </row>
    <row r="125" spans="1:9" x14ac:dyDescent="0.25">
      <c r="A125" s="7" t="s">
        <v>3</v>
      </c>
      <c r="B125" s="12" t="s">
        <v>9</v>
      </c>
      <c r="C125" s="12">
        <v>1</v>
      </c>
      <c r="D125" s="16">
        <v>15</v>
      </c>
      <c r="E125" s="17"/>
      <c r="F125" s="16">
        <f t="shared" ref="F125:F127" si="28">ROUND(C125*D125*E125,2)</f>
        <v>0</v>
      </c>
      <c r="G125" s="16">
        <v>23</v>
      </c>
      <c r="H125" s="16">
        <f t="shared" ref="H125:H127" si="29">ROUND(F125*0.23,2)</f>
        <v>0</v>
      </c>
      <c r="I125" s="32">
        <f>F125+H125</f>
        <v>0</v>
      </c>
    </row>
    <row r="126" spans="1:9" x14ac:dyDescent="0.25">
      <c r="A126" s="7" t="s">
        <v>4</v>
      </c>
      <c r="B126" s="12" t="s">
        <v>2</v>
      </c>
      <c r="C126" s="12">
        <v>1</v>
      </c>
      <c r="D126" s="14">
        <f>D124</f>
        <v>47069</v>
      </c>
      <c r="E126" s="17">
        <v>2.351E-2</v>
      </c>
      <c r="F126" s="16">
        <f t="shared" si="28"/>
        <v>1106.5899999999999</v>
      </c>
      <c r="G126" s="16">
        <v>23</v>
      </c>
      <c r="H126" s="16">
        <f t="shared" si="29"/>
        <v>254.52</v>
      </c>
      <c r="I126" s="32">
        <f>F126+H126</f>
        <v>1361.11</v>
      </c>
    </row>
    <row r="127" spans="1:9" x14ac:dyDescent="0.25">
      <c r="A127" s="7" t="s">
        <v>7</v>
      </c>
      <c r="B127" s="12" t="s">
        <v>9</v>
      </c>
      <c r="C127" s="12">
        <f>C125</f>
        <v>1</v>
      </c>
      <c r="D127" s="16">
        <f>D125</f>
        <v>15</v>
      </c>
      <c r="E127" s="17">
        <v>37.85</v>
      </c>
      <c r="F127" s="16">
        <f t="shared" si="28"/>
        <v>567.75</v>
      </c>
      <c r="G127" s="16">
        <v>23</v>
      </c>
      <c r="H127" s="16">
        <f t="shared" si="29"/>
        <v>130.58000000000001</v>
      </c>
      <c r="I127" s="32">
        <f>F127+H127</f>
        <v>698.33</v>
      </c>
    </row>
    <row r="128" spans="1:9" x14ac:dyDescent="0.25">
      <c r="A128" s="4"/>
      <c r="B128" s="4"/>
      <c r="C128" s="4"/>
      <c r="D128" s="4"/>
      <c r="E128" s="5"/>
      <c r="F128" s="6"/>
      <c r="G128" s="19" t="s">
        <v>6</v>
      </c>
      <c r="H128" s="19">
        <f>SUM(H124:H127)</f>
        <v>385.1</v>
      </c>
      <c r="I128" s="33">
        <f>SUM(I124:I127)</f>
        <v>2059.44</v>
      </c>
    </row>
    <row r="129" spans="1:9" x14ac:dyDescent="0.25">
      <c r="A129" s="4"/>
      <c r="B129" s="4"/>
      <c r="C129" s="4"/>
      <c r="D129" s="4"/>
      <c r="E129" s="5"/>
      <c r="F129" s="6"/>
      <c r="G129" s="22"/>
      <c r="H129" s="22"/>
      <c r="I129" s="22"/>
    </row>
    <row r="130" spans="1:9" x14ac:dyDescent="0.25">
      <c r="A130" s="4">
        <v>16</v>
      </c>
      <c r="B130" s="4"/>
      <c r="C130" s="4"/>
      <c r="D130" s="4"/>
      <c r="E130" s="5"/>
      <c r="F130" s="6"/>
      <c r="G130" s="6" t="s">
        <v>21</v>
      </c>
      <c r="H130" s="6"/>
      <c r="I130" s="6" t="s">
        <v>37</v>
      </c>
    </row>
    <row r="131" spans="1:9" ht="46" x14ac:dyDescent="0.25">
      <c r="A131" s="7" t="s">
        <v>13</v>
      </c>
      <c r="B131" s="7" t="s">
        <v>0</v>
      </c>
      <c r="C131" s="8" t="s">
        <v>35</v>
      </c>
      <c r="D131" s="9" t="s">
        <v>29</v>
      </c>
      <c r="E131" s="10" t="s">
        <v>14</v>
      </c>
      <c r="F131" s="11" t="s">
        <v>12</v>
      </c>
      <c r="G131" s="11" t="s">
        <v>15</v>
      </c>
      <c r="H131" s="11" t="s">
        <v>10</v>
      </c>
      <c r="I131" s="11" t="s">
        <v>11</v>
      </c>
    </row>
    <row r="132" spans="1:9" x14ac:dyDescent="0.25">
      <c r="A132" s="7" t="s">
        <v>1</v>
      </c>
      <c r="B132" s="12" t="s">
        <v>2</v>
      </c>
      <c r="C132" s="12">
        <v>1</v>
      </c>
      <c r="D132" s="14">
        <v>88702</v>
      </c>
      <c r="E132" s="15">
        <f>I4</f>
        <v>3.62E-3</v>
      </c>
      <c r="F132" s="16">
        <f>ROUND(C132*D132*E132,2)</f>
        <v>321.10000000000002</v>
      </c>
      <c r="G132" s="16">
        <v>23</v>
      </c>
      <c r="H132" s="16">
        <f>ROUND(F132*0.23,2)</f>
        <v>73.849999999999994</v>
      </c>
      <c r="I132" s="32">
        <f>F132+H132</f>
        <v>394.95000000000005</v>
      </c>
    </row>
    <row r="133" spans="1:9" x14ac:dyDescent="0.25">
      <c r="A133" s="7" t="s">
        <v>3</v>
      </c>
      <c r="B133" s="12" t="s">
        <v>9</v>
      </c>
      <c r="C133" s="12">
        <v>1</v>
      </c>
      <c r="D133" s="16">
        <v>15</v>
      </c>
      <c r="E133" s="17"/>
      <c r="F133" s="16">
        <f t="shared" ref="F133:F135" si="30">ROUND(C133*D133*E133,2)</f>
        <v>0</v>
      </c>
      <c r="G133" s="16">
        <v>23</v>
      </c>
      <c r="H133" s="16">
        <f t="shared" ref="H133:H135" si="31">ROUND(F133*0.23,2)</f>
        <v>0</v>
      </c>
      <c r="I133" s="32">
        <f>F133+H133</f>
        <v>0</v>
      </c>
    </row>
    <row r="134" spans="1:9" x14ac:dyDescent="0.25">
      <c r="A134" s="7" t="s">
        <v>4</v>
      </c>
      <c r="B134" s="12" t="s">
        <v>2</v>
      </c>
      <c r="C134" s="12">
        <v>1</v>
      </c>
      <c r="D134" s="14">
        <f>D132</f>
        <v>88702</v>
      </c>
      <c r="E134" s="17">
        <v>2.351E-2</v>
      </c>
      <c r="F134" s="16">
        <f t="shared" si="30"/>
        <v>2085.38</v>
      </c>
      <c r="G134" s="16">
        <v>23</v>
      </c>
      <c r="H134" s="16">
        <f t="shared" si="31"/>
        <v>479.64</v>
      </c>
      <c r="I134" s="32">
        <f>F134+H134</f>
        <v>2565.02</v>
      </c>
    </row>
    <row r="135" spans="1:9" x14ac:dyDescent="0.25">
      <c r="A135" s="7" t="s">
        <v>7</v>
      </c>
      <c r="B135" s="12" t="s">
        <v>9</v>
      </c>
      <c r="C135" s="12">
        <f>C133</f>
        <v>1</v>
      </c>
      <c r="D135" s="16">
        <f>D133</f>
        <v>15</v>
      </c>
      <c r="E135" s="17">
        <v>37.85</v>
      </c>
      <c r="F135" s="16">
        <f t="shared" si="30"/>
        <v>567.75</v>
      </c>
      <c r="G135" s="16">
        <v>23</v>
      </c>
      <c r="H135" s="16">
        <f t="shared" si="31"/>
        <v>130.58000000000001</v>
      </c>
      <c r="I135" s="32">
        <f>F135+H135</f>
        <v>698.33</v>
      </c>
    </row>
    <row r="136" spans="1:9" x14ac:dyDescent="0.25">
      <c r="A136" s="4"/>
      <c r="B136" s="4"/>
      <c r="C136" s="4"/>
      <c r="D136" s="4"/>
      <c r="E136" s="5"/>
      <c r="F136" s="6"/>
      <c r="G136" s="19" t="s">
        <v>6</v>
      </c>
      <c r="H136" s="19">
        <f>SUM(H132:H135)</f>
        <v>684.07</v>
      </c>
      <c r="I136" s="33">
        <f>SUM(I132:I135)</f>
        <v>3658.3</v>
      </c>
    </row>
    <row r="138" spans="1:9" x14ac:dyDescent="0.25">
      <c r="A138" s="4">
        <v>17</v>
      </c>
      <c r="B138" s="4"/>
      <c r="C138" s="4"/>
      <c r="D138" s="4"/>
      <c r="E138" s="5"/>
      <c r="F138" s="6"/>
      <c r="G138" s="6" t="s">
        <v>38</v>
      </c>
      <c r="H138" s="6"/>
      <c r="I138" s="6" t="s">
        <v>37</v>
      </c>
    </row>
    <row r="139" spans="1:9" ht="46" x14ac:dyDescent="0.25">
      <c r="A139" s="7" t="s">
        <v>13</v>
      </c>
      <c r="B139" s="7" t="s">
        <v>0</v>
      </c>
      <c r="C139" s="8" t="s">
        <v>35</v>
      </c>
      <c r="D139" s="9" t="s">
        <v>29</v>
      </c>
      <c r="E139" s="10" t="s">
        <v>14</v>
      </c>
      <c r="F139" s="11" t="s">
        <v>12</v>
      </c>
      <c r="G139" s="11" t="s">
        <v>15</v>
      </c>
      <c r="H139" s="11" t="s">
        <v>10</v>
      </c>
      <c r="I139" s="11" t="s">
        <v>11</v>
      </c>
    </row>
    <row r="140" spans="1:9" x14ac:dyDescent="0.25">
      <c r="A140" s="7" t="s">
        <v>1</v>
      </c>
      <c r="B140" s="12" t="s">
        <v>2</v>
      </c>
      <c r="C140" s="12">
        <v>1</v>
      </c>
      <c r="D140" s="14">
        <v>300</v>
      </c>
      <c r="E140" s="15">
        <f>I3</f>
        <v>0</v>
      </c>
      <c r="F140" s="16">
        <f>ROUND(C140*D140*E140,2)</f>
        <v>0</v>
      </c>
      <c r="G140" s="16">
        <v>23</v>
      </c>
      <c r="H140" s="16">
        <f>ROUND(F140*0.23,2)</f>
        <v>0</v>
      </c>
      <c r="I140" s="32">
        <f>F140+H140</f>
        <v>0</v>
      </c>
    </row>
    <row r="141" spans="1:9" x14ac:dyDescent="0.25">
      <c r="A141" s="7" t="s">
        <v>3</v>
      </c>
      <c r="B141" s="12" t="s">
        <v>9</v>
      </c>
      <c r="C141" s="12">
        <v>1</v>
      </c>
      <c r="D141" s="16">
        <v>15</v>
      </c>
      <c r="E141" s="17"/>
      <c r="F141" s="16">
        <f t="shared" ref="F141:F143" si="32">ROUND(C141*D141*E141,2)</f>
        <v>0</v>
      </c>
      <c r="G141" s="16">
        <v>23</v>
      </c>
      <c r="H141" s="16">
        <f t="shared" ref="H141:H143" si="33">ROUND(F141*0.23,2)</f>
        <v>0</v>
      </c>
      <c r="I141" s="32">
        <f>F141+H141</f>
        <v>0</v>
      </c>
    </row>
    <row r="142" spans="1:9" x14ac:dyDescent="0.25">
      <c r="A142" s="7" t="s">
        <v>4</v>
      </c>
      <c r="B142" s="12" t="s">
        <v>2</v>
      </c>
      <c r="C142" s="12">
        <v>1</v>
      </c>
      <c r="D142" s="14">
        <f>D140</f>
        <v>300</v>
      </c>
      <c r="E142" s="17">
        <v>4.24E-2</v>
      </c>
      <c r="F142" s="16">
        <f t="shared" si="32"/>
        <v>12.72</v>
      </c>
      <c r="G142" s="16">
        <v>23</v>
      </c>
      <c r="H142" s="16">
        <f t="shared" si="33"/>
        <v>2.93</v>
      </c>
      <c r="I142" s="32">
        <f>F142+H142</f>
        <v>15.65</v>
      </c>
    </row>
    <row r="143" spans="1:9" x14ac:dyDescent="0.25">
      <c r="A143" s="7" t="s">
        <v>7</v>
      </c>
      <c r="B143" s="12" t="s">
        <v>9</v>
      </c>
      <c r="C143" s="12">
        <f>C141</f>
        <v>1</v>
      </c>
      <c r="D143" s="16">
        <f>D141</f>
        <v>15</v>
      </c>
      <c r="E143" s="17">
        <v>3.59</v>
      </c>
      <c r="F143" s="16">
        <f t="shared" si="32"/>
        <v>53.85</v>
      </c>
      <c r="G143" s="16">
        <v>23</v>
      </c>
      <c r="H143" s="16">
        <f t="shared" si="33"/>
        <v>12.39</v>
      </c>
      <c r="I143" s="32">
        <f>F143+H143</f>
        <v>66.240000000000009</v>
      </c>
    </row>
    <row r="144" spans="1:9" x14ac:dyDescent="0.25">
      <c r="A144" s="4"/>
      <c r="B144" s="4"/>
      <c r="C144" s="4"/>
      <c r="D144" s="4"/>
      <c r="E144" s="5"/>
      <c r="F144" s="6"/>
      <c r="G144" s="19" t="s">
        <v>6</v>
      </c>
      <c r="H144" s="19">
        <f>SUM(H140:H143)</f>
        <v>15.32</v>
      </c>
      <c r="I144" s="33">
        <f>SUM(I140:I143)</f>
        <v>81.890000000000015</v>
      </c>
    </row>
    <row r="146" spans="1:11" ht="13.5" customHeight="1" x14ac:dyDescent="0.25"/>
    <row r="147" spans="1:11" ht="18" customHeight="1" x14ac:dyDescent="0.25">
      <c r="A147" s="1"/>
      <c r="B147" s="3"/>
      <c r="C147" s="23"/>
      <c r="D147" s="23"/>
      <c r="E147" s="46" t="s">
        <v>26</v>
      </c>
      <c r="F147" s="46"/>
      <c r="G147" s="46"/>
      <c r="H147" s="46"/>
      <c r="I147" s="37">
        <f>I12+I20+I28+I36+I44+I52+I60+I69+I78+I86+I94+I102+I111+I120+I128+I136+I144</f>
        <v>686402.49000000011</v>
      </c>
      <c r="J147" s="30"/>
      <c r="K147" s="30"/>
    </row>
    <row r="148" spans="1:11" ht="16.5" customHeight="1" x14ac:dyDescent="0.25">
      <c r="A148" s="1" t="s">
        <v>27</v>
      </c>
      <c r="B148" s="2">
        <f>D8+D16+D24+D32+D40+D48+D56+D65+D74+D82+D90+D98+D107+D116+D124+D132+D140</f>
        <v>12176708</v>
      </c>
      <c r="C148" s="2"/>
      <c r="D148" s="3"/>
      <c r="E148" s="46" t="s">
        <v>39</v>
      </c>
      <c r="F148" s="46"/>
      <c r="G148" s="46"/>
      <c r="H148" s="46"/>
      <c r="I148" s="38">
        <f>I147/1.23</f>
        <v>558050.80487804883</v>
      </c>
      <c r="J148" s="31"/>
      <c r="K148" s="31"/>
    </row>
    <row r="149" spans="1:11" ht="17" customHeight="1" x14ac:dyDescent="0.25">
      <c r="A149" s="24" t="s">
        <v>28</v>
      </c>
      <c r="B149" s="2">
        <f>D11+D68+D77+D119</f>
        <v>50596008</v>
      </c>
      <c r="C149" s="3"/>
      <c r="D149" s="3"/>
      <c r="E149" s="46" t="s">
        <v>40</v>
      </c>
      <c r="F149" s="46"/>
      <c r="G149" s="46"/>
      <c r="H149" s="46"/>
      <c r="I149" s="39">
        <f>ROUND(I148*0.2,2)</f>
        <v>111610.16</v>
      </c>
      <c r="J149" s="31"/>
      <c r="K149" s="31"/>
    </row>
    <row r="150" spans="1:11" ht="22.5" customHeight="1" x14ac:dyDescent="0.25">
      <c r="E150" s="46" t="s">
        <v>41</v>
      </c>
      <c r="F150" s="46"/>
      <c r="G150" s="46"/>
      <c r="H150" s="46"/>
      <c r="I150" s="38">
        <f>I148+I149</f>
        <v>669660.96487804886</v>
      </c>
      <c r="J150" s="31"/>
      <c r="K150" s="31"/>
    </row>
    <row r="151" spans="1:11" ht="23" customHeight="1" x14ac:dyDescent="0.25">
      <c r="A151" s="25"/>
      <c r="B151" s="25"/>
      <c r="C151" s="25"/>
      <c r="D151" s="25"/>
      <c r="E151" s="46" t="s">
        <v>42</v>
      </c>
      <c r="F151" s="46"/>
      <c r="G151" s="46"/>
      <c r="H151" s="46"/>
      <c r="I151" s="39">
        <f>ROUND(I150*1.23,2)</f>
        <v>823682.99</v>
      </c>
      <c r="J151" s="30"/>
      <c r="K151" s="30"/>
    </row>
    <row r="154" spans="1:11" x14ac:dyDescent="0.25">
      <c r="A154" s="41" t="s">
        <v>44</v>
      </c>
      <c r="B154" s="41"/>
      <c r="C154" s="41"/>
      <c r="D154" s="41"/>
      <c r="E154" s="41"/>
      <c r="F154" s="41"/>
      <c r="G154" s="41"/>
      <c r="H154" s="41"/>
      <c r="I154" s="41"/>
    </row>
    <row r="155" spans="1:11" x14ac:dyDescent="0.25">
      <c r="A155" s="41"/>
      <c r="B155" s="41"/>
      <c r="C155" s="41"/>
      <c r="D155" s="41"/>
      <c r="E155" s="41"/>
      <c r="F155" s="41"/>
      <c r="G155" s="41"/>
      <c r="H155" s="41"/>
      <c r="I155" s="41"/>
    </row>
    <row r="156" spans="1:11" x14ac:dyDescent="0.25">
      <c r="A156" s="41"/>
      <c r="B156" s="41"/>
      <c r="C156" s="41"/>
      <c r="D156" s="41"/>
      <c r="E156" s="41"/>
      <c r="F156" s="41"/>
      <c r="G156" s="41"/>
      <c r="H156" s="41"/>
      <c r="I156" s="41"/>
    </row>
  </sheetData>
  <mergeCells count="9">
    <mergeCell ref="G1:I1"/>
    <mergeCell ref="A154:I156"/>
    <mergeCell ref="F3:H3"/>
    <mergeCell ref="A2:I2"/>
    <mergeCell ref="E148:H148"/>
    <mergeCell ref="E147:H147"/>
    <mergeCell ref="E149:H149"/>
    <mergeCell ref="E150:H150"/>
    <mergeCell ref="E151:H151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2021-07-16T07:39:32Z</dcterms:modified>
</cp:coreProperties>
</file>