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0.0.211\dane_dzialy\ZamPubl\Tomek\2024_Przetargi\ZP_192_2024_Gazy medyczne\Przetarg 2024\NA STRONĘ IT\2. Załącznik nr 2_Wykonawca_pakiety nr 1-4_Wykonawca\"/>
    </mc:Choice>
  </mc:AlternateContent>
  <bookViews>
    <workbookView xWindow="0" yWindow="0" windowWidth="28800" windowHeight="12300" activeTab="3"/>
  </bookViews>
  <sheets>
    <sheet name="pak. 3a dzierż. i zużycie 2025" sheetId="15" r:id="rId1"/>
    <sheet name="pakiet 3_zużycie_2023" sheetId="16" state="hidden" r:id="rId2"/>
    <sheet name="pak3b dzierż. tle. azotu w azo" sheetId="8" r:id="rId3"/>
    <sheet name="pak 3c zużycie i dzierżawa pow." sheetId="19" r:id="rId4"/>
    <sheet name="Pakiet_3_zużycie" sheetId="17" state="hidden" r:id="rId5"/>
    <sheet name="Pakiet_3 urządzenie opis" sheetId="9" r:id="rId6"/>
  </sheets>
  <definedNames>
    <definedName name="_xlnm.Print_Titles" localSheetId="5">'Pakiet_3 urządzenie opis'!$7:$7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9" i="19" l="1"/>
  <c r="F19" i="19"/>
  <c r="G6" i="19"/>
  <c r="F9" i="8"/>
  <c r="E23" i="15"/>
  <c r="E22" i="15"/>
  <c r="F8" i="15"/>
  <c r="F9" i="15"/>
  <c r="F7" i="15"/>
  <c r="K19" i="19" l="1"/>
  <c r="P19" i="19" s="1"/>
  <c r="J19" i="19"/>
  <c r="N19" i="19" s="1"/>
  <c r="N20" i="19" l="1"/>
  <c r="O19" i="19"/>
  <c r="O20" i="19" s="1"/>
  <c r="P20" i="19"/>
  <c r="Q19" i="19"/>
  <c r="Q20" i="19" s="1"/>
  <c r="F6" i="19" l="1"/>
  <c r="I6" i="19" s="1"/>
  <c r="K6" i="19" s="1"/>
  <c r="J28" i="8"/>
  <c r="N28" i="8" s="1"/>
  <c r="F28" i="8"/>
  <c r="K28" i="8" s="1"/>
  <c r="P28" i="8" s="1"/>
  <c r="I7" i="19" l="1"/>
  <c r="K7" i="19"/>
  <c r="P29" i="8"/>
  <c r="Q28" i="8"/>
  <c r="Q29" i="8" s="1"/>
  <c r="N29" i="8"/>
  <c r="O28" i="8"/>
  <c r="O29" i="8" s="1"/>
  <c r="J23" i="15"/>
  <c r="J22" i="15"/>
  <c r="D23" i="15" l="1"/>
  <c r="D22" i="15"/>
  <c r="F23" i="15"/>
  <c r="K23" i="15" s="1"/>
  <c r="F22" i="15"/>
  <c r="K22" i="15" s="1"/>
  <c r="P22" i="15" s="1"/>
  <c r="P23" i="15"/>
  <c r="Q23" i="15" s="1"/>
  <c r="N23" i="15"/>
  <c r="O23" i="15" s="1"/>
  <c r="N22" i="15"/>
  <c r="O22" i="15" l="1"/>
  <c r="O24" i="15" s="1"/>
  <c r="N24" i="15"/>
  <c r="Q22" i="15"/>
  <c r="Q24" i="15" s="1"/>
  <c r="P24" i="15"/>
  <c r="I18" i="17"/>
  <c r="K18" i="17" s="1"/>
  <c r="P10" i="17"/>
  <c r="P12" i="17" s="1"/>
  <c r="E10" i="17"/>
  <c r="I10" i="17" s="1"/>
  <c r="I20" i="17" l="1"/>
  <c r="K10" i="17"/>
  <c r="K20" i="17" s="1"/>
  <c r="R10" i="17"/>
  <c r="R12" i="17" s="1"/>
  <c r="E8" i="15" l="1"/>
  <c r="E9" i="15"/>
  <c r="E7" i="15"/>
  <c r="G7" i="16"/>
  <c r="I7" i="16" s="1"/>
  <c r="G6" i="16" l="1"/>
  <c r="I6" i="16" s="1"/>
  <c r="I9" i="16" l="1"/>
  <c r="G9" i="16"/>
  <c r="I9" i="15" l="1"/>
  <c r="K9" i="15" s="1"/>
  <c r="I8" i="15"/>
  <c r="K8" i="15" s="1"/>
  <c r="I7" i="15"/>
  <c r="K7" i="15" s="1"/>
  <c r="I11" i="15" l="1"/>
  <c r="K11" i="15"/>
  <c r="E9" i="8" l="1"/>
  <c r="H9" i="8" s="1"/>
  <c r="H14" i="8"/>
  <c r="J14" i="8" s="1"/>
  <c r="H16" i="8" l="1"/>
  <c r="J9" i="8"/>
  <c r="J16" i="8" s="1"/>
</calcChain>
</file>

<file path=xl/sharedStrings.xml><?xml version="1.0" encoding="utf-8"?>
<sst xmlns="http://schemas.openxmlformats.org/spreadsheetml/2006/main" count="378" uniqueCount="170">
  <si>
    <t>ilość miesięcy</t>
  </si>
  <si>
    <t>ilość sztuk</t>
  </si>
  <si>
    <t>butlodni</t>
  </si>
  <si>
    <t>dni w roku</t>
  </si>
  <si>
    <t>wartość za dzierżawę</t>
  </si>
  <si>
    <t>VAT %</t>
  </si>
  <si>
    <t>netto</t>
  </si>
  <si>
    <t>brutto</t>
  </si>
  <si>
    <t>RAZEM</t>
  </si>
  <si>
    <t>szt</t>
  </si>
  <si>
    <t>szt.</t>
  </si>
  <si>
    <t>wózek stojak do butli</t>
  </si>
  <si>
    <t>butla 10 l, 2,8 kg</t>
  </si>
  <si>
    <t>a</t>
  </si>
  <si>
    <t>b</t>
  </si>
  <si>
    <t>c</t>
  </si>
  <si>
    <t>d</t>
  </si>
  <si>
    <t>e</t>
  </si>
  <si>
    <t>f</t>
  </si>
  <si>
    <t>g</t>
  </si>
  <si>
    <t>h</t>
  </si>
  <si>
    <t>i</t>
  </si>
  <si>
    <t>j</t>
  </si>
  <si>
    <t>cena jednostkowa za dzierżawę netto</t>
  </si>
  <si>
    <t>Przedmiot dzierżawy</t>
  </si>
  <si>
    <t>Rodzaj gazów</t>
  </si>
  <si>
    <t>II.Szacowane zużycie gazów medycznych do końca trwania umowy.</t>
  </si>
  <si>
    <t>J.M.</t>
  </si>
  <si>
    <t>Szacowane zużycie gazów do końca trwania umowy.</t>
  </si>
  <si>
    <t>cena jednostkowa netto</t>
  </si>
  <si>
    <t>wartość netto</t>
  </si>
  <si>
    <t>VAT [%]</t>
  </si>
  <si>
    <t>wartość brutto</t>
  </si>
  <si>
    <t>Numer i nazwa dokumentu dopuszczającego do obrotu i do używania/Klasa wyrobu medycznego / jeżeli dotyczy</t>
  </si>
  <si>
    <t>opak.</t>
  </si>
  <si>
    <t>Razem</t>
  </si>
  <si>
    <t>Uwaga! Niespełnienie parametrów granicznych spowoduje odrzucenie oferty</t>
  </si>
  <si>
    <t>Zweryfikowanie formuł aby dokonać właściwej wyceny należy do Wykonawcy.</t>
  </si>
  <si>
    <t>Określenie właściwej stawki VAT należy do Wykonawcy. Należy podać stawkę VAT obowiązującą na dzień otwarcia ofert.</t>
  </si>
  <si>
    <t>…………………</t>
  </si>
  <si>
    <t xml:space="preserve">data i podpis </t>
  </si>
  <si>
    <t>Załącznik nr 2</t>
  </si>
  <si>
    <t>x</t>
  </si>
  <si>
    <t>dzierżawa urządzenia do podawania tlenek azotu w azocie od 450 ppm</t>
  </si>
  <si>
    <t>cena jednostkowa za dzierżawę netto za  1 m-c</t>
  </si>
  <si>
    <t>III. Dzierżawa urządzenia do podawania medycznego tlenku azotu 1 szt. - załącznik nr 2 pakiet nr 3</t>
  </si>
  <si>
    <t>tlenek azotu w azocie od 450 ppm</t>
  </si>
  <si>
    <t>VAT</t>
  </si>
  <si>
    <t xml:space="preserve">wartość </t>
  </si>
  <si>
    <t>j.m.</t>
  </si>
  <si>
    <t>ilość butli</t>
  </si>
  <si>
    <t>I. Dzierżawa butli i elementów instalacji gazów medycznych będących własnością dostawcy.</t>
  </si>
  <si>
    <t>Tlenek azotu zastosowany w terapii leczenia gazami w OIOM w Uniwersyteckim Ośrodku Pediatrii w Łodzi</t>
  </si>
  <si>
    <t>Pakiet 3</t>
  </si>
  <si>
    <t>Tak</t>
  </si>
  <si>
    <t>Tak, podać</t>
  </si>
  <si>
    <t>Serwis na terenie Polski</t>
  </si>
  <si>
    <t>Liczba napraw uprawniających do wymiany urządzenia na nowe (3 naprawy)</t>
  </si>
  <si>
    <t>Bezpłatne szkolenie personelu medycznego w zakresie obsługi aparatu przeprowadzone w siedzibie zamawiającego.</t>
  </si>
  <si>
    <t>Instrukcja w języku polskim , w formie wydrukowanej i wersji elektronicznej na płycie CD lub bPenDrive.                                      Dostarczyć  wraz z dostawą przedmiotu zamówienia.</t>
  </si>
  <si>
    <t>Czas podjęcia naprawy przez serwis max 48 godzin od momentu zgłoszenia</t>
  </si>
  <si>
    <t>Okres gwarancji (cały okres najmu)</t>
  </si>
  <si>
    <t>III. Informacje dodatkowe - warunki gwarancji i serwisu</t>
  </si>
  <si>
    <t>Menu w języku polskim</t>
  </si>
  <si>
    <t>Ustawienie górnych i dolnych wartości alarmowych dla NO, NO2 i O2</t>
  </si>
  <si>
    <t>Możliwość bezpośredniego ustawienia dawki medycznego tlenku azotu w ppm.</t>
  </si>
  <si>
    <t>Obrazowanie wyników pomiarów na wyświetlaczu.</t>
  </si>
  <si>
    <t>Zakres dostarczonego stężenia gazowego NO: 0-80 ppm</t>
  </si>
  <si>
    <t>Monitorowanie wdechowego stężenia O2 w zakresie 18 - 100 %</t>
  </si>
  <si>
    <t>Monitorowanie wdechowego stężenia NO2 w zakresie 0 - 30 ppm</t>
  </si>
  <si>
    <t>Monitorowanie wdechowego stężenia medycznego tlenku azotu w zakresie 0 - 120 ppm.</t>
  </si>
  <si>
    <t>Dozowanie dopływu medycznego tlenku azotu do układu oddechowego respiratora</t>
  </si>
  <si>
    <t>Kalkulator gazu - funkcja do określenia na ile czasu wystarczy medycznego tlenku azotu przy zadanych parametrach (ppm, l/min itd.) podczas terapii.</t>
  </si>
  <si>
    <t>II. Parametry techniczne urządzenia</t>
  </si>
  <si>
    <t>Ochrona przed wilgocią lub równoważna</t>
  </si>
  <si>
    <t>Klasyfikacja zgodna z normą IEC/EN 60601-1, ochrona przed porażeniem prądem lub równoważna</t>
  </si>
  <si>
    <t>Aktualne dokumenty potwierdzające, że zaoferowany przez wykonawcę sprzęt jest dopuszczony do uzytku na terenie Rzeczypospolitej Polskiej i Unii Europejskiej zgodnie z obowiązyjącymi porzepisami prawa ( deklaracja zgodności i oznakowanie znakiem CE), tzn. , że oferowany sprzęt posiada wymogi określone w Ustawie z dnia 20.05.2010 r. o wyrobach meycznych (Dz. U. 2010 Nr 107,poz 679) oraz dyrektywami Unii Europejskiej.</t>
  </si>
  <si>
    <t>Rok produkcji nie wcześniej niż 2016 r.</t>
  </si>
  <si>
    <t>Podać</t>
  </si>
  <si>
    <t>Kraj pochodzenia</t>
  </si>
  <si>
    <t>Producent</t>
  </si>
  <si>
    <t>Typ Urządzenia</t>
  </si>
  <si>
    <t>Nazwa urządzenia</t>
  </si>
  <si>
    <t>I. Wymagania ogólne</t>
  </si>
  <si>
    <t>Parametr oferowany</t>
  </si>
  <si>
    <t>Parametr wymagany</t>
  </si>
  <si>
    <t>Parametry i warunki techniczne</t>
  </si>
  <si>
    <t>L.p.</t>
  </si>
  <si>
    <t>Uwaga: Wymogi techniczne i użytkowe stanowią wymagania - nie spełnienie chocby jednego z w/w wymogów spowoduje odrzucenie oferty.</t>
  </si>
  <si>
    <t>II. ZESTAWIENIE PARAMETRÓW TECHNICZNYCH</t>
  </si>
  <si>
    <t>Rodzaj sprzętu:</t>
  </si>
  <si>
    <t>Urządzenie do podawania medycznego tlenku azotu 1 szt.</t>
  </si>
  <si>
    <t>zawór dozujący do butli</t>
  </si>
  <si>
    <t>mieszanka O2 50% N2O 50%</t>
  </si>
  <si>
    <t>Zawór dozujący z zaworem wydechowym jednorazowym</t>
  </si>
  <si>
    <t>b.</t>
  </si>
  <si>
    <t>Dołączamy dokumenty folder / broszurę oferowanych wyrobów z  parametrami technicznymi przedmiotu zamówienia, umożliwiającymi weryfikację zgodności  oferowanego produktu z wymaganiami zamawiającego określonymi w SWZ. Wykonawca zaznaczy na poszczególnych dokumentach, którego pakietu w ofercie dotyczą</t>
  </si>
  <si>
    <t>II. spodziewane zużycie gazów do końca 2023 roku</t>
  </si>
  <si>
    <t xml:space="preserve">SUMA ZUZYCIE  </t>
  </si>
  <si>
    <t xml:space="preserve">SUMA DZIERŻAWA </t>
  </si>
  <si>
    <t>entonox</t>
  </si>
  <si>
    <t>tlenek azotu w  azocie</t>
  </si>
  <si>
    <t>Dzierżawa butli i elementów instalacji gazów medycznych będących własnością dostawcy</t>
  </si>
  <si>
    <t>Ilość miesięcy</t>
  </si>
  <si>
    <t>Ilość sztuk</t>
  </si>
  <si>
    <t>Butlodni</t>
  </si>
  <si>
    <t>Dni w roku</t>
  </si>
  <si>
    <t>Cena jednostkowa za dzierżawę</t>
  </si>
  <si>
    <t>Wartość za dzierżawę</t>
  </si>
  <si>
    <t>Wyposażenie:                                                                                 
1) wózek do ustawienia 2 butli o pojemności 11 L z medycznym tlenkiem azotu oraz 1 butli z tlenem medycznym.              
2)reduktor do butli z szybkozłączką - 2 szt.                                   
3) wąż zasilający szybkozłączką łączący z zestawem dozującym - 2 szt.                                                                                             4) Szybkoałączka do tlenu typu AGA - 1 szt.</t>
  </si>
  <si>
    <t>Dni 
w roku</t>
  </si>
  <si>
    <t>Cena jednostkowa za dzierżawę netto</t>
  </si>
  <si>
    <t>I.a. Dzierżawa butli i elementów instalacji gazów medycznych będących własnością dostawcy.</t>
  </si>
  <si>
    <t xml:space="preserve">I.b. Dzierżawa urządzenia do podawania medycznego tlenku azotu </t>
  </si>
  <si>
    <t>Lp.</t>
  </si>
  <si>
    <t>Nazwa asortymentu</t>
  </si>
  <si>
    <t>CSK
Min. wykorzystanie (j.m.)</t>
  </si>
  <si>
    <t>CSK
Ilość podstawowa (j.m.)</t>
  </si>
  <si>
    <t>CSK
Prawo opcji (j.m.)</t>
  </si>
  <si>
    <t>Nazwa handlowa, producent, nr kat.</t>
  </si>
  <si>
    <t>Nr Deklaracji Zgodności</t>
  </si>
  <si>
    <t>Wielkość op. oferowanego</t>
  </si>
  <si>
    <t>CSK
Ilość oferowanych op. podstawowa (j.m.)</t>
  </si>
  <si>
    <t>CSK
Ilość oferowanych op. opcja (j.m.)</t>
  </si>
  <si>
    <t xml:space="preserve">Cena oferowanego opakowania netto (zł) </t>
  </si>
  <si>
    <t>VAT (%)</t>
  </si>
  <si>
    <t>CSK
Wartość netto - ilość podstawowa (zł)</t>
  </si>
  <si>
    <t>CSK
Wartość brutto - ilość podstawowa (zł)</t>
  </si>
  <si>
    <t>CSK
Wartość netto - prawo opcji (zł)</t>
  </si>
  <si>
    <t>CSK
Wartość brutto - prawo opcji (zł)</t>
  </si>
  <si>
    <t>Klasa wyrobu medycznego</t>
  </si>
  <si>
    <t>EAN 13 op. handlowego (jeśli dotyczy)</t>
  </si>
  <si>
    <t xml:space="preserve">PAKIET </t>
  </si>
  <si>
    <t>1.</t>
  </si>
  <si>
    <t>2.</t>
  </si>
  <si>
    <t>op.</t>
  </si>
  <si>
    <t>RAZEM:</t>
  </si>
  <si>
    <r>
      <t xml:space="preserve"> Mieszanka O</t>
    </r>
    <r>
      <rPr>
        <sz val="8"/>
        <color theme="1"/>
        <rFont val="Cambria"/>
        <family val="1"/>
        <charset val="238"/>
        <scheme val="major"/>
      </rPr>
      <t>2</t>
    </r>
    <r>
      <rPr>
        <sz val="11"/>
        <color theme="1"/>
        <rFont val="Cambria"/>
        <family val="1"/>
        <charset val="238"/>
        <scheme val="major"/>
      </rPr>
      <t xml:space="preserve"> 50% N</t>
    </r>
    <r>
      <rPr>
        <sz val="8"/>
        <color theme="1"/>
        <rFont val="Cambria"/>
        <family val="1"/>
        <charset val="238"/>
        <scheme val="major"/>
      </rPr>
      <t>2</t>
    </r>
    <r>
      <rPr>
        <sz val="11"/>
        <color theme="1"/>
        <rFont val="Cambria"/>
        <family val="1"/>
        <charset val="238"/>
        <scheme val="major"/>
      </rPr>
      <t>O 50% butla 10 l, 2,8 kg</t>
    </r>
  </si>
  <si>
    <r>
      <t>Mieszanka O</t>
    </r>
    <r>
      <rPr>
        <sz val="8"/>
        <color theme="1"/>
        <rFont val="Cambria"/>
        <family val="1"/>
        <charset val="238"/>
        <scheme val="major"/>
      </rPr>
      <t>2</t>
    </r>
    <r>
      <rPr>
        <sz val="11"/>
        <color theme="1"/>
        <rFont val="Cambria"/>
        <family val="1"/>
        <charset val="238"/>
        <scheme val="major"/>
      </rPr>
      <t xml:space="preserve"> 50% N</t>
    </r>
    <r>
      <rPr>
        <sz val="8"/>
        <color theme="1"/>
        <rFont val="Cambria"/>
        <family val="1"/>
        <charset val="238"/>
        <scheme val="major"/>
      </rPr>
      <t>2</t>
    </r>
    <r>
      <rPr>
        <sz val="11"/>
        <color theme="1"/>
        <rFont val="Cambria"/>
        <family val="1"/>
        <charset val="238"/>
        <scheme val="major"/>
      </rPr>
      <t>O 50%  Zawór dozujący z zaworem wydechowym jednorazowym</t>
    </r>
  </si>
  <si>
    <r>
      <t>mieszanka 
O</t>
    </r>
    <r>
      <rPr>
        <vertAlign val="subscript"/>
        <sz val="11"/>
        <color theme="1"/>
        <rFont val="Cambria"/>
        <family val="1"/>
        <charset val="238"/>
        <scheme val="major"/>
      </rPr>
      <t>2</t>
    </r>
    <r>
      <rPr>
        <sz val="11"/>
        <color theme="1"/>
        <rFont val="Cambria"/>
        <family val="1"/>
        <charset val="238"/>
        <scheme val="major"/>
      </rPr>
      <t xml:space="preserve"> 50% N</t>
    </r>
    <r>
      <rPr>
        <vertAlign val="subscript"/>
        <sz val="11"/>
        <color theme="1"/>
        <rFont val="Cambria"/>
        <family val="1"/>
        <charset val="238"/>
        <scheme val="major"/>
      </rPr>
      <t>2</t>
    </r>
    <r>
      <rPr>
        <sz val="11"/>
        <color theme="1"/>
        <rFont val="Cambria"/>
        <family val="1"/>
        <charset val="238"/>
        <scheme val="major"/>
      </rPr>
      <t xml:space="preserve">O 50% </t>
    </r>
  </si>
  <si>
    <t>tlenek azotu w azocie od 450 ppm butla 11 l</t>
  </si>
  <si>
    <r>
      <t xml:space="preserve">Udokumentowany system zarządzania jakością producenta na zgodność z normami międzynarodowymi.                          </t>
    </r>
    <r>
      <rPr>
        <b/>
        <i/>
        <u/>
        <sz val="8"/>
        <color theme="1"/>
        <rFont val="Cambria"/>
        <family val="1"/>
        <charset val="238"/>
        <scheme val="major"/>
      </rPr>
      <t>Załączyć do oferty kopię certyfikatu</t>
    </r>
  </si>
  <si>
    <r>
      <t xml:space="preserve">Najem na okres </t>
    </r>
    <r>
      <rPr>
        <b/>
        <sz val="8"/>
        <color theme="1"/>
        <rFont val="Cambria"/>
        <family val="1"/>
        <charset val="238"/>
        <scheme val="major"/>
      </rPr>
      <t>12 miesięcy</t>
    </r>
    <r>
      <rPr>
        <sz val="8"/>
        <color theme="1"/>
        <rFont val="Cambria"/>
        <family val="1"/>
        <charset val="238"/>
        <scheme val="major"/>
      </rPr>
      <t xml:space="preserve"> Urządzenia do podawania medycznego tlenku azotu.</t>
    </r>
  </si>
  <si>
    <r>
      <t>Możliwość automatycznejwspółpracy z wszystkimi rodzajami respiratorów posiadanych przez szpital, poprzez czujniki przepływu w zakresach: 0-25-40 l/min.</t>
    </r>
    <r>
      <rPr>
        <b/>
        <i/>
        <u/>
        <sz val="8"/>
        <color theme="1"/>
        <rFont val="Cambria"/>
        <family val="1"/>
        <charset val="238"/>
        <scheme val="major"/>
      </rPr>
      <t xml:space="preserve"> (warunek konieczny)</t>
    </r>
  </si>
  <si>
    <r>
      <t xml:space="preserve">Kalibracja serwisowa urządzenia nie częściej niż co 3 miesiące. </t>
    </r>
    <r>
      <rPr>
        <b/>
        <i/>
        <u/>
        <sz val="8"/>
        <color theme="1"/>
        <rFont val="Cambria"/>
        <family val="1"/>
        <charset val="238"/>
        <scheme val="major"/>
      </rPr>
      <t>Podać</t>
    </r>
  </si>
  <si>
    <r>
      <t>Regulacja za pomocą ekranmu dotykowego.</t>
    </r>
    <r>
      <rPr>
        <i/>
        <sz val="8"/>
        <color theme="1"/>
        <rFont val="Cambria"/>
        <family val="1"/>
        <charset val="238"/>
        <scheme val="major"/>
      </rPr>
      <t xml:space="preserve"> </t>
    </r>
    <r>
      <rPr>
        <b/>
        <i/>
        <u/>
        <sz val="8"/>
        <color theme="1"/>
        <rFont val="Cambria"/>
        <family val="1"/>
        <charset val="238"/>
        <scheme val="major"/>
      </rPr>
      <t>Opisać.</t>
    </r>
  </si>
  <si>
    <r>
      <t>Automatyczne przełączenie systemu z butli głównej na bute rezerwową</t>
    </r>
    <r>
      <rPr>
        <i/>
        <sz val="8"/>
        <color theme="1"/>
        <rFont val="Cambria"/>
        <family val="1"/>
        <charset val="238"/>
        <scheme val="major"/>
      </rPr>
      <t xml:space="preserve">. </t>
    </r>
    <r>
      <rPr>
        <b/>
        <i/>
        <u/>
        <sz val="8"/>
        <color theme="1"/>
        <rFont val="Cambria"/>
        <family val="1"/>
        <charset val="238"/>
        <scheme val="major"/>
      </rPr>
      <t>(Warunek konieczny).</t>
    </r>
  </si>
  <si>
    <r>
      <t>Wykorzystanie medycznego tlenku azotu do poziomu nie wyższego niż 3 bary pozostałego w butli.</t>
    </r>
    <r>
      <rPr>
        <b/>
        <u/>
        <sz val="8"/>
        <color theme="1"/>
        <rFont val="Cambria"/>
        <family val="1"/>
        <charset val="238"/>
        <scheme val="major"/>
      </rPr>
      <t xml:space="preserve"> </t>
    </r>
    <r>
      <rPr>
        <b/>
        <i/>
        <u/>
        <sz val="8"/>
        <color theme="1"/>
        <rFont val="Cambria"/>
        <family val="1"/>
        <charset val="238"/>
        <scheme val="major"/>
      </rPr>
      <t>(Warunek konieczny).</t>
    </r>
  </si>
  <si>
    <r>
      <t>Możliwość współpracy z butlami o stężeniu 450 tlenku azotu 450 ppm.</t>
    </r>
    <r>
      <rPr>
        <b/>
        <u/>
        <sz val="8"/>
        <color rgb="FFFF0000"/>
        <rFont val="Cambria"/>
        <family val="1"/>
        <charset val="238"/>
        <scheme val="major"/>
      </rPr>
      <t xml:space="preserve"> </t>
    </r>
    <r>
      <rPr>
        <b/>
        <i/>
        <u/>
        <sz val="8"/>
        <color rgb="FFFF0000"/>
        <rFont val="Cambria"/>
        <family val="1"/>
        <charset val="238"/>
        <scheme val="major"/>
      </rPr>
      <t>(Warunek konieczny).</t>
    </r>
  </si>
  <si>
    <r>
      <t>Możliwość użycia wbudowanego awaryjnego systemu do podaży tlenku azotu w przypadku awarii urządzenia.</t>
    </r>
    <r>
      <rPr>
        <b/>
        <i/>
        <u/>
        <sz val="8"/>
        <color theme="1"/>
        <rFont val="Cambria"/>
        <family val="1"/>
        <charset val="238"/>
        <scheme val="major"/>
      </rPr>
      <t xml:space="preserve"> ( Opisać).</t>
    </r>
  </si>
  <si>
    <r>
      <t>Zasilanie z sieci elektrycznej 230 V AC 50 Hz lub wewnętrznego akumulatora. A) czas pracy (pełna terapia) urządzenia na zasilaniu z wewenętrznegoakumulatora min. 2 godziny.</t>
    </r>
    <r>
      <rPr>
        <i/>
        <sz val="8"/>
        <color theme="1"/>
        <rFont val="Cambria"/>
        <family val="1"/>
        <charset val="238"/>
        <scheme val="major"/>
      </rPr>
      <t xml:space="preserve"> </t>
    </r>
    <r>
      <rPr>
        <b/>
        <i/>
        <u/>
        <sz val="8"/>
        <color theme="1"/>
        <rFont val="Cambria"/>
        <family val="1"/>
        <charset val="238"/>
        <scheme val="major"/>
      </rPr>
      <t>(Podać).</t>
    </r>
  </si>
  <si>
    <r>
      <t xml:space="preserve">Bezpłatne przeglądy w okresie najmu                                               </t>
    </r>
    <r>
      <rPr>
        <b/>
        <i/>
        <u/>
        <sz val="8"/>
        <color theme="1"/>
        <rFont val="Cambria"/>
        <family val="1"/>
        <charset val="238"/>
        <scheme val="major"/>
      </rPr>
      <t>Podać wymaganą częstość przegladów.</t>
    </r>
  </si>
  <si>
    <r>
      <t xml:space="preserve">Paszport techniczny z uzupełnionymi informacjami zawierającymi datę uruchomienia urządzenia i termin nastepnego przegladu.                                                                            </t>
    </r>
    <r>
      <rPr>
        <b/>
        <i/>
        <u/>
        <sz val="8"/>
        <color theme="1"/>
        <rFont val="Cambria"/>
        <family val="1"/>
        <charset val="238"/>
        <scheme val="major"/>
      </rPr>
      <t>Dostarczyć wraz z dostawą przedmiotu zamówienia</t>
    </r>
  </si>
  <si>
    <t>Pakiet 3a</t>
  </si>
  <si>
    <t>Pakiet 3 b</t>
  </si>
  <si>
    <t>I. Dzierżawa butli i elementów instalacji gazów medycznych będących własnością dostawcy</t>
  </si>
  <si>
    <t>Rodzaj gazu</t>
  </si>
  <si>
    <t xml:space="preserve">Pojemność </t>
  </si>
  <si>
    <t>wartość za dzierżawę netto</t>
  </si>
  <si>
    <t>wartość za dzierżawę brutto</t>
  </si>
  <si>
    <t>OXYGENIUM, POWIETRZE MEDYCZNE SYNTETYCZNE AIR PRODUCTS, GAZ MEDYCZNY SPRĘŻONY 21-22,4% (v/v), WYMAGANE OZNAKOWANIE BUTLIETYKIETAMI PRODUKTU WRAZ Z NAKLEJKAMI OSTRZEGAWCZYMI, BYTLE STALOWE 5 L 200 BAR</t>
  </si>
  <si>
    <t>5L</t>
  </si>
  <si>
    <t>POWIETRZE MEDYCZNE SYNTETYCZNE AIR PRODUCTS, GAZ MEDYCZNY SPRĘŻONY 21-22,4% (v/v), WYMAGANE OZNAKOWANIE BUTLIETYKIETAMI PRODUKTU WRAZ Z NAKLEJKAMI OSTRZEGAWCZYMI, BYTLE STALOWE 5 L 200 BAR</t>
  </si>
  <si>
    <t xml:space="preserve">
•         skład jakościowy i ilościowy:  stężenie tlenu oznaczone z użyciem analizatora paramagnetycznego;
•         postać farmaceutyczna: gaz  medyczny
•         sposób podawania: do inkubatora transportowego dla noworodków
•         przechowywanie: gaz sprężony 21-22,4% (v/v) w odpowiednich pojemnikach spełniających przepisy prawa;
•         opakowanie: butle 5 l ;200 BAR
•         oznaczenie opakowania: etykieta z numerem serii, etykiety identyfikacyjne, etykiety ostrzegające;
•         materiały informacyjne: ulotka informacyjna, certyfikat analityczny - dołączone do każdej partii świadectwo kontroli jakości zawierające następujące informacje: nazwa producenta/miejsce wytwarzania, nazwa produktu, ilość, rodzaj opakowania, wymagania jakościowe, numer serii, data ważności, potwierdzenie zgodności z wymaganiami lub wyniki wszystkich przeprowadzonych badań;
•         zaoferowane produkty muszą być dopuszczone (aktualnie) do obrotu na terenie Polski (Wykonawca zobowiązuje się  do dostarczenia Dopuszczenia do obrotu produktu leczniczego). Wykonawca zobowiązuje się dostarczyć Kartę Charakterystyki Produktu Leczniczego oraz Specyfikację Produktu oraz każdorazowo informować Zamawiającego o naniesionych w w/w dokumentacji zmianach. Wykonawca wykaże, że posiada zezwolenia na prowadzenie obrotu produktami leczniczymi, w szczególności posiada zezwolenie na prowadzenie hurtowni farmaceutycznej lub zezwolenie na prowadzenie składu konsygnacyjnego zawierające uprawnienia w zakresie obrotu produktami leczniczymi lub jeżeli wykonawca jest wytwórcą zezwolenie na wytwarzanie produktów leczniczych.
</t>
  </si>
  <si>
    <t xml:space="preserve"> postać farmaceutyczna: gaz  medyczny
•         sposób podawania: do inkubatora transportowego dla noworodków
•         przechowywanie: gaz sprężony 21-22,4% (v/v) w odpowiednich pojemnikach spełniających przepisy prawa;
•         opakowanie: butle 5 l ;200 BAR
•         oznaczenie opakowania: etykieta z numerem serii, etykiety identyfikacyjne, etykiety ostrzegające;
•         materiały informacyjne: ulotka informacyjna, certyfikat analityczny - dołączone do każdej partii świadectwo kontroli jakości zawierające następujące informacje: nazwa producenta/miejsce wytwarzania, nazwa produktu, ilość, rodzaj opakowania, wymagania jakościowe, numer serii, data ważności, potwierdzenie zgodności z wymaganiami lub wyniki wszystkich przeprowadzonych badań;
•         zaoferowane produkty muszą być dopuszczone (aktualnie) do obrotu na terenie Polski (Wykonawca zobowiązuje się  do dostarczenia Dopuszczenia do obrotu produktu leczniczego). Wykonawca zobowiązuje się dostarczyć Kartę Charakterystyki Produktu Leczniczego oraz Specyfikację Produktu oraz każdorazowo informować Zamawiającego o naniesionych w w/w dokumentacji zmianach. Wykonawca wykaże, że posiada zezwolenia na prowadzenie obrotu produktami leczniczymi, w szczególności posiada zezwolenie na prowadzenie hurtowni farmaceutycznej lub zezwolenie na prowadzenie składu konsygnacyjnego zawierające uprawnienia w zakresie obrotu produktami leczniczymi lub jeżeli wykonawca jest wytwórcą zezwolenie na wytwarzanie produktów leczniczych.
</t>
  </si>
  <si>
    <t>Pakiet 3c</t>
  </si>
  <si>
    <t>Pakiet 3 poz. a</t>
  </si>
  <si>
    <t>Pakiet 3 poz.b</t>
  </si>
  <si>
    <t>Pakiet 3 poz. c</t>
  </si>
  <si>
    <t>10 l; 1.5 m3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</si>
</sst>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zł&quot;_-;\-* #,##0.00\ &quot;zł&quot;_-;_-* &quot;-&quot;??\ &quot;zł&quot;_-;_-@_-"/>
    <numFmt numFmtId="164" formatCode="[$-415]General"/>
    <numFmt numFmtId="165" formatCode="_-* #,##0.00\ _z_ł_-;\-* #,##0.00\ _z_ł_-;_-* &quot;-&quot;??\ _z_ł_-;_-@_-"/>
    <numFmt numFmtId="166" formatCode="_-* #,##0.00\ [$zł-415]_-;\-* #,##0.00\ [$zł-415]_-;_-* &quot;-&quot;??\ [$zł-415]_-;_-@_-"/>
  </numFmts>
  <fonts count="52">
    <font>
      <sz val="11"/>
      <color theme="1"/>
      <name val="Czcionka tekstu podstawowego"/>
      <family val="2"/>
      <charset val="238"/>
    </font>
    <font>
      <sz val="11"/>
      <color theme="1"/>
      <name val="Czcionka tekstu podstawowego"/>
      <family val="2"/>
      <charset val="238"/>
    </font>
    <font>
      <b/>
      <sz val="11"/>
      <color theme="1"/>
      <name val="Czcionka tekstu podstawowego"/>
      <charset val="238"/>
    </font>
    <font>
      <sz val="11"/>
      <color theme="1"/>
      <name val="Czcionka tekstu podstawowego"/>
      <charset val="238"/>
    </font>
    <font>
      <sz val="10"/>
      <name val="Arial"/>
      <family val="2"/>
      <charset val="238"/>
    </font>
    <font>
      <sz val="9"/>
      <name val="Cambria"/>
      <family val="2"/>
      <charset val="238"/>
      <scheme val="major"/>
    </font>
    <font>
      <sz val="10"/>
      <name val="Cambria"/>
      <family val="2"/>
      <charset val="238"/>
      <scheme val="major"/>
    </font>
    <font>
      <b/>
      <sz val="10"/>
      <name val="Cambria"/>
      <family val="2"/>
      <charset val="238"/>
      <scheme val="major"/>
    </font>
    <font>
      <sz val="8"/>
      <name val="Czcionka tekstu podstawowego"/>
      <family val="2"/>
      <charset val="238"/>
    </font>
    <font>
      <b/>
      <sz val="8"/>
      <name val="Czcionka tekstu podstawowego"/>
      <family val="2"/>
      <charset val="238"/>
    </font>
    <font>
      <sz val="8"/>
      <color theme="1"/>
      <name val="Czcionka tekstu podstawowego"/>
      <family val="2"/>
      <charset val="238"/>
    </font>
    <font>
      <b/>
      <sz val="8"/>
      <color theme="1"/>
      <name val="Czcionka tekstu podstawowego"/>
      <family val="2"/>
      <charset val="238"/>
    </font>
    <font>
      <b/>
      <sz val="8"/>
      <name val="Czcionka tekstu podstawowego"/>
      <charset val="238"/>
    </font>
    <font>
      <sz val="16"/>
      <color rgb="FF00B0F0"/>
      <name val="Cambria"/>
      <family val="2"/>
      <charset val="238"/>
      <scheme val="major"/>
    </font>
    <font>
      <sz val="18"/>
      <color rgb="FF00B0F0"/>
      <name val="Cambria"/>
      <family val="2"/>
      <charset val="238"/>
      <scheme val="major"/>
    </font>
    <font>
      <sz val="11"/>
      <color indexed="55"/>
      <name val="Calibri"/>
      <family val="2"/>
      <charset val="238"/>
    </font>
    <font>
      <sz val="11"/>
      <color indexed="8"/>
      <name val="Calibri"/>
      <family val="2"/>
      <charset val="238"/>
    </font>
    <font>
      <b/>
      <sz val="11"/>
      <color theme="1"/>
      <name val="Cambria"/>
      <family val="1"/>
      <charset val="238"/>
      <scheme val="major"/>
    </font>
    <font>
      <sz val="11"/>
      <color theme="1"/>
      <name val="Cambria"/>
      <family val="1"/>
      <charset val="238"/>
      <scheme val="major"/>
    </font>
    <font>
      <b/>
      <sz val="10"/>
      <color rgb="FF000000"/>
      <name val="Cambria"/>
      <family val="1"/>
      <charset val="238"/>
      <scheme val="major"/>
    </font>
    <font>
      <sz val="9"/>
      <name val="Cambria"/>
      <family val="1"/>
      <charset val="238"/>
      <scheme val="major"/>
    </font>
    <font>
      <sz val="10"/>
      <name val="Cambria"/>
      <family val="1"/>
      <charset val="238"/>
      <scheme val="major"/>
    </font>
    <font>
      <vertAlign val="subscript"/>
      <sz val="11"/>
      <color theme="1"/>
      <name val="Cambria"/>
      <family val="1"/>
      <charset val="238"/>
      <scheme val="major"/>
    </font>
    <font>
      <sz val="10"/>
      <color theme="1"/>
      <name val="Cambria"/>
      <family val="1"/>
      <charset val="238"/>
      <scheme val="major"/>
    </font>
    <font>
      <sz val="8"/>
      <color theme="1"/>
      <name val="Cambria"/>
      <family val="1"/>
      <charset val="238"/>
      <scheme val="major"/>
    </font>
    <font>
      <sz val="11"/>
      <name val="Cambria"/>
      <family val="1"/>
      <charset val="238"/>
      <scheme val="major"/>
    </font>
    <font>
      <sz val="11"/>
      <name val="Cambria"/>
      <family val="2"/>
      <charset val="238"/>
      <scheme val="major"/>
    </font>
    <font>
      <sz val="11"/>
      <color rgb="FF000000"/>
      <name val="Cambria"/>
      <family val="1"/>
      <charset val="238"/>
      <scheme val="major"/>
    </font>
    <font>
      <b/>
      <sz val="8"/>
      <color theme="1"/>
      <name val="Cambria"/>
      <family val="1"/>
      <charset val="238"/>
      <scheme val="major"/>
    </font>
    <font>
      <b/>
      <sz val="10"/>
      <name val="Cambria"/>
      <family val="1"/>
      <charset val="238"/>
      <scheme val="major"/>
    </font>
    <font>
      <b/>
      <sz val="10"/>
      <color theme="1"/>
      <name val="Cambria"/>
      <family val="1"/>
      <charset val="238"/>
      <scheme val="major"/>
    </font>
    <font>
      <sz val="10"/>
      <color rgb="FF00B0F0"/>
      <name val="Cambria"/>
      <family val="1"/>
      <charset val="238"/>
      <scheme val="major"/>
    </font>
    <font>
      <b/>
      <i/>
      <u/>
      <sz val="8"/>
      <color theme="1"/>
      <name val="Cambria"/>
      <family val="1"/>
      <charset val="238"/>
      <scheme val="major"/>
    </font>
    <font>
      <i/>
      <sz val="8"/>
      <color theme="1"/>
      <name val="Cambria"/>
      <family val="1"/>
      <charset val="238"/>
      <scheme val="major"/>
    </font>
    <font>
      <b/>
      <u/>
      <sz val="8"/>
      <color theme="1"/>
      <name val="Cambria"/>
      <family val="1"/>
      <charset val="238"/>
      <scheme val="major"/>
    </font>
    <font>
      <sz val="8"/>
      <color rgb="FFFF0000"/>
      <name val="Cambria"/>
      <family val="1"/>
      <charset val="238"/>
      <scheme val="major"/>
    </font>
    <font>
      <b/>
      <u/>
      <sz val="8"/>
      <color rgb="FFFF0000"/>
      <name val="Cambria"/>
      <family val="1"/>
      <charset val="238"/>
      <scheme val="major"/>
    </font>
    <font>
      <b/>
      <i/>
      <u/>
      <sz val="8"/>
      <color rgb="FFFF0000"/>
      <name val="Cambria"/>
      <family val="1"/>
      <charset val="238"/>
      <scheme val="major"/>
    </font>
    <font>
      <sz val="10"/>
      <color rgb="FFFF0000"/>
      <name val="Cambria"/>
      <family val="1"/>
      <charset val="238"/>
      <scheme val="major"/>
    </font>
    <font>
      <sz val="11"/>
      <color rgb="FFFF0000"/>
      <name val="Cambria"/>
      <family val="1"/>
      <charset val="238"/>
      <scheme val="major"/>
    </font>
    <font>
      <sz val="9"/>
      <color theme="1"/>
      <name val="Cambria"/>
      <family val="1"/>
      <charset val="238"/>
      <scheme val="major"/>
    </font>
    <font>
      <b/>
      <sz val="9"/>
      <color theme="1"/>
      <name val="Cambria"/>
      <family val="1"/>
      <charset val="238"/>
    </font>
    <font>
      <b/>
      <sz val="10"/>
      <color rgb="FF000000"/>
      <name val="Cambria"/>
      <family val="1"/>
      <charset val="238"/>
    </font>
    <font>
      <b/>
      <sz val="9"/>
      <color rgb="FF000000"/>
      <name val="Cambria"/>
      <family val="1"/>
      <charset val="238"/>
    </font>
    <font>
      <b/>
      <sz val="9"/>
      <name val="Cambria"/>
      <family val="1"/>
      <charset val="238"/>
    </font>
    <font>
      <sz val="8"/>
      <color theme="1"/>
      <name val="Calibri"/>
      <family val="2"/>
      <charset val="238"/>
      <scheme val="minor"/>
    </font>
    <font>
      <sz val="9"/>
      <color theme="1"/>
      <name val="Cambria"/>
      <family val="1"/>
      <charset val="238"/>
    </font>
    <font>
      <sz val="9"/>
      <name val="Cambria"/>
      <family val="1"/>
      <charset val="238"/>
    </font>
    <font>
      <sz val="10"/>
      <name val="Cambria"/>
      <family val="1"/>
      <charset val="238"/>
    </font>
    <font>
      <sz val="9"/>
      <color theme="1"/>
      <name val="Czcionka tekstu podstawowego"/>
      <family val="2"/>
      <charset val="238"/>
    </font>
    <font>
      <b/>
      <sz val="10"/>
      <color rgb="FF0070C0"/>
      <name val="Cambria"/>
      <family val="1"/>
      <charset val="238"/>
      <scheme val="major"/>
    </font>
    <font>
      <sz val="11"/>
      <color rgb="FF0070C0"/>
      <name val="Cambria"/>
      <family val="1"/>
      <charset val="238"/>
      <scheme val="major"/>
    </font>
  </fonts>
  <fills count="10">
    <fill>
      <patternFill patternType="none"/>
    </fill>
    <fill>
      <patternFill patternType="gray125"/>
    </fill>
    <fill>
      <patternFill patternType="solid">
        <fgColor theme="0" tint="-0.14999847407452621"/>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
      <patternFill patternType="solid">
        <fgColor rgb="FF99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bottom/>
      <diagonal/>
    </border>
    <border>
      <left style="thin">
        <color indexed="64"/>
      </left>
      <right style="medium">
        <color indexed="64"/>
      </right>
      <top/>
      <bottom/>
      <diagonal/>
    </border>
    <border>
      <left/>
      <right/>
      <top/>
      <bottom style="thin">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4" fillId="0" borderId="0"/>
    <xf numFmtId="0" fontId="4" fillId="0" borderId="0"/>
    <xf numFmtId="164" fontId="15" fillId="0" borderId="0" applyBorder="0" applyProtection="0"/>
    <xf numFmtId="0" fontId="16" fillId="0" borderId="0"/>
  </cellStyleXfs>
  <cellXfs count="329">
    <xf numFmtId="0" fontId="0" fillId="0" borderId="0" xfId="0"/>
    <xf numFmtId="44" fontId="0" fillId="0" borderId="1" xfId="1" applyFont="1" applyBorder="1" applyAlignment="1">
      <alignment vertical="center"/>
    </xf>
    <xf numFmtId="0" fontId="0" fillId="0" borderId="1" xfId="0" applyBorder="1" applyAlignment="1">
      <alignment horizontal="center" vertical="center"/>
    </xf>
    <xf numFmtId="0" fontId="3" fillId="0" borderId="1" xfId="0" applyFont="1" applyBorder="1" applyAlignment="1">
      <alignment horizontal="center" vertical="center"/>
    </xf>
    <xf numFmtId="44" fontId="0" fillId="0" borderId="0" xfId="1" applyFont="1" applyBorder="1" applyAlignment="1">
      <alignment vertical="center"/>
    </xf>
    <xf numFmtId="44" fontId="0" fillId="0" borderId="0" xfId="0" applyNumberFormat="1"/>
    <xf numFmtId="0" fontId="0" fillId="0" borderId="6" xfId="0" applyBorder="1" applyAlignment="1">
      <alignment horizontal="left" vertical="center" wrapText="1"/>
    </xf>
    <xf numFmtId="44" fontId="0" fillId="0" borderId="1" xfId="1" applyFont="1" applyBorder="1" applyAlignment="1">
      <alignment horizontal="center" vertical="center"/>
    </xf>
    <xf numFmtId="9" fontId="0" fillId="0" borderId="0" xfId="2" applyFont="1" applyBorder="1" applyAlignment="1">
      <alignment vertical="center"/>
    </xf>
    <xf numFmtId="0" fontId="5" fillId="0" borderId="0" xfId="3" applyFont="1" applyAlignment="1">
      <alignment horizontal="left" vertical="center"/>
    </xf>
    <xf numFmtId="0" fontId="5" fillId="0" borderId="0" xfId="3" applyFont="1" applyAlignment="1">
      <alignment vertical="center"/>
    </xf>
    <xf numFmtId="0" fontId="5" fillId="0" borderId="0" xfId="3" applyFont="1" applyAlignment="1">
      <alignment horizontal="center" vertical="center"/>
    </xf>
    <xf numFmtId="0" fontId="5" fillId="0" borderId="0" xfId="3" applyFont="1"/>
    <xf numFmtId="0" fontId="7" fillId="0" borderId="0" xfId="0" applyFont="1"/>
    <xf numFmtId="0" fontId="6" fillId="0" borderId="0" xfId="4" applyFont="1" applyAlignment="1">
      <alignment vertical="center"/>
    </xf>
    <xf numFmtId="0" fontId="6" fillId="0" borderId="0" xfId="4" applyFont="1" applyAlignment="1">
      <alignment horizontal="center" vertical="center"/>
    </xf>
    <xf numFmtId="0" fontId="2" fillId="0" borderId="0" xfId="0" applyFont="1"/>
    <xf numFmtId="0" fontId="6" fillId="0" borderId="0" xfId="3" applyFont="1" applyAlignment="1">
      <alignment wrapText="1"/>
    </xf>
    <xf numFmtId="0" fontId="6" fillId="0" borderId="0" xfId="0" applyFont="1"/>
    <xf numFmtId="44" fontId="8" fillId="0" borderId="0" xfId="0" applyNumberFormat="1" applyFont="1" applyAlignment="1">
      <alignment vertical="center"/>
    </xf>
    <xf numFmtId="0" fontId="8" fillId="0" borderId="0" xfId="0" applyFont="1" applyAlignment="1">
      <alignment horizontal="center" vertical="center"/>
    </xf>
    <xf numFmtId="44" fontId="8" fillId="0" borderId="0" xfId="1" applyFont="1" applyBorder="1" applyAlignment="1">
      <alignment vertical="center"/>
    </xf>
    <xf numFmtId="44" fontId="8" fillId="0" borderId="0" xfId="0" applyNumberFormat="1" applyFont="1" applyAlignment="1" applyProtection="1">
      <alignment vertical="center"/>
      <protection locked="0"/>
    </xf>
    <xf numFmtId="0" fontId="8" fillId="0" borderId="0" xfId="0" applyFont="1" applyAlignment="1">
      <alignment vertical="center"/>
    </xf>
    <xf numFmtId="0" fontId="9" fillId="0" borderId="0" xfId="0" applyFont="1"/>
    <xf numFmtId="0" fontId="10" fillId="0" borderId="0" xfId="0" applyFont="1"/>
    <xf numFmtId="0" fontId="11" fillId="0" borderId="0" xfId="0" applyFont="1" applyAlignment="1">
      <alignment horizontal="center" vertical="center" wrapText="1"/>
    </xf>
    <xf numFmtId="44" fontId="8" fillId="0" borderId="18" xfId="0" applyNumberFormat="1" applyFont="1" applyBorder="1" applyAlignment="1">
      <alignment vertical="center"/>
    </xf>
    <xf numFmtId="0" fontId="8" fillId="0" borderId="19" xfId="0" applyFont="1" applyBorder="1" applyAlignment="1">
      <alignment horizontal="center" vertical="center"/>
    </xf>
    <xf numFmtId="44" fontId="8" fillId="0" borderId="20" xfId="1" applyFont="1" applyBorder="1" applyAlignment="1">
      <alignment vertical="center"/>
    </xf>
    <xf numFmtId="44" fontId="8" fillId="0" borderId="2" xfId="0" applyNumberFormat="1" applyFont="1" applyBorder="1" applyAlignment="1" applyProtection="1">
      <alignment vertical="center"/>
      <protection locked="0"/>
    </xf>
    <xf numFmtId="0" fontId="8" fillId="0" borderId="1" xfId="0" applyFont="1" applyBorder="1" applyAlignment="1">
      <alignment horizontal="center" vertical="center"/>
    </xf>
    <xf numFmtId="0" fontId="8" fillId="0" borderId="1" xfId="0" applyFont="1" applyBorder="1" applyAlignment="1">
      <alignment vertical="center"/>
    </xf>
    <xf numFmtId="0" fontId="9" fillId="0" borderId="1" xfId="0" applyFont="1" applyBorder="1" applyAlignment="1">
      <alignment wrapText="1"/>
    </xf>
    <xf numFmtId="44" fontId="10" fillId="0" borderId="0" xfId="0" applyNumberFormat="1" applyFont="1"/>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xf numFmtId="0" fontId="10" fillId="0" borderId="7" xfId="0" applyFont="1" applyBorder="1"/>
    <xf numFmtId="0" fontId="10" fillId="0" borderId="4" xfId="0" applyFont="1" applyBorder="1"/>
    <xf numFmtId="0" fontId="10" fillId="0" borderId="3" xfId="0" applyFont="1" applyBorder="1"/>
    <xf numFmtId="44" fontId="9" fillId="0" borderId="1" xfId="0" applyNumberFormat="1" applyFont="1" applyBorder="1" applyAlignment="1">
      <alignment vertical="center"/>
    </xf>
    <xf numFmtId="0" fontId="9" fillId="0" borderId="1" xfId="0" applyFont="1" applyBorder="1" applyAlignment="1">
      <alignment horizontal="center" vertical="center"/>
    </xf>
    <xf numFmtId="44" fontId="8" fillId="0" borderId="4" xfId="1" applyFont="1" applyBorder="1" applyAlignment="1" applyProtection="1">
      <alignment vertical="center"/>
      <protection locked="0"/>
    </xf>
    <xf numFmtId="0" fontId="8" fillId="0" borderId="11" xfId="0" applyFont="1" applyBorder="1" applyAlignment="1">
      <alignment horizontal="center" vertical="center"/>
    </xf>
    <xf numFmtId="0" fontId="8" fillId="2" borderId="3" xfId="0" applyFont="1" applyFill="1" applyBorder="1"/>
    <xf numFmtId="0" fontId="9" fillId="0" borderId="1" xfId="0" applyFont="1" applyBorder="1"/>
    <xf numFmtId="0" fontId="10" fillId="2" borderId="9" xfId="0" applyFont="1" applyFill="1" applyBorder="1"/>
    <xf numFmtId="0" fontId="10" fillId="2" borderId="8" xfId="0" applyFont="1" applyFill="1" applyBorder="1"/>
    <xf numFmtId="0" fontId="0" fillId="0" borderId="0" xfId="0"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0" xfId="0" applyAlignment="1">
      <alignment vertical="center" wrapText="1"/>
    </xf>
    <xf numFmtId="0" fontId="0" fillId="0" borderId="0" xfId="0" applyAlignment="1">
      <alignment horizontal="left" vertical="top"/>
    </xf>
    <xf numFmtId="0" fontId="10" fillId="3" borderId="1" xfId="0" applyFont="1" applyFill="1" applyBorder="1"/>
    <xf numFmtId="0" fontId="12" fillId="0" borderId="10" xfId="0" applyFont="1"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left" vertical="center" wrapText="1"/>
    </xf>
    <xf numFmtId="0" fontId="8" fillId="2" borderId="0" xfId="0" applyFont="1" applyFill="1"/>
    <xf numFmtId="0" fontId="12" fillId="0" borderId="0" xfId="0" applyFont="1" applyAlignment="1">
      <alignment horizontal="center" vertical="center"/>
    </xf>
    <xf numFmtId="44" fontId="8" fillId="0" borderId="0" xfId="1" applyFont="1" applyBorder="1" applyAlignment="1" applyProtection="1">
      <alignment vertical="center"/>
      <protection locked="0"/>
    </xf>
    <xf numFmtId="44" fontId="9" fillId="0" borderId="0" xfId="0" applyNumberFormat="1" applyFont="1" applyAlignment="1">
      <alignment vertical="center"/>
    </xf>
    <xf numFmtId="0" fontId="9" fillId="0" borderId="0" xfId="0" applyFont="1" applyAlignment="1">
      <alignment horizontal="center" vertical="center"/>
    </xf>
    <xf numFmtId="44" fontId="8" fillId="0" borderId="16" xfId="1" applyFont="1" applyBorder="1" applyAlignment="1">
      <alignment vertical="center"/>
    </xf>
    <xf numFmtId="0" fontId="8" fillId="0" borderId="16" xfId="0" applyFont="1" applyBorder="1" applyAlignment="1">
      <alignment horizontal="center" vertical="center"/>
    </xf>
    <xf numFmtId="44" fontId="8" fillId="0" borderId="15" xfId="0" applyNumberFormat="1" applyFont="1" applyBorder="1" applyAlignment="1">
      <alignment vertical="center"/>
    </xf>
    <xf numFmtId="44" fontId="10" fillId="4" borderId="16" xfId="0" applyNumberFormat="1" applyFont="1" applyFill="1" applyBorder="1"/>
    <xf numFmtId="0" fontId="10" fillId="4" borderId="16" xfId="0" applyFont="1" applyFill="1" applyBorder="1" applyAlignment="1">
      <alignment horizontal="center"/>
    </xf>
    <xf numFmtId="44" fontId="10" fillId="4" borderId="15" xfId="0" applyNumberFormat="1" applyFont="1" applyFill="1" applyBorder="1"/>
    <xf numFmtId="0" fontId="10" fillId="5" borderId="1" xfId="0" applyFont="1" applyFill="1" applyBorder="1"/>
    <xf numFmtId="44" fontId="10" fillId="5" borderId="16" xfId="0" applyNumberFormat="1" applyFont="1" applyFill="1" applyBorder="1"/>
    <xf numFmtId="0" fontId="10" fillId="5" borderId="16" xfId="0" applyFont="1" applyFill="1" applyBorder="1" applyAlignment="1">
      <alignment horizontal="center"/>
    </xf>
    <xf numFmtId="44" fontId="10" fillId="5" borderId="15" xfId="0" applyNumberFormat="1" applyFont="1" applyFill="1" applyBorder="1"/>
    <xf numFmtId="0" fontId="11" fillId="5" borderId="17"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2" fillId="4" borderId="1" xfId="0" applyFont="1" applyFill="1" applyBorder="1"/>
    <xf numFmtId="44" fontId="2" fillId="4" borderId="1" xfId="0" applyNumberFormat="1" applyFont="1" applyFill="1" applyBorder="1"/>
    <xf numFmtId="0" fontId="13" fillId="0" borderId="0" xfId="3" applyFont="1" applyAlignment="1">
      <alignment horizontal="center" vertical="center"/>
    </xf>
    <xf numFmtId="0" fontId="14" fillId="0" borderId="0" xfId="3" applyFont="1" applyAlignment="1">
      <alignment horizontal="center" vertical="center"/>
    </xf>
    <xf numFmtId="0" fontId="0" fillId="0" borderId="0" xfId="0" applyAlignment="1">
      <alignment vertical="center"/>
    </xf>
    <xf numFmtId="44" fontId="0" fillId="0" borderId="0" xfId="0" applyNumberFormat="1" applyAlignment="1">
      <alignment vertical="center"/>
    </xf>
    <xf numFmtId="0" fontId="6" fillId="0" borderId="0" xfId="3"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10" fillId="0" borderId="0" xfId="0" applyFont="1" applyAlignment="1">
      <alignment vertical="center"/>
    </xf>
    <xf numFmtId="0" fontId="10" fillId="0" borderId="0" xfId="0" applyFont="1" applyAlignment="1">
      <alignment horizontal="center" vertical="center"/>
    </xf>
    <xf numFmtId="0" fontId="10" fillId="0" borderId="0" xfId="0" applyFont="1" applyAlignment="1">
      <alignment vertical="center" wrapText="1"/>
    </xf>
    <xf numFmtId="0" fontId="18" fillId="0" borderId="0" xfId="0" applyFont="1"/>
    <xf numFmtId="0" fontId="19" fillId="7" borderId="29" xfId="0" applyFont="1" applyFill="1" applyBorder="1" applyAlignment="1">
      <alignment horizontal="center" vertical="center" wrapText="1"/>
    </xf>
    <xf numFmtId="0" fontId="20" fillId="0" borderId="0" xfId="3" applyFont="1" applyAlignment="1">
      <alignment horizontal="left" vertical="center"/>
    </xf>
    <xf numFmtId="0" fontId="20" fillId="0" borderId="0" xfId="3" applyFont="1" applyAlignment="1">
      <alignment vertical="center"/>
    </xf>
    <xf numFmtId="0" fontId="20" fillId="0" borderId="0" xfId="3" applyFont="1" applyAlignment="1">
      <alignment horizontal="center" vertical="center"/>
    </xf>
    <xf numFmtId="0" fontId="20" fillId="0" borderId="0" xfId="3" applyFont="1"/>
    <xf numFmtId="0" fontId="21" fillId="0" borderId="0" xfId="4" applyFont="1" applyAlignment="1">
      <alignment vertical="center"/>
    </xf>
    <xf numFmtId="0" fontId="21" fillId="0" borderId="0" xfId="4" applyFont="1" applyAlignment="1">
      <alignment horizontal="center" vertical="center"/>
    </xf>
    <xf numFmtId="0" fontId="18" fillId="0" borderId="0" xfId="0" applyFont="1" applyAlignment="1">
      <alignment vertical="center"/>
    </xf>
    <xf numFmtId="0" fontId="18" fillId="0" borderId="6" xfId="0" applyFont="1" applyBorder="1" applyAlignment="1">
      <alignment horizontal="left" vertical="center" wrapText="1"/>
    </xf>
    <xf numFmtId="0" fontId="18" fillId="0" borderId="1" xfId="0" applyFont="1" applyBorder="1" applyAlignment="1">
      <alignment horizontal="center" vertical="center"/>
    </xf>
    <xf numFmtId="0" fontId="18" fillId="0" borderId="1" xfId="0" applyFont="1" applyBorder="1" applyAlignment="1">
      <alignment horizontal="left" vertical="center" wrapText="1"/>
    </xf>
    <xf numFmtId="0" fontId="20" fillId="0" borderId="20" xfId="0" applyFont="1" applyBorder="1" applyAlignment="1">
      <alignment horizontal="center" vertical="center"/>
    </xf>
    <xf numFmtId="166" fontId="20" fillId="0" borderId="19" xfId="0" applyNumberFormat="1" applyFont="1" applyBorder="1" applyAlignment="1">
      <alignment horizontal="center" vertical="center"/>
    </xf>
    <xf numFmtId="166" fontId="20" fillId="0" borderId="33" xfId="0" applyNumberFormat="1" applyFont="1" applyBorder="1" applyAlignment="1">
      <alignment horizontal="center" vertical="center"/>
    </xf>
    <xf numFmtId="166" fontId="20" fillId="0" borderId="18" xfId="0" applyNumberFormat="1" applyFont="1" applyBorder="1" applyAlignment="1">
      <alignment horizontal="center" vertical="center"/>
    </xf>
    <xf numFmtId="0" fontId="17" fillId="0" borderId="0" xfId="0" applyFont="1" applyAlignment="1">
      <alignment vertical="center"/>
    </xf>
    <xf numFmtId="0" fontId="17" fillId="0" borderId="7" xfId="0" applyFont="1" applyBorder="1" applyAlignment="1">
      <alignment vertical="center"/>
    </xf>
    <xf numFmtId="0" fontId="17" fillId="0" borderId="1" xfId="0" applyFont="1" applyBorder="1" applyAlignment="1">
      <alignment horizontal="center" vertical="center" wrapText="1"/>
    </xf>
    <xf numFmtId="0" fontId="18" fillId="0" borderId="6"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6" xfId="0" applyFont="1" applyBorder="1" applyAlignment="1">
      <alignment vertical="center" wrapText="1"/>
    </xf>
    <xf numFmtId="0" fontId="25" fillId="0" borderId="6" xfId="0" applyFont="1" applyBorder="1" applyAlignment="1">
      <alignment horizontal="center" vertical="center"/>
    </xf>
    <xf numFmtId="0" fontId="25" fillId="4" borderId="6" xfId="0" applyFont="1" applyFill="1" applyBorder="1" applyAlignment="1">
      <alignment vertical="center"/>
    </xf>
    <xf numFmtId="0" fontId="25" fillId="0" borderId="1" xfId="0" applyFont="1" applyBorder="1" applyAlignment="1">
      <alignment vertical="center"/>
    </xf>
    <xf numFmtId="0" fontId="25" fillId="0" borderId="6" xfId="0" applyFont="1" applyBorder="1" applyAlignment="1">
      <alignment vertical="center"/>
    </xf>
    <xf numFmtId="44" fontId="25" fillId="0" borderId="1" xfId="1" applyFont="1" applyBorder="1" applyAlignment="1">
      <alignment vertical="center"/>
    </xf>
    <xf numFmtId="0" fontId="25" fillId="0" borderId="1" xfId="0" applyFont="1" applyBorder="1" applyAlignment="1">
      <alignment horizontal="center" vertical="center"/>
    </xf>
    <xf numFmtId="44" fontId="18" fillId="0" borderId="1" xfId="1" applyFont="1" applyBorder="1" applyAlignment="1">
      <alignment vertical="center"/>
    </xf>
    <xf numFmtId="0" fontId="18" fillId="0" borderId="1" xfId="0" applyFont="1" applyBorder="1" applyAlignment="1">
      <alignment vertical="center" wrapText="1"/>
    </xf>
    <xf numFmtId="0" fontId="25" fillId="4" borderId="1" xfId="0" applyFont="1" applyFill="1" applyBorder="1" applyAlignment="1">
      <alignment vertical="center"/>
    </xf>
    <xf numFmtId="0" fontId="18" fillId="0" borderId="0" xfId="0" applyFont="1" applyAlignment="1">
      <alignment vertical="center" wrapText="1"/>
    </xf>
    <xf numFmtId="0" fontId="17" fillId="5" borderId="1" xfId="0" applyFont="1" applyFill="1" applyBorder="1" applyAlignment="1">
      <alignment horizontal="right" vertical="center"/>
    </xf>
    <xf numFmtId="44" fontId="17" fillId="5" borderId="1" xfId="0" applyNumberFormat="1" applyFont="1" applyFill="1" applyBorder="1" applyAlignment="1">
      <alignment vertical="center"/>
    </xf>
    <xf numFmtId="0" fontId="17" fillId="5" borderId="1" xfId="0" applyFont="1" applyFill="1" applyBorder="1" applyAlignment="1">
      <alignment vertical="center"/>
    </xf>
    <xf numFmtId="0" fontId="26" fillId="0" borderId="0" xfId="4" applyFont="1" applyAlignment="1">
      <alignment vertical="center"/>
    </xf>
    <xf numFmtId="0" fontId="26" fillId="0" borderId="0" xfId="4" applyFont="1" applyAlignment="1">
      <alignment horizontal="center" vertical="center"/>
    </xf>
    <xf numFmtId="0" fontId="1" fillId="0" borderId="0" xfId="0" applyFont="1" applyAlignment="1">
      <alignment vertical="center"/>
    </xf>
    <xf numFmtId="0" fontId="18" fillId="7" borderId="1" xfId="0" applyFont="1" applyFill="1" applyBorder="1" applyAlignment="1">
      <alignment horizontal="center" vertical="center" wrapText="1"/>
    </xf>
    <xf numFmtId="0" fontId="27" fillId="7" borderId="29" xfId="0" applyFont="1" applyFill="1" applyBorder="1" applyAlignment="1">
      <alignment horizontal="center" vertical="center" wrapText="1"/>
    </xf>
    <xf numFmtId="164" fontId="27" fillId="8" borderId="29" xfId="5" applyFont="1" applyFill="1" applyBorder="1" applyAlignment="1" applyProtection="1">
      <alignment horizontal="center" vertical="center" wrapText="1"/>
    </xf>
    <xf numFmtId="164" fontId="27" fillId="7" borderId="29" xfId="5" applyFont="1" applyFill="1" applyBorder="1" applyAlignment="1" applyProtection="1">
      <alignment horizontal="center" vertical="center" wrapText="1"/>
    </xf>
    <xf numFmtId="3" fontId="25" fillId="0" borderId="29" xfId="6" applyNumberFormat="1" applyFont="1" applyBorder="1" applyAlignment="1">
      <alignment horizontal="center" vertical="center" wrapText="1"/>
    </xf>
    <xf numFmtId="0" fontId="18" fillId="7" borderId="19" xfId="0" applyFont="1" applyFill="1" applyBorder="1" applyAlignment="1">
      <alignment horizontal="center" vertical="center" wrapText="1"/>
    </xf>
    <xf numFmtId="165" fontId="25" fillId="8" borderId="19" xfId="6" applyNumberFormat="1" applyFont="1" applyFill="1" applyBorder="1" applyAlignment="1">
      <alignment horizontal="center" vertical="center" wrapText="1"/>
    </xf>
    <xf numFmtId="165" fontId="25" fillId="0" borderId="19" xfId="6" applyNumberFormat="1" applyFont="1" applyBorder="1" applyAlignment="1">
      <alignment horizontal="center" vertical="center" wrapText="1"/>
    </xf>
    <xf numFmtId="0" fontId="18" fillId="7" borderId="1" xfId="0" applyFont="1" applyFill="1" applyBorder="1" applyAlignment="1">
      <alignment horizontal="center" vertical="center"/>
    </xf>
    <xf numFmtId="0" fontId="18" fillId="7" borderId="7" xfId="0" applyFont="1" applyFill="1" applyBorder="1" applyAlignment="1">
      <alignment horizontal="center" vertical="center"/>
    </xf>
    <xf numFmtId="3" fontId="18" fillId="8" borderId="7" xfId="0" applyNumberFormat="1" applyFont="1" applyFill="1" applyBorder="1" applyAlignment="1">
      <alignment horizontal="center" vertical="center"/>
    </xf>
    <xf numFmtId="3" fontId="18" fillId="7" borderId="7" xfId="0" applyNumberFormat="1" applyFont="1" applyFill="1" applyBorder="1" applyAlignment="1">
      <alignment horizontal="center" vertical="center"/>
    </xf>
    <xf numFmtId="9" fontId="18" fillId="7" borderId="7" xfId="2" applyFont="1" applyFill="1" applyBorder="1" applyAlignment="1">
      <alignment horizontal="center" vertical="center"/>
    </xf>
    <xf numFmtId="166" fontId="18" fillId="8" borderId="7" xfId="0" applyNumberFormat="1" applyFont="1" applyFill="1" applyBorder="1" applyAlignment="1">
      <alignment horizontal="center" vertical="center"/>
    </xf>
    <xf numFmtId="0" fontId="18" fillId="0" borderId="7" xfId="0" applyFont="1" applyBorder="1" applyAlignment="1">
      <alignment horizontal="center" vertical="center"/>
    </xf>
    <xf numFmtId="0" fontId="29" fillId="0" borderId="0" xfId="0" applyFont="1" applyAlignment="1">
      <alignment vertical="center"/>
    </xf>
    <xf numFmtId="0" fontId="30" fillId="0" borderId="0" xfId="0" applyFont="1" applyAlignment="1">
      <alignment vertical="center"/>
    </xf>
    <xf numFmtId="0" fontId="23" fillId="0" borderId="0" xfId="0" applyFont="1" applyAlignment="1">
      <alignment vertical="center"/>
    </xf>
    <xf numFmtId="0" fontId="30" fillId="0" borderId="6" xfId="0" applyFont="1" applyBorder="1" applyAlignment="1">
      <alignment horizontal="center" vertical="center" wrapText="1"/>
    </xf>
    <xf numFmtId="0" fontId="29" fillId="0" borderId="1" xfId="0" applyFont="1" applyBorder="1" applyAlignment="1">
      <alignment vertical="center"/>
    </xf>
    <xf numFmtId="0" fontId="21" fillId="0" borderId="1" xfId="0" applyFont="1" applyBorder="1" applyAlignment="1">
      <alignment vertical="center"/>
    </xf>
    <xf numFmtId="44" fontId="21" fillId="0" borderId="20" xfId="1" applyFont="1" applyBorder="1" applyAlignment="1">
      <alignment vertical="center"/>
    </xf>
    <xf numFmtId="0" fontId="21" fillId="0" borderId="19" xfId="0" applyFont="1" applyBorder="1" applyAlignment="1">
      <alignment horizontal="center" vertical="center"/>
    </xf>
    <xf numFmtId="44" fontId="21" fillId="0" borderId="18" xfId="0" applyNumberFormat="1" applyFont="1" applyBorder="1" applyAlignment="1">
      <alignment vertical="center"/>
    </xf>
    <xf numFmtId="0" fontId="21" fillId="0" borderId="1" xfId="0" applyFont="1" applyBorder="1" applyAlignment="1">
      <alignment horizontal="center" vertical="center"/>
    </xf>
    <xf numFmtId="0" fontId="21" fillId="0" borderId="0" xfId="0" applyFont="1" applyAlignment="1">
      <alignment vertical="center"/>
    </xf>
    <xf numFmtId="44" fontId="21" fillId="0" borderId="0" xfId="0" applyNumberFormat="1" applyFont="1" applyAlignment="1" applyProtection="1">
      <alignment vertical="center"/>
      <protection locked="0"/>
    </xf>
    <xf numFmtId="44" fontId="21" fillId="0" borderId="0" xfId="1" applyFont="1" applyBorder="1" applyAlignment="1">
      <alignment vertical="center"/>
    </xf>
    <xf numFmtId="0" fontId="21" fillId="0" borderId="0" xfId="0" applyFont="1" applyAlignment="1">
      <alignment horizontal="center" vertical="center"/>
    </xf>
    <xf numFmtId="44" fontId="21" fillId="0" borderId="0" xfId="0" applyNumberFormat="1" applyFont="1" applyAlignment="1">
      <alignment vertical="center"/>
    </xf>
    <xf numFmtId="44" fontId="23" fillId="5" borderId="20" xfId="0" applyNumberFormat="1" applyFont="1" applyFill="1" applyBorder="1" applyAlignment="1">
      <alignment vertical="center"/>
    </xf>
    <xf numFmtId="0" fontId="23" fillId="5" borderId="19" xfId="0" applyFont="1" applyFill="1" applyBorder="1" applyAlignment="1">
      <alignment horizontal="center" vertical="center"/>
    </xf>
    <xf numFmtId="44" fontId="23" fillId="5" borderId="18" xfId="0" applyNumberFormat="1" applyFont="1" applyFill="1" applyBorder="1" applyAlignment="1">
      <alignment vertical="center"/>
    </xf>
    <xf numFmtId="0" fontId="21" fillId="0" borderId="0" xfId="3" applyFont="1" applyAlignment="1">
      <alignment horizontal="left" vertical="center"/>
    </xf>
    <xf numFmtId="0" fontId="21" fillId="0" borderId="0" xfId="3" applyFont="1" applyAlignment="1">
      <alignment vertical="center"/>
    </xf>
    <xf numFmtId="0" fontId="21" fillId="0" borderId="0" xfId="3" applyFont="1" applyAlignment="1">
      <alignment horizontal="center" vertical="center"/>
    </xf>
    <xf numFmtId="0" fontId="31" fillId="0" borderId="0" xfId="3" applyFont="1" applyAlignment="1">
      <alignment horizontal="center" vertical="center"/>
    </xf>
    <xf numFmtId="0" fontId="23" fillId="0" borderId="0" xfId="0" applyFont="1"/>
    <xf numFmtId="0" fontId="29" fillId="0" borderId="0" xfId="0" applyFont="1"/>
    <xf numFmtId="0" fontId="30" fillId="7" borderId="28" xfId="0" applyFont="1" applyFill="1" applyBorder="1" applyAlignment="1">
      <alignment horizontal="center" vertical="center" wrapText="1"/>
    </xf>
    <xf numFmtId="164" fontId="19" fillId="8" borderId="29" xfId="5" applyFont="1" applyFill="1" applyBorder="1" applyAlignment="1" applyProtection="1">
      <alignment horizontal="center" vertical="center" wrapText="1"/>
    </xf>
    <xf numFmtId="164" fontId="19" fillId="7" borderId="29" xfId="5" applyFont="1" applyFill="1" applyBorder="1" applyAlignment="1" applyProtection="1">
      <alignment horizontal="center" vertical="center" wrapText="1"/>
    </xf>
    <xf numFmtId="3" fontId="29" fillId="0" borderId="29" xfId="6" applyNumberFormat="1" applyFont="1" applyBorder="1" applyAlignment="1">
      <alignment horizontal="center" vertical="center" wrapText="1"/>
    </xf>
    <xf numFmtId="0" fontId="30" fillId="7" borderId="19" xfId="0" applyFont="1" applyFill="1" applyBorder="1" applyAlignment="1">
      <alignment horizontal="center" vertical="center" wrapText="1"/>
    </xf>
    <xf numFmtId="165" fontId="29" fillId="8" borderId="19" xfId="6" applyNumberFormat="1" applyFont="1" applyFill="1" applyBorder="1" applyAlignment="1">
      <alignment horizontal="center" vertical="center" wrapText="1"/>
    </xf>
    <xf numFmtId="165" fontId="29" fillId="0" borderId="19" xfId="6" applyNumberFormat="1" applyFont="1" applyBorder="1" applyAlignment="1">
      <alignment horizontal="center" vertical="center" wrapText="1"/>
    </xf>
    <xf numFmtId="0" fontId="30" fillId="7" borderId="7" xfId="0" applyFont="1" applyFill="1" applyBorder="1" applyAlignment="1">
      <alignment horizontal="center" vertical="center"/>
    </xf>
    <xf numFmtId="0" fontId="23" fillId="7" borderId="7" xfId="0" applyFont="1" applyFill="1" applyBorder="1" applyAlignment="1">
      <alignment horizontal="center" vertical="center"/>
    </xf>
    <xf numFmtId="3" fontId="23" fillId="8" borderId="7" xfId="0" applyNumberFormat="1" applyFont="1" applyFill="1" applyBorder="1" applyAlignment="1">
      <alignment horizontal="center" vertical="center"/>
    </xf>
    <xf numFmtId="3" fontId="23" fillId="7" borderId="7" xfId="0" applyNumberFormat="1" applyFont="1" applyFill="1" applyBorder="1" applyAlignment="1">
      <alignment horizontal="center" vertical="center"/>
    </xf>
    <xf numFmtId="9" fontId="23" fillId="7" borderId="7" xfId="2" applyFont="1" applyFill="1" applyBorder="1" applyAlignment="1">
      <alignment horizontal="center" vertical="center"/>
    </xf>
    <xf numFmtId="166" fontId="23" fillId="8" borderId="7" xfId="0" applyNumberFormat="1" applyFont="1" applyFill="1" applyBorder="1" applyAlignment="1">
      <alignment horizontal="center" vertical="center"/>
    </xf>
    <xf numFmtId="0" fontId="23" fillId="0" borderId="7" xfId="0" applyFont="1" applyBorder="1" applyAlignment="1">
      <alignment horizontal="center" vertical="center"/>
    </xf>
    <xf numFmtId="0" fontId="29" fillId="0" borderId="20" xfId="0" applyFont="1" applyBorder="1" applyAlignment="1">
      <alignment horizontal="center" vertical="center"/>
    </xf>
    <xf numFmtId="166" fontId="29" fillId="0" borderId="19" xfId="0" applyNumberFormat="1" applyFont="1" applyBorder="1" applyAlignment="1">
      <alignment horizontal="center" vertical="center"/>
    </xf>
    <xf numFmtId="166" fontId="29" fillId="0" borderId="33" xfId="0" applyNumberFormat="1" applyFont="1" applyBorder="1" applyAlignment="1">
      <alignment horizontal="center" vertical="center"/>
    </xf>
    <xf numFmtId="166" fontId="29" fillId="0" borderId="18" xfId="0" applyNumberFormat="1" applyFont="1" applyBorder="1" applyAlignment="1">
      <alignment horizontal="center" vertical="center"/>
    </xf>
    <xf numFmtId="0" fontId="21" fillId="0" borderId="0" xfId="3" applyFont="1"/>
    <xf numFmtId="0" fontId="28" fillId="0" borderId="1" xfId="0" applyFont="1" applyBorder="1" applyAlignment="1">
      <alignment horizontal="center" vertical="center"/>
    </xf>
    <xf numFmtId="0" fontId="24" fillId="6" borderId="1" xfId="0" applyFont="1" applyFill="1" applyBorder="1" applyAlignment="1">
      <alignment vertical="center"/>
    </xf>
    <xf numFmtId="0" fontId="28" fillId="6" borderId="1" xfId="0" applyFont="1" applyFill="1" applyBorder="1" applyAlignment="1">
      <alignment vertical="center"/>
    </xf>
    <xf numFmtId="0" fontId="24" fillId="6" borderId="1" xfId="0" applyFont="1" applyFill="1" applyBorder="1" applyAlignment="1">
      <alignment horizontal="center" vertical="center"/>
    </xf>
    <xf numFmtId="0" fontId="24" fillId="0" borderId="1" xfId="0" applyFont="1" applyBorder="1" applyAlignment="1">
      <alignment horizontal="center" vertical="center"/>
    </xf>
    <xf numFmtId="0" fontId="24" fillId="0" borderId="1" xfId="0" applyFont="1" applyBorder="1" applyAlignment="1">
      <alignment vertical="center"/>
    </xf>
    <xf numFmtId="0" fontId="24" fillId="0" borderId="1" xfId="0" applyFont="1" applyBorder="1" applyAlignment="1">
      <alignment horizontal="left" vertical="center" wrapText="1"/>
    </xf>
    <xf numFmtId="0" fontId="24" fillId="0" borderId="1" xfId="0" applyFont="1" applyBorder="1" applyAlignment="1">
      <alignment vertical="center" wrapText="1"/>
    </xf>
    <xf numFmtId="0" fontId="24" fillId="0" borderId="1" xfId="0" applyFont="1" applyBorder="1" applyAlignment="1">
      <alignment horizontal="center" vertical="center" wrapText="1"/>
    </xf>
    <xf numFmtId="0" fontId="24" fillId="6" borderId="1" xfId="0" applyFont="1" applyFill="1" applyBorder="1" applyAlignment="1">
      <alignment horizontal="center" vertical="center" wrapText="1"/>
    </xf>
    <xf numFmtId="0" fontId="28" fillId="6" borderId="1" xfId="0" applyFont="1" applyFill="1" applyBorder="1" applyAlignment="1">
      <alignment vertical="center" wrapText="1"/>
    </xf>
    <xf numFmtId="0" fontId="24" fillId="6" borderId="1" xfId="0" applyFont="1" applyFill="1" applyBorder="1" applyAlignment="1">
      <alignment vertical="center" wrapText="1"/>
    </xf>
    <xf numFmtId="0" fontId="35" fillId="0" borderId="1" xfId="0" applyFont="1" applyBorder="1" applyAlignment="1">
      <alignment vertical="center" wrapText="1"/>
    </xf>
    <xf numFmtId="0" fontId="21" fillId="0" borderId="0" xfId="3" applyFont="1" applyAlignment="1">
      <alignment wrapText="1"/>
    </xf>
    <xf numFmtId="0" fontId="21" fillId="0" borderId="0" xfId="0" applyFont="1"/>
    <xf numFmtId="0" fontId="6" fillId="0" borderId="0" xfId="3" applyFont="1" applyAlignment="1">
      <alignment vertical="center" wrapText="1"/>
    </xf>
    <xf numFmtId="0" fontId="6" fillId="0" borderId="0" xfId="0" applyFont="1" applyAlignment="1">
      <alignment vertical="center"/>
    </xf>
    <xf numFmtId="0" fontId="17" fillId="0" borderId="5" xfId="0" applyFont="1" applyBorder="1" applyAlignment="1">
      <alignment horizontal="center" vertical="center" wrapText="1"/>
    </xf>
    <xf numFmtId="0" fontId="29" fillId="7" borderId="1" xfId="0" applyFont="1" applyFill="1" applyBorder="1" applyAlignment="1">
      <alignment wrapText="1"/>
    </xf>
    <xf numFmtId="0" fontId="17" fillId="0" borderId="13" xfId="0" applyFont="1" applyBorder="1" applyAlignment="1">
      <alignment horizontal="center" vertical="center"/>
    </xf>
    <xf numFmtId="0" fontId="17" fillId="0" borderId="6" xfId="0" applyFont="1" applyBorder="1" applyAlignment="1">
      <alignment horizontal="center" vertical="center" wrapText="1"/>
    </xf>
    <xf numFmtId="0" fontId="18" fillId="0" borderId="4" xfId="0" applyFont="1" applyBorder="1" applyAlignment="1">
      <alignment horizontal="center" vertical="center"/>
    </xf>
    <xf numFmtId="44" fontId="18" fillId="0" borderId="7" xfId="0" applyNumberFormat="1" applyFont="1" applyBorder="1" applyAlignment="1">
      <alignment vertical="center"/>
    </xf>
    <xf numFmtId="9" fontId="18" fillId="0" borderId="1" xfId="2" applyFont="1" applyBorder="1" applyAlignment="1">
      <alignment horizontal="center" vertical="center"/>
    </xf>
    <xf numFmtId="44" fontId="25" fillId="5" borderId="1" xfId="0" applyNumberFormat="1" applyFont="1" applyFill="1" applyBorder="1" applyAlignment="1" applyProtection="1">
      <alignment vertical="center"/>
      <protection locked="0"/>
    </xf>
    <xf numFmtId="3" fontId="25" fillId="0" borderId="1" xfId="0" applyNumberFormat="1" applyFont="1" applyBorder="1" applyAlignment="1">
      <alignment horizontal="center" vertical="center"/>
    </xf>
    <xf numFmtId="0" fontId="18" fillId="0" borderId="1" xfId="0" applyFont="1" applyBorder="1" applyAlignment="1">
      <alignment vertical="center"/>
    </xf>
    <xf numFmtId="44" fontId="17" fillId="3" borderId="1" xfId="0" applyNumberFormat="1" applyFont="1" applyFill="1" applyBorder="1" applyAlignment="1">
      <alignment vertical="center"/>
    </xf>
    <xf numFmtId="0" fontId="17" fillId="3" borderId="1" xfId="0" applyFont="1" applyFill="1" applyBorder="1" applyAlignment="1">
      <alignment vertical="center"/>
    </xf>
    <xf numFmtId="0" fontId="0" fillId="0" borderId="0" xfId="0" applyAlignment="1">
      <alignment vertical="center" textRotation="90" wrapText="1"/>
    </xf>
    <xf numFmtId="0" fontId="41" fillId="7" borderId="20" xfId="0" applyFont="1" applyFill="1" applyBorder="1" applyAlignment="1">
      <alignment horizontal="center" vertical="center" wrapText="1"/>
    </xf>
    <xf numFmtId="0" fontId="42" fillId="7" borderId="19" xfId="0" applyFont="1" applyFill="1" applyBorder="1" applyAlignment="1">
      <alignment horizontal="center" vertical="center" wrapText="1"/>
    </xf>
    <xf numFmtId="0" fontId="43" fillId="7" borderId="19" xfId="0" applyFont="1" applyFill="1" applyBorder="1" applyAlignment="1">
      <alignment horizontal="center" vertical="center" wrapText="1"/>
    </xf>
    <xf numFmtId="164" fontId="43" fillId="8" borderId="19" xfId="5" applyFont="1" applyFill="1" applyBorder="1" applyAlignment="1" applyProtection="1">
      <alignment horizontal="center" vertical="center" wrapText="1"/>
    </xf>
    <xf numFmtId="164" fontId="43" fillId="7" borderId="19" xfId="5" applyFont="1" applyFill="1" applyBorder="1" applyAlignment="1" applyProtection="1">
      <alignment horizontal="center" vertical="center" wrapText="1"/>
    </xf>
    <xf numFmtId="3" fontId="44" fillId="0" borderId="19" xfId="6" applyNumberFormat="1" applyFont="1" applyBorder="1" applyAlignment="1">
      <alignment horizontal="center" vertical="center" wrapText="1"/>
    </xf>
    <xf numFmtId="0" fontId="41" fillId="7" borderId="19" xfId="0" applyFont="1" applyFill="1" applyBorder="1" applyAlignment="1">
      <alignment horizontal="center" vertical="center" wrapText="1"/>
    </xf>
    <xf numFmtId="165" fontId="44" fillId="8" borderId="19" xfId="6" applyNumberFormat="1" applyFont="1" applyFill="1" applyBorder="1" applyAlignment="1">
      <alignment horizontal="center" vertical="center" wrapText="1"/>
    </xf>
    <xf numFmtId="165" fontId="44" fillId="0" borderId="19" xfId="6" applyNumberFormat="1" applyFont="1" applyBorder="1" applyAlignment="1">
      <alignment horizontal="center" vertical="center" wrapText="1"/>
    </xf>
    <xf numFmtId="0" fontId="41" fillId="7" borderId="7" xfId="0" applyFont="1" applyFill="1" applyBorder="1" applyAlignment="1">
      <alignment horizontal="center" vertical="center" wrapText="1"/>
    </xf>
    <xf numFmtId="0" fontId="45" fillId="0" borderId="34" xfId="0" applyFont="1" applyBorder="1" applyAlignment="1">
      <alignment horizontal="center" vertical="center" wrapText="1"/>
    </xf>
    <xf numFmtId="0" fontId="46" fillId="7" borderId="7" xfId="0" applyFont="1" applyFill="1" applyBorder="1" applyAlignment="1">
      <alignment horizontal="center" vertical="center" wrapText="1"/>
    </xf>
    <xf numFmtId="3" fontId="46" fillId="8" borderId="7" xfId="0" applyNumberFormat="1" applyFont="1" applyFill="1" applyBorder="1" applyAlignment="1">
      <alignment horizontal="center" vertical="center" wrapText="1"/>
    </xf>
    <xf numFmtId="3" fontId="46" fillId="7" borderId="7" xfId="0" applyNumberFormat="1" applyFont="1" applyFill="1" applyBorder="1" applyAlignment="1">
      <alignment horizontal="center" vertical="center" wrapText="1"/>
    </xf>
    <xf numFmtId="9" fontId="46" fillId="7" borderId="7" xfId="2" applyFont="1" applyFill="1" applyBorder="1" applyAlignment="1">
      <alignment horizontal="center" vertical="center" wrapText="1"/>
    </xf>
    <xf numFmtId="166" fontId="46" fillId="8" borderId="7" xfId="0" applyNumberFormat="1" applyFont="1" applyFill="1" applyBorder="1" applyAlignment="1">
      <alignment horizontal="center" vertical="center" wrapText="1"/>
    </xf>
    <xf numFmtId="0" fontId="46" fillId="0" borderId="7" xfId="0" applyFont="1" applyBorder="1" applyAlignment="1">
      <alignment horizontal="center" vertical="center" wrapText="1"/>
    </xf>
    <xf numFmtId="0" fontId="47" fillId="0" borderId="0" xfId="0" applyFont="1"/>
    <xf numFmtId="0" fontId="48" fillId="0" borderId="0" xfId="0" applyFont="1"/>
    <xf numFmtId="0" fontId="44" fillId="0" borderId="20" xfId="0" applyFont="1" applyBorder="1" applyAlignment="1">
      <alignment horizontal="center" vertical="center"/>
    </xf>
    <xf numFmtId="166" fontId="44" fillId="0" borderId="19" xfId="0" applyNumberFormat="1" applyFont="1" applyBorder="1" applyAlignment="1">
      <alignment horizontal="center" vertical="center"/>
    </xf>
    <xf numFmtId="166" fontId="44" fillId="0" borderId="33" xfId="0" applyNumberFormat="1" applyFont="1" applyBorder="1" applyAlignment="1">
      <alignment horizontal="center" vertical="center"/>
    </xf>
    <xf numFmtId="166" fontId="44" fillId="0" borderId="18" xfId="0" applyNumberFormat="1" applyFont="1" applyBorder="1" applyAlignment="1">
      <alignment horizontal="center" vertical="center"/>
    </xf>
    <xf numFmtId="0" fontId="49" fillId="0" borderId="0" xfId="0" applyFont="1" applyBorder="1"/>
    <xf numFmtId="0" fontId="21" fillId="0" borderId="0" xfId="3" applyFont="1" applyAlignment="1">
      <alignment wrapText="1"/>
    </xf>
    <xf numFmtId="0" fontId="21" fillId="0" borderId="0" xfId="0" applyFont="1"/>
    <xf numFmtId="166" fontId="46" fillId="9" borderId="7" xfId="0" applyNumberFormat="1" applyFont="1" applyFill="1" applyBorder="1" applyAlignment="1">
      <alignment horizontal="center" vertical="center" wrapText="1"/>
    </xf>
    <xf numFmtId="166" fontId="38" fillId="9" borderId="7" xfId="0" applyNumberFormat="1" applyFont="1" applyFill="1" applyBorder="1" applyAlignment="1">
      <alignment horizontal="center" vertical="center"/>
    </xf>
    <xf numFmtId="0" fontId="30" fillId="8" borderId="1" xfId="0" applyFont="1" applyFill="1" applyBorder="1" applyAlignment="1">
      <alignment horizontal="center" vertical="center"/>
    </xf>
    <xf numFmtId="0" fontId="18" fillId="8" borderId="1" xfId="0" applyFont="1" applyFill="1" applyBorder="1" applyAlignment="1">
      <alignment horizontal="center" vertical="center"/>
    </xf>
    <xf numFmtId="166" fontId="39" fillId="9" borderId="7" xfId="0" applyNumberFormat="1" applyFont="1" applyFill="1" applyBorder="1" applyAlignment="1">
      <alignment horizontal="center" vertical="center"/>
    </xf>
    <xf numFmtId="44" fontId="21" fillId="9" borderId="2" xfId="0" applyNumberFormat="1" applyFont="1" applyFill="1" applyBorder="1" applyAlignment="1" applyProtection="1">
      <alignment vertical="center"/>
      <protection locked="0"/>
    </xf>
    <xf numFmtId="44" fontId="18" fillId="9" borderId="1" xfId="1" applyFont="1" applyFill="1" applyBorder="1" applyAlignment="1">
      <alignment vertical="center"/>
    </xf>
    <xf numFmtId="0" fontId="21" fillId="0" borderId="0" xfId="3" applyFont="1" applyAlignment="1">
      <alignment wrapText="1"/>
    </xf>
    <xf numFmtId="0" fontId="21" fillId="0" borderId="0" xfId="0" applyFont="1"/>
    <xf numFmtId="0" fontId="18" fillId="0" borderId="1" xfId="0" applyFont="1" applyBorder="1" applyAlignment="1">
      <alignment horizontal="center"/>
    </xf>
    <xf numFmtId="0" fontId="18" fillId="7" borderId="27" xfId="0" applyFont="1" applyFill="1" applyBorder="1" applyAlignment="1">
      <alignment horizontal="left" vertical="center"/>
    </xf>
    <xf numFmtId="0" fontId="18" fillId="7" borderId="31" xfId="0" applyFont="1" applyFill="1" applyBorder="1" applyAlignment="1">
      <alignment horizontal="left" vertical="center"/>
    </xf>
    <xf numFmtId="0" fontId="18" fillId="7" borderId="32" xfId="0" applyFont="1" applyFill="1" applyBorder="1" applyAlignment="1">
      <alignment horizontal="left" vertical="center"/>
    </xf>
    <xf numFmtId="0" fontId="6" fillId="0" borderId="0" xfId="3" applyFont="1" applyAlignment="1">
      <alignment vertical="center" wrapText="1"/>
    </xf>
    <xf numFmtId="0" fontId="6" fillId="0" borderId="0" xfId="0" applyFont="1" applyAlignment="1">
      <alignment vertical="center"/>
    </xf>
    <xf numFmtId="0" fontId="17" fillId="0" borderId="26" xfId="0" applyFont="1" applyBorder="1" applyAlignment="1">
      <alignment horizontal="left" vertical="center"/>
    </xf>
    <xf numFmtId="0" fontId="17" fillId="0" borderId="5" xfId="0" applyFont="1" applyBorder="1" applyAlignment="1">
      <alignment horizontal="center" vertical="center" wrapText="1"/>
    </xf>
    <xf numFmtId="0" fontId="17" fillId="0" borderId="7"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7" xfId="0" applyFont="1" applyBorder="1" applyAlignment="1">
      <alignment horizontal="center" vertical="center"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1" xfId="0" applyFont="1" applyBorder="1" applyAlignment="1">
      <alignment horizontal="center" vertical="center" wrapText="1"/>
    </xf>
    <xf numFmtId="0" fontId="2" fillId="0" borderId="26" xfId="0" applyFont="1" applyBorder="1" applyAlignment="1">
      <alignment horizontal="left" vertical="top"/>
    </xf>
    <xf numFmtId="0" fontId="6" fillId="0" borderId="0" xfId="3" applyFont="1" applyAlignment="1">
      <alignment wrapText="1"/>
    </xf>
    <xf numFmtId="0" fontId="6" fillId="0" borderId="0" xfId="0" applyFont="1"/>
    <xf numFmtId="0" fontId="2" fillId="0" borderId="1" xfId="0" applyFont="1" applyBorder="1" applyAlignment="1">
      <alignment horizont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0" fillId="0" borderId="6"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2" xfId="0" applyFont="1" applyBorder="1" applyAlignment="1">
      <alignment horizontal="center"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1" xfId="0" applyFont="1" applyBorder="1" applyAlignment="1">
      <alignment horizontal="center" vertical="center" wrapText="1"/>
    </xf>
    <xf numFmtId="0" fontId="30" fillId="0" borderId="1" xfId="0" applyFont="1" applyBorder="1" applyAlignment="1">
      <alignment horizontal="center"/>
    </xf>
    <xf numFmtId="0" fontId="30" fillId="7" borderId="30" xfId="0" applyFont="1" applyFill="1" applyBorder="1" applyAlignment="1">
      <alignment horizontal="left" vertical="center"/>
    </xf>
    <xf numFmtId="0" fontId="30" fillId="7" borderId="31" xfId="0" applyFont="1" applyFill="1" applyBorder="1" applyAlignment="1">
      <alignment horizontal="left" vertical="center"/>
    </xf>
    <xf numFmtId="0" fontId="30" fillId="7" borderId="32" xfId="0" applyFont="1" applyFill="1" applyBorder="1" applyAlignment="1">
      <alignment horizontal="left" vertical="center"/>
    </xf>
    <xf numFmtId="0" fontId="30" fillId="0" borderId="13" xfId="0" applyFont="1" applyBorder="1" applyAlignment="1">
      <alignment horizontal="center" vertical="center" wrapText="1"/>
    </xf>
    <xf numFmtId="0" fontId="30" fillId="0" borderId="21" xfId="0" applyFont="1" applyBorder="1" applyAlignment="1">
      <alignment horizontal="center" vertical="center" wrapText="1"/>
    </xf>
    <xf numFmtId="0" fontId="21" fillId="0" borderId="0" xfId="3" applyFont="1" applyAlignment="1">
      <alignment vertical="center" wrapText="1"/>
    </xf>
    <xf numFmtId="0" fontId="21" fillId="0" borderId="0" xfId="0" applyFont="1" applyAlignment="1">
      <alignment vertical="center"/>
    </xf>
    <xf numFmtId="0" fontId="30" fillId="0" borderId="5"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4" xfId="0" applyFont="1" applyBorder="1" applyAlignment="1">
      <alignment horizontal="center" vertical="center" wrapText="1"/>
    </xf>
    <xf numFmtId="0" fontId="30" fillId="5" borderId="27" xfId="0" applyFont="1" applyFill="1" applyBorder="1" applyAlignment="1">
      <alignment horizontal="center" vertical="center" wrapText="1"/>
    </xf>
    <xf numFmtId="0" fontId="30" fillId="5" borderId="0" xfId="0" applyFont="1" applyFill="1" applyAlignment="1">
      <alignment horizontal="center" vertical="center" wrapText="1"/>
    </xf>
    <xf numFmtId="0" fontId="41" fillId="7" borderId="30" xfId="0" applyFont="1" applyFill="1" applyBorder="1" applyAlignment="1">
      <alignment horizontal="left" vertical="center"/>
    </xf>
    <xf numFmtId="0" fontId="41" fillId="7" borderId="31" xfId="0" applyFont="1" applyFill="1" applyBorder="1" applyAlignment="1">
      <alignment horizontal="left" vertical="center"/>
    </xf>
    <xf numFmtId="0" fontId="41" fillId="7" borderId="32" xfId="0" applyFont="1" applyFill="1" applyBorder="1" applyAlignment="1">
      <alignment horizontal="left" vertical="center"/>
    </xf>
    <xf numFmtId="0" fontId="49" fillId="0" borderId="0" xfId="0" applyFont="1" applyBorder="1" applyAlignment="1">
      <alignment horizontal="left" vertical="center" wrapText="1"/>
    </xf>
    <xf numFmtId="0" fontId="0" fillId="0" borderId="0" xfId="0" applyAlignment="1">
      <alignment horizontal="left" wrapText="1"/>
    </xf>
    <xf numFmtId="0" fontId="0" fillId="0" borderId="0" xfId="0" applyAlignment="1">
      <alignment horizontal="left"/>
    </xf>
    <xf numFmtId="0" fontId="17" fillId="0" borderId="1" xfId="0" applyFont="1" applyBorder="1" applyAlignment="1">
      <alignment horizontal="center" vertical="center"/>
    </xf>
    <xf numFmtId="0" fontId="18" fillId="0" borderId="1" xfId="0" applyFont="1" applyBorder="1" applyAlignment="1">
      <alignment horizontal="center" vertical="center"/>
    </xf>
    <xf numFmtId="0" fontId="40" fillId="0" borderId="2" xfId="0" applyFont="1" applyBorder="1" applyAlignment="1">
      <alignment horizontal="center" vertical="center" wrapText="1"/>
    </xf>
    <xf numFmtId="0" fontId="40" fillId="0" borderId="4" xfId="0" applyFont="1" applyBorder="1" applyAlignment="1">
      <alignment horizontal="center" vertical="center" wrapText="1"/>
    </xf>
    <xf numFmtId="0" fontId="17" fillId="3" borderId="2" xfId="0" applyFont="1" applyFill="1" applyBorder="1" applyAlignment="1">
      <alignment horizontal="right" vertical="center" wrapText="1" indent="1"/>
    </xf>
    <xf numFmtId="0" fontId="17" fillId="3" borderId="3" xfId="0" applyFont="1" applyFill="1" applyBorder="1" applyAlignment="1">
      <alignment horizontal="right" vertical="center" wrapText="1" indent="1"/>
    </xf>
    <xf numFmtId="0" fontId="17" fillId="3" borderId="4" xfId="0" applyFont="1" applyFill="1" applyBorder="1" applyAlignment="1">
      <alignment horizontal="right" vertical="center" wrapText="1" indent="1"/>
    </xf>
    <xf numFmtId="0" fontId="11" fillId="4" borderId="2" xfId="0" applyFont="1" applyFill="1" applyBorder="1" applyAlignment="1">
      <alignment horizontal="center"/>
    </xf>
    <xf numFmtId="0" fontId="11" fillId="4" borderId="3" xfId="0" applyFont="1" applyFill="1" applyBorder="1" applyAlignment="1">
      <alignment horizontal="center"/>
    </xf>
    <xf numFmtId="0" fontId="11" fillId="4" borderId="4" xfId="0" applyFont="1" applyFill="1" applyBorder="1" applyAlignment="1">
      <alignment horizontal="center"/>
    </xf>
    <xf numFmtId="0" fontId="10" fillId="0" borderId="5" xfId="0" applyFont="1" applyBorder="1" applyAlignment="1">
      <alignment horizontal="center" vertical="center" wrapText="1"/>
    </xf>
    <xf numFmtId="0" fontId="10" fillId="0" borderId="7" xfId="0" applyFont="1" applyBorder="1" applyAlignment="1">
      <alignment horizontal="center" vertical="center" wrapText="1"/>
    </xf>
    <xf numFmtId="0" fontId="11" fillId="0" borderId="7"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21" xfId="0" applyFont="1" applyBorder="1" applyAlignment="1">
      <alignment horizontal="center" vertical="center" wrapText="1"/>
    </xf>
    <xf numFmtId="0" fontId="11" fillId="0" borderId="2" xfId="0" applyFont="1" applyBorder="1" applyAlignment="1">
      <alignment horizontal="center"/>
    </xf>
    <xf numFmtId="0" fontId="11" fillId="0" borderId="3" xfId="0" applyFont="1" applyBorder="1" applyAlignment="1">
      <alignment horizontal="center"/>
    </xf>
    <xf numFmtId="0" fontId="11" fillId="0" borderId="4" xfId="0" applyFont="1" applyBorder="1" applyAlignment="1">
      <alignment horizontal="center"/>
    </xf>
    <xf numFmtId="0" fontId="18" fillId="0" borderId="0" xfId="0" applyFont="1" applyAlignment="1">
      <alignment horizontal="left" vertical="center"/>
    </xf>
    <xf numFmtId="0" fontId="17" fillId="0" borderId="0" xfId="0" applyFont="1" applyAlignment="1">
      <alignment horizontal="left" vertical="center"/>
    </xf>
    <xf numFmtId="0" fontId="17" fillId="0" borderId="0" xfId="0" applyFont="1" applyAlignment="1">
      <alignment horizontal="left" vertical="center" wrapText="1"/>
    </xf>
    <xf numFmtId="0" fontId="21" fillId="0" borderId="0" xfId="3" applyFont="1" applyAlignment="1">
      <alignment horizontal="left" vertical="center" wrapText="1"/>
    </xf>
    <xf numFmtId="0" fontId="50" fillId="0" borderId="1" xfId="0" applyFont="1" applyBorder="1" applyAlignment="1">
      <alignment vertical="center"/>
    </xf>
    <xf numFmtId="0" fontId="51" fillId="4" borderId="1" xfId="0" applyFont="1" applyFill="1" applyBorder="1" applyAlignment="1">
      <alignment horizontal="center" vertical="center"/>
    </xf>
  </cellXfs>
  <cellStyles count="7">
    <cellStyle name="Normalny" xfId="0" builtinId="0"/>
    <cellStyle name="Normalny 8" xfId="5"/>
    <cellStyle name="Normalny_Arkusz1" xfId="6"/>
    <cellStyle name="Normalny_Arkusz9" xfId="3"/>
    <cellStyle name="Normalny_kardiowert_w2-zal2" xfId="4"/>
    <cellStyle name="Procentowy" xfId="2" builtinId="5"/>
    <cellStyle name="Walutowy" xfId="1" builtinId="4"/>
  </cellStyles>
  <dxfs count="1">
    <dxf>
      <fill>
        <patternFill>
          <bgColor theme="4" tint="0.59996337778862885"/>
        </patternFill>
      </fill>
    </dxf>
  </dxfs>
  <tableStyles count="0" defaultTableStyle="TableStyleMedium9" defaultPivotStyle="PivotStyleLight16"/>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4"/>
  <sheetViews>
    <sheetView topLeftCell="A13" zoomScaleNormal="100" workbookViewId="0">
      <selection activeCell="A14" sqref="A14:J14"/>
    </sheetView>
  </sheetViews>
  <sheetFormatPr defaultColWidth="9" defaultRowHeight="14.25"/>
  <cols>
    <col min="1" max="1" width="15.875" style="79" customWidth="1"/>
    <col min="2" max="2" width="21.875" style="79" customWidth="1"/>
    <col min="3" max="3" width="10.5" style="79" customWidth="1"/>
    <col min="4" max="4" width="7" style="79" customWidth="1"/>
    <col min="5" max="5" width="8.875" style="79" customWidth="1"/>
    <col min="6" max="6" width="9" style="79"/>
    <col min="7" max="7" width="9" style="79" hidden="1" customWidth="1"/>
    <col min="8" max="8" width="12" style="79" bestFit="1" customWidth="1"/>
    <col min="9" max="9" width="13.25" style="79" bestFit="1" customWidth="1"/>
    <col min="10" max="10" width="7.5" style="79" customWidth="1"/>
    <col min="11" max="11" width="13.25" style="79" bestFit="1" customWidth="1"/>
    <col min="12" max="14" width="13.125" style="79" bestFit="1" customWidth="1"/>
    <col min="15" max="15" width="20.25" style="79" customWidth="1"/>
    <col min="16" max="16" width="15.5" style="79" customWidth="1"/>
    <col min="17" max="17" width="16.25" style="79" customWidth="1"/>
    <col min="18" max="16384" width="9" style="79"/>
  </cols>
  <sheetData>
    <row r="1" spans="1:13" ht="23.25" customHeight="1">
      <c r="A1" s="103" t="s">
        <v>41</v>
      </c>
      <c r="B1" s="95"/>
      <c r="C1" s="95"/>
      <c r="D1" s="95"/>
      <c r="E1" s="95"/>
      <c r="F1" s="95"/>
      <c r="G1" s="95"/>
      <c r="H1" s="95"/>
      <c r="I1" s="95"/>
      <c r="J1" s="95"/>
      <c r="K1" s="95"/>
      <c r="L1" s="95"/>
    </row>
    <row r="2" spans="1:13" ht="25.5" customHeight="1">
      <c r="A2" s="256" t="s">
        <v>166</v>
      </c>
      <c r="B2" s="256"/>
      <c r="C2" s="95"/>
      <c r="D2" s="95"/>
      <c r="E2" s="95"/>
      <c r="F2" s="95"/>
      <c r="G2" s="95"/>
      <c r="H2" s="95"/>
      <c r="I2" s="95"/>
      <c r="J2" s="95"/>
      <c r="K2" s="95"/>
      <c r="L2" s="95"/>
    </row>
    <row r="3" spans="1:13" ht="26.25" customHeight="1">
      <c r="A3" s="262" t="s">
        <v>102</v>
      </c>
      <c r="B3" s="263"/>
      <c r="C3" s="263"/>
      <c r="D3" s="263"/>
      <c r="E3" s="263"/>
      <c r="F3" s="263"/>
      <c r="G3" s="263"/>
      <c r="H3" s="263"/>
      <c r="I3" s="263"/>
      <c r="J3" s="263"/>
      <c r="K3" s="264"/>
      <c r="L3" s="95"/>
    </row>
    <row r="4" spans="1:13" ht="28.5" customHeight="1">
      <c r="A4" s="265" t="s">
        <v>24</v>
      </c>
      <c r="B4" s="265"/>
      <c r="C4" s="265" t="s">
        <v>103</v>
      </c>
      <c r="D4" s="265" t="s">
        <v>104</v>
      </c>
      <c r="E4" s="265" t="s">
        <v>105</v>
      </c>
      <c r="F4" s="265" t="s">
        <v>106</v>
      </c>
      <c r="G4" s="104"/>
      <c r="H4" s="257" t="s">
        <v>107</v>
      </c>
      <c r="I4" s="258" t="s">
        <v>108</v>
      </c>
      <c r="J4" s="258"/>
      <c r="K4" s="258"/>
      <c r="L4" s="95"/>
    </row>
    <row r="5" spans="1:13" ht="28.5" customHeight="1">
      <c r="A5" s="265"/>
      <c r="B5" s="265"/>
      <c r="C5" s="265"/>
      <c r="D5" s="265"/>
      <c r="E5" s="265"/>
      <c r="F5" s="265"/>
      <c r="G5" s="105"/>
      <c r="H5" s="258"/>
      <c r="I5" s="105" t="s">
        <v>6</v>
      </c>
      <c r="J5" s="105" t="s">
        <v>5</v>
      </c>
      <c r="K5" s="105" t="s">
        <v>7</v>
      </c>
      <c r="L5" s="95"/>
    </row>
    <row r="6" spans="1:13">
      <c r="A6" s="106" t="s">
        <v>13</v>
      </c>
      <c r="B6" s="97" t="s">
        <v>95</v>
      </c>
      <c r="C6" s="107" t="s">
        <v>15</v>
      </c>
      <c r="D6" s="107" t="s">
        <v>16</v>
      </c>
      <c r="E6" s="108" t="s">
        <v>17</v>
      </c>
      <c r="F6" s="108" t="s">
        <v>18</v>
      </c>
      <c r="G6" s="107"/>
      <c r="H6" s="109" t="s">
        <v>19</v>
      </c>
      <c r="I6" s="107" t="s">
        <v>20</v>
      </c>
      <c r="J6" s="107" t="s">
        <v>21</v>
      </c>
      <c r="K6" s="107" t="s">
        <v>22</v>
      </c>
      <c r="L6" s="95"/>
    </row>
    <row r="7" spans="1:13">
      <c r="A7" s="259" t="s">
        <v>139</v>
      </c>
      <c r="B7" s="110" t="s">
        <v>12</v>
      </c>
      <c r="C7" s="111">
        <v>24</v>
      </c>
      <c r="D7" s="112">
        <v>4</v>
      </c>
      <c r="E7" s="113">
        <f>F7*D7</f>
        <v>2920</v>
      </c>
      <c r="F7" s="113">
        <f>365*2</f>
        <v>730</v>
      </c>
      <c r="G7" s="114"/>
      <c r="H7" s="247"/>
      <c r="I7" s="115">
        <f>E7*H7</f>
        <v>0</v>
      </c>
      <c r="J7" s="116">
        <v>8</v>
      </c>
      <c r="K7" s="117">
        <f t="shared" ref="K7:K9" si="0">I7*(100+J7)/100</f>
        <v>0</v>
      </c>
      <c r="L7" s="95"/>
    </row>
    <row r="8" spans="1:13">
      <c r="A8" s="260"/>
      <c r="B8" s="110" t="s">
        <v>92</v>
      </c>
      <c r="C8" s="111">
        <v>24</v>
      </c>
      <c r="D8" s="112">
        <v>2</v>
      </c>
      <c r="E8" s="113">
        <f t="shared" ref="E8:E9" si="1">F8*D8</f>
        <v>1460</v>
      </c>
      <c r="F8" s="113">
        <f t="shared" ref="F8:F9" si="2">365*2</f>
        <v>730</v>
      </c>
      <c r="G8" s="114"/>
      <c r="H8" s="247"/>
      <c r="I8" s="115">
        <f>E8*H8</f>
        <v>0</v>
      </c>
      <c r="J8" s="116">
        <v>8</v>
      </c>
      <c r="K8" s="117">
        <f t="shared" si="0"/>
        <v>0</v>
      </c>
      <c r="L8" s="95"/>
    </row>
    <row r="9" spans="1:13">
      <c r="A9" s="261"/>
      <c r="B9" s="118" t="s">
        <v>11</v>
      </c>
      <c r="C9" s="116">
        <v>24</v>
      </c>
      <c r="D9" s="119">
        <v>2</v>
      </c>
      <c r="E9" s="113">
        <f t="shared" si="1"/>
        <v>1460</v>
      </c>
      <c r="F9" s="113">
        <f t="shared" si="2"/>
        <v>730</v>
      </c>
      <c r="G9" s="113"/>
      <c r="H9" s="247"/>
      <c r="I9" s="115">
        <f>E9*H9</f>
        <v>0</v>
      </c>
      <c r="J9" s="116">
        <v>8</v>
      </c>
      <c r="K9" s="117">
        <f t="shared" si="0"/>
        <v>0</v>
      </c>
      <c r="L9" s="95"/>
    </row>
    <row r="10" spans="1:13">
      <c r="A10" s="95"/>
      <c r="B10" s="120"/>
      <c r="C10" s="95"/>
      <c r="D10" s="120"/>
      <c r="E10" s="95"/>
      <c r="F10" s="120"/>
      <c r="G10" s="95"/>
      <c r="H10" s="120"/>
      <c r="I10" s="95"/>
      <c r="J10" s="120"/>
      <c r="K10" s="95"/>
      <c r="L10" s="95"/>
    </row>
    <row r="11" spans="1:13">
      <c r="A11" s="95"/>
      <c r="B11" s="120"/>
      <c r="C11" s="95"/>
      <c r="D11" s="120"/>
      <c r="E11" s="95"/>
      <c r="F11" s="120"/>
      <c r="G11" s="95"/>
      <c r="H11" s="121" t="s">
        <v>8</v>
      </c>
      <c r="I11" s="122">
        <f>SUM(I7:I9)</f>
        <v>0</v>
      </c>
      <c r="J11" s="123"/>
      <c r="K11" s="122">
        <f>SUM(K7:K9)</f>
        <v>0</v>
      </c>
      <c r="L11" s="95"/>
      <c r="M11" s="80"/>
    </row>
    <row r="12" spans="1:13">
      <c r="A12" s="9" t="s">
        <v>36</v>
      </c>
      <c r="B12" s="10"/>
      <c r="C12" s="10"/>
      <c r="D12" s="10"/>
      <c r="E12" s="11"/>
      <c r="F12" s="11"/>
      <c r="G12" s="11"/>
      <c r="H12" s="11"/>
      <c r="I12" s="11"/>
      <c r="J12" s="11"/>
    </row>
    <row r="13" spans="1:13">
      <c r="A13" s="10"/>
      <c r="B13" s="10"/>
      <c r="C13" s="10"/>
      <c r="D13" s="10"/>
      <c r="E13" s="10"/>
      <c r="F13" s="10"/>
      <c r="G13" s="10"/>
      <c r="H13" s="10"/>
      <c r="I13" s="10"/>
      <c r="J13" s="10"/>
    </row>
    <row r="14" spans="1:13" ht="44.25" customHeight="1">
      <c r="A14" s="254" t="s">
        <v>96</v>
      </c>
      <c r="B14" s="255"/>
      <c r="C14" s="255"/>
      <c r="D14" s="255"/>
      <c r="E14" s="255"/>
      <c r="F14" s="255"/>
      <c r="G14" s="255"/>
      <c r="H14" s="255"/>
      <c r="I14" s="255"/>
      <c r="J14" s="255"/>
    </row>
    <row r="15" spans="1:13">
      <c r="A15" s="81"/>
      <c r="B15" s="82"/>
      <c r="C15" s="82"/>
      <c r="D15" s="82"/>
      <c r="E15" s="82"/>
      <c r="F15" s="82"/>
      <c r="G15" s="82"/>
      <c r="H15" s="82"/>
      <c r="I15" s="82"/>
      <c r="J15" s="82"/>
    </row>
    <row r="16" spans="1:13">
      <c r="A16" s="83" t="s">
        <v>37</v>
      </c>
      <c r="B16" s="14"/>
      <c r="C16" s="14"/>
      <c r="D16" s="14"/>
      <c r="E16" s="15"/>
      <c r="F16" s="15"/>
      <c r="G16" s="15"/>
      <c r="H16" s="15"/>
      <c r="I16" s="15"/>
      <c r="J16" s="15"/>
    </row>
    <row r="17" spans="1:19">
      <c r="A17" s="83" t="s">
        <v>38</v>
      </c>
      <c r="B17" s="14"/>
      <c r="C17" s="14"/>
      <c r="D17" s="14"/>
      <c r="E17" s="15"/>
      <c r="F17" s="15"/>
      <c r="G17" s="15"/>
      <c r="H17" s="15"/>
      <c r="I17" s="15"/>
      <c r="J17" s="15"/>
    </row>
    <row r="18" spans="1:19">
      <c r="A18" s="124" t="s">
        <v>153</v>
      </c>
      <c r="B18" s="124"/>
      <c r="C18" s="124"/>
      <c r="D18" s="124"/>
      <c r="E18" s="125"/>
      <c r="F18" s="125"/>
      <c r="G18" s="125"/>
      <c r="H18" s="125"/>
      <c r="I18" s="125"/>
      <c r="J18" s="125"/>
      <c r="K18" s="126"/>
      <c r="L18" s="126"/>
      <c r="M18" s="126"/>
      <c r="N18" s="126"/>
      <c r="O18" s="126"/>
      <c r="P18" s="126"/>
      <c r="Q18" s="126"/>
      <c r="R18" s="126"/>
      <c r="S18" s="126"/>
    </row>
    <row r="19" spans="1:19" ht="15" thickBot="1">
      <c r="A19" s="250" t="s">
        <v>26</v>
      </c>
      <c r="B19" s="250"/>
      <c r="C19" s="250"/>
      <c r="D19" s="250"/>
      <c r="E19" s="250"/>
      <c r="F19" s="250"/>
      <c r="G19" s="250"/>
      <c r="H19" s="250"/>
      <c r="I19" s="250"/>
      <c r="J19" s="250"/>
      <c r="K19" s="250"/>
      <c r="L19" s="87"/>
      <c r="M19" s="87"/>
      <c r="N19" s="87"/>
      <c r="O19" s="87"/>
      <c r="P19" s="87"/>
      <c r="Q19" s="87"/>
      <c r="R19" s="87"/>
      <c r="S19" s="87"/>
    </row>
    <row r="20" spans="1:19" ht="100.5" thickBot="1">
      <c r="A20" s="127" t="s">
        <v>114</v>
      </c>
      <c r="B20" s="128" t="s">
        <v>115</v>
      </c>
      <c r="C20" s="128" t="s">
        <v>49</v>
      </c>
      <c r="D20" s="129" t="s">
        <v>116</v>
      </c>
      <c r="E20" s="129" t="s">
        <v>117</v>
      </c>
      <c r="F20" s="129" t="s">
        <v>118</v>
      </c>
      <c r="G20" s="130" t="s">
        <v>119</v>
      </c>
      <c r="H20" s="130" t="s">
        <v>120</v>
      </c>
      <c r="I20" s="131" t="s">
        <v>121</v>
      </c>
      <c r="J20" s="129" t="s">
        <v>122</v>
      </c>
      <c r="K20" s="129" t="s">
        <v>123</v>
      </c>
      <c r="L20" s="132" t="s">
        <v>124</v>
      </c>
      <c r="M20" s="132" t="s">
        <v>125</v>
      </c>
      <c r="N20" s="133" t="s">
        <v>126</v>
      </c>
      <c r="O20" s="133" t="s">
        <v>127</v>
      </c>
      <c r="P20" s="133" t="s">
        <v>128</v>
      </c>
      <c r="Q20" s="133" t="s">
        <v>129</v>
      </c>
      <c r="R20" s="134" t="s">
        <v>130</v>
      </c>
      <c r="S20" s="134" t="s">
        <v>131</v>
      </c>
    </row>
    <row r="21" spans="1:19" ht="15" thickBot="1">
      <c r="A21" s="251" t="s">
        <v>132</v>
      </c>
      <c r="B21" s="252"/>
      <c r="C21" s="252"/>
      <c r="D21" s="252"/>
      <c r="E21" s="252"/>
      <c r="F21" s="252"/>
      <c r="G21" s="252"/>
      <c r="H21" s="252"/>
      <c r="I21" s="252"/>
      <c r="J21" s="252"/>
      <c r="K21" s="252"/>
      <c r="L21" s="252"/>
      <c r="M21" s="252"/>
      <c r="N21" s="252"/>
      <c r="O21" s="252"/>
      <c r="P21" s="252"/>
      <c r="Q21" s="252"/>
      <c r="R21" s="252"/>
      <c r="S21" s="253"/>
    </row>
    <row r="22" spans="1:19" ht="28.5">
      <c r="A22" s="135" t="s">
        <v>133</v>
      </c>
      <c r="B22" s="96" t="s">
        <v>137</v>
      </c>
      <c r="C22" s="136" t="s">
        <v>10</v>
      </c>
      <c r="D22" s="137">
        <f>E22*50%</f>
        <v>32</v>
      </c>
      <c r="E22" s="244">
        <f>32*2</f>
        <v>64</v>
      </c>
      <c r="F22" s="137">
        <f>E22*80%</f>
        <v>51.2</v>
      </c>
      <c r="G22" s="136"/>
      <c r="H22" s="138"/>
      <c r="I22" s="138"/>
      <c r="J22" s="137">
        <f>E22</f>
        <v>64</v>
      </c>
      <c r="K22" s="137">
        <f>F22</f>
        <v>51.2</v>
      </c>
      <c r="L22" s="245"/>
      <c r="M22" s="139">
        <v>0.08</v>
      </c>
      <c r="N22" s="140">
        <f>ROUND(L22*J22,2)</f>
        <v>0</v>
      </c>
      <c r="O22" s="140">
        <f>ROUND(N22+N22*M22,2)</f>
        <v>0</v>
      </c>
      <c r="P22" s="140">
        <f>ROUND(L22*K22,2)</f>
        <v>0</v>
      </c>
      <c r="Q22" s="140">
        <f>ROUND(P22+P22*M22,2)</f>
        <v>0</v>
      </c>
      <c r="R22" s="141"/>
      <c r="S22" s="141"/>
    </row>
    <row r="23" spans="1:19" ht="57.75" thickBot="1">
      <c r="A23" s="135" t="s">
        <v>134</v>
      </c>
      <c r="B23" s="98" t="s">
        <v>138</v>
      </c>
      <c r="C23" s="136" t="s">
        <v>135</v>
      </c>
      <c r="D23" s="137">
        <f>E23*50%</f>
        <v>8</v>
      </c>
      <c r="E23" s="244">
        <f>8*2</f>
        <v>16</v>
      </c>
      <c r="F23" s="137">
        <f>E23*80%</f>
        <v>12.8</v>
      </c>
      <c r="G23" s="136"/>
      <c r="H23" s="138"/>
      <c r="I23" s="138"/>
      <c r="J23" s="137">
        <f>E23</f>
        <v>16</v>
      </c>
      <c r="K23" s="137">
        <f>F23</f>
        <v>12.8</v>
      </c>
      <c r="L23" s="245"/>
      <c r="M23" s="139">
        <v>0.08</v>
      </c>
      <c r="N23" s="140">
        <f>ROUND(L23*J23,2)</f>
        <v>0</v>
      </c>
      <c r="O23" s="140">
        <f>ROUND(N23+N23*M23,2)</f>
        <v>0</v>
      </c>
      <c r="P23" s="140">
        <f>ROUND(L23*K23,2)</f>
        <v>0</v>
      </c>
      <c r="Q23" s="140">
        <f>ROUND(P23+P23*M23,2)</f>
        <v>0</v>
      </c>
      <c r="R23" s="141"/>
      <c r="S23" s="141"/>
    </row>
    <row r="24" spans="1:19" ht="15" thickBot="1">
      <c r="A24" s="87"/>
      <c r="B24" s="87"/>
      <c r="C24" s="87"/>
      <c r="D24" s="87"/>
      <c r="E24" s="87"/>
      <c r="F24" s="87"/>
      <c r="G24" s="87"/>
      <c r="H24" s="87"/>
      <c r="I24" s="87"/>
      <c r="J24" s="87"/>
      <c r="K24" s="87"/>
      <c r="L24" s="87"/>
      <c r="M24" s="99" t="s">
        <v>136</v>
      </c>
      <c r="N24" s="100">
        <f>SUM(N22:N23)</f>
        <v>0</v>
      </c>
      <c r="O24" s="100">
        <f>SUM(O22:O23)</f>
        <v>0</v>
      </c>
      <c r="P24" s="101">
        <f>SUM(P22:P23)</f>
        <v>0</v>
      </c>
      <c r="Q24" s="102">
        <f>SUM(Q22:Q23)</f>
        <v>0</v>
      </c>
      <c r="R24" s="87"/>
      <c r="S24" s="87"/>
    </row>
    <row r="25" spans="1:19">
      <c r="A25" s="87"/>
      <c r="B25" s="87"/>
      <c r="C25" s="87"/>
      <c r="D25" s="87"/>
      <c r="E25" s="87"/>
      <c r="F25" s="87"/>
      <c r="G25" s="87"/>
      <c r="H25" s="87"/>
      <c r="I25" s="87"/>
      <c r="J25" s="87"/>
      <c r="K25" s="87"/>
      <c r="L25" s="87"/>
      <c r="M25" s="87"/>
      <c r="N25" s="87"/>
      <c r="O25" s="87"/>
      <c r="P25" s="87"/>
      <c r="Q25" s="87"/>
      <c r="R25" s="87"/>
      <c r="S25" s="87"/>
    </row>
    <row r="26" spans="1:19">
      <c r="A26" s="160" t="s">
        <v>36</v>
      </c>
      <c r="B26" s="161"/>
      <c r="C26" s="161"/>
      <c r="D26" s="161"/>
      <c r="E26" s="162"/>
      <c r="F26" s="162"/>
      <c r="G26" s="162"/>
      <c r="H26" s="162"/>
      <c r="I26" s="162"/>
      <c r="J26" s="162"/>
      <c r="K26" s="164"/>
      <c r="L26" s="164"/>
      <c r="M26" s="164"/>
      <c r="N26" s="164"/>
      <c r="O26" s="164"/>
      <c r="P26" s="164"/>
      <c r="Q26" s="164"/>
      <c r="R26" s="164"/>
      <c r="S26" s="164"/>
    </row>
    <row r="27" spans="1:19">
      <c r="A27" s="184"/>
      <c r="B27" s="184"/>
      <c r="C27" s="184"/>
      <c r="D27" s="184"/>
      <c r="E27" s="184"/>
      <c r="F27" s="184"/>
      <c r="G27" s="184"/>
      <c r="H27" s="184"/>
      <c r="I27" s="184"/>
      <c r="J27" s="184"/>
      <c r="K27" s="164"/>
      <c r="L27" s="164"/>
      <c r="M27" s="164"/>
      <c r="N27" s="164"/>
      <c r="O27" s="164"/>
      <c r="P27" s="164"/>
      <c r="Q27" s="164"/>
      <c r="R27" s="164"/>
      <c r="S27" s="164"/>
    </row>
    <row r="28" spans="1:19" ht="35.25" customHeight="1">
      <c r="A28" s="248" t="s">
        <v>96</v>
      </c>
      <c r="B28" s="249"/>
      <c r="C28" s="249"/>
      <c r="D28" s="249"/>
      <c r="E28" s="249"/>
      <c r="F28" s="249"/>
      <c r="G28" s="249"/>
      <c r="H28" s="249"/>
      <c r="I28" s="249"/>
      <c r="J28" s="249"/>
      <c r="K28" s="164"/>
      <c r="L28" s="164"/>
      <c r="M28" s="164"/>
      <c r="N28" s="164"/>
      <c r="O28" s="164"/>
      <c r="P28" s="164"/>
      <c r="Q28" s="164"/>
      <c r="R28" s="164"/>
      <c r="S28" s="164"/>
    </row>
    <row r="29" spans="1:19">
      <c r="A29" s="239"/>
      <c r="B29" s="240"/>
      <c r="C29" s="240"/>
      <c r="D29" s="240"/>
      <c r="E29" s="240"/>
      <c r="F29" s="240"/>
      <c r="G29" s="240"/>
      <c r="H29" s="240"/>
      <c r="I29" s="240"/>
      <c r="J29" s="240"/>
      <c r="K29" s="164"/>
      <c r="L29" s="164"/>
      <c r="M29" s="164"/>
      <c r="N29" s="164"/>
      <c r="O29" s="164"/>
      <c r="P29" s="164"/>
      <c r="Q29" s="164"/>
      <c r="R29" s="164"/>
      <c r="S29" s="164"/>
    </row>
    <row r="30" spans="1:19">
      <c r="A30" s="165" t="s">
        <v>37</v>
      </c>
      <c r="B30" s="93"/>
      <c r="C30" s="93"/>
      <c r="D30" s="93"/>
      <c r="E30" s="94"/>
      <c r="F30" s="94"/>
      <c r="G30" s="94"/>
      <c r="H30" s="94"/>
      <c r="I30" s="94"/>
      <c r="J30" s="94"/>
      <c r="K30" s="164"/>
      <c r="L30" s="164"/>
      <c r="M30" s="164"/>
      <c r="N30" s="164"/>
      <c r="O30" s="164"/>
      <c r="P30" s="164"/>
      <c r="Q30" s="164"/>
      <c r="R30" s="164"/>
      <c r="S30" s="164"/>
    </row>
    <row r="31" spans="1:19">
      <c r="A31" s="165" t="s">
        <v>38</v>
      </c>
      <c r="B31" s="93"/>
      <c r="C31" s="93"/>
      <c r="D31" s="93"/>
      <c r="E31" s="94"/>
      <c r="F31" s="94"/>
      <c r="G31" s="94"/>
      <c r="H31" s="94"/>
      <c r="I31" s="94"/>
      <c r="J31" s="94"/>
      <c r="K31" s="164"/>
      <c r="L31" s="164"/>
      <c r="M31" s="164"/>
      <c r="N31" s="164"/>
      <c r="O31" s="164"/>
      <c r="P31" s="164"/>
      <c r="Q31" s="164"/>
      <c r="R31" s="164"/>
      <c r="S31" s="164"/>
    </row>
    <row r="32" spans="1:19">
      <c r="A32" s="89" t="s">
        <v>36</v>
      </c>
      <c r="B32" s="90"/>
      <c r="C32" s="90"/>
      <c r="D32" s="90"/>
      <c r="E32" s="91"/>
      <c r="F32" s="91"/>
      <c r="G32" s="91"/>
      <c r="H32" s="91"/>
      <c r="I32" s="91"/>
      <c r="J32" s="91"/>
      <c r="K32" s="87"/>
      <c r="L32" s="87"/>
      <c r="M32" s="87"/>
      <c r="N32" s="87"/>
      <c r="O32" s="87"/>
      <c r="P32" s="87"/>
      <c r="Q32" s="87"/>
      <c r="R32" s="87"/>
      <c r="S32" s="87"/>
    </row>
    <row r="33" spans="1:19">
      <c r="A33" s="92"/>
      <c r="B33" s="92"/>
      <c r="C33" s="92"/>
      <c r="D33" s="92"/>
      <c r="E33" s="92"/>
      <c r="F33" s="92"/>
      <c r="G33" s="92"/>
      <c r="H33" s="92"/>
      <c r="I33" s="92"/>
      <c r="J33" s="92"/>
      <c r="K33" s="87"/>
      <c r="L33" s="87"/>
      <c r="M33" s="87"/>
      <c r="N33" s="87"/>
      <c r="O33" s="87"/>
      <c r="P33" s="87"/>
      <c r="Q33" s="87"/>
      <c r="R33" s="87"/>
      <c r="S33" s="87"/>
    </row>
    <row r="34" spans="1:19">
      <c r="A34" s="14"/>
      <c r="B34" s="14"/>
      <c r="C34" s="14"/>
      <c r="D34" s="14"/>
      <c r="E34" s="14"/>
      <c r="F34" s="14"/>
      <c r="G34" s="14"/>
      <c r="H34" s="14"/>
      <c r="I34" s="14"/>
      <c r="J34" s="14"/>
      <c r="K34" s="14"/>
    </row>
    <row r="35" spans="1:19" customFormat="1">
      <c r="A35" s="14"/>
      <c r="B35" s="14"/>
      <c r="C35" s="14"/>
      <c r="D35" s="14"/>
      <c r="E35" s="15"/>
      <c r="F35" s="15"/>
      <c r="G35" s="15"/>
      <c r="H35" s="15" t="s">
        <v>39</v>
      </c>
      <c r="I35" s="15"/>
      <c r="J35" s="15"/>
    </row>
    <row r="36" spans="1:19" customFormat="1">
      <c r="A36" s="14"/>
      <c r="B36" s="14"/>
      <c r="C36" s="14"/>
      <c r="D36" s="14"/>
      <c r="E36" s="15"/>
      <c r="F36" s="15"/>
      <c r="G36" s="15"/>
      <c r="H36" s="15" t="s">
        <v>40</v>
      </c>
      <c r="I36" s="15"/>
      <c r="J36" s="15"/>
    </row>
    <row r="37" spans="1:19" ht="44.25" customHeight="1">
      <c r="A37" s="14"/>
      <c r="B37" s="14"/>
      <c r="C37" s="14"/>
      <c r="D37" s="14"/>
      <c r="E37" s="14"/>
      <c r="F37" s="14"/>
      <c r="G37" s="14"/>
      <c r="H37" s="14"/>
      <c r="I37" s="14"/>
      <c r="J37" s="14"/>
      <c r="K37" s="14"/>
    </row>
    <row r="38" spans="1:19">
      <c r="A38" s="14"/>
      <c r="B38" s="14"/>
      <c r="C38" s="14"/>
      <c r="D38" s="14"/>
      <c r="E38" s="14"/>
      <c r="F38" s="14"/>
      <c r="G38" s="14"/>
      <c r="H38" s="14"/>
      <c r="I38" s="14"/>
      <c r="J38" s="14"/>
      <c r="K38" s="14"/>
    </row>
    <row r="39" spans="1:19">
      <c r="A39" s="14"/>
      <c r="B39" s="14"/>
      <c r="C39" s="14"/>
      <c r="D39" s="14"/>
      <c r="E39" s="14"/>
      <c r="F39" s="14"/>
      <c r="G39" s="14"/>
      <c r="H39" s="14"/>
      <c r="I39" s="14"/>
      <c r="J39" s="14"/>
      <c r="K39" s="14"/>
    </row>
    <row r="40" spans="1:19">
      <c r="A40" s="14"/>
      <c r="B40" s="14"/>
      <c r="C40" s="14"/>
      <c r="D40" s="14"/>
      <c r="E40" s="14"/>
      <c r="F40" s="14"/>
      <c r="G40" s="14"/>
      <c r="H40" s="14"/>
      <c r="I40" s="14"/>
      <c r="J40" s="14"/>
      <c r="K40" s="14"/>
    </row>
    <row r="41" spans="1:19">
      <c r="A41" s="14"/>
      <c r="B41" s="14"/>
      <c r="C41" s="14"/>
      <c r="D41" s="14"/>
      <c r="E41" s="14"/>
      <c r="F41" s="14"/>
      <c r="G41" s="14"/>
      <c r="H41" s="14"/>
      <c r="I41" s="14"/>
      <c r="J41" s="14"/>
      <c r="K41" s="14"/>
    </row>
    <row r="42" spans="1:19">
      <c r="A42" s="14"/>
      <c r="B42" s="14"/>
      <c r="C42" s="14"/>
      <c r="D42" s="14"/>
      <c r="E42" s="14"/>
      <c r="F42" s="14"/>
      <c r="G42" s="14" t="s">
        <v>39</v>
      </c>
      <c r="H42" s="14"/>
      <c r="I42" s="14"/>
      <c r="J42" s="14"/>
      <c r="K42" s="14"/>
    </row>
    <row r="43" spans="1:19">
      <c r="A43" s="14"/>
      <c r="B43" s="14"/>
      <c r="C43" s="14"/>
      <c r="D43" s="14"/>
      <c r="E43" s="14"/>
      <c r="F43" s="14"/>
      <c r="G43" s="14" t="s">
        <v>39</v>
      </c>
      <c r="H43" s="14"/>
      <c r="I43" s="14"/>
      <c r="J43" s="14"/>
      <c r="K43" s="14"/>
    </row>
    <row r="44" spans="1:19">
      <c r="A44" s="14"/>
      <c r="B44" s="14"/>
      <c r="C44" s="14"/>
      <c r="D44" s="15"/>
      <c r="E44" s="15"/>
      <c r="F44" s="15"/>
      <c r="G44" s="15" t="s">
        <v>40</v>
      </c>
      <c r="H44" s="15"/>
      <c r="I44" s="15"/>
    </row>
  </sheetData>
  <mergeCells count="14">
    <mergeCell ref="A28:J28"/>
    <mergeCell ref="A19:K19"/>
    <mergeCell ref="A21:S21"/>
    <mergeCell ref="A14:J14"/>
    <mergeCell ref="A2:B2"/>
    <mergeCell ref="H4:H5"/>
    <mergeCell ref="I4:K4"/>
    <mergeCell ref="A7:A9"/>
    <mergeCell ref="A3:K3"/>
    <mergeCell ref="A4:B5"/>
    <mergeCell ref="C4:C5"/>
    <mergeCell ref="D4:D5"/>
    <mergeCell ref="E4:E5"/>
    <mergeCell ref="F4:F5"/>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K11" sqref="K11"/>
    </sheetView>
  </sheetViews>
  <sheetFormatPr defaultRowHeight="14.25"/>
  <cols>
    <col min="1" max="1" width="18" customWidth="1"/>
    <col min="2" max="2" width="27.75" customWidth="1"/>
    <col min="3" max="3" width="17.75" customWidth="1"/>
    <col min="4" max="4" width="18" customWidth="1"/>
    <col min="6" max="6" width="11" bestFit="1" customWidth="1"/>
    <col min="7" max="7" width="13.125" bestFit="1" customWidth="1"/>
    <col min="9" max="9" width="13.125" bestFit="1" customWidth="1"/>
    <col min="11" max="12" width="13.125" bestFit="1" customWidth="1"/>
  </cols>
  <sheetData>
    <row r="1" spans="1:13" ht="15">
      <c r="B1" s="16" t="s">
        <v>41</v>
      </c>
    </row>
    <row r="2" spans="1:13" ht="15">
      <c r="A2" s="266" t="s">
        <v>53</v>
      </c>
      <c r="B2" s="266"/>
    </row>
    <row r="3" spans="1:13" ht="15">
      <c r="A3" s="53"/>
      <c r="B3" s="269" t="s">
        <v>26</v>
      </c>
      <c r="C3" s="269"/>
      <c r="D3" s="269"/>
      <c r="E3" s="269"/>
      <c r="F3" s="269"/>
      <c r="G3" s="269"/>
      <c r="H3" s="269"/>
      <c r="I3" s="269"/>
      <c r="J3" s="269"/>
      <c r="K3" s="269"/>
    </row>
    <row r="4" spans="1:13" ht="114">
      <c r="A4" s="270" t="s">
        <v>25</v>
      </c>
      <c r="B4" s="271"/>
      <c r="C4" s="51" t="s">
        <v>33</v>
      </c>
      <c r="D4" s="51" t="s">
        <v>28</v>
      </c>
      <c r="E4" s="51" t="s">
        <v>27</v>
      </c>
      <c r="F4" s="50" t="s">
        <v>29</v>
      </c>
      <c r="G4" s="50" t="s">
        <v>30</v>
      </c>
      <c r="H4" s="51" t="s">
        <v>31</v>
      </c>
      <c r="I4" s="51" t="s">
        <v>32</v>
      </c>
    </row>
    <row r="5" spans="1:13">
      <c r="A5" s="3" t="s">
        <v>13</v>
      </c>
      <c r="B5" s="3" t="s">
        <v>14</v>
      </c>
      <c r="C5" s="3" t="s">
        <v>15</v>
      </c>
      <c r="D5" s="3" t="s">
        <v>16</v>
      </c>
      <c r="E5" s="3" t="s">
        <v>17</v>
      </c>
      <c r="F5" s="3" t="s">
        <v>18</v>
      </c>
      <c r="G5" s="3" t="s">
        <v>19</v>
      </c>
      <c r="H5" s="3" t="s">
        <v>20</v>
      </c>
      <c r="I5" s="3" t="s">
        <v>21</v>
      </c>
    </row>
    <row r="6" spans="1:13" ht="15">
      <c r="A6" s="272" t="s">
        <v>93</v>
      </c>
      <c r="B6" s="6" t="s">
        <v>12</v>
      </c>
      <c r="C6" s="2"/>
      <c r="D6" s="56">
        <v>25</v>
      </c>
      <c r="E6" s="2" t="s">
        <v>10</v>
      </c>
      <c r="F6" s="1">
        <v>740</v>
      </c>
      <c r="G6" s="7">
        <f t="shared" ref="G6" si="0">D6*F6</f>
        <v>18500</v>
      </c>
      <c r="H6" s="2">
        <v>8</v>
      </c>
      <c r="I6" s="7">
        <f t="shared" ref="I6" si="1">G6*1.08</f>
        <v>19980</v>
      </c>
      <c r="K6" s="4"/>
      <c r="L6" s="4"/>
      <c r="M6" s="8"/>
    </row>
    <row r="7" spans="1:13" ht="28.5">
      <c r="A7" s="273"/>
      <c r="B7" s="57" t="s">
        <v>94</v>
      </c>
      <c r="C7" s="2"/>
      <c r="D7" s="56">
        <v>8</v>
      </c>
      <c r="E7" s="2" t="s">
        <v>34</v>
      </c>
      <c r="F7" s="1">
        <v>850</v>
      </c>
      <c r="G7" s="7">
        <f t="shared" ref="G7" si="2">D7*F7</f>
        <v>6800</v>
      </c>
      <c r="H7" s="2">
        <v>7</v>
      </c>
      <c r="I7" s="7">
        <f t="shared" ref="I7" si="3">G7*1.08</f>
        <v>7344.0000000000009</v>
      </c>
      <c r="K7" s="4"/>
      <c r="L7" s="4"/>
      <c r="M7" s="8"/>
    </row>
    <row r="8" spans="1:13" ht="15">
      <c r="A8" s="274"/>
      <c r="B8" s="57"/>
      <c r="C8" s="2"/>
      <c r="D8" s="56"/>
      <c r="E8" s="2"/>
      <c r="F8" s="1"/>
      <c r="G8" s="7"/>
      <c r="H8" s="2"/>
      <c r="I8" s="7"/>
      <c r="K8" s="4"/>
      <c r="L8" s="4"/>
      <c r="M8" s="8"/>
    </row>
    <row r="9" spans="1:13" ht="15">
      <c r="A9" s="52"/>
      <c r="B9" s="52"/>
      <c r="F9" s="75" t="s">
        <v>35</v>
      </c>
      <c r="G9" s="76">
        <f>SUM(G6:G8)</f>
        <v>25300</v>
      </c>
      <c r="H9" s="75"/>
      <c r="I9" s="76">
        <f>SUM(I6:I8)</f>
        <v>27324</v>
      </c>
      <c r="K9" s="5"/>
    </row>
    <row r="11" spans="1:13">
      <c r="A11" s="10"/>
      <c r="B11" s="10"/>
      <c r="C11" s="10"/>
      <c r="D11" s="11"/>
      <c r="E11" s="11"/>
      <c r="F11" s="11"/>
      <c r="G11" s="11"/>
      <c r="H11" s="11"/>
    </row>
    <row r="12" spans="1:13" ht="20.25">
      <c r="A12" s="9" t="s">
        <v>36</v>
      </c>
      <c r="B12" s="10"/>
      <c r="C12" s="10"/>
      <c r="D12" s="77" t="s">
        <v>100</v>
      </c>
      <c r="E12" s="11"/>
      <c r="F12" s="11"/>
      <c r="G12" s="11"/>
      <c r="H12" s="11"/>
      <c r="I12" s="11"/>
    </row>
    <row r="13" spans="1:13">
      <c r="A13" s="12"/>
      <c r="B13" s="12"/>
      <c r="C13" s="12"/>
      <c r="D13" s="12"/>
      <c r="E13" s="12"/>
      <c r="F13" s="12"/>
      <c r="G13" s="12"/>
      <c r="H13" s="12"/>
      <c r="I13" s="12"/>
    </row>
    <row r="14" spans="1:13" ht="44.25" customHeight="1">
      <c r="A14" s="267" t="s">
        <v>96</v>
      </c>
      <c r="B14" s="268"/>
      <c r="C14" s="268"/>
      <c r="D14" s="268"/>
      <c r="E14" s="268"/>
      <c r="F14" s="268"/>
      <c r="G14" s="268"/>
      <c r="H14" s="268"/>
      <c r="I14" s="268"/>
    </row>
    <row r="15" spans="1:13">
      <c r="A15" s="17"/>
      <c r="B15" s="18"/>
      <c r="C15" s="18"/>
      <c r="D15" s="18"/>
      <c r="E15" s="18"/>
      <c r="F15" s="18"/>
      <c r="G15" s="18"/>
      <c r="H15" s="18"/>
      <c r="I15" s="18"/>
    </row>
    <row r="16" spans="1:13">
      <c r="A16" s="13" t="s">
        <v>37</v>
      </c>
      <c r="B16" s="14"/>
      <c r="C16" s="14"/>
      <c r="D16" s="15"/>
      <c r="E16" s="15"/>
      <c r="F16" s="15"/>
      <c r="G16" s="15"/>
      <c r="H16" s="15"/>
      <c r="I16" s="15"/>
    </row>
    <row r="17" spans="1:9">
      <c r="A17" s="13" t="s">
        <v>38</v>
      </c>
      <c r="B17" s="14"/>
      <c r="C17" s="14"/>
      <c r="D17" s="15"/>
      <c r="E17" s="15"/>
      <c r="F17" s="15"/>
      <c r="G17" s="15"/>
      <c r="H17" s="15"/>
      <c r="I17" s="15"/>
    </row>
    <row r="18" spans="1:9">
      <c r="A18" s="14"/>
      <c r="B18" s="14"/>
      <c r="C18" s="14"/>
      <c r="D18" s="15"/>
      <c r="E18" s="15"/>
      <c r="F18" s="15"/>
      <c r="G18" s="15"/>
      <c r="H18" s="15"/>
      <c r="I18" s="15"/>
    </row>
    <row r="19" spans="1:9">
      <c r="A19" s="14"/>
      <c r="B19" s="14"/>
      <c r="C19" s="14"/>
      <c r="D19" s="15"/>
      <c r="E19" s="15"/>
      <c r="F19" s="15"/>
      <c r="G19" s="15" t="s">
        <v>39</v>
      </c>
      <c r="H19" s="15"/>
      <c r="I19" s="15"/>
    </row>
    <row r="20" spans="1:9">
      <c r="A20" s="14"/>
      <c r="B20" s="14"/>
      <c r="C20" s="14"/>
      <c r="D20" s="15"/>
      <c r="E20" s="15"/>
      <c r="F20" s="15"/>
      <c r="G20" s="15" t="s">
        <v>40</v>
      </c>
      <c r="H20" s="15"/>
      <c r="I20" s="15"/>
    </row>
    <row r="21" spans="1:9">
      <c r="A21" s="12"/>
      <c r="B21" s="12"/>
      <c r="C21" s="12"/>
      <c r="D21" s="12"/>
      <c r="E21" s="12"/>
      <c r="F21" s="12"/>
      <c r="G21" s="12"/>
      <c r="H21" s="12"/>
    </row>
    <row r="22" spans="1:9">
      <c r="A22" s="18"/>
      <c r="B22" s="18"/>
      <c r="C22" s="18"/>
      <c r="D22" s="18"/>
      <c r="E22" s="18"/>
      <c r="F22" s="18"/>
      <c r="G22" s="18"/>
      <c r="H22" s="18"/>
    </row>
    <row r="23" spans="1:9">
      <c r="A23" s="14"/>
      <c r="B23" s="14"/>
      <c r="C23" s="14"/>
      <c r="D23" s="15"/>
      <c r="E23" s="15"/>
      <c r="F23" s="15"/>
      <c r="G23" s="15"/>
      <c r="H23" s="15"/>
    </row>
    <row r="24" spans="1:9">
      <c r="A24" s="14"/>
      <c r="B24" s="14"/>
      <c r="C24" s="14"/>
      <c r="D24" s="15"/>
      <c r="E24" s="15"/>
      <c r="F24" s="15"/>
      <c r="G24" s="15"/>
      <c r="H24" s="15"/>
    </row>
    <row r="25" spans="1:9">
      <c r="A25" s="14"/>
      <c r="B25" s="14"/>
      <c r="C25" s="14"/>
      <c r="D25" s="15"/>
      <c r="E25" s="15"/>
      <c r="F25" s="15"/>
      <c r="G25" s="15"/>
      <c r="H25" s="15"/>
    </row>
    <row r="26" spans="1:9">
      <c r="A26" s="14"/>
      <c r="B26" s="14"/>
      <c r="C26" s="14"/>
      <c r="D26" s="15"/>
      <c r="E26" s="15"/>
      <c r="F26" s="15" t="s">
        <v>39</v>
      </c>
      <c r="G26" s="15"/>
      <c r="H26" s="15"/>
    </row>
    <row r="27" spans="1:9">
      <c r="A27" s="14"/>
      <c r="B27" s="14"/>
      <c r="C27" s="14"/>
      <c r="D27" s="15"/>
      <c r="E27" s="15"/>
      <c r="F27" s="15" t="s">
        <v>40</v>
      </c>
      <c r="G27" s="15"/>
      <c r="H27" s="15"/>
    </row>
    <row r="30" spans="1:9">
      <c r="A30" s="10"/>
      <c r="B30" s="10"/>
      <c r="C30" s="11"/>
      <c r="D30" s="11"/>
      <c r="E30" s="11"/>
      <c r="F30" s="11"/>
      <c r="G30" s="11"/>
    </row>
    <row r="31" spans="1:9">
      <c r="A31" s="12"/>
      <c r="B31" s="12"/>
      <c r="C31" s="12"/>
      <c r="D31" s="12"/>
      <c r="E31" s="12"/>
      <c r="F31" s="12"/>
      <c r="G31" s="12"/>
    </row>
    <row r="32" spans="1:9" ht="44.25" customHeight="1">
      <c r="A32" s="268"/>
      <c r="B32" s="268"/>
      <c r="C32" s="268"/>
      <c r="D32" s="268"/>
      <c r="E32" s="268"/>
      <c r="F32" s="268"/>
      <c r="G32" s="268"/>
    </row>
    <row r="33" spans="1:7">
      <c r="A33" s="18"/>
      <c r="B33" s="18"/>
      <c r="C33" s="18"/>
      <c r="D33" s="18"/>
      <c r="E33" s="18"/>
      <c r="F33" s="18"/>
      <c r="G33" s="18"/>
    </row>
    <row r="34" spans="1:7">
      <c r="A34" s="14"/>
      <c r="B34" s="14"/>
      <c r="C34" s="15"/>
      <c r="D34" s="15"/>
      <c r="E34" s="15"/>
      <c r="F34" s="15"/>
      <c r="G34" s="15"/>
    </row>
    <row r="35" spans="1:7">
      <c r="A35" s="14"/>
      <c r="B35" s="14"/>
      <c r="C35" s="15"/>
      <c r="D35" s="15"/>
      <c r="E35" s="15"/>
      <c r="F35" s="15"/>
      <c r="G35" s="15"/>
    </row>
    <row r="36" spans="1:7">
      <c r="A36" s="14"/>
      <c r="B36" s="14"/>
      <c r="C36" s="15"/>
      <c r="D36" s="15"/>
      <c r="E36" s="15"/>
      <c r="F36" s="15"/>
      <c r="G36" s="15"/>
    </row>
    <row r="37" spans="1:7">
      <c r="A37" s="14"/>
      <c r="B37" s="14"/>
      <c r="C37" s="15"/>
      <c r="D37" s="15"/>
      <c r="E37" s="15" t="s">
        <v>39</v>
      </c>
      <c r="F37" s="15"/>
      <c r="G37" s="15"/>
    </row>
    <row r="38" spans="1:7">
      <c r="A38" s="14"/>
      <c r="B38" s="14"/>
      <c r="C38" s="15"/>
      <c r="D38" s="15"/>
      <c r="E38" s="15" t="s">
        <v>40</v>
      </c>
      <c r="F38" s="15"/>
      <c r="G38" s="15"/>
    </row>
  </sheetData>
  <mergeCells count="6">
    <mergeCell ref="A2:B2"/>
    <mergeCell ref="A14:I14"/>
    <mergeCell ref="B3:K3"/>
    <mergeCell ref="A32:G32"/>
    <mergeCell ref="A4:B4"/>
    <mergeCell ref="A6:A8"/>
  </mergeCells>
  <pageMargins left="0.70866141732283472" right="0.70866141732283472" top="0.74803149606299213" bottom="0.74803149606299213"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zoomScaleNormal="100" zoomScaleSheetLayoutView="130" workbookViewId="0">
      <selection activeCell="K19" sqref="K19"/>
    </sheetView>
  </sheetViews>
  <sheetFormatPr defaultColWidth="9" defaultRowHeight="14.25"/>
  <cols>
    <col min="1" max="1" width="28.125" style="79" customWidth="1"/>
    <col min="2" max="2" width="20" style="79" customWidth="1"/>
    <col min="3" max="3" width="8" style="79" customWidth="1"/>
    <col min="4" max="4" width="7.125" style="79" customWidth="1"/>
    <col min="5" max="5" width="6.875" style="79" customWidth="1"/>
    <col min="6" max="6" width="6.25" style="79" customWidth="1"/>
    <col min="7" max="7" width="11.375" style="79" customWidth="1"/>
    <col min="8" max="8" width="11" style="79" bestFit="1" customWidth="1"/>
    <col min="9" max="9" width="6.375" style="79" bestFit="1" customWidth="1"/>
    <col min="10" max="10" width="11" style="79" bestFit="1" customWidth="1"/>
    <col min="11" max="11" width="9" style="79"/>
    <col min="12" max="12" width="14.125" style="79" customWidth="1"/>
    <col min="13" max="13" width="12.75" style="79" customWidth="1"/>
    <col min="14" max="14" width="19.875" style="79" customWidth="1"/>
    <col min="15" max="15" width="15.375" style="79" customWidth="1"/>
    <col min="16" max="16" width="13.125" style="79" customWidth="1"/>
    <col min="17" max="17" width="13.25" style="79" customWidth="1"/>
    <col min="18" max="16384" width="9" style="79"/>
  </cols>
  <sheetData>
    <row r="1" spans="1:10">
      <c r="A1" s="143" t="s">
        <v>41</v>
      </c>
      <c r="B1" s="143"/>
      <c r="C1" s="144"/>
      <c r="D1" s="144"/>
      <c r="E1" s="144"/>
      <c r="F1" s="144"/>
      <c r="G1" s="144"/>
      <c r="H1" s="144"/>
      <c r="I1" s="144"/>
      <c r="J1" s="144"/>
    </row>
    <row r="2" spans="1:10">
      <c r="A2" s="143" t="s">
        <v>167</v>
      </c>
      <c r="B2" s="143"/>
      <c r="C2" s="144"/>
      <c r="D2" s="144"/>
      <c r="E2" s="144"/>
      <c r="F2" s="144"/>
      <c r="G2" s="144"/>
      <c r="H2" s="144"/>
      <c r="I2" s="144"/>
      <c r="J2" s="144"/>
    </row>
    <row r="3" spans="1:10">
      <c r="A3" s="144"/>
      <c r="B3" s="144"/>
      <c r="C3" s="144"/>
      <c r="D3" s="144"/>
      <c r="E3" s="144"/>
      <c r="F3" s="144"/>
      <c r="G3" s="144"/>
      <c r="H3" s="144"/>
      <c r="I3" s="144"/>
      <c r="J3" s="144"/>
    </row>
    <row r="4" spans="1:10" s="84" customFormat="1" ht="12.75">
      <c r="A4" s="144" t="s">
        <v>52</v>
      </c>
      <c r="B4" s="144"/>
      <c r="C4" s="144"/>
      <c r="D4" s="144"/>
      <c r="E4" s="144"/>
      <c r="F4" s="144"/>
      <c r="G4" s="144"/>
      <c r="H4" s="144"/>
      <c r="I4" s="144"/>
      <c r="J4" s="144"/>
    </row>
    <row r="5" spans="1:10" s="84" customFormat="1" ht="12.75">
      <c r="A5" s="144"/>
      <c r="B5" s="144"/>
      <c r="C5" s="144"/>
      <c r="D5" s="144"/>
      <c r="E5" s="144"/>
      <c r="F5" s="144"/>
      <c r="G5" s="144"/>
      <c r="H5" s="144"/>
      <c r="I5" s="144"/>
      <c r="J5" s="144"/>
    </row>
    <row r="6" spans="1:10" s="84" customFormat="1" ht="19.5" customHeight="1">
      <c r="A6" s="278" t="s">
        <v>112</v>
      </c>
      <c r="B6" s="279"/>
      <c r="C6" s="279"/>
      <c r="D6" s="279"/>
      <c r="E6" s="279"/>
      <c r="F6" s="279"/>
      <c r="G6" s="279"/>
      <c r="H6" s="279"/>
      <c r="I6" s="279"/>
      <c r="J6" s="280"/>
    </row>
    <row r="7" spans="1:10" s="84" customFormat="1" ht="18.75" customHeight="1">
      <c r="A7" s="281" t="s">
        <v>24</v>
      </c>
      <c r="B7" s="281"/>
      <c r="C7" s="275" t="s">
        <v>103</v>
      </c>
      <c r="D7" s="275" t="s">
        <v>104</v>
      </c>
      <c r="E7" s="275" t="s">
        <v>105</v>
      </c>
      <c r="F7" s="275" t="s">
        <v>110</v>
      </c>
      <c r="G7" s="275" t="s">
        <v>111</v>
      </c>
      <c r="H7" s="277" t="s">
        <v>108</v>
      </c>
      <c r="I7" s="277"/>
      <c r="J7" s="277"/>
    </row>
    <row r="8" spans="1:10" s="84" customFormat="1" ht="29.25" customHeight="1" thickBot="1">
      <c r="A8" s="281"/>
      <c r="B8" s="281"/>
      <c r="C8" s="276"/>
      <c r="D8" s="276"/>
      <c r="E8" s="276"/>
      <c r="F8" s="276"/>
      <c r="G8" s="276"/>
      <c r="H8" s="145" t="s">
        <v>6</v>
      </c>
      <c r="I8" s="145" t="s">
        <v>5</v>
      </c>
      <c r="J8" s="145" t="s">
        <v>7</v>
      </c>
    </row>
    <row r="9" spans="1:10" s="84" customFormat="1" ht="18" customHeight="1" thickBot="1">
      <c r="A9" s="146" t="s">
        <v>46</v>
      </c>
      <c r="B9" s="327" t="s">
        <v>169</v>
      </c>
      <c r="C9" s="147">
        <v>24</v>
      </c>
      <c r="D9" s="147">
        <v>6</v>
      </c>
      <c r="E9" s="147">
        <f>D9*F9</f>
        <v>4380</v>
      </c>
      <c r="F9" s="147">
        <f>365*2</f>
        <v>730</v>
      </c>
      <c r="G9" s="246"/>
      <c r="H9" s="148">
        <f>E9*G9</f>
        <v>0</v>
      </c>
      <c r="I9" s="149">
        <v>8</v>
      </c>
      <c r="J9" s="150">
        <f>H9*(100+I9)/100</f>
        <v>0</v>
      </c>
    </row>
    <row r="10" spans="1:10" s="84" customFormat="1" ht="12.75">
      <c r="A10" s="144"/>
      <c r="B10" s="144"/>
      <c r="C10" s="144"/>
      <c r="D10" s="144"/>
      <c r="E10" s="144"/>
      <c r="F10" s="144"/>
      <c r="G10" s="144"/>
      <c r="H10" s="144"/>
      <c r="I10" s="144"/>
      <c r="J10" s="144"/>
    </row>
    <row r="11" spans="1:10" s="84" customFormat="1" ht="19.5" customHeight="1">
      <c r="A11" s="278" t="s">
        <v>113</v>
      </c>
      <c r="B11" s="279"/>
      <c r="C11" s="279"/>
      <c r="D11" s="279"/>
      <c r="E11" s="279"/>
      <c r="F11" s="279"/>
      <c r="G11" s="279"/>
      <c r="H11" s="279"/>
      <c r="I11" s="279"/>
      <c r="J11" s="280"/>
    </row>
    <row r="12" spans="1:10" s="84" customFormat="1" ht="18.75" customHeight="1">
      <c r="A12" s="281" t="s">
        <v>24</v>
      </c>
      <c r="B12" s="281"/>
      <c r="C12" s="275" t="s">
        <v>103</v>
      </c>
      <c r="D12" s="275" t="s">
        <v>104</v>
      </c>
      <c r="E12" s="281" t="s">
        <v>42</v>
      </c>
      <c r="F12" s="286" t="s">
        <v>42</v>
      </c>
      <c r="G12" s="290" t="s">
        <v>44</v>
      </c>
      <c r="H12" s="277" t="s">
        <v>108</v>
      </c>
      <c r="I12" s="277"/>
      <c r="J12" s="277"/>
    </row>
    <row r="13" spans="1:10" s="84" customFormat="1" ht="28.5" customHeight="1" thickBot="1">
      <c r="A13" s="281"/>
      <c r="B13" s="281"/>
      <c r="C13" s="276"/>
      <c r="D13" s="276"/>
      <c r="E13" s="281"/>
      <c r="F13" s="287"/>
      <c r="G13" s="277"/>
      <c r="H13" s="145" t="s">
        <v>6</v>
      </c>
      <c r="I13" s="145" t="s">
        <v>5</v>
      </c>
      <c r="J13" s="145" t="s">
        <v>7</v>
      </c>
    </row>
    <row r="14" spans="1:10" ht="34.5" customHeight="1" thickBot="1">
      <c r="A14" s="291" t="s">
        <v>43</v>
      </c>
      <c r="B14" s="292"/>
      <c r="C14" s="147">
        <v>24</v>
      </c>
      <c r="D14" s="147">
        <v>1</v>
      </c>
      <c r="E14" s="151" t="s">
        <v>42</v>
      </c>
      <c r="F14" s="151" t="s">
        <v>42</v>
      </c>
      <c r="G14" s="246"/>
      <c r="H14" s="148">
        <f>C14*G14</f>
        <v>0</v>
      </c>
      <c r="I14" s="149">
        <v>8</v>
      </c>
      <c r="J14" s="150">
        <f>H14*(100+I14)/100</f>
        <v>0</v>
      </c>
    </row>
    <row r="15" spans="1:10" ht="15" thickBot="1">
      <c r="A15" s="142"/>
      <c r="B15" s="142"/>
      <c r="C15" s="152"/>
      <c r="D15" s="152"/>
      <c r="E15" s="152"/>
      <c r="F15" s="152"/>
      <c r="G15" s="153"/>
      <c r="H15" s="154"/>
      <c r="I15" s="155"/>
      <c r="J15" s="156"/>
    </row>
    <row r="16" spans="1:10" s="84" customFormat="1" ht="19.5" customHeight="1" thickBot="1">
      <c r="A16" s="293" t="s">
        <v>99</v>
      </c>
      <c r="B16" s="294"/>
      <c r="C16" s="294"/>
      <c r="D16" s="294"/>
      <c r="E16" s="294"/>
      <c r="F16" s="294"/>
      <c r="G16" s="294"/>
      <c r="H16" s="157">
        <f>SUM(H9+H14)</f>
        <v>0</v>
      </c>
      <c r="I16" s="158"/>
      <c r="J16" s="159">
        <f>SUM(J9+J14)</f>
        <v>0</v>
      </c>
    </row>
    <row r="17" spans="1:19" ht="30" customHeight="1">
      <c r="A17" s="160" t="s">
        <v>36</v>
      </c>
      <c r="B17" s="161"/>
      <c r="C17" s="161"/>
      <c r="D17" s="161"/>
      <c r="E17" s="161"/>
      <c r="F17" s="162"/>
      <c r="G17" s="162"/>
      <c r="H17" s="163"/>
      <c r="I17" s="162"/>
      <c r="J17" s="162"/>
    </row>
    <row r="18" spans="1:19" ht="55.5" customHeight="1">
      <c r="A18" s="288" t="s">
        <v>96</v>
      </c>
      <c r="B18" s="289"/>
      <c r="C18" s="289"/>
      <c r="D18" s="289"/>
      <c r="E18" s="289"/>
      <c r="F18" s="289"/>
      <c r="G18" s="289"/>
      <c r="H18" s="289"/>
      <c r="I18" s="289"/>
      <c r="J18" s="289"/>
    </row>
    <row r="19" spans="1:19">
      <c r="A19" s="142" t="s">
        <v>37</v>
      </c>
      <c r="B19" s="93"/>
      <c r="C19" s="93"/>
      <c r="D19" s="93"/>
      <c r="E19" s="93"/>
      <c r="F19" s="94"/>
      <c r="G19" s="94"/>
      <c r="H19" s="94"/>
      <c r="I19" s="94"/>
      <c r="J19" s="94"/>
    </row>
    <row r="20" spans="1:19">
      <c r="A20" s="142" t="s">
        <v>38</v>
      </c>
      <c r="B20" s="93"/>
      <c r="C20" s="93"/>
      <c r="D20" s="93"/>
      <c r="E20" s="93"/>
      <c r="F20" s="94"/>
      <c r="G20" s="94"/>
      <c r="H20" s="94"/>
      <c r="I20" s="94"/>
      <c r="J20" s="94"/>
    </row>
    <row r="21" spans="1:19">
      <c r="A21" s="84"/>
      <c r="B21" s="84"/>
      <c r="C21" s="84"/>
      <c r="D21" s="84"/>
      <c r="E21" s="84"/>
      <c r="F21" s="84"/>
      <c r="G21" s="84"/>
      <c r="H21" s="84"/>
      <c r="I21" s="84"/>
      <c r="J21" s="84"/>
    </row>
    <row r="22" spans="1:19">
      <c r="A22" s="14"/>
      <c r="B22" s="14"/>
      <c r="C22" s="14"/>
      <c r="D22" s="14"/>
      <c r="E22" s="15"/>
      <c r="F22" s="15"/>
      <c r="G22" s="15"/>
      <c r="H22" s="15"/>
      <c r="I22" s="15"/>
    </row>
    <row r="23" spans="1:19">
      <c r="A23" s="143" t="s">
        <v>41</v>
      </c>
      <c r="B23" s="164"/>
      <c r="C23" s="164"/>
      <c r="D23" s="164"/>
      <c r="E23" s="164"/>
      <c r="F23" s="164"/>
      <c r="G23" s="164"/>
      <c r="H23" s="164"/>
      <c r="I23" s="164"/>
      <c r="J23" s="164"/>
      <c r="K23" s="164"/>
      <c r="L23" s="164"/>
      <c r="M23" s="164"/>
      <c r="N23" s="164"/>
      <c r="O23" s="164"/>
      <c r="P23" s="164"/>
      <c r="Q23" s="164"/>
      <c r="R23" s="164"/>
      <c r="S23" s="164"/>
    </row>
    <row r="24" spans="1:19">
      <c r="A24" s="143" t="s">
        <v>154</v>
      </c>
      <c r="B24" s="164"/>
      <c r="C24" s="164"/>
      <c r="D24" s="164"/>
      <c r="E24" s="164"/>
      <c r="F24" s="164"/>
      <c r="G24" s="164"/>
      <c r="H24" s="164"/>
      <c r="I24" s="164"/>
      <c r="J24" s="164"/>
      <c r="K24" s="164"/>
      <c r="L24" s="164"/>
      <c r="M24" s="164"/>
      <c r="N24" s="164"/>
      <c r="O24" s="164"/>
      <c r="P24" s="164"/>
      <c r="Q24" s="164"/>
      <c r="R24" s="164"/>
      <c r="S24" s="164"/>
    </row>
    <row r="25" spans="1:19" ht="15" thickBot="1">
      <c r="A25" s="282" t="s">
        <v>26</v>
      </c>
      <c r="B25" s="282"/>
      <c r="C25" s="282"/>
      <c r="D25" s="282"/>
      <c r="E25" s="282"/>
      <c r="F25" s="282"/>
      <c r="G25" s="282"/>
      <c r="H25" s="282"/>
      <c r="I25" s="282"/>
      <c r="J25" s="282"/>
      <c r="K25" s="282"/>
      <c r="L25" s="164"/>
      <c r="M25" s="164"/>
      <c r="N25" s="164"/>
      <c r="O25" s="164"/>
      <c r="P25" s="164"/>
      <c r="Q25" s="164"/>
      <c r="R25" s="164"/>
      <c r="S25" s="164"/>
    </row>
    <row r="26" spans="1:19" ht="77.25" thickBot="1">
      <c r="A26" s="166" t="s">
        <v>114</v>
      </c>
      <c r="B26" s="88" t="s">
        <v>115</v>
      </c>
      <c r="C26" s="88" t="s">
        <v>49</v>
      </c>
      <c r="D26" s="167" t="s">
        <v>116</v>
      </c>
      <c r="E26" s="167" t="s">
        <v>117</v>
      </c>
      <c r="F26" s="167" t="s">
        <v>118</v>
      </c>
      <c r="G26" s="168" t="s">
        <v>119</v>
      </c>
      <c r="H26" s="168" t="s">
        <v>120</v>
      </c>
      <c r="I26" s="169" t="s">
        <v>121</v>
      </c>
      <c r="J26" s="167" t="s">
        <v>122</v>
      </c>
      <c r="K26" s="167" t="s">
        <v>123</v>
      </c>
      <c r="L26" s="170" t="s">
        <v>124</v>
      </c>
      <c r="M26" s="170" t="s">
        <v>125</v>
      </c>
      <c r="N26" s="171" t="s">
        <v>126</v>
      </c>
      <c r="O26" s="171" t="s">
        <v>127</v>
      </c>
      <c r="P26" s="171" t="s">
        <v>128</v>
      </c>
      <c r="Q26" s="171" t="s">
        <v>129</v>
      </c>
      <c r="R26" s="172" t="s">
        <v>130</v>
      </c>
      <c r="S26" s="172" t="s">
        <v>131</v>
      </c>
    </row>
    <row r="27" spans="1:19" ht="15" thickBot="1">
      <c r="A27" s="283" t="s">
        <v>132</v>
      </c>
      <c r="B27" s="284"/>
      <c r="C27" s="284"/>
      <c r="D27" s="284"/>
      <c r="E27" s="284"/>
      <c r="F27" s="284"/>
      <c r="G27" s="284"/>
      <c r="H27" s="284"/>
      <c r="I27" s="284"/>
      <c r="J27" s="284"/>
      <c r="K27" s="284"/>
      <c r="L27" s="284"/>
      <c r="M27" s="284"/>
      <c r="N27" s="284"/>
      <c r="O27" s="284"/>
      <c r="P27" s="284"/>
      <c r="Q27" s="284"/>
      <c r="R27" s="284"/>
      <c r="S27" s="285"/>
    </row>
    <row r="28" spans="1:19" ht="26.25" thickBot="1">
      <c r="A28" s="173" t="s">
        <v>133</v>
      </c>
      <c r="B28" s="203" t="s">
        <v>140</v>
      </c>
      <c r="C28" s="174" t="s">
        <v>10</v>
      </c>
      <c r="D28" s="175">
        <v>4</v>
      </c>
      <c r="E28" s="243">
        <v>60</v>
      </c>
      <c r="F28" s="175">
        <f>E28*80%</f>
        <v>48</v>
      </c>
      <c r="G28" s="174"/>
      <c r="H28" s="176"/>
      <c r="I28" s="176"/>
      <c r="J28" s="175">
        <f>E28</f>
        <v>60</v>
      </c>
      <c r="K28" s="175">
        <f>F28</f>
        <v>48</v>
      </c>
      <c r="L28" s="242"/>
      <c r="M28" s="177">
        <v>0.08</v>
      </c>
      <c r="N28" s="178">
        <f>ROUND(L28*J28,2)</f>
        <v>0</v>
      </c>
      <c r="O28" s="178">
        <f>ROUND(N28+N28*M28,2)</f>
        <v>0</v>
      </c>
      <c r="P28" s="178">
        <f>ROUND(L28*K28,2)</f>
        <v>0</v>
      </c>
      <c r="Q28" s="178">
        <f>ROUND(P28+P28*M28,2)</f>
        <v>0</v>
      </c>
      <c r="R28" s="179"/>
      <c r="S28" s="179"/>
    </row>
    <row r="29" spans="1:19" ht="15" thickBot="1">
      <c r="A29" s="164"/>
      <c r="B29" s="164"/>
      <c r="C29" s="164"/>
      <c r="D29" s="164"/>
      <c r="E29" s="164"/>
      <c r="F29" s="164"/>
      <c r="G29" s="164"/>
      <c r="H29" s="164"/>
      <c r="I29" s="164"/>
      <c r="J29" s="164"/>
      <c r="K29" s="164"/>
      <c r="L29" s="164"/>
      <c r="M29" s="180" t="s">
        <v>136</v>
      </c>
      <c r="N29" s="181">
        <f>SUM(N28:N28)</f>
        <v>0</v>
      </c>
      <c r="O29" s="181">
        <f>SUM(O28:O28)</f>
        <v>0</v>
      </c>
      <c r="P29" s="182">
        <f>SUM(P28:P28)</f>
        <v>0</v>
      </c>
      <c r="Q29" s="183">
        <f>SUM(Q28:Q28)</f>
        <v>0</v>
      </c>
      <c r="R29" s="164"/>
      <c r="S29" s="164"/>
    </row>
    <row r="30" spans="1:19">
      <c r="A30" s="164"/>
      <c r="B30" s="164"/>
      <c r="C30" s="164"/>
      <c r="D30" s="164"/>
      <c r="E30" s="164"/>
      <c r="F30" s="164"/>
      <c r="G30" s="164"/>
      <c r="H30" s="164"/>
      <c r="I30" s="164"/>
      <c r="J30" s="164"/>
      <c r="K30" s="164"/>
      <c r="L30" s="164"/>
      <c r="M30" s="164"/>
      <c r="N30" s="164"/>
      <c r="O30" s="164"/>
      <c r="P30" s="164"/>
      <c r="Q30" s="164"/>
      <c r="R30" s="164"/>
      <c r="S30" s="164"/>
    </row>
    <row r="31" spans="1:19">
      <c r="A31" s="160" t="s">
        <v>36</v>
      </c>
      <c r="B31" s="161"/>
      <c r="C31" s="161"/>
      <c r="D31" s="161"/>
      <c r="E31" s="162"/>
      <c r="F31" s="162"/>
      <c r="G31" s="162"/>
      <c r="H31" s="162"/>
      <c r="I31" s="162"/>
      <c r="J31" s="162"/>
      <c r="K31" s="164"/>
      <c r="L31" s="164"/>
      <c r="M31" s="164"/>
      <c r="N31" s="164"/>
      <c r="O31" s="164"/>
      <c r="P31" s="164"/>
      <c r="Q31" s="164"/>
      <c r="R31" s="164"/>
      <c r="S31" s="164"/>
    </row>
    <row r="32" spans="1:19">
      <c r="A32" s="184"/>
      <c r="B32" s="184"/>
      <c r="C32" s="184"/>
      <c r="D32" s="184"/>
      <c r="E32" s="184"/>
      <c r="F32" s="184"/>
      <c r="G32" s="184"/>
      <c r="H32" s="184"/>
      <c r="I32" s="184"/>
      <c r="J32" s="184"/>
      <c r="K32" s="164"/>
      <c r="L32" s="164"/>
      <c r="M32" s="164"/>
      <c r="N32" s="164"/>
      <c r="O32" s="164"/>
      <c r="P32" s="164"/>
      <c r="Q32" s="164"/>
      <c r="R32" s="164"/>
      <c r="S32" s="164"/>
    </row>
    <row r="33" spans="1:19" ht="35.25" customHeight="1">
      <c r="A33" s="248" t="s">
        <v>96</v>
      </c>
      <c r="B33" s="249"/>
      <c r="C33" s="249"/>
      <c r="D33" s="249"/>
      <c r="E33" s="249"/>
      <c r="F33" s="249"/>
      <c r="G33" s="249"/>
      <c r="H33" s="249"/>
      <c r="I33" s="249"/>
      <c r="J33" s="249"/>
      <c r="K33" s="164"/>
      <c r="L33" s="164"/>
      <c r="M33" s="164"/>
      <c r="N33" s="164"/>
      <c r="O33" s="164"/>
      <c r="P33" s="164"/>
      <c r="Q33" s="164"/>
      <c r="R33" s="164"/>
      <c r="S33" s="164"/>
    </row>
    <row r="34" spans="1:19">
      <c r="A34" s="198"/>
      <c r="B34" s="199"/>
      <c r="C34" s="199"/>
      <c r="D34" s="199"/>
      <c r="E34" s="199"/>
      <c r="F34" s="199"/>
      <c r="G34" s="199"/>
      <c r="H34" s="199"/>
      <c r="I34" s="199"/>
      <c r="J34" s="199"/>
      <c r="K34" s="164"/>
      <c r="L34" s="164"/>
      <c r="M34" s="164"/>
      <c r="N34" s="164"/>
      <c r="O34" s="164"/>
      <c r="P34" s="164"/>
      <c r="Q34" s="164"/>
      <c r="R34" s="164"/>
      <c r="S34" s="164"/>
    </row>
    <row r="35" spans="1:19">
      <c r="A35" s="165" t="s">
        <v>37</v>
      </c>
      <c r="B35" s="93"/>
      <c r="C35" s="93"/>
      <c r="D35" s="93"/>
      <c r="E35" s="94"/>
      <c r="F35" s="94"/>
      <c r="G35" s="94"/>
      <c r="H35" s="94"/>
      <c r="I35" s="94"/>
      <c r="J35" s="94"/>
      <c r="K35" s="164"/>
      <c r="L35" s="164"/>
      <c r="M35" s="164"/>
      <c r="N35" s="164"/>
      <c r="O35" s="164"/>
      <c r="P35" s="164"/>
      <c r="Q35" s="164"/>
      <c r="R35" s="164"/>
      <c r="S35" s="164"/>
    </row>
    <row r="36" spans="1:19">
      <c r="A36" s="165" t="s">
        <v>38</v>
      </c>
      <c r="B36" s="93"/>
      <c r="C36" s="93"/>
      <c r="D36" s="93"/>
      <c r="E36" s="94"/>
      <c r="F36" s="94"/>
      <c r="G36" s="94"/>
      <c r="H36" s="94"/>
      <c r="I36" s="94"/>
      <c r="J36" s="94"/>
      <c r="K36" s="164"/>
      <c r="L36" s="164"/>
      <c r="M36" s="164"/>
      <c r="N36" s="164"/>
      <c r="O36" s="164"/>
      <c r="P36" s="164"/>
      <c r="Q36" s="164"/>
      <c r="R36" s="164"/>
      <c r="S36" s="164"/>
    </row>
    <row r="37" spans="1:19">
      <c r="A37" s="164"/>
      <c r="B37" s="164"/>
      <c r="C37" s="164"/>
      <c r="D37" s="164"/>
      <c r="E37" s="164"/>
      <c r="F37" s="164"/>
      <c r="G37" s="164"/>
      <c r="H37" s="164"/>
      <c r="I37" s="164"/>
      <c r="J37" s="164"/>
      <c r="K37" s="164"/>
      <c r="L37" s="164"/>
      <c r="M37" s="164"/>
      <c r="N37" s="164"/>
      <c r="O37" s="164"/>
      <c r="P37" s="164"/>
      <c r="Q37" s="164"/>
      <c r="R37" s="164"/>
      <c r="S37" s="164"/>
    </row>
    <row r="38" spans="1:19">
      <c r="A38"/>
      <c r="B38"/>
      <c r="C38"/>
      <c r="D38"/>
      <c r="E38"/>
      <c r="F38"/>
      <c r="G38"/>
      <c r="H38"/>
      <c r="I38"/>
      <c r="J38"/>
      <c r="K38"/>
      <c r="L38"/>
      <c r="M38"/>
      <c r="N38"/>
      <c r="O38"/>
      <c r="P38"/>
      <c r="Q38"/>
      <c r="R38"/>
      <c r="S38"/>
    </row>
    <row r="40" spans="1:19" customFormat="1">
      <c r="A40" s="14"/>
      <c r="B40" s="14"/>
      <c r="C40" s="14"/>
      <c r="D40" s="14"/>
      <c r="E40" s="15"/>
      <c r="F40" s="15"/>
      <c r="G40" s="15"/>
      <c r="H40" s="15" t="s">
        <v>39</v>
      </c>
      <c r="I40" s="15"/>
      <c r="J40" s="15"/>
    </row>
    <row r="41" spans="1:19" customFormat="1">
      <c r="A41" s="14"/>
      <c r="B41" s="14"/>
      <c r="C41" s="14"/>
      <c r="D41" s="14"/>
      <c r="E41" s="15"/>
      <c r="F41" s="15"/>
      <c r="G41" s="15"/>
      <c r="H41" s="15" t="s">
        <v>40</v>
      </c>
      <c r="I41" s="15"/>
      <c r="J41" s="15"/>
    </row>
  </sheetData>
  <mergeCells count="22">
    <mergeCell ref="A25:K25"/>
    <mergeCell ref="A27:S27"/>
    <mergeCell ref="A33:J33"/>
    <mergeCell ref="D12:D13"/>
    <mergeCell ref="E12:E13"/>
    <mergeCell ref="F12:F13"/>
    <mergeCell ref="H12:J12"/>
    <mergeCell ref="A18:J18"/>
    <mergeCell ref="G12:G13"/>
    <mergeCell ref="A14:B14"/>
    <mergeCell ref="A16:G16"/>
    <mergeCell ref="A12:B13"/>
    <mergeCell ref="C12:C13"/>
    <mergeCell ref="G7:G8"/>
    <mergeCell ref="H7:J7"/>
    <mergeCell ref="A6:J6"/>
    <mergeCell ref="A11:J11"/>
    <mergeCell ref="C7:C8"/>
    <mergeCell ref="D7:D8"/>
    <mergeCell ref="E7:E8"/>
    <mergeCell ref="F7:F8"/>
    <mergeCell ref="A7:B8"/>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
  <sheetViews>
    <sheetView tabSelected="1" workbookViewId="0">
      <selection activeCell="I11" sqref="I11"/>
    </sheetView>
  </sheetViews>
  <sheetFormatPr defaultRowHeight="14.25"/>
  <cols>
    <col min="2" max="2" width="20.875" customWidth="1"/>
    <col min="8" max="8" width="10" customWidth="1"/>
    <col min="9" max="9" width="18.75" customWidth="1"/>
    <col min="10" max="10" width="16.875" customWidth="1"/>
    <col min="11" max="11" width="47.625" customWidth="1"/>
    <col min="14" max="14" width="15.75" customWidth="1"/>
    <col min="15" max="15" width="13.875" customWidth="1"/>
    <col min="16" max="16" width="13.125" customWidth="1"/>
    <col min="17" max="17" width="12.375" customWidth="1"/>
  </cols>
  <sheetData>
    <row r="1" spans="1:11">
      <c r="A1" s="103" t="s">
        <v>41</v>
      </c>
      <c r="B1" s="95"/>
      <c r="C1" s="95"/>
      <c r="D1" s="95"/>
      <c r="E1" s="95"/>
      <c r="F1" s="95"/>
      <c r="G1" s="95"/>
      <c r="H1" s="95"/>
      <c r="I1" s="95"/>
      <c r="J1" s="95"/>
      <c r="K1" s="95"/>
    </row>
    <row r="2" spans="1:11">
      <c r="A2" s="103" t="s">
        <v>168</v>
      </c>
      <c r="B2" s="95"/>
      <c r="C2" s="95"/>
      <c r="D2" s="95"/>
      <c r="E2" s="95"/>
      <c r="F2" s="95"/>
      <c r="G2" s="95"/>
      <c r="H2" s="95"/>
      <c r="I2" s="95"/>
      <c r="J2" s="95"/>
      <c r="K2" s="95"/>
    </row>
    <row r="3" spans="1:11">
      <c r="A3" s="301" t="s">
        <v>155</v>
      </c>
      <c r="B3" s="301"/>
      <c r="C3" s="301"/>
      <c r="D3" s="301"/>
      <c r="E3" s="301"/>
      <c r="F3" s="301"/>
      <c r="G3" s="301"/>
      <c r="H3" s="301"/>
      <c r="I3" s="301"/>
      <c r="J3" s="301"/>
      <c r="K3" s="301"/>
    </row>
    <row r="4" spans="1:11" ht="71.25">
      <c r="A4" s="301" t="s">
        <v>156</v>
      </c>
      <c r="B4" s="301"/>
      <c r="C4" s="204" t="s">
        <v>157</v>
      </c>
      <c r="D4" s="205" t="s">
        <v>0</v>
      </c>
      <c r="E4" s="205" t="s">
        <v>1</v>
      </c>
      <c r="F4" s="205" t="s">
        <v>2</v>
      </c>
      <c r="G4" s="205" t="s">
        <v>3</v>
      </c>
      <c r="H4" s="202" t="s">
        <v>23</v>
      </c>
      <c r="I4" s="202" t="s">
        <v>158</v>
      </c>
      <c r="J4" s="205" t="s">
        <v>31</v>
      </c>
      <c r="K4" s="205" t="s">
        <v>159</v>
      </c>
    </row>
    <row r="5" spans="1:11">
      <c r="A5" s="302" t="s">
        <v>13</v>
      </c>
      <c r="B5" s="302"/>
      <c r="C5" s="206" t="s">
        <v>14</v>
      </c>
      <c r="D5" s="97" t="s">
        <v>15</v>
      </c>
      <c r="E5" s="97" t="s">
        <v>16</v>
      </c>
      <c r="F5" s="97" t="s">
        <v>17</v>
      </c>
      <c r="G5" s="97" t="s">
        <v>18</v>
      </c>
      <c r="H5" s="97" t="s">
        <v>19</v>
      </c>
      <c r="I5" s="97" t="s">
        <v>20</v>
      </c>
      <c r="J5" s="97" t="s">
        <v>21</v>
      </c>
      <c r="K5" s="97" t="s">
        <v>22</v>
      </c>
    </row>
    <row r="6" spans="1:11" ht="129" customHeight="1">
      <c r="A6" s="303" t="s">
        <v>162</v>
      </c>
      <c r="B6" s="304"/>
      <c r="C6" s="211" t="s">
        <v>161</v>
      </c>
      <c r="D6" s="116">
        <v>24</v>
      </c>
      <c r="E6" s="328">
        <v>15</v>
      </c>
      <c r="F6" s="210">
        <f t="shared" ref="F6" si="0">E6*G6</f>
        <v>10950</v>
      </c>
      <c r="G6" s="116">
        <f>365*2</f>
        <v>730</v>
      </c>
      <c r="H6" s="209"/>
      <c r="I6" s="115">
        <f t="shared" ref="I6" si="1">F6*H6</f>
        <v>0</v>
      </c>
      <c r="J6" s="208">
        <v>0.08</v>
      </c>
      <c r="K6" s="207">
        <f t="shared" ref="K6" si="2">I6+I6*J6</f>
        <v>0</v>
      </c>
    </row>
    <row r="7" spans="1:11">
      <c r="A7" s="305"/>
      <c r="B7" s="306"/>
      <c r="C7" s="306"/>
      <c r="D7" s="306"/>
      <c r="E7" s="306"/>
      <c r="F7" s="306"/>
      <c r="G7" s="306"/>
      <c r="H7" s="307"/>
      <c r="I7" s="212">
        <f>SUM(I6:I6)</f>
        <v>0</v>
      </c>
      <c r="J7" s="213"/>
      <c r="K7" s="212">
        <f>SUM(K6:K6)</f>
        <v>0</v>
      </c>
    </row>
    <row r="8" spans="1:11">
      <c r="A8" s="214"/>
      <c r="B8" s="49"/>
    </row>
    <row r="10" spans="1:11">
      <c r="A10" s="9" t="s">
        <v>36</v>
      </c>
      <c r="B10" s="10"/>
      <c r="C10" s="10"/>
      <c r="D10" s="10"/>
      <c r="E10" s="11"/>
      <c r="F10" s="11"/>
      <c r="G10" s="11"/>
      <c r="H10" s="11"/>
      <c r="I10" s="11"/>
      <c r="J10" s="11"/>
      <c r="K10" s="79"/>
    </row>
    <row r="11" spans="1:11">
      <c r="A11" s="10"/>
      <c r="B11" s="10"/>
      <c r="C11" s="10"/>
      <c r="D11" s="10"/>
      <c r="E11" s="10"/>
      <c r="F11" s="10"/>
      <c r="G11" s="10"/>
      <c r="H11" s="10"/>
      <c r="I11" s="10"/>
      <c r="J11" s="10"/>
      <c r="K11" s="79"/>
    </row>
    <row r="12" spans="1:11" ht="30.75" customHeight="1">
      <c r="A12" s="254" t="s">
        <v>96</v>
      </c>
      <c r="B12" s="255"/>
      <c r="C12" s="255"/>
      <c r="D12" s="255"/>
      <c r="E12" s="255"/>
      <c r="F12" s="255"/>
      <c r="G12" s="255"/>
      <c r="H12" s="255"/>
      <c r="I12" s="255"/>
      <c r="J12" s="255"/>
      <c r="K12" s="79"/>
    </row>
    <row r="13" spans="1:11">
      <c r="A13" s="200"/>
      <c r="B13" s="201"/>
      <c r="C13" s="201"/>
      <c r="D13" s="201"/>
      <c r="E13" s="201"/>
      <c r="F13" s="201"/>
      <c r="G13" s="201"/>
      <c r="H13" s="201"/>
      <c r="I13" s="201"/>
      <c r="J13" s="201"/>
      <c r="K13" s="79"/>
    </row>
    <row r="14" spans="1:11">
      <c r="A14" s="83" t="s">
        <v>37</v>
      </c>
      <c r="B14" s="14"/>
      <c r="C14" s="14"/>
      <c r="D14" s="14"/>
      <c r="E14" s="15"/>
      <c r="F14" s="15"/>
      <c r="G14" s="15"/>
      <c r="H14" s="15"/>
      <c r="I14" s="15"/>
      <c r="J14" s="15"/>
      <c r="K14" s="79"/>
    </row>
    <row r="15" spans="1:11">
      <c r="A15" s="83" t="s">
        <v>38</v>
      </c>
      <c r="B15" s="14"/>
      <c r="C15" s="14"/>
      <c r="D15" s="14"/>
      <c r="E15" s="15"/>
      <c r="F15" s="15"/>
      <c r="G15" s="15"/>
      <c r="H15" s="15"/>
      <c r="I15" s="15"/>
      <c r="J15" s="15"/>
      <c r="K15" s="79"/>
    </row>
    <row r="16" spans="1:11" ht="15" thickBot="1">
      <c r="A16" t="s">
        <v>165</v>
      </c>
    </row>
    <row r="17" spans="1:19" ht="60.75" thickBot="1">
      <c r="A17" s="215" t="s">
        <v>114</v>
      </c>
      <c r="B17" s="216" t="s">
        <v>115</v>
      </c>
      <c r="C17" s="217" t="s">
        <v>49</v>
      </c>
      <c r="D17" s="218" t="s">
        <v>116</v>
      </c>
      <c r="E17" s="218" t="s">
        <v>117</v>
      </c>
      <c r="F17" s="218" t="s">
        <v>118</v>
      </c>
      <c r="G17" s="219" t="s">
        <v>119</v>
      </c>
      <c r="H17" s="219" t="s">
        <v>120</v>
      </c>
      <c r="I17" s="220" t="s">
        <v>121</v>
      </c>
      <c r="J17" s="218" t="s">
        <v>122</v>
      </c>
      <c r="K17" s="218" t="s">
        <v>123</v>
      </c>
      <c r="L17" s="221" t="s">
        <v>124</v>
      </c>
      <c r="M17" s="221" t="s">
        <v>125</v>
      </c>
      <c r="N17" s="222" t="s">
        <v>126</v>
      </c>
      <c r="O17" s="222" t="s">
        <v>127</v>
      </c>
      <c r="P17" s="222" t="s">
        <v>128</v>
      </c>
      <c r="Q17" s="222" t="s">
        <v>129</v>
      </c>
      <c r="R17" s="223" t="s">
        <v>130</v>
      </c>
      <c r="S17" s="223" t="s">
        <v>131</v>
      </c>
    </row>
    <row r="18" spans="1:19" ht="15" thickBot="1">
      <c r="A18" s="295" t="s">
        <v>132</v>
      </c>
      <c r="B18" s="296"/>
      <c r="C18" s="296"/>
      <c r="D18" s="296"/>
      <c r="E18" s="296"/>
      <c r="F18" s="296"/>
      <c r="G18" s="296"/>
      <c r="H18" s="296"/>
      <c r="I18" s="296"/>
      <c r="J18" s="296"/>
      <c r="K18" s="296"/>
      <c r="L18" s="296"/>
      <c r="M18" s="296"/>
      <c r="N18" s="296"/>
      <c r="O18" s="296"/>
      <c r="P18" s="296"/>
      <c r="Q18" s="296"/>
      <c r="R18" s="296"/>
      <c r="S18" s="297"/>
    </row>
    <row r="19" spans="1:19" ht="102" thickBot="1">
      <c r="A19" s="224" t="s">
        <v>133</v>
      </c>
      <c r="B19" s="225" t="s">
        <v>160</v>
      </c>
      <c r="C19" s="226" t="s">
        <v>135</v>
      </c>
      <c r="D19" s="227">
        <f>E19*50%</f>
        <v>100</v>
      </c>
      <c r="E19" s="227">
        <v>200</v>
      </c>
      <c r="F19" s="227">
        <f>E19*80%</f>
        <v>160</v>
      </c>
      <c r="G19" s="226"/>
      <c r="H19" s="228"/>
      <c r="I19" s="228"/>
      <c r="J19" s="227">
        <f>E19</f>
        <v>200</v>
      </c>
      <c r="K19" s="227">
        <f>F19</f>
        <v>160</v>
      </c>
      <c r="L19" s="241"/>
      <c r="M19" s="229">
        <v>0.08</v>
      </c>
      <c r="N19" s="230">
        <f>ROUND(L19*J19,2)</f>
        <v>0</v>
      </c>
      <c r="O19" s="230">
        <f>ROUND(N19+N19*M19,2)</f>
        <v>0</v>
      </c>
      <c r="P19" s="230">
        <f>ROUND(L19*K19,2)</f>
        <v>0</v>
      </c>
      <c r="Q19" s="230">
        <f>ROUND(P19+P19*M19,2)</f>
        <v>0</v>
      </c>
      <c r="R19" s="231"/>
      <c r="S19" s="231"/>
    </row>
    <row r="20" spans="1:19" ht="15" thickBot="1">
      <c r="A20" s="232"/>
      <c r="B20" s="233"/>
      <c r="C20" s="232"/>
      <c r="D20" s="232"/>
      <c r="E20" s="232"/>
      <c r="F20" s="232"/>
      <c r="G20" s="232"/>
      <c r="H20" s="232"/>
      <c r="I20" s="232"/>
      <c r="J20" s="232"/>
      <c r="K20" s="232"/>
      <c r="L20" s="232"/>
      <c r="M20" s="234" t="s">
        <v>136</v>
      </c>
      <c r="N20" s="235">
        <f>SUM(N19:N19)</f>
        <v>0</v>
      </c>
      <c r="O20" s="235">
        <f>SUM(O19:O19)</f>
        <v>0</v>
      </c>
      <c r="P20" s="236">
        <f>SUM(P19:P19)</f>
        <v>0</v>
      </c>
      <c r="Q20" s="237">
        <f>SUM(Q19:Q19)</f>
        <v>0</v>
      </c>
      <c r="R20" s="232"/>
      <c r="S20" s="232"/>
    </row>
    <row r="21" spans="1:19">
      <c r="B21" s="238"/>
      <c r="C21" s="298" t="s">
        <v>163</v>
      </c>
      <c r="D21" s="298"/>
      <c r="E21" s="298"/>
      <c r="F21" s="298"/>
      <c r="G21" s="298"/>
      <c r="H21" s="298"/>
      <c r="I21" s="298"/>
      <c r="J21" s="298"/>
      <c r="K21" s="298"/>
      <c r="L21" s="298"/>
    </row>
    <row r="22" spans="1:19">
      <c r="B22" s="299" t="s">
        <v>164</v>
      </c>
      <c r="C22" s="300"/>
      <c r="D22" s="300"/>
      <c r="E22" s="300"/>
      <c r="F22" s="300"/>
      <c r="G22" s="300"/>
      <c r="H22" s="300"/>
      <c r="I22" s="300"/>
      <c r="J22" s="300"/>
    </row>
    <row r="23" spans="1:19">
      <c r="B23" s="300"/>
      <c r="C23" s="300"/>
      <c r="D23" s="300"/>
      <c r="E23" s="300"/>
      <c r="F23" s="300"/>
      <c r="G23" s="300"/>
      <c r="H23" s="300"/>
      <c r="I23" s="300"/>
      <c r="J23" s="300"/>
    </row>
    <row r="24" spans="1:19" ht="15" customHeight="1">
      <c r="B24" s="300"/>
      <c r="C24" s="300"/>
      <c r="D24" s="300"/>
      <c r="E24" s="300"/>
      <c r="F24" s="300"/>
      <c r="G24" s="300"/>
      <c r="H24" s="300"/>
      <c r="I24" s="300"/>
      <c r="J24" s="300"/>
    </row>
    <row r="25" spans="1:19" ht="171" customHeight="1">
      <c r="B25" s="300"/>
      <c r="C25" s="300"/>
      <c r="D25" s="300"/>
      <c r="E25" s="300"/>
      <c r="F25" s="300"/>
      <c r="G25" s="300"/>
      <c r="H25" s="300"/>
      <c r="I25" s="300"/>
      <c r="J25" s="300"/>
    </row>
    <row r="27" spans="1:19">
      <c r="A27" s="14"/>
      <c r="B27" s="14"/>
      <c r="C27" s="14"/>
      <c r="D27" s="14"/>
      <c r="E27" s="15"/>
      <c r="F27" s="15"/>
      <c r="G27" s="15"/>
      <c r="H27" s="15" t="s">
        <v>39</v>
      </c>
      <c r="I27" s="15"/>
      <c r="J27" s="15"/>
    </row>
    <row r="28" spans="1:19">
      <c r="A28" s="14"/>
      <c r="B28" s="14"/>
      <c r="C28" s="14"/>
      <c r="D28" s="14"/>
      <c r="E28" s="15"/>
      <c r="F28" s="15"/>
      <c r="G28" s="15"/>
      <c r="H28" s="15" t="s">
        <v>40</v>
      </c>
      <c r="I28" s="15"/>
      <c r="J28" s="15"/>
    </row>
  </sheetData>
  <mergeCells count="9">
    <mergeCell ref="A18:S18"/>
    <mergeCell ref="C21:L21"/>
    <mergeCell ref="B22:J25"/>
    <mergeCell ref="A12:J12"/>
    <mergeCell ref="A3:K3"/>
    <mergeCell ref="A4:B4"/>
    <mergeCell ref="A5:B5"/>
    <mergeCell ref="A6:B6"/>
    <mergeCell ref="A7:H7"/>
  </mergeCells>
  <conditionalFormatting sqref="C6:K6">
    <cfRule type="expression" dxfId="0" priority="1">
      <formula>$C6="PODTLENEK AZOTU 10L"</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workbookViewId="0">
      <selection activeCell="M18" sqref="M18"/>
    </sheetView>
  </sheetViews>
  <sheetFormatPr defaultRowHeight="14.25"/>
  <cols>
    <col min="2" max="2" width="24" customWidth="1"/>
    <col min="3" max="3" width="6.75" customWidth="1"/>
    <col min="4" max="4" width="7.125" customWidth="1"/>
    <col min="5" max="5" width="6.875" customWidth="1"/>
    <col min="6" max="6" width="6.25" customWidth="1"/>
    <col min="8" max="8" width="11.375" customWidth="1"/>
    <col min="9" max="9" width="11" bestFit="1" customWidth="1"/>
    <col min="10" max="10" width="6.375" bestFit="1" customWidth="1"/>
    <col min="11" max="11" width="11" bestFit="1" customWidth="1"/>
    <col min="13" max="13" width="13.25" customWidth="1"/>
    <col min="14" max="14" width="6.25" customWidth="1"/>
    <col min="15" max="16" width="12" bestFit="1" customWidth="1"/>
    <col min="17" max="17" width="4.25" bestFit="1" customWidth="1"/>
    <col min="18" max="18" width="13.125" bestFit="1" customWidth="1"/>
  </cols>
  <sheetData>
    <row r="1" spans="2:18" ht="15">
      <c r="B1" s="16" t="s">
        <v>41</v>
      </c>
    </row>
    <row r="2" spans="2:18" ht="15">
      <c r="B2" s="16" t="s">
        <v>53</v>
      </c>
    </row>
    <row r="4" spans="2:18" s="25" customFormat="1" ht="11.25">
      <c r="B4" s="25" t="s">
        <v>52</v>
      </c>
    </row>
    <row r="5" spans="2:18" s="25" customFormat="1" ht="11.25"/>
    <row r="6" spans="2:18" s="25" customFormat="1" ht="11.25"/>
    <row r="7" spans="2:18" s="25" customFormat="1" ht="11.25">
      <c r="B7" s="320" t="s">
        <v>51</v>
      </c>
      <c r="C7" s="321"/>
      <c r="D7" s="321"/>
      <c r="E7" s="321"/>
      <c r="F7" s="321"/>
      <c r="G7" s="321"/>
      <c r="H7" s="322"/>
      <c r="I7" s="37"/>
      <c r="J7" s="37"/>
      <c r="K7" s="37"/>
      <c r="L7" s="37"/>
      <c r="M7" s="308" t="s">
        <v>97</v>
      </c>
      <c r="N7" s="309"/>
      <c r="O7" s="309"/>
      <c r="P7" s="309"/>
      <c r="Q7" s="309"/>
      <c r="R7" s="310"/>
    </row>
    <row r="8" spans="2:18" s="25" customFormat="1" ht="11.25">
      <c r="B8" s="37"/>
      <c r="C8" s="40"/>
      <c r="D8" s="40"/>
      <c r="E8" s="40"/>
      <c r="F8" s="39"/>
      <c r="G8" s="38"/>
      <c r="H8" s="311" t="s">
        <v>23</v>
      </c>
      <c r="I8" s="313" t="s">
        <v>4</v>
      </c>
      <c r="J8" s="313"/>
      <c r="K8" s="313"/>
      <c r="L8" s="48"/>
      <c r="M8" s="314" t="s">
        <v>50</v>
      </c>
      <c r="N8" s="316" t="s">
        <v>49</v>
      </c>
      <c r="O8" s="318" t="s">
        <v>29</v>
      </c>
      <c r="P8" s="312" t="s">
        <v>48</v>
      </c>
      <c r="Q8" s="312"/>
      <c r="R8" s="312"/>
    </row>
    <row r="9" spans="2:18" s="25" customFormat="1" ht="23.25" thickBot="1">
      <c r="B9" s="37"/>
      <c r="C9" s="36" t="s">
        <v>0</v>
      </c>
      <c r="D9" s="36" t="s">
        <v>1</v>
      </c>
      <c r="E9" s="36" t="s">
        <v>2</v>
      </c>
      <c r="F9" s="36" t="s">
        <v>3</v>
      </c>
      <c r="G9" s="36" t="s">
        <v>42</v>
      </c>
      <c r="H9" s="312"/>
      <c r="I9" s="35" t="s">
        <v>6</v>
      </c>
      <c r="J9" s="35" t="s">
        <v>5</v>
      </c>
      <c r="K9" s="35" t="s">
        <v>7</v>
      </c>
      <c r="L9" s="47"/>
      <c r="M9" s="315"/>
      <c r="N9" s="317"/>
      <c r="O9" s="319"/>
      <c r="P9" s="36" t="s">
        <v>6</v>
      </c>
      <c r="Q9" s="36" t="s">
        <v>47</v>
      </c>
      <c r="R9" s="36" t="s">
        <v>7</v>
      </c>
    </row>
    <row r="10" spans="2:18" s="25" customFormat="1" ht="12" thickBot="1">
      <c r="B10" s="46" t="s">
        <v>46</v>
      </c>
      <c r="C10" s="32">
        <v>12</v>
      </c>
      <c r="D10" s="32">
        <v>1</v>
      </c>
      <c r="E10" s="32">
        <f>D10*F10</f>
        <v>365</v>
      </c>
      <c r="F10" s="32">
        <v>365</v>
      </c>
      <c r="G10" s="31" t="s">
        <v>42</v>
      </c>
      <c r="H10" s="30">
        <v>2</v>
      </c>
      <c r="I10" s="29">
        <f>E10*H10</f>
        <v>730</v>
      </c>
      <c r="J10" s="28">
        <v>8</v>
      </c>
      <c r="K10" s="27">
        <f>I10*(100+J10)/100</f>
        <v>788.4</v>
      </c>
      <c r="L10" s="45"/>
      <c r="M10" s="55">
        <v>4</v>
      </c>
      <c r="N10" s="44" t="s">
        <v>9</v>
      </c>
      <c r="O10" s="43">
        <v>15500</v>
      </c>
      <c r="P10" s="41">
        <f>O10*M10</f>
        <v>62000</v>
      </c>
      <c r="Q10" s="42">
        <v>8</v>
      </c>
      <c r="R10" s="41">
        <f>P10*(100+Q10)/100</f>
        <v>66960</v>
      </c>
    </row>
    <row r="11" spans="2:18" s="25" customFormat="1" ht="12" thickBot="1">
      <c r="B11" s="24"/>
      <c r="C11" s="23"/>
      <c r="D11" s="23"/>
      <c r="E11" s="23"/>
      <c r="F11" s="23"/>
      <c r="G11" s="20"/>
      <c r="H11" s="30"/>
      <c r="I11" s="63"/>
      <c r="J11" s="64"/>
      <c r="K11" s="65"/>
      <c r="L11" s="58"/>
      <c r="M11" s="59"/>
      <c r="N11" s="20"/>
      <c r="O11" s="60"/>
      <c r="P11" s="61"/>
      <c r="Q11" s="62"/>
      <c r="R11" s="61"/>
    </row>
    <row r="12" spans="2:18" s="25" customFormat="1" ht="12" thickBot="1">
      <c r="M12" s="74" t="s">
        <v>98</v>
      </c>
      <c r="O12" s="54" t="s">
        <v>35</v>
      </c>
      <c r="P12" s="66">
        <f>SUM(P10)</f>
        <v>62000</v>
      </c>
      <c r="Q12" s="67">
        <v>8</v>
      </c>
      <c r="R12" s="68">
        <f>SUM(R10)</f>
        <v>66960</v>
      </c>
    </row>
    <row r="13" spans="2:18" s="25" customFormat="1" ht="11.25"/>
    <row r="15" spans="2:18" s="25" customFormat="1" ht="11.25">
      <c r="B15" s="320" t="s">
        <v>45</v>
      </c>
      <c r="C15" s="321"/>
      <c r="D15" s="321"/>
      <c r="E15" s="321"/>
      <c r="F15" s="321"/>
      <c r="G15" s="321"/>
      <c r="H15" s="322"/>
      <c r="I15" s="37"/>
      <c r="J15" s="37"/>
      <c r="K15" s="37"/>
      <c r="M15" s="26"/>
      <c r="P15" s="34"/>
      <c r="R15" s="34"/>
    </row>
    <row r="16" spans="2:18" s="25" customFormat="1" ht="11.25" customHeight="1">
      <c r="B16" s="37"/>
      <c r="C16" s="40"/>
      <c r="D16" s="40"/>
      <c r="E16" s="40"/>
      <c r="F16" s="39"/>
      <c r="G16" s="38"/>
      <c r="H16" s="311" t="s">
        <v>44</v>
      </c>
      <c r="I16" s="313" t="s">
        <v>4</v>
      </c>
      <c r="J16" s="313"/>
      <c r="K16" s="313"/>
      <c r="M16" s="26"/>
      <c r="P16" s="34"/>
      <c r="R16" s="34"/>
    </row>
    <row r="17" spans="1:18" s="25" customFormat="1" ht="37.5" customHeight="1" thickBot="1">
      <c r="B17" s="37"/>
      <c r="C17" s="36" t="s">
        <v>0</v>
      </c>
      <c r="D17" s="36" t="s">
        <v>1</v>
      </c>
      <c r="E17" s="36" t="s">
        <v>42</v>
      </c>
      <c r="F17" s="36" t="s">
        <v>42</v>
      </c>
      <c r="G17" s="36" t="s">
        <v>42</v>
      </c>
      <c r="H17" s="312"/>
      <c r="I17" s="35" t="s">
        <v>6</v>
      </c>
      <c r="J17" s="35" t="s">
        <v>5</v>
      </c>
      <c r="K17" s="35" t="s">
        <v>7</v>
      </c>
      <c r="M17" s="26"/>
      <c r="P17" s="34"/>
      <c r="R17" s="34"/>
    </row>
    <row r="18" spans="1:18" ht="34.5" thickBot="1">
      <c r="B18" s="33" t="s">
        <v>43</v>
      </c>
      <c r="C18" s="32">
        <v>12</v>
      </c>
      <c r="D18" s="32">
        <v>1</v>
      </c>
      <c r="E18" s="31" t="s">
        <v>42</v>
      </c>
      <c r="F18" s="31" t="s">
        <v>42</v>
      </c>
      <c r="G18" s="31" t="s">
        <v>42</v>
      </c>
      <c r="H18" s="30">
        <v>2100</v>
      </c>
      <c r="I18" s="29">
        <f>C18*H18</f>
        <v>25200</v>
      </c>
      <c r="J18" s="28">
        <v>8</v>
      </c>
      <c r="K18" s="27">
        <f>I18*(100+J18)/100</f>
        <v>27216</v>
      </c>
    </row>
    <row r="19" spans="1:18" ht="15" thickBot="1">
      <c r="B19" s="24"/>
      <c r="C19" s="23"/>
      <c r="D19" s="23"/>
      <c r="E19" s="23"/>
      <c r="F19" s="23"/>
      <c r="G19" s="23"/>
      <c r="H19" s="22"/>
      <c r="I19" s="21"/>
      <c r="J19" s="20"/>
      <c r="K19" s="19"/>
    </row>
    <row r="20" spans="1:18" s="25" customFormat="1" ht="19.5" customHeight="1" thickBot="1">
      <c r="B20" s="73" t="s">
        <v>99</v>
      </c>
      <c r="H20" s="69" t="s">
        <v>35</v>
      </c>
      <c r="I20" s="70">
        <f>SUM(I10+I18)</f>
        <v>25930</v>
      </c>
      <c r="J20" s="71">
        <v>8</v>
      </c>
      <c r="K20" s="72">
        <f>SUM(K10+K18)</f>
        <v>28004.400000000001</v>
      </c>
      <c r="M20" s="26"/>
    </row>
    <row r="21" spans="1:18">
      <c r="B21" s="24"/>
      <c r="C21" s="23"/>
      <c r="D21" s="23"/>
      <c r="E21" s="23"/>
      <c r="F21" s="23"/>
      <c r="G21" s="23"/>
      <c r="H21" s="22"/>
      <c r="I21" s="21"/>
      <c r="J21" s="20"/>
      <c r="K21" s="19"/>
    </row>
    <row r="22" spans="1:18">
      <c r="B22" s="24"/>
      <c r="C22" s="23"/>
      <c r="D22" s="23"/>
      <c r="E22" s="23"/>
      <c r="F22" s="23"/>
      <c r="G22" s="23"/>
      <c r="H22" s="22"/>
      <c r="I22" s="21"/>
      <c r="J22" s="20"/>
      <c r="K22" s="19"/>
    </row>
    <row r="23" spans="1:18" ht="22.5">
      <c r="A23" s="9" t="s">
        <v>36</v>
      </c>
      <c r="B23" s="10"/>
      <c r="C23" s="10"/>
      <c r="D23" s="10"/>
      <c r="E23" s="11"/>
      <c r="F23" s="11"/>
      <c r="G23" s="11"/>
      <c r="H23" s="78" t="s">
        <v>101</v>
      </c>
      <c r="I23" s="11"/>
      <c r="J23" s="11"/>
    </row>
    <row r="24" spans="1:18">
      <c r="A24" s="12"/>
      <c r="B24" s="12"/>
      <c r="C24" s="12"/>
      <c r="D24" s="12"/>
      <c r="E24" s="12"/>
      <c r="F24" s="12"/>
      <c r="G24" s="12"/>
      <c r="H24" s="12"/>
      <c r="I24" s="12"/>
      <c r="J24" s="12"/>
    </row>
    <row r="25" spans="1:18" ht="44.25" customHeight="1">
      <c r="A25" s="267" t="s">
        <v>96</v>
      </c>
      <c r="B25" s="268"/>
      <c r="C25" s="268"/>
      <c r="D25" s="268"/>
      <c r="E25" s="268"/>
      <c r="F25" s="268"/>
      <c r="G25" s="268"/>
      <c r="H25" s="268"/>
      <c r="I25" s="268"/>
      <c r="J25" s="268"/>
    </row>
    <row r="26" spans="1:18">
      <c r="A26" s="17"/>
      <c r="B26" s="18"/>
      <c r="C26" s="18"/>
      <c r="D26" s="18"/>
      <c r="E26" s="18"/>
      <c r="F26" s="18"/>
      <c r="G26" s="18"/>
      <c r="H26" s="18"/>
      <c r="I26" s="18"/>
      <c r="J26" s="18"/>
    </row>
    <row r="27" spans="1:18">
      <c r="A27" s="13" t="s">
        <v>37</v>
      </c>
      <c r="B27" s="14"/>
      <c r="C27" s="14"/>
      <c r="D27" s="14"/>
      <c r="E27" s="15"/>
      <c r="F27" s="15"/>
      <c r="G27" s="15"/>
      <c r="H27" s="15"/>
      <c r="I27" s="15"/>
      <c r="J27" s="15"/>
    </row>
    <row r="28" spans="1:18">
      <c r="A28" s="13" t="s">
        <v>38</v>
      </c>
      <c r="B28" s="14"/>
      <c r="C28" s="14"/>
      <c r="D28" s="14"/>
      <c r="E28" s="15"/>
      <c r="F28" s="15"/>
      <c r="G28" s="15"/>
      <c r="H28" s="15"/>
      <c r="I28" s="15"/>
      <c r="J28" s="15"/>
    </row>
    <row r="29" spans="1:18">
      <c r="A29" s="14"/>
      <c r="B29" s="14"/>
      <c r="C29" s="14"/>
      <c r="D29" s="14"/>
      <c r="E29" s="15"/>
      <c r="F29" s="15"/>
      <c r="G29" s="15"/>
      <c r="H29" s="15"/>
      <c r="I29" s="15"/>
      <c r="J29" s="15"/>
    </row>
    <row r="30" spans="1:18">
      <c r="A30" s="14"/>
      <c r="B30" s="14"/>
      <c r="C30" s="14"/>
      <c r="D30" s="14"/>
      <c r="E30" s="15"/>
      <c r="F30" s="15"/>
      <c r="G30" s="15"/>
      <c r="H30" s="15" t="s">
        <v>39</v>
      </c>
      <c r="I30" s="15"/>
      <c r="J30" s="15"/>
    </row>
    <row r="31" spans="1:18">
      <c r="A31" s="14"/>
      <c r="B31" s="14"/>
      <c r="C31" s="14"/>
      <c r="D31" s="14"/>
      <c r="E31" s="15"/>
      <c r="F31" s="15"/>
      <c r="G31" s="15"/>
      <c r="H31" s="15" t="s">
        <v>40</v>
      </c>
      <c r="I31" s="15"/>
      <c r="J31" s="15"/>
    </row>
  </sheetData>
  <mergeCells count="12">
    <mergeCell ref="B15:H15"/>
    <mergeCell ref="H16:H17"/>
    <mergeCell ref="I16:K16"/>
    <mergeCell ref="A25:J25"/>
    <mergeCell ref="B7:H7"/>
    <mergeCell ref="M7:R7"/>
    <mergeCell ref="H8:H9"/>
    <mergeCell ref="I8:K8"/>
    <mergeCell ref="M8:M9"/>
    <mergeCell ref="N8:N9"/>
    <mergeCell ref="O8:O9"/>
    <mergeCell ref="P8:R8"/>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topLeftCell="A28" workbookViewId="0">
      <selection activeCell="D54" sqref="D54"/>
    </sheetView>
  </sheetViews>
  <sheetFormatPr defaultColWidth="9" defaultRowHeight="14.25"/>
  <cols>
    <col min="1" max="1" width="5.625" style="79" customWidth="1"/>
    <col min="2" max="2" width="71" style="79" customWidth="1"/>
    <col min="3" max="3" width="18" style="49" bestFit="1" customWidth="1"/>
    <col min="4" max="4" width="17.625" style="79" bestFit="1" customWidth="1"/>
    <col min="5" max="16384" width="9" style="79"/>
  </cols>
  <sheetData>
    <row r="1" spans="1:4" ht="19.5" customHeight="1">
      <c r="A1" s="103" t="s">
        <v>41</v>
      </c>
      <c r="B1" s="95"/>
      <c r="C1" s="95"/>
      <c r="D1" s="95"/>
    </row>
    <row r="2" spans="1:4" ht="24.75" customHeight="1">
      <c r="A2" s="103" t="s">
        <v>53</v>
      </c>
      <c r="B2" s="95"/>
      <c r="C2" s="95"/>
      <c r="D2" s="95"/>
    </row>
    <row r="3" spans="1:4" ht="24" customHeight="1">
      <c r="A3" s="323" t="s">
        <v>91</v>
      </c>
      <c r="B3" s="323"/>
      <c r="C3" s="323"/>
      <c r="D3" s="323"/>
    </row>
    <row r="4" spans="1:4" ht="21.75" customHeight="1">
      <c r="A4" s="323" t="s">
        <v>90</v>
      </c>
      <c r="B4" s="323"/>
      <c r="C4" s="323"/>
      <c r="D4" s="323"/>
    </row>
    <row r="5" spans="1:4">
      <c r="A5" s="324" t="s">
        <v>89</v>
      </c>
      <c r="B5" s="324"/>
      <c r="C5" s="324"/>
      <c r="D5" s="324"/>
    </row>
    <row r="6" spans="1:4" ht="37.5" customHeight="1">
      <c r="A6" s="325" t="s">
        <v>88</v>
      </c>
      <c r="B6" s="325"/>
      <c r="C6" s="325"/>
      <c r="D6" s="325"/>
    </row>
    <row r="7" spans="1:4" s="85" customFormat="1" ht="11.25">
      <c r="A7" s="185" t="s">
        <v>87</v>
      </c>
      <c r="B7" s="185" t="s">
        <v>86</v>
      </c>
      <c r="C7" s="185" t="s">
        <v>85</v>
      </c>
      <c r="D7" s="185" t="s">
        <v>84</v>
      </c>
    </row>
    <row r="8" spans="1:4" s="84" customFormat="1" ht="11.25">
      <c r="A8" s="186"/>
      <c r="B8" s="187" t="s">
        <v>83</v>
      </c>
      <c r="C8" s="188"/>
      <c r="D8" s="186"/>
    </row>
    <row r="9" spans="1:4" s="84" customFormat="1" ht="11.25">
      <c r="A9" s="189">
        <v>1</v>
      </c>
      <c r="B9" s="190" t="s">
        <v>82</v>
      </c>
      <c r="C9" s="189" t="s">
        <v>78</v>
      </c>
      <c r="D9" s="190"/>
    </row>
    <row r="10" spans="1:4" s="84" customFormat="1" ht="11.25">
      <c r="A10" s="189">
        <v>2</v>
      </c>
      <c r="B10" s="190" t="s">
        <v>81</v>
      </c>
      <c r="C10" s="189" t="s">
        <v>78</v>
      </c>
      <c r="D10" s="190"/>
    </row>
    <row r="11" spans="1:4" s="84" customFormat="1" ht="11.25">
      <c r="A11" s="189">
        <v>3</v>
      </c>
      <c r="B11" s="190" t="s">
        <v>80</v>
      </c>
      <c r="C11" s="189" t="s">
        <v>78</v>
      </c>
      <c r="D11" s="190"/>
    </row>
    <row r="12" spans="1:4" s="84" customFormat="1" ht="11.25">
      <c r="A12" s="189">
        <v>4</v>
      </c>
      <c r="B12" s="190" t="s">
        <v>79</v>
      </c>
      <c r="C12" s="189" t="s">
        <v>78</v>
      </c>
      <c r="D12" s="190"/>
    </row>
    <row r="13" spans="1:4" s="84" customFormat="1" ht="11.25">
      <c r="A13" s="189">
        <v>5</v>
      </c>
      <c r="B13" s="190" t="s">
        <v>77</v>
      </c>
      <c r="C13" s="189" t="s">
        <v>54</v>
      </c>
      <c r="D13" s="190"/>
    </row>
    <row r="14" spans="1:4" s="84" customFormat="1" ht="52.5" customHeight="1">
      <c r="A14" s="189">
        <v>6</v>
      </c>
      <c r="B14" s="191" t="s">
        <v>76</v>
      </c>
      <c r="C14" s="189" t="s">
        <v>54</v>
      </c>
      <c r="D14" s="190"/>
    </row>
    <row r="15" spans="1:4" s="84" customFormat="1" ht="16.5" customHeight="1">
      <c r="A15" s="189">
        <v>7</v>
      </c>
      <c r="B15" s="192" t="s">
        <v>75</v>
      </c>
      <c r="C15" s="189" t="s">
        <v>54</v>
      </c>
      <c r="D15" s="190"/>
    </row>
    <row r="16" spans="1:4" s="84" customFormat="1" ht="11.25">
      <c r="A16" s="189">
        <v>8</v>
      </c>
      <c r="B16" s="190" t="s">
        <v>74</v>
      </c>
      <c r="C16" s="189" t="s">
        <v>54</v>
      </c>
      <c r="D16" s="190"/>
    </row>
    <row r="17" spans="1:4" s="86" customFormat="1" ht="24" customHeight="1">
      <c r="A17" s="193">
        <v>9</v>
      </c>
      <c r="B17" s="192" t="s">
        <v>141</v>
      </c>
      <c r="C17" s="189" t="s">
        <v>54</v>
      </c>
      <c r="D17" s="192"/>
    </row>
    <row r="18" spans="1:4" s="86" customFormat="1" ht="11.25">
      <c r="A18" s="194"/>
      <c r="B18" s="195" t="s">
        <v>73</v>
      </c>
      <c r="C18" s="194"/>
      <c r="D18" s="196"/>
    </row>
    <row r="19" spans="1:4" s="86" customFormat="1" ht="11.25">
      <c r="A19" s="193">
        <v>1</v>
      </c>
      <c r="B19" s="191" t="s">
        <v>142</v>
      </c>
      <c r="C19" s="189" t="s">
        <v>54</v>
      </c>
      <c r="D19" s="192"/>
    </row>
    <row r="20" spans="1:4" s="84" customFormat="1" ht="21">
      <c r="A20" s="189">
        <v>2</v>
      </c>
      <c r="B20" s="191" t="s">
        <v>143</v>
      </c>
      <c r="C20" s="189" t="s">
        <v>54</v>
      </c>
      <c r="D20" s="190"/>
    </row>
    <row r="21" spans="1:4" s="84" customFormat="1" ht="21">
      <c r="A21" s="189">
        <v>3</v>
      </c>
      <c r="B21" s="191" t="s">
        <v>72</v>
      </c>
      <c r="C21" s="189" t="s">
        <v>54</v>
      </c>
      <c r="D21" s="190"/>
    </row>
    <row r="22" spans="1:4" s="84" customFormat="1" ht="11.25">
      <c r="A22" s="189">
        <v>4</v>
      </c>
      <c r="B22" s="191" t="s">
        <v>71</v>
      </c>
      <c r="C22" s="189" t="s">
        <v>54</v>
      </c>
      <c r="D22" s="190"/>
    </row>
    <row r="23" spans="1:4" s="84" customFormat="1" ht="11.25">
      <c r="A23" s="189">
        <v>5</v>
      </c>
      <c r="B23" s="191" t="s">
        <v>70</v>
      </c>
      <c r="C23" s="189" t="s">
        <v>54</v>
      </c>
      <c r="D23" s="190"/>
    </row>
    <row r="24" spans="1:4" s="84" customFormat="1" ht="11.25">
      <c r="A24" s="189">
        <v>6</v>
      </c>
      <c r="B24" s="191" t="s">
        <v>69</v>
      </c>
      <c r="C24" s="189" t="s">
        <v>54</v>
      </c>
      <c r="D24" s="190"/>
    </row>
    <row r="25" spans="1:4" s="84" customFormat="1" ht="11.25">
      <c r="A25" s="189">
        <v>7</v>
      </c>
      <c r="B25" s="191" t="s">
        <v>68</v>
      </c>
      <c r="C25" s="189" t="s">
        <v>54</v>
      </c>
      <c r="D25" s="190"/>
    </row>
    <row r="26" spans="1:4" s="84" customFormat="1" ht="11.25">
      <c r="A26" s="189">
        <v>8</v>
      </c>
      <c r="B26" s="191" t="s">
        <v>67</v>
      </c>
      <c r="C26" s="189" t="s">
        <v>54</v>
      </c>
      <c r="D26" s="190"/>
    </row>
    <row r="27" spans="1:4" s="84" customFormat="1" ht="11.25">
      <c r="A27" s="189">
        <v>9</v>
      </c>
      <c r="B27" s="191" t="s">
        <v>144</v>
      </c>
      <c r="C27" s="189" t="s">
        <v>54</v>
      </c>
      <c r="D27" s="190"/>
    </row>
    <row r="28" spans="1:4" s="84" customFormat="1" ht="11.25">
      <c r="A28" s="189">
        <v>10</v>
      </c>
      <c r="B28" s="191" t="s">
        <v>145</v>
      </c>
      <c r="C28" s="189" t="s">
        <v>54</v>
      </c>
      <c r="D28" s="190"/>
    </row>
    <row r="29" spans="1:4" s="84" customFormat="1" ht="11.25">
      <c r="A29" s="189">
        <v>11</v>
      </c>
      <c r="B29" s="191" t="s">
        <v>66</v>
      </c>
      <c r="C29" s="189" t="s">
        <v>54</v>
      </c>
      <c r="D29" s="190"/>
    </row>
    <row r="30" spans="1:4" s="84" customFormat="1" ht="11.25">
      <c r="A30" s="189">
        <v>12</v>
      </c>
      <c r="B30" s="191" t="s">
        <v>65</v>
      </c>
      <c r="C30" s="189" t="s">
        <v>54</v>
      </c>
      <c r="D30" s="190"/>
    </row>
    <row r="31" spans="1:4" s="84" customFormat="1" ht="11.25">
      <c r="A31" s="189">
        <v>13</v>
      </c>
      <c r="B31" s="191" t="s">
        <v>146</v>
      </c>
      <c r="C31" s="189" t="s">
        <v>54</v>
      </c>
      <c r="D31" s="190"/>
    </row>
    <row r="32" spans="1:4" s="84" customFormat="1" ht="21">
      <c r="A32" s="189">
        <v>14</v>
      </c>
      <c r="B32" s="191" t="s">
        <v>147</v>
      </c>
      <c r="C32" s="189" t="s">
        <v>54</v>
      </c>
      <c r="D32" s="190"/>
    </row>
    <row r="33" spans="1:4" s="84" customFormat="1" ht="11.25">
      <c r="A33" s="189">
        <v>15</v>
      </c>
      <c r="B33" s="197" t="s">
        <v>148</v>
      </c>
      <c r="C33" s="189" t="s">
        <v>54</v>
      </c>
      <c r="D33" s="190"/>
    </row>
    <row r="34" spans="1:4" s="84" customFormat="1" ht="21">
      <c r="A34" s="189">
        <v>16</v>
      </c>
      <c r="B34" s="192" t="s">
        <v>149</v>
      </c>
      <c r="C34" s="189" t="s">
        <v>54</v>
      </c>
      <c r="D34" s="190"/>
    </row>
    <row r="35" spans="1:4" s="84" customFormat="1" ht="11.25">
      <c r="A35" s="189">
        <v>17</v>
      </c>
      <c r="B35" s="192" t="s">
        <v>64</v>
      </c>
      <c r="C35" s="189" t="s">
        <v>54</v>
      </c>
      <c r="D35" s="190"/>
    </row>
    <row r="36" spans="1:4" s="84" customFormat="1" ht="52.5">
      <c r="A36" s="189">
        <v>18</v>
      </c>
      <c r="B36" s="192" t="s">
        <v>109</v>
      </c>
      <c r="C36" s="189" t="s">
        <v>54</v>
      </c>
      <c r="D36" s="190"/>
    </row>
    <row r="37" spans="1:4" s="84" customFormat="1" ht="21">
      <c r="A37" s="189">
        <v>19</v>
      </c>
      <c r="B37" s="192" t="s">
        <v>150</v>
      </c>
      <c r="C37" s="189" t="s">
        <v>54</v>
      </c>
      <c r="D37" s="190"/>
    </row>
    <row r="38" spans="1:4" s="84" customFormat="1" ht="11.25">
      <c r="A38" s="189">
        <v>20</v>
      </c>
      <c r="B38" s="192" t="s">
        <v>63</v>
      </c>
      <c r="C38" s="189" t="s">
        <v>54</v>
      </c>
      <c r="D38" s="190"/>
    </row>
    <row r="39" spans="1:4" s="84" customFormat="1" ht="11.25">
      <c r="A39" s="188"/>
      <c r="B39" s="195" t="s">
        <v>62</v>
      </c>
      <c r="C39" s="188"/>
      <c r="D39" s="186"/>
    </row>
    <row r="40" spans="1:4" s="84" customFormat="1" ht="11.25">
      <c r="A40" s="189">
        <v>1</v>
      </c>
      <c r="B40" s="192" t="s">
        <v>61</v>
      </c>
      <c r="C40" s="189" t="s">
        <v>55</v>
      </c>
      <c r="D40" s="190"/>
    </row>
    <row r="41" spans="1:4" s="84" customFormat="1" ht="11.25">
      <c r="A41" s="189">
        <v>2</v>
      </c>
      <c r="B41" s="192" t="s">
        <v>60</v>
      </c>
      <c r="C41" s="189" t="s">
        <v>55</v>
      </c>
      <c r="D41" s="190"/>
    </row>
    <row r="42" spans="1:4" s="84" customFormat="1" ht="21">
      <c r="A42" s="189">
        <v>3</v>
      </c>
      <c r="B42" s="192" t="s">
        <v>59</v>
      </c>
      <c r="C42" s="189" t="s">
        <v>55</v>
      </c>
      <c r="D42" s="190"/>
    </row>
    <row r="43" spans="1:4" s="84" customFormat="1" ht="11.25">
      <c r="A43" s="189">
        <v>4</v>
      </c>
      <c r="B43" s="192" t="s">
        <v>151</v>
      </c>
      <c r="C43" s="189" t="s">
        <v>55</v>
      </c>
      <c r="D43" s="190"/>
    </row>
    <row r="44" spans="1:4" s="84" customFormat="1" ht="11.25">
      <c r="A44" s="189">
        <v>5</v>
      </c>
      <c r="B44" s="192" t="s">
        <v>58</v>
      </c>
      <c r="C44" s="189" t="s">
        <v>55</v>
      </c>
      <c r="D44" s="190"/>
    </row>
    <row r="45" spans="1:4" s="84" customFormat="1" ht="11.25">
      <c r="A45" s="189">
        <v>6</v>
      </c>
      <c r="B45" s="192" t="s">
        <v>57</v>
      </c>
      <c r="C45" s="189" t="s">
        <v>55</v>
      </c>
      <c r="D45" s="190"/>
    </row>
    <row r="46" spans="1:4" s="84" customFormat="1" ht="11.25">
      <c r="A46" s="189">
        <v>7</v>
      </c>
      <c r="B46" s="192" t="s">
        <v>56</v>
      </c>
      <c r="C46" s="189" t="s">
        <v>55</v>
      </c>
      <c r="D46" s="190"/>
    </row>
    <row r="47" spans="1:4" s="84" customFormat="1" ht="21">
      <c r="A47" s="189">
        <v>8</v>
      </c>
      <c r="B47" s="192" t="s">
        <v>152</v>
      </c>
      <c r="C47" s="189" t="s">
        <v>54</v>
      </c>
      <c r="D47" s="190"/>
    </row>
    <row r="48" spans="1:4">
      <c r="A48" s="89" t="s">
        <v>36</v>
      </c>
      <c r="B48" s="95"/>
      <c r="C48" s="95"/>
      <c r="D48" s="95"/>
    </row>
    <row r="49" spans="1:9" ht="49.5" customHeight="1">
      <c r="A49" s="326" t="s">
        <v>96</v>
      </c>
      <c r="B49" s="326"/>
      <c r="C49" s="326"/>
      <c r="D49" s="326"/>
    </row>
    <row r="50" spans="1:9">
      <c r="A50" s="142" t="s">
        <v>37</v>
      </c>
      <c r="B50" s="90"/>
      <c r="C50" s="90"/>
      <c r="D50" s="90"/>
      <c r="E50" s="10"/>
      <c r="F50" s="10"/>
      <c r="G50" s="10"/>
      <c r="H50" s="10"/>
      <c r="I50" s="10"/>
    </row>
    <row r="51" spans="1:9" ht="29.25" customHeight="1">
      <c r="A51" s="142" t="s">
        <v>38</v>
      </c>
      <c r="B51" s="152"/>
      <c r="C51" s="152"/>
      <c r="D51" s="152"/>
      <c r="E51" s="82"/>
      <c r="F51" s="82"/>
      <c r="G51" s="82"/>
      <c r="H51" s="82"/>
      <c r="I51" s="82"/>
    </row>
    <row r="52" spans="1:9">
      <c r="A52" s="152"/>
      <c r="B52" s="152"/>
      <c r="C52" s="152"/>
      <c r="D52" s="152"/>
      <c r="E52" s="82"/>
      <c r="F52" s="82"/>
      <c r="G52" s="82"/>
      <c r="H52" s="82"/>
      <c r="I52" s="82"/>
    </row>
    <row r="53" spans="1:9">
      <c r="A53" s="93"/>
      <c r="B53" s="93"/>
      <c r="C53" s="93"/>
      <c r="D53" s="94"/>
      <c r="E53" s="15"/>
      <c r="F53" s="15"/>
      <c r="G53" s="15"/>
      <c r="H53" s="15"/>
      <c r="I53" s="15"/>
    </row>
    <row r="54" spans="1:9">
      <c r="A54" s="14"/>
      <c r="B54" s="14"/>
      <c r="C54" s="14"/>
      <c r="D54" s="15"/>
      <c r="E54" s="15"/>
      <c r="F54" s="15"/>
      <c r="G54" s="15"/>
      <c r="H54" s="15"/>
      <c r="I54" s="15"/>
    </row>
    <row r="55" spans="1:9">
      <c r="A55" s="14"/>
      <c r="B55" s="14"/>
      <c r="C55" s="14"/>
      <c r="D55" s="15"/>
      <c r="E55" s="15"/>
      <c r="F55" s="15"/>
      <c r="G55" s="15"/>
      <c r="H55" s="15"/>
      <c r="I55" s="15"/>
    </row>
    <row r="56" spans="1:9">
      <c r="A56" s="14"/>
      <c r="B56" s="14"/>
      <c r="C56" s="14"/>
      <c r="D56" s="15" t="s">
        <v>39</v>
      </c>
      <c r="E56" s="15"/>
      <c r="F56" s="15"/>
      <c r="H56" s="15"/>
      <c r="I56" s="15"/>
    </row>
    <row r="57" spans="1:9">
      <c r="A57" s="14"/>
      <c r="B57" s="14"/>
      <c r="C57" s="14"/>
      <c r="D57" s="15" t="s">
        <v>40</v>
      </c>
      <c r="E57" s="15"/>
      <c r="F57" s="15"/>
      <c r="H57" s="15"/>
      <c r="I57" s="15"/>
    </row>
    <row r="58" spans="1:9">
      <c r="A58" s="10"/>
      <c r="B58" s="10"/>
      <c r="C58" s="10"/>
      <c r="D58" s="11"/>
      <c r="E58" s="11"/>
      <c r="F58" s="11"/>
      <c r="G58" s="11"/>
      <c r="H58" s="11"/>
      <c r="I58" s="11"/>
    </row>
    <row r="59" spans="1:9">
      <c r="A59" s="10"/>
      <c r="B59" s="10"/>
      <c r="C59" s="10"/>
      <c r="D59" s="10"/>
      <c r="E59" s="10"/>
      <c r="F59" s="10"/>
      <c r="G59" s="10"/>
      <c r="H59" s="10"/>
      <c r="I59" s="10"/>
    </row>
    <row r="60" spans="1:9" ht="44.25" customHeight="1">
      <c r="A60" s="82"/>
      <c r="B60" s="82"/>
      <c r="C60" s="82"/>
      <c r="D60" s="82"/>
      <c r="E60" s="82"/>
      <c r="F60" s="82"/>
      <c r="G60" s="82"/>
      <c r="H60" s="82"/>
      <c r="I60" s="82"/>
    </row>
    <row r="61" spans="1:9">
      <c r="A61" s="82"/>
      <c r="B61" s="82"/>
      <c r="C61" s="82"/>
      <c r="D61" s="82"/>
      <c r="E61" s="82"/>
      <c r="F61" s="82"/>
      <c r="G61" s="82"/>
      <c r="H61" s="82"/>
      <c r="I61" s="82"/>
    </row>
    <row r="62" spans="1:9">
      <c r="B62" s="14"/>
      <c r="C62" s="14"/>
      <c r="D62" s="15"/>
      <c r="E62" s="15"/>
      <c r="F62" s="15"/>
      <c r="G62" s="15"/>
      <c r="H62" s="15"/>
      <c r="I62" s="15"/>
    </row>
    <row r="63" spans="1:9">
      <c r="B63" s="14"/>
      <c r="C63" s="15"/>
      <c r="D63" s="15"/>
      <c r="E63" s="15"/>
      <c r="F63" s="15"/>
      <c r="G63" s="15"/>
      <c r="H63" s="15"/>
      <c r="I63" s="15"/>
    </row>
    <row r="64" spans="1:9">
      <c r="B64" s="14"/>
      <c r="C64" s="15"/>
      <c r="D64" s="15"/>
      <c r="E64" s="15"/>
      <c r="F64" s="15"/>
      <c r="H64" s="15"/>
      <c r="I64" s="15"/>
    </row>
    <row r="65" spans="2:9">
      <c r="B65" s="14"/>
      <c r="C65" s="14"/>
      <c r="D65" s="15"/>
      <c r="E65" s="15"/>
      <c r="F65" s="15"/>
      <c r="H65" s="15"/>
      <c r="I65" s="15"/>
    </row>
  </sheetData>
  <mergeCells count="5">
    <mergeCell ref="A3:D3"/>
    <mergeCell ref="A4:D4"/>
    <mergeCell ref="A5:D5"/>
    <mergeCell ref="A6:D6"/>
    <mergeCell ref="A49:D49"/>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Zakresy nazwane</vt:lpstr>
      </vt:variant>
      <vt:variant>
        <vt:i4>1</vt:i4>
      </vt:variant>
    </vt:vector>
  </HeadingPairs>
  <TitlesOfParts>
    <vt:vector size="7" baseType="lpstr">
      <vt:lpstr>pak. 3a dzierż. i zużycie 2025</vt:lpstr>
      <vt:lpstr>pakiet 3_zużycie_2023</vt:lpstr>
      <vt:lpstr>pak3b dzierż. tle. azotu w azo</vt:lpstr>
      <vt:lpstr>pak 3c zużycie i dzierżawa pow.</vt:lpstr>
      <vt:lpstr>Pakiet_3_zużycie</vt:lpstr>
      <vt:lpstr>Pakiet_3 urządzenie opis</vt:lpstr>
      <vt:lpstr>'Pakiet_3 urządzenie opis'!Tytuły_wydruku</vt:lpstr>
    </vt:vector>
  </TitlesOfParts>
  <Company>pryw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dc:creator>
  <cp:lastModifiedBy>Tomasz Miazek</cp:lastModifiedBy>
  <cp:lastPrinted>2024-12-02T09:47:13Z</cp:lastPrinted>
  <dcterms:created xsi:type="dcterms:W3CDTF">2016-04-04T17:40:11Z</dcterms:created>
  <dcterms:modified xsi:type="dcterms:W3CDTF">2024-12-19T15:16:56Z</dcterms:modified>
</cp:coreProperties>
</file>