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.0.211\dane_dzialy\ZamPubl\Tomek\2024_Przetargi\ZP_192_2024_Gazy medyczne\Przetarg 2024\NA STRONĘ IT\2. Załącznik nr 2_Wykonawca_pakiety nr 1-4_Wykonawca\"/>
    </mc:Choice>
  </mc:AlternateContent>
  <bookViews>
    <workbookView xWindow="0" yWindow="0" windowWidth="28800" windowHeight="12300" activeTab="1"/>
  </bookViews>
  <sheets>
    <sheet name="pakiet_4_dzierżawa techniczny" sheetId="19" r:id="rId1"/>
    <sheet name="Pakiet_4_zużycie techniczny" sheetId="20" r:id="rId2"/>
  </sheets>
  <definedNames>
    <definedName name="_xlnm.Print_Area" localSheetId="0">'pakiet_4_dzierżawa techniczny'!$A$1:$J$32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20" l="1"/>
  <c r="H14" i="20" s="1"/>
  <c r="H13" i="19"/>
  <c r="J13" i="19" s="1"/>
  <c r="F13" i="19"/>
  <c r="E13" i="19"/>
  <c r="C17" i="20" l="1"/>
  <c r="C16" i="20"/>
  <c r="C15" i="20"/>
  <c r="C13" i="20"/>
  <c r="C12" i="20"/>
  <c r="C11" i="20"/>
  <c r="C10" i="20"/>
  <c r="C9" i="20"/>
  <c r="C8" i="20"/>
  <c r="C7" i="20"/>
  <c r="C6" i="20"/>
  <c r="F7" i="19"/>
  <c r="F8" i="19"/>
  <c r="F9" i="19"/>
  <c r="F10" i="19"/>
  <c r="F11" i="19"/>
  <c r="F12" i="19"/>
  <c r="F14" i="19"/>
  <c r="F15" i="19"/>
  <c r="F16" i="19"/>
  <c r="F6" i="19"/>
  <c r="E16" i="19" l="1"/>
  <c r="H16" i="19" s="1"/>
  <c r="J16" i="19" s="1"/>
  <c r="E15" i="19"/>
  <c r="F17" i="20"/>
  <c r="H17" i="20" s="1"/>
  <c r="F16" i="20" l="1"/>
  <c r="H16" i="20" s="1"/>
  <c r="F15" i="20"/>
  <c r="H15" i="20" s="1"/>
  <c r="F8" i="20" l="1"/>
  <c r="H8" i="20" s="1"/>
  <c r="E14" i="19" l="1"/>
  <c r="H14" i="19" s="1"/>
  <c r="J14" i="19" s="1"/>
  <c r="H15" i="19"/>
  <c r="J15" i="19" s="1"/>
  <c r="E9" i="19"/>
  <c r="H9" i="19" s="1"/>
  <c r="J9" i="19" s="1"/>
  <c r="E7" i="19"/>
  <c r="H7" i="19" s="1"/>
  <c r="J7" i="19" s="1"/>
  <c r="E8" i="19" l="1"/>
  <c r="H8" i="19" s="1"/>
  <c r="J8" i="19" s="1"/>
  <c r="E10" i="19"/>
  <c r="H10" i="19" s="1"/>
  <c r="J10" i="19" s="1"/>
  <c r="E11" i="19"/>
  <c r="H11" i="19" s="1"/>
  <c r="J11" i="19" s="1"/>
  <c r="E12" i="19"/>
  <c r="H12" i="19" s="1"/>
  <c r="J12" i="19" s="1"/>
  <c r="E6" i="19"/>
  <c r="H6" i="19" s="1"/>
  <c r="J6" i="19" l="1"/>
  <c r="J17" i="19" s="1"/>
  <c r="H17" i="19"/>
  <c r="F13" i="20"/>
  <c r="H13" i="20" s="1"/>
  <c r="F10" i="20"/>
  <c r="H10" i="20" s="1"/>
  <c r="F7" i="20"/>
  <c r="H7" i="20" s="1"/>
  <c r="F12" i="20"/>
  <c r="H12" i="20" s="1"/>
  <c r="F11" i="20"/>
  <c r="H11" i="20" s="1"/>
  <c r="F9" i="20"/>
  <c r="H9" i="20" s="1"/>
  <c r="F6" i="20"/>
  <c r="F18" i="20" l="1"/>
  <c r="H6" i="20"/>
  <c r="H18" i="20" s="1"/>
</calcChain>
</file>

<file path=xl/sharedStrings.xml><?xml version="1.0" encoding="utf-8"?>
<sst xmlns="http://schemas.openxmlformats.org/spreadsheetml/2006/main" count="125" uniqueCount="69">
  <si>
    <t>RAZEM</t>
  </si>
  <si>
    <t>szt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</si>
  <si>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</si>
  <si>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</si>
  <si>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</si>
  <si>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</si>
  <si>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</si>
  <si>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</si>
  <si>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</si>
  <si>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</si>
  <si>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</si>
  <si>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</si>
  <si>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II.Szacowane zużycie gazów medycznych do końca trwania umowy.</t>
  </si>
  <si>
    <t>J.M.</t>
  </si>
  <si>
    <t>VAT [%]</t>
  </si>
  <si>
    <t>Razem</t>
  </si>
  <si>
    <t>Uwaga! Niespełnienie parametrów granicznych spowoduje odrzucenie oferty</t>
  </si>
  <si>
    <t>Zweryfikowanie formuł aby dokonać właściwej wyceny należy do Wykonawcy.</t>
  </si>
  <si>
    <t>Określenie właściwej stawki VAT należy do Wykonawcy. Należy podać stawkę VAT obowiązującą na dzień otwarcia ofert.</t>
  </si>
  <si>
    <t>…………………</t>
  </si>
  <si>
    <t xml:space="preserve">data i podpis </t>
  </si>
  <si>
    <t>Załącznik nr 2</t>
  </si>
  <si>
    <t>argon 5.0</t>
  </si>
  <si>
    <t>powietrze syntetyczne</t>
  </si>
  <si>
    <t>acetylen</t>
  </si>
  <si>
    <t>hel 5.0</t>
  </si>
  <si>
    <t>40 litrów</t>
  </si>
  <si>
    <t xml:space="preserve">Pojemność </t>
  </si>
  <si>
    <t>Pakiet nr 4 _gazów technicznych</t>
  </si>
  <si>
    <t>Dołączamy dokumenty folder / broszurę oferowanych wyrobów z  parametrami technicznymi przedmiotu zamówienia, umożliwiającymi weryfikację zgodności  oferowanego produktu z wymaganiami zamawiającego określonymi w SWZ. Wykonawca zaznaczy na poszczególnych dokumentach, którego pakietu w ofercie dotyczą</t>
  </si>
  <si>
    <t xml:space="preserve">3 l </t>
  </si>
  <si>
    <t>mieszanka 
(95% Azot + 5 % wodór)</t>
  </si>
  <si>
    <t>azot spożywczy 4.0</t>
  </si>
  <si>
    <t>40 l, 26 kG</t>
  </si>
  <si>
    <t>5 l, 150 bar</t>
  </si>
  <si>
    <t>napełnienie butli własnych Szpitala</t>
  </si>
  <si>
    <t>Cena jednostkowa netto</t>
  </si>
  <si>
    <t>Wartość netto</t>
  </si>
  <si>
    <t>Wartość brutto</t>
  </si>
  <si>
    <t>Szacowane zużycie gazów do końca trwania umowy</t>
  </si>
  <si>
    <t>Ilość miesięcy</t>
  </si>
  <si>
    <t>Ilość sztuk</t>
  </si>
  <si>
    <t>Butlodni</t>
  </si>
  <si>
    <t>Cena jednostkowa za dzierżawę netto</t>
  </si>
  <si>
    <t>Dni 
w roku</t>
  </si>
  <si>
    <t>Wartość za dzierżawę netto</t>
  </si>
  <si>
    <t>Wartość za dzierżawę brutto</t>
  </si>
  <si>
    <t>I. Dzierżawa butli i elementów instalacji gazów medycznych będących własnością dostawcy</t>
  </si>
  <si>
    <t>Rodzaj gazu</t>
  </si>
  <si>
    <r>
      <t>50 l, 200 bar, 9.1 m</t>
    </r>
    <r>
      <rPr>
        <vertAlign val="superscript"/>
        <sz val="11"/>
        <color theme="1"/>
        <rFont val="Cambria"/>
        <family val="1"/>
        <charset val="238"/>
        <scheme val="major"/>
      </rPr>
      <t>3</t>
    </r>
  </si>
  <si>
    <r>
      <t>50 l, 200 bar, 10.7 m</t>
    </r>
    <r>
      <rPr>
        <vertAlign val="superscript"/>
        <sz val="11"/>
        <color theme="1"/>
        <rFont val="Cambria"/>
        <family val="1"/>
        <charset val="238"/>
        <scheme val="major"/>
      </rPr>
      <t>3</t>
    </r>
  </si>
  <si>
    <r>
      <t>50 l, 200 bar, 10 m</t>
    </r>
    <r>
      <rPr>
        <vertAlign val="superscript"/>
        <sz val="11"/>
        <color theme="1"/>
        <rFont val="Cambria"/>
        <family val="1"/>
        <charset val="238"/>
        <scheme val="major"/>
      </rPr>
      <t>3</t>
    </r>
  </si>
  <si>
    <r>
      <t>CO</t>
    </r>
    <r>
      <rPr>
        <vertAlign val="subscript"/>
        <sz val="11"/>
        <color theme="1"/>
        <rFont val="Cambria"/>
        <family val="1"/>
        <charset val="238"/>
        <scheme val="major"/>
      </rPr>
      <t xml:space="preserve">2 </t>
    </r>
    <r>
      <rPr>
        <sz val="11"/>
        <color theme="1"/>
        <rFont val="Cambria"/>
        <family val="1"/>
        <charset val="238"/>
        <scheme val="major"/>
      </rPr>
      <t>techniczny</t>
    </r>
  </si>
  <si>
    <r>
      <t>40 l, 150 bar, 6.0 m</t>
    </r>
    <r>
      <rPr>
        <vertAlign val="superscript"/>
        <sz val="11"/>
        <color theme="1"/>
        <rFont val="Cambria"/>
        <family val="1"/>
        <charset val="238"/>
        <scheme val="major"/>
      </rPr>
      <t>3</t>
    </r>
  </si>
  <si>
    <r>
      <t>m</t>
    </r>
    <r>
      <rPr>
        <vertAlign val="superscript"/>
        <sz val="11"/>
        <color theme="1"/>
        <rFont val="Cambria"/>
        <family val="1"/>
        <charset val="238"/>
        <scheme val="major"/>
      </rPr>
      <t>3</t>
    </r>
  </si>
  <si>
    <t>GAZ SPECJALNY  DO BADANIA CZYNNOŚCIOWEGO UKŁADU ODDECHOWEGO; SKŁAD 0,3%CO;0,3%CH4;21%O2; RESZTA N2. GWINT: DIN 477 NR 14</t>
  </si>
  <si>
    <t>50L*</t>
  </si>
  <si>
    <t>- gaz wzorcowy(cz): CO 0,3%;CH4 0,3%;O2 21% reszta azot</t>
  </si>
  <si>
    <t>- typ butli: B50 (pojemność wodna 50 litrów)</t>
  </si>
  <si>
    <t xml:space="preserve"> -ilość gazu: 7,5m3</t>
  </si>
  <si>
    <t xml:space="preserve"> -ciśnienie napełniania: 150 bar</t>
  </si>
  <si>
    <t>-przyłącze butlowe: M19x1,5 lewy wg DIN 477 nr 14</t>
  </si>
  <si>
    <t>-stabilność: 12 miesięcy</t>
  </si>
  <si>
    <t xml:space="preserve"> -dokładność wykonania(względna) i analizy ( względna): +/- 2%</t>
  </si>
  <si>
    <t xml:space="preserve"> -jakość gazu potwierdzona standardowym certyfikatem analizy według normy ISO 6141</t>
  </si>
  <si>
    <t>odnośnik: *</t>
  </si>
  <si>
    <t>50 l,7.5 m3, 150 ba</t>
  </si>
  <si>
    <t>6 kg</t>
  </si>
  <si>
    <r>
      <t>CO</t>
    </r>
    <r>
      <rPr>
        <vertAlign val="subscript"/>
        <sz val="11"/>
        <color rgb="FF0070C0"/>
        <rFont val="Cambria"/>
        <family val="1"/>
        <charset val="238"/>
        <scheme val="major"/>
      </rPr>
      <t xml:space="preserve">2 </t>
    </r>
    <r>
      <rPr>
        <sz val="11"/>
        <color rgb="FF0070C0"/>
        <rFont val="Cambria"/>
        <family val="1"/>
        <charset val="238"/>
        <scheme val="major"/>
      </rPr>
      <t>techniczny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</si>
</sst>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20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name val="Cambria"/>
      <family val="2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vertAlign val="superscript"/>
      <sz val="11"/>
      <color theme="1"/>
      <name val="Cambria"/>
      <family val="1"/>
      <charset val="238"/>
      <scheme val="major"/>
    </font>
    <font>
      <vertAlign val="subscript"/>
      <sz val="11"/>
      <color theme="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9"/>
      <color theme="1"/>
      <name val="Czcionka tekstu podstawowego"/>
      <family val="2"/>
      <charset val="238"/>
    </font>
    <font>
      <sz val="11"/>
      <color rgb="FF0070C0"/>
      <name val="Cambria"/>
      <family val="1"/>
      <charset val="238"/>
      <scheme val="major"/>
    </font>
    <font>
      <vertAlign val="subscript"/>
      <sz val="11"/>
      <color rgb="FF0070C0"/>
      <name val="Cambria"/>
      <family val="1"/>
      <charset val="238"/>
      <scheme val="major"/>
    </font>
    <font>
      <sz val="11"/>
      <color rgb="FF0070C0"/>
      <name val="Czcionka tekstu podstawowego"/>
      <family val="2"/>
      <charset val="238"/>
    </font>
    <font>
      <b/>
      <sz val="11"/>
      <color rgb="FF0070C0"/>
      <name val="Cambria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3" fillId="0" borderId="0"/>
  </cellStyleXfs>
  <cellXfs count="8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4" fontId="0" fillId="0" borderId="0" xfId="0" applyNumberForma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44" fontId="6" fillId="0" borderId="1" xfId="1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44" fontId="5" fillId="2" borderId="1" xfId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9" fillId="0" borderId="0" xfId="2" applyFont="1" applyAlignment="1">
      <alignment horizontal="left" vertical="center"/>
    </xf>
    <xf numFmtId="0" fontId="9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3" applyFont="1" applyAlignment="1">
      <alignment vertical="center"/>
    </xf>
    <xf numFmtId="0" fontId="10" fillId="0" borderId="0" xfId="3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44" fontId="6" fillId="0" borderId="1" xfId="0" applyNumberFormat="1" applyFont="1" applyBorder="1" applyAlignment="1">
      <alignment vertical="center"/>
    </xf>
    <xf numFmtId="44" fontId="5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0" fontId="13" fillId="0" borderId="2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10" fillId="0" borderId="0" xfId="3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9" fillId="0" borderId="0" xfId="2" applyFont="1" applyBorder="1" applyAlignment="1">
      <alignment vertical="center"/>
    </xf>
    <xf numFmtId="0" fontId="9" fillId="0" borderId="0" xfId="2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0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10" xfId="3" applyFont="1" applyBorder="1" applyAlignment="1">
      <alignment vertical="center"/>
    </xf>
    <xf numFmtId="0" fontId="10" fillId="0" borderId="11" xfId="3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9" fillId="0" borderId="10" xfId="2" applyFont="1" applyBorder="1" applyAlignment="1">
      <alignment vertical="center"/>
    </xf>
    <xf numFmtId="0" fontId="9" fillId="0" borderId="11" xfId="2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9" fillId="0" borderId="8" xfId="0" quotePrefix="1" applyFont="1" applyBorder="1" applyAlignment="1">
      <alignment vertical="center"/>
    </xf>
    <xf numFmtId="0" fontId="9" fillId="0" borderId="0" xfId="3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5" fillId="0" borderId="13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0" xfId="3" applyFont="1" applyAlignment="1">
      <alignment horizontal="center" vertical="center"/>
    </xf>
    <xf numFmtId="0" fontId="4" fillId="0" borderId="0" xfId="3" applyFont="1" applyAlignment="1">
      <alignment vertical="center"/>
    </xf>
    <xf numFmtId="44" fontId="6" fillId="4" borderId="1" xfId="1" applyFont="1" applyFill="1" applyBorder="1" applyAlignment="1">
      <alignment vertical="center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vertical="center"/>
    </xf>
    <xf numFmtId="0" fontId="16" fillId="3" borderId="1" xfId="0" applyFont="1" applyFill="1" applyBorder="1" applyAlignment="1">
      <alignment vertical="center"/>
    </xf>
    <xf numFmtId="3" fontId="16" fillId="0" borderId="1" xfId="0" applyNumberFormat="1" applyFont="1" applyBorder="1" applyAlignment="1">
      <alignment vertical="center"/>
    </xf>
    <xf numFmtId="44" fontId="16" fillId="4" borderId="1" xfId="1" applyFont="1" applyFill="1" applyBorder="1" applyAlignment="1">
      <alignment vertical="center"/>
    </xf>
    <xf numFmtId="44" fontId="16" fillId="0" borderId="1" xfId="1" applyFont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0" fillId="0" borderId="0" xfId="2" applyFont="1" applyAlignment="1">
      <alignment vertical="center" wrapText="1"/>
    </xf>
    <xf numFmtId="0" fontId="10" fillId="0" borderId="0" xfId="0" applyFont="1" applyAlignment="1">
      <alignment vertical="center"/>
    </xf>
    <xf numFmtId="44" fontId="5" fillId="2" borderId="2" xfId="1" applyFont="1" applyFill="1" applyBorder="1" applyAlignment="1">
      <alignment horizontal="right" vertical="center"/>
    </xf>
    <xf numFmtId="44" fontId="5" fillId="2" borderId="3" xfId="1" applyFont="1" applyFill="1" applyBorder="1" applyAlignment="1">
      <alignment horizontal="right" vertical="center"/>
    </xf>
    <xf numFmtId="44" fontId="5" fillId="2" borderId="4" xfId="1" applyFont="1" applyFill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right" vertical="center"/>
    </xf>
    <xf numFmtId="0" fontId="10" fillId="0" borderId="0" xfId="2" applyFont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/>
    </xf>
    <xf numFmtId="0" fontId="16" fillId="5" borderId="1" xfId="0" applyFont="1" applyFill="1" applyBorder="1" applyAlignment="1">
      <alignment vertical="center"/>
    </xf>
    <xf numFmtId="0" fontId="19" fillId="5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44" fontId="16" fillId="5" borderId="1" xfId="1" applyFont="1" applyFill="1" applyBorder="1" applyAlignment="1">
      <alignment vertical="center"/>
    </xf>
    <xf numFmtId="44" fontId="6" fillId="5" borderId="1" xfId="0" applyNumberFormat="1" applyFont="1" applyFill="1" applyBorder="1" applyAlignment="1">
      <alignment vertical="center"/>
    </xf>
    <xf numFmtId="44" fontId="16" fillId="5" borderId="1" xfId="0" applyNumberFormat="1" applyFont="1" applyFill="1" applyBorder="1" applyAlignment="1">
      <alignment vertical="center"/>
    </xf>
    <xf numFmtId="0" fontId="18" fillId="5" borderId="0" xfId="0" applyFont="1" applyFill="1" applyAlignment="1">
      <alignment vertical="center"/>
    </xf>
  </cellXfs>
  <cellStyles count="4">
    <cellStyle name="Normalny" xfId="0" builtinId="0"/>
    <cellStyle name="Normalny_Arkusz9" xfId="2"/>
    <cellStyle name="Normalny_kardiowert_w2-zal2" xfId="3"/>
    <cellStyle name="Walutowy" xfId="1" builtinId="4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zoomScaleNormal="100" workbookViewId="0">
      <selection activeCell="M20" sqref="M20"/>
    </sheetView>
  </sheetViews>
  <sheetFormatPr defaultColWidth="9" defaultRowHeight="14.25"/>
  <cols>
    <col min="1" max="1" width="21.75" style="1" customWidth="1"/>
    <col min="2" max="2" width="18.25" style="1" bestFit="1" customWidth="1"/>
    <col min="3" max="3" width="9.125" style="1" customWidth="1"/>
    <col min="4" max="4" width="8.75" style="1" bestFit="1" customWidth="1"/>
    <col min="5" max="5" width="8.75" style="1" customWidth="1"/>
    <col min="6" max="6" width="9" style="1"/>
    <col min="7" max="7" width="12.375" style="1" customWidth="1"/>
    <col min="8" max="8" width="13" style="1" customWidth="1"/>
    <col min="9" max="9" width="7.25" style="1" bestFit="1" customWidth="1"/>
    <col min="10" max="10" width="13.125" style="1" bestFit="1" customWidth="1"/>
    <col min="11" max="16384" width="9" style="1"/>
  </cols>
  <sheetData>
    <row r="1" spans="1:10" ht="15">
      <c r="A1" s="2" t="s">
        <v>21</v>
      </c>
    </row>
    <row r="2" spans="1:10" ht="25.5" customHeight="1">
      <c r="A2" s="2" t="s">
        <v>28</v>
      </c>
    </row>
    <row r="3" spans="1:10" ht="21" customHeight="1">
      <c r="A3" s="68" t="s">
        <v>47</v>
      </c>
      <c r="B3" s="68"/>
      <c r="C3" s="68"/>
      <c r="D3" s="68"/>
      <c r="E3" s="68"/>
      <c r="F3" s="68"/>
      <c r="G3" s="68"/>
      <c r="H3" s="68"/>
      <c r="I3" s="68"/>
      <c r="J3" s="68"/>
    </row>
    <row r="4" spans="1:10" ht="57">
      <c r="A4" s="5" t="s">
        <v>48</v>
      </c>
      <c r="B4" s="5" t="s">
        <v>27</v>
      </c>
      <c r="C4" s="6" t="s">
        <v>40</v>
      </c>
      <c r="D4" s="6" t="s">
        <v>41</v>
      </c>
      <c r="E4" s="6" t="s">
        <v>42</v>
      </c>
      <c r="F4" s="6" t="s">
        <v>44</v>
      </c>
      <c r="G4" s="7" t="s">
        <v>43</v>
      </c>
      <c r="H4" s="7" t="s">
        <v>45</v>
      </c>
      <c r="I4" s="6" t="s">
        <v>14</v>
      </c>
      <c r="J4" s="6" t="s">
        <v>46</v>
      </c>
    </row>
    <row r="5" spans="1:10">
      <c r="A5" s="8" t="s">
        <v>2</v>
      </c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8" t="s">
        <v>11</v>
      </c>
    </row>
    <row r="6" spans="1:10" ht="16.5">
      <c r="A6" s="9" t="s">
        <v>25</v>
      </c>
      <c r="B6" s="10" t="s">
        <v>49</v>
      </c>
      <c r="C6" s="10">
        <v>24</v>
      </c>
      <c r="D6" s="11">
        <v>3</v>
      </c>
      <c r="E6" s="12">
        <f>F6*D6</f>
        <v>2190</v>
      </c>
      <c r="F6" s="10">
        <f>365*2</f>
        <v>730</v>
      </c>
      <c r="G6" s="59"/>
      <c r="H6" s="13">
        <f>E6*G6</f>
        <v>0</v>
      </c>
      <c r="I6" s="8">
        <v>23</v>
      </c>
      <c r="J6" s="13">
        <f>H6*1.23</f>
        <v>0</v>
      </c>
    </row>
    <row r="7" spans="1:10">
      <c r="A7" s="9" t="s">
        <v>25</v>
      </c>
      <c r="B7" s="10" t="s">
        <v>30</v>
      </c>
      <c r="C7" s="10">
        <v>24</v>
      </c>
      <c r="D7" s="11">
        <v>1</v>
      </c>
      <c r="E7" s="12">
        <f>F7*D7</f>
        <v>730</v>
      </c>
      <c r="F7" s="10">
        <f t="shared" ref="F7:F16" si="0">365*2</f>
        <v>730</v>
      </c>
      <c r="G7" s="59"/>
      <c r="H7" s="13">
        <f>E7*G7</f>
        <v>0</v>
      </c>
      <c r="I7" s="8">
        <v>23</v>
      </c>
      <c r="J7" s="13">
        <f>H7*1.23</f>
        <v>0</v>
      </c>
    </row>
    <row r="8" spans="1:10" ht="16.5">
      <c r="A8" s="9" t="s">
        <v>22</v>
      </c>
      <c r="B8" s="10" t="s">
        <v>50</v>
      </c>
      <c r="C8" s="10">
        <v>24</v>
      </c>
      <c r="D8" s="11">
        <v>5</v>
      </c>
      <c r="E8" s="12">
        <f t="shared" ref="E8:E13" si="1">F8*D8</f>
        <v>3650</v>
      </c>
      <c r="F8" s="10">
        <f t="shared" si="0"/>
        <v>730</v>
      </c>
      <c r="G8" s="59"/>
      <c r="H8" s="13">
        <f t="shared" ref="H8:H13" si="2">E8*G8</f>
        <v>0</v>
      </c>
      <c r="I8" s="8">
        <v>23</v>
      </c>
      <c r="J8" s="13">
        <f t="shared" ref="J8:J13" si="3">H8*1.23</f>
        <v>0</v>
      </c>
    </row>
    <row r="9" spans="1:10">
      <c r="A9" s="9" t="s">
        <v>22</v>
      </c>
      <c r="B9" s="10" t="s">
        <v>34</v>
      </c>
      <c r="C9" s="10">
        <v>24</v>
      </c>
      <c r="D9" s="11">
        <v>1</v>
      </c>
      <c r="E9" s="12">
        <f t="shared" ref="E9" si="4">F9*D9</f>
        <v>730</v>
      </c>
      <c r="F9" s="10">
        <f t="shared" si="0"/>
        <v>730</v>
      </c>
      <c r="G9" s="59"/>
      <c r="H9" s="13">
        <f t="shared" ref="H9" si="5">E9*G9</f>
        <v>0</v>
      </c>
      <c r="I9" s="8">
        <v>23</v>
      </c>
      <c r="J9" s="13">
        <f t="shared" ref="J9" si="6">H9*1.23</f>
        <v>0</v>
      </c>
    </row>
    <row r="10" spans="1:10" ht="16.5">
      <c r="A10" s="9" t="s">
        <v>23</v>
      </c>
      <c r="B10" s="10" t="s">
        <v>51</v>
      </c>
      <c r="C10" s="10">
        <v>24</v>
      </c>
      <c r="D10" s="11">
        <v>8</v>
      </c>
      <c r="E10" s="12">
        <f t="shared" si="1"/>
        <v>5840</v>
      </c>
      <c r="F10" s="10">
        <f t="shared" si="0"/>
        <v>730</v>
      </c>
      <c r="G10" s="59"/>
      <c r="H10" s="13">
        <f t="shared" si="2"/>
        <v>0</v>
      </c>
      <c r="I10" s="8">
        <v>23</v>
      </c>
      <c r="J10" s="13">
        <f t="shared" si="3"/>
        <v>0</v>
      </c>
    </row>
    <row r="11" spans="1:10">
      <c r="A11" s="9" t="s">
        <v>24</v>
      </c>
      <c r="B11" s="10" t="s">
        <v>26</v>
      </c>
      <c r="C11" s="10">
        <v>24</v>
      </c>
      <c r="D11" s="11">
        <v>2</v>
      </c>
      <c r="E11" s="12">
        <f t="shared" si="1"/>
        <v>1460</v>
      </c>
      <c r="F11" s="10">
        <f t="shared" si="0"/>
        <v>730</v>
      </c>
      <c r="G11" s="59"/>
      <c r="H11" s="13">
        <f t="shared" si="2"/>
        <v>0</v>
      </c>
      <c r="I11" s="8">
        <v>23</v>
      </c>
      <c r="J11" s="13">
        <f t="shared" si="3"/>
        <v>0</v>
      </c>
    </row>
    <row r="12" spans="1:10" ht="17.25">
      <c r="A12" s="9" t="s">
        <v>52</v>
      </c>
      <c r="B12" s="10" t="s">
        <v>33</v>
      </c>
      <c r="C12" s="10">
        <v>24</v>
      </c>
      <c r="D12" s="11">
        <v>10</v>
      </c>
      <c r="E12" s="12">
        <f t="shared" si="1"/>
        <v>7300</v>
      </c>
      <c r="F12" s="10">
        <f t="shared" si="0"/>
        <v>730</v>
      </c>
      <c r="G12" s="59"/>
      <c r="H12" s="13">
        <f t="shared" si="2"/>
        <v>0</v>
      </c>
      <c r="I12" s="8">
        <v>23</v>
      </c>
      <c r="J12" s="13">
        <f t="shared" si="3"/>
        <v>0</v>
      </c>
    </row>
    <row r="13" spans="1:10" s="67" customFormat="1" ht="17.25">
      <c r="A13" s="60" t="s">
        <v>68</v>
      </c>
      <c r="B13" s="61" t="s">
        <v>67</v>
      </c>
      <c r="C13" s="61">
        <v>24</v>
      </c>
      <c r="D13" s="62">
        <v>1</v>
      </c>
      <c r="E13" s="63">
        <f t="shared" si="1"/>
        <v>730</v>
      </c>
      <c r="F13" s="61">
        <f t="shared" si="0"/>
        <v>730</v>
      </c>
      <c r="G13" s="64"/>
      <c r="H13" s="65">
        <f t="shared" si="2"/>
        <v>0</v>
      </c>
      <c r="I13" s="66">
        <v>23</v>
      </c>
      <c r="J13" s="65">
        <f t="shared" si="3"/>
        <v>0</v>
      </c>
    </row>
    <row r="14" spans="1:10" ht="28.5">
      <c r="A14" s="14" t="s">
        <v>31</v>
      </c>
      <c r="B14" s="10" t="s">
        <v>53</v>
      </c>
      <c r="C14" s="10">
        <v>24</v>
      </c>
      <c r="D14" s="11">
        <v>2</v>
      </c>
      <c r="E14" s="12">
        <f t="shared" ref="E14" si="7">F14*D14</f>
        <v>1460</v>
      </c>
      <c r="F14" s="10">
        <f t="shared" si="0"/>
        <v>730</v>
      </c>
      <c r="G14" s="59"/>
      <c r="H14" s="13">
        <f t="shared" ref="H14:H16" si="8">E14*G14</f>
        <v>0</v>
      </c>
      <c r="I14" s="8">
        <v>23</v>
      </c>
      <c r="J14" s="13">
        <f t="shared" ref="J14:J16" si="9">H14*1.23</f>
        <v>0</v>
      </c>
    </row>
    <row r="15" spans="1:10" ht="16.5">
      <c r="A15" s="9" t="s">
        <v>32</v>
      </c>
      <c r="B15" s="10" t="s">
        <v>53</v>
      </c>
      <c r="C15" s="10">
        <v>24</v>
      </c>
      <c r="D15" s="11">
        <v>2</v>
      </c>
      <c r="E15" s="12">
        <f>F15*D15</f>
        <v>1460</v>
      </c>
      <c r="F15" s="10">
        <f t="shared" si="0"/>
        <v>730</v>
      </c>
      <c r="G15" s="59"/>
      <c r="H15" s="13">
        <f t="shared" si="8"/>
        <v>0</v>
      </c>
      <c r="I15" s="8">
        <v>23</v>
      </c>
      <c r="J15" s="13">
        <f t="shared" si="9"/>
        <v>0</v>
      </c>
    </row>
    <row r="16" spans="1:10" ht="75" customHeight="1">
      <c r="A16" s="32" t="s">
        <v>55</v>
      </c>
      <c r="B16" s="31" t="s">
        <v>66</v>
      </c>
      <c r="C16" s="10">
        <v>24</v>
      </c>
      <c r="D16" s="11">
        <v>1</v>
      </c>
      <c r="E16" s="12">
        <f>F16*D16</f>
        <v>730</v>
      </c>
      <c r="F16" s="10">
        <f t="shared" si="0"/>
        <v>730</v>
      </c>
      <c r="G16" s="59"/>
      <c r="H16" s="13">
        <f t="shared" si="8"/>
        <v>0</v>
      </c>
      <c r="I16" s="8">
        <v>23</v>
      </c>
      <c r="J16" s="13">
        <f t="shared" si="9"/>
        <v>0</v>
      </c>
    </row>
    <row r="17" spans="1:10">
      <c r="A17" s="71" t="s">
        <v>15</v>
      </c>
      <c r="B17" s="72"/>
      <c r="C17" s="72"/>
      <c r="D17" s="72"/>
      <c r="E17" s="72"/>
      <c r="F17" s="72"/>
      <c r="G17" s="73"/>
      <c r="H17" s="15">
        <f>SUM(H6:H16)</f>
        <v>0</v>
      </c>
      <c r="I17" s="16"/>
      <c r="J17" s="15">
        <f>SUM(J6:J16)</f>
        <v>0</v>
      </c>
    </row>
    <row r="18" spans="1:10" ht="24" customHeight="1">
      <c r="A18" s="17" t="s">
        <v>16</v>
      </c>
      <c r="B18" s="18"/>
      <c r="C18" s="18"/>
      <c r="D18" s="18"/>
      <c r="E18" s="19"/>
      <c r="F18" s="19"/>
      <c r="G18" s="19"/>
      <c r="H18" s="19"/>
      <c r="I18" s="19"/>
      <c r="J18" s="19"/>
    </row>
    <row r="19" spans="1:10" ht="24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</row>
    <row r="20" spans="1:10" ht="24" customHeight="1">
      <c r="A20" s="69" t="s">
        <v>29</v>
      </c>
      <c r="B20" s="70"/>
      <c r="C20" s="70"/>
      <c r="D20" s="70"/>
      <c r="E20" s="70"/>
      <c r="F20" s="70"/>
      <c r="G20" s="70"/>
      <c r="H20" s="70"/>
      <c r="I20" s="70"/>
      <c r="J20" s="70"/>
    </row>
    <row r="21" spans="1:10">
      <c r="A21" s="20"/>
      <c r="B21" s="21"/>
      <c r="C21" s="21"/>
      <c r="D21" s="21"/>
      <c r="E21" s="21"/>
      <c r="F21" s="21"/>
      <c r="G21" s="21"/>
      <c r="H21" s="21"/>
      <c r="I21" s="21"/>
      <c r="J21" s="21"/>
    </row>
    <row r="22" spans="1:10">
      <c r="A22" s="22" t="s">
        <v>17</v>
      </c>
      <c r="B22" s="23"/>
      <c r="C22" s="23"/>
      <c r="D22" s="23"/>
      <c r="E22" s="24"/>
      <c r="F22" s="24"/>
      <c r="G22" s="24"/>
      <c r="H22" s="24"/>
      <c r="I22" s="24"/>
      <c r="J22" s="24"/>
    </row>
    <row r="23" spans="1:10">
      <c r="A23" s="22" t="s">
        <v>18</v>
      </c>
      <c r="B23" s="23"/>
      <c r="C23" s="23"/>
      <c r="D23" s="23"/>
      <c r="E23" s="24"/>
      <c r="F23" s="24"/>
      <c r="G23" s="24"/>
      <c r="H23" s="24"/>
      <c r="I23" s="24"/>
      <c r="J23" s="24"/>
    </row>
    <row r="24" spans="1:10">
      <c r="A24" s="21"/>
      <c r="B24" s="21"/>
      <c r="C24" s="21"/>
      <c r="D24" s="21"/>
      <c r="E24" s="21"/>
      <c r="F24" s="21"/>
      <c r="G24" s="21"/>
      <c r="H24" s="21"/>
      <c r="I24" s="21"/>
      <c r="J24" s="25"/>
    </row>
    <row r="25" spans="1:10">
      <c r="A25" s="23"/>
      <c r="B25" s="23"/>
      <c r="C25" s="23"/>
      <c r="D25" s="24"/>
      <c r="E25" s="24"/>
      <c r="F25" s="24"/>
      <c r="G25" s="24"/>
      <c r="H25" s="24"/>
      <c r="I25" s="24"/>
      <c r="J25" s="25"/>
    </row>
    <row r="26" spans="1:10" customFormat="1">
      <c r="A26" s="58"/>
      <c r="B26" s="58"/>
      <c r="C26" s="58"/>
      <c r="D26" s="58"/>
      <c r="E26" s="57"/>
      <c r="F26" s="57"/>
      <c r="G26" s="57"/>
      <c r="H26" s="57" t="s">
        <v>19</v>
      </c>
      <c r="I26" s="57"/>
      <c r="J26" s="57"/>
    </row>
    <row r="27" spans="1:10" customFormat="1">
      <c r="A27" s="58"/>
      <c r="B27" s="58"/>
      <c r="C27" s="58"/>
      <c r="D27" s="58"/>
      <c r="E27" s="57"/>
      <c r="F27" s="57"/>
      <c r="G27" s="57"/>
      <c r="H27" s="57" t="s">
        <v>20</v>
      </c>
      <c r="I27" s="57"/>
      <c r="J27" s="57"/>
    </row>
    <row r="28" spans="1:10">
      <c r="A28" s="23"/>
      <c r="B28" s="23"/>
      <c r="C28" s="23"/>
      <c r="D28" s="24"/>
      <c r="E28" s="24"/>
      <c r="F28" s="24"/>
      <c r="G28" s="24"/>
      <c r="H28" s="24"/>
      <c r="I28" s="24"/>
      <c r="J28" s="25"/>
    </row>
    <row r="29" spans="1:10">
      <c r="A29" s="23"/>
      <c r="B29" s="23"/>
      <c r="C29" s="23"/>
      <c r="D29" s="24"/>
      <c r="E29" s="24"/>
      <c r="F29" s="24"/>
      <c r="G29" s="24"/>
      <c r="H29" s="24"/>
      <c r="I29" s="24"/>
      <c r="J29" s="25"/>
    </row>
    <row r="30" spans="1:10">
      <c r="A30" s="23"/>
      <c r="B30" s="23"/>
      <c r="C30" s="23"/>
      <c r="D30" s="24"/>
      <c r="E30" s="24"/>
      <c r="F30" s="24"/>
      <c r="G30" s="25"/>
      <c r="H30" s="24"/>
      <c r="I30" s="24"/>
      <c r="J30" s="24" t="s">
        <v>19</v>
      </c>
    </row>
    <row r="31" spans="1:10">
      <c r="A31" s="23"/>
      <c r="B31" s="23"/>
      <c r="C31" s="23"/>
      <c r="D31" s="24"/>
      <c r="E31" s="24"/>
      <c r="F31" s="24"/>
      <c r="G31" s="25"/>
      <c r="H31" s="24"/>
      <c r="I31" s="24"/>
      <c r="J31" s="24" t="s">
        <v>20</v>
      </c>
    </row>
  </sheetData>
  <mergeCells count="3">
    <mergeCell ref="A3:J3"/>
    <mergeCell ref="A20:J20"/>
    <mergeCell ref="A17:G17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topLeftCell="A4" zoomScaleNormal="100" workbookViewId="0">
      <selection activeCell="M18" sqref="M18"/>
    </sheetView>
  </sheetViews>
  <sheetFormatPr defaultColWidth="9" defaultRowHeight="14.25"/>
  <cols>
    <col min="1" max="1" width="22.5" style="1" customWidth="1"/>
    <col min="2" max="2" width="30" style="1" customWidth="1"/>
    <col min="3" max="3" width="12.375" style="1" customWidth="1"/>
    <col min="4" max="4" width="4.25" style="1" customWidth="1"/>
    <col min="5" max="5" width="14.75" style="1" customWidth="1"/>
    <col min="6" max="6" width="14.25" style="1" customWidth="1"/>
    <col min="7" max="7" width="7.25" style="1" bestFit="1" customWidth="1"/>
    <col min="8" max="8" width="14.875" style="1" customWidth="1"/>
    <col min="9" max="10" width="9" style="1"/>
    <col min="11" max="11" width="9.5" style="1" bestFit="1" customWidth="1"/>
    <col min="12" max="12" width="9" style="1"/>
    <col min="13" max="13" width="9.5" style="1" bestFit="1" customWidth="1"/>
    <col min="14" max="16384" width="9" style="1"/>
  </cols>
  <sheetData>
    <row r="1" spans="1:13">
      <c r="A1" s="26" t="s">
        <v>21</v>
      </c>
      <c r="B1" s="25"/>
      <c r="C1" s="25"/>
      <c r="D1" s="25"/>
      <c r="E1" s="25"/>
      <c r="F1" s="25"/>
      <c r="G1" s="25"/>
      <c r="H1" s="25"/>
    </row>
    <row r="2" spans="1:13" ht="24" customHeight="1">
      <c r="A2" s="26" t="s">
        <v>28</v>
      </c>
      <c r="B2" s="25"/>
      <c r="C2" s="25"/>
      <c r="D2" s="25"/>
      <c r="E2" s="25"/>
      <c r="F2" s="25"/>
      <c r="G2" s="25"/>
      <c r="H2" s="25"/>
    </row>
    <row r="3" spans="1:13" ht="27" customHeight="1">
      <c r="A3" s="74" t="s">
        <v>12</v>
      </c>
      <c r="B3" s="75"/>
      <c r="C3" s="75"/>
      <c r="D3" s="75"/>
      <c r="E3" s="75"/>
      <c r="F3" s="75"/>
      <c r="G3" s="75"/>
      <c r="H3" s="76"/>
    </row>
    <row r="4" spans="1:13" ht="85.5">
      <c r="A4" s="5" t="s">
        <v>48</v>
      </c>
      <c r="B4" s="5" t="s">
        <v>27</v>
      </c>
      <c r="C4" s="6" t="s">
        <v>39</v>
      </c>
      <c r="D4" s="6" t="s">
        <v>13</v>
      </c>
      <c r="E4" s="7" t="s">
        <v>36</v>
      </c>
      <c r="F4" s="7" t="s">
        <v>37</v>
      </c>
      <c r="G4" s="6" t="s">
        <v>14</v>
      </c>
      <c r="H4" s="6" t="s">
        <v>38</v>
      </c>
    </row>
    <row r="5" spans="1:13">
      <c r="A5" s="8" t="s">
        <v>2</v>
      </c>
      <c r="B5" s="8" t="s">
        <v>3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</row>
    <row r="6" spans="1:13" ht="16.5">
      <c r="A6" s="9" t="s">
        <v>25</v>
      </c>
      <c r="B6" s="10" t="s">
        <v>49</v>
      </c>
      <c r="C6" s="27">
        <f>12*2</f>
        <v>24</v>
      </c>
      <c r="D6" s="8" t="s">
        <v>1</v>
      </c>
      <c r="E6" s="59"/>
      <c r="F6" s="28">
        <f t="shared" ref="F6:F14" si="0">E6*C6</f>
        <v>0</v>
      </c>
      <c r="G6" s="8">
        <v>23</v>
      </c>
      <c r="H6" s="28">
        <f t="shared" ref="H6:H14" si="1">F6*(100+G6)/100</f>
        <v>0</v>
      </c>
      <c r="K6" s="4"/>
      <c r="M6" s="4"/>
    </row>
    <row r="7" spans="1:13">
      <c r="A7" s="9" t="s">
        <v>25</v>
      </c>
      <c r="B7" s="10" t="s">
        <v>30</v>
      </c>
      <c r="C7" s="27">
        <f>1*2</f>
        <v>2</v>
      </c>
      <c r="D7" s="8" t="s">
        <v>1</v>
      </c>
      <c r="E7" s="59"/>
      <c r="F7" s="28">
        <f>E7*C7</f>
        <v>0</v>
      </c>
      <c r="G7" s="8">
        <v>23</v>
      </c>
      <c r="H7" s="28">
        <f>F7*(100+G7)/100</f>
        <v>0</v>
      </c>
      <c r="K7" s="4"/>
    </row>
    <row r="8" spans="1:13" ht="16.5">
      <c r="A8" s="9" t="s">
        <v>25</v>
      </c>
      <c r="B8" s="10" t="s">
        <v>35</v>
      </c>
      <c r="C8" s="27">
        <f>0.2*2</f>
        <v>0.4</v>
      </c>
      <c r="D8" s="8" t="s">
        <v>54</v>
      </c>
      <c r="E8" s="59"/>
      <c r="F8" s="28">
        <f>E8*C8</f>
        <v>0</v>
      </c>
      <c r="G8" s="8">
        <v>23</v>
      </c>
      <c r="H8" s="28">
        <f>F8*(100+G8)/100</f>
        <v>0</v>
      </c>
    </row>
    <row r="9" spans="1:13" ht="16.5">
      <c r="A9" s="9" t="s">
        <v>22</v>
      </c>
      <c r="B9" s="10" t="s">
        <v>50</v>
      </c>
      <c r="C9" s="27">
        <f>10*2</f>
        <v>20</v>
      </c>
      <c r="D9" s="8" t="s">
        <v>1</v>
      </c>
      <c r="E9" s="59"/>
      <c r="F9" s="28">
        <f t="shared" si="0"/>
        <v>0</v>
      </c>
      <c r="G9" s="8">
        <v>23</v>
      </c>
      <c r="H9" s="28">
        <f t="shared" si="1"/>
        <v>0</v>
      </c>
    </row>
    <row r="10" spans="1:13">
      <c r="A10" s="9" t="s">
        <v>22</v>
      </c>
      <c r="B10" s="10" t="s">
        <v>34</v>
      </c>
      <c r="C10" s="27">
        <f>4*2</f>
        <v>8</v>
      </c>
      <c r="D10" s="8" t="s">
        <v>1</v>
      </c>
      <c r="E10" s="59"/>
      <c r="F10" s="28">
        <f>E10*C10</f>
        <v>0</v>
      </c>
      <c r="G10" s="8">
        <v>23</v>
      </c>
      <c r="H10" s="28">
        <f>F10*(100+G10)/100</f>
        <v>0</v>
      </c>
    </row>
    <row r="11" spans="1:13" ht="16.5">
      <c r="A11" s="9" t="s">
        <v>23</v>
      </c>
      <c r="B11" s="10" t="s">
        <v>51</v>
      </c>
      <c r="C11" s="27">
        <f>84*2</f>
        <v>168</v>
      </c>
      <c r="D11" s="8" t="s">
        <v>1</v>
      </c>
      <c r="E11" s="59"/>
      <c r="F11" s="28">
        <f t="shared" si="0"/>
        <v>0</v>
      </c>
      <c r="G11" s="8">
        <v>23</v>
      </c>
      <c r="H11" s="28">
        <f t="shared" si="1"/>
        <v>0</v>
      </c>
    </row>
    <row r="12" spans="1:13">
      <c r="A12" s="9" t="s">
        <v>24</v>
      </c>
      <c r="B12" s="10" t="s">
        <v>26</v>
      </c>
      <c r="C12" s="27">
        <f>4*2</f>
        <v>8</v>
      </c>
      <c r="D12" s="8" t="s">
        <v>1</v>
      </c>
      <c r="E12" s="59"/>
      <c r="F12" s="28">
        <f t="shared" si="0"/>
        <v>0</v>
      </c>
      <c r="G12" s="8">
        <v>23</v>
      </c>
      <c r="H12" s="28">
        <f t="shared" si="1"/>
        <v>0</v>
      </c>
    </row>
    <row r="13" spans="1:13" ht="17.25">
      <c r="A13" s="9" t="s">
        <v>52</v>
      </c>
      <c r="B13" s="10" t="s">
        <v>33</v>
      </c>
      <c r="C13" s="27">
        <f>20*2</f>
        <v>40</v>
      </c>
      <c r="D13" s="8" t="s">
        <v>1</v>
      </c>
      <c r="E13" s="59"/>
      <c r="F13" s="28">
        <f t="shared" si="0"/>
        <v>0</v>
      </c>
      <c r="G13" s="8">
        <v>23</v>
      </c>
      <c r="H13" s="28">
        <f t="shared" si="1"/>
        <v>0</v>
      </c>
    </row>
    <row r="14" spans="1:13" s="88" customFormat="1" ht="17.25">
      <c r="A14" s="81" t="s">
        <v>68</v>
      </c>
      <c r="B14" s="82" t="s">
        <v>67</v>
      </c>
      <c r="C14" s="83">
        <v>2</v>
      </c>
      <c r="D14" s="84" t="s">
        <v>1</v>
      </c>
      <c r="E14" s="59"/>
      <c r="F14" s="86">
        <f t="shared" si="0"/>
        <v>0</v>
      </c>
      <c r="G14" s="84">
        <v>23</v>
      </c>
      <c r="H14" s="87">
        <f t="shared" si="1"/>
        <v>0</v>
      </c>
      <c r="I14" s="84"/>
      <c r="J14" s="85"/>
    </row>
    <row r="15" spans="1:13" ht="28.5">
      <c r="A15" s="14" t="s">
        <v>31</v>
      </c>
      <c r="B15" s="10" t="s">
        <v>53</v>
      </c>
      <c r="C15" s="27">
        <f>11*2</f>
        <v>22</v>
      </c>
      <c r="D15" s="8" t="s">
        <v>1</v>
      </c>
      <c r="E15" s="59"/>
      <c r="F15" s="28">
        <f t="shared" ref="F15:F17" si="2">E15*C15</f>
        <v>0</v>
      </c>
      <c r="G15" s="8">
        <v>23</v>
      </c>
      <c r="H15" s="28">
        <f t="shared" ref="H15:H17" si="3">F15*(100+G15)/100</f>
        <v>0</v>
      </c>
    </row>
    <row r="16" spans="1:13" ht="16.5">
      <c r="A16" s="9" t="s">
        <v>32</v>
      </c>
      <c r="B16" s="10" t="s">
        <v>53</v>
      </c>
      <c r="C16" s="27">
        <f>32*2</f>
        <v>64</v>
      </c>
      <c r="D16" s="8" t="s">
        <v>1</v>
      </c>
      <c r="E16" s="59"/>
      <c r="F16" s="28">
        <f t="shared" si="2"/>
        <v>0</v>
      </c>
      <c r="G16" s="8">
        <v>23</v>
      </c>
      <c r="H16" s="28">
        <f t="shared" si="3"/>
        <v>0</v>
      </c>
    </row>
    <row r="17" spans="1:9" ht="82.5" customHeight="1">
      <c r="A17" s="54" t="s">
        <v>55</v>
      </c>
      <c r="B17" s="56" t="s">
        <v>56</v>
      </c>
      <c r="C17" s="27">
        <f>1*2</f>
        <v>2</v>
      </c>
      <c r="D17" s="8" t="s">
        <v>1</v>
      </c>
      <c r="E17" s="59"/>
      <c r="F17" s="28">
        <f t="shared" si="2"/>
        <v>0</v>
      </c>
      <c r="G17" s="8">
        <v>23</v>
      </c>
      <c r="H17" s="28">
        <f t="shared" si="3"/>
        <v>0</v>
      </c>
    </row>
    <row r="18" spans="1:9">
      <c r="A18" s="77" t="s">
        <v>0</v>
      </c>
      <c r="B18" s="78"/>
      <c r="C18" s="78"/>
      <c r="D18" s="78"/>
      <c r="E18" s="79"/>
      <c r="F18" s="29">
        <f>SUM(F6:F17)</f>
        <v>0</v>
      </c>
      <c r="G18" s="30"/>
      <c r="H18" s="28">
        <f>SUM(H6:H17)</f>
        <v>0</v>
      </c>
    </row>
    <row r="19" spans="1:9" ht="20.25" customHeight="1">
      <c r="A19" s="17" t="s">
        <v>16</v>
      </c>
      <c r="B19" s="18"/>
      <c r="C19" s="19"/>
      <c r="D19" s="19"/>
      <c r="E19" s="19"/>
      <c r="F19" s="19"/>
      <c r="G19" s="19"/>
      <c r="H19" s="19"/>
    </row>
    <row r="20" spans="1:9" ht="44.25" customHeight="1">
      <c r="A20" s="80" t="s">
        <v>29</v>
      </c>
      <c r="B20" s="80"/>
      <c r="C20" s="80"/>
      <c r="D20" s="80"/>
      <c r="E20" s="80"/>
      <c r="F20" s="80"/>
      <c r="G20" s="80"/>
      <c r="H20" s="80"/>
      <c r="I20" s="3"/>
    </row>
    <row r="21" spans="1:9">
      <c r="A21" s="20"/>
      <c r="B21" s="21"/>
      <c r="C21" s="21"/>
      <c r="D21" s="21"/>
      <c r="E21" s="21"/>
      <c r="F21" s="21"/>
      <c r="G21" s="21"/>
      <c r="H21" s="21"/>
    </row>
    <row r="22" spans="1:9">
      <c r="A22" s="22" t="s">
        <v>17</v>
      </c>
      <c r="B22" s="23"/>
      <c r="C22" s="24"/>
      <c r="D22" s="24"/>
      <c r="E22" s="24"/>
      <c r="F22" s="24"/>
      <c r="G22" s="24"/>
      <c r="H22" s="24"/>
    </row>
    <row r="23" spans="1:9" ht="15" thickBot="1">
      <c r="A23" s="22" t="s">
        <v>18</v>
      </c>
      <c r="B23" s="23"/>
      <c r="C23" s="24"/>
      <c r="D23" s="24"/>
      <c r="E23" s="24"/>
      <c r="F23" s="24"/>
      <c r="G23" s="24"/>
      <c r="H23" s="24"/>
    </row>
    <row r="24" spans="1:9" ht="32.25" customHeight="1">
      <c r="A24" s="55" t="s">
        <v>65</v>
      </c>
      <c r="B24" s="50" t="s">
        <v>57</v>
      </c>
      <c r="C24" s="39"/>
      <c r="D24" s="39"/>
      <c r="E24" s="40"/>
      <c r="F24" s="33"/>
      <c r="G24" s="21"/>
      <c r="H24" s="25"/>
    </row>
    <row r="25" spans="1:9">
      <c r="A25" s="41"/>
      <c r="B25" s="51" t="s">
        <v>58</v>
      </c>
      <c r="C25" s="34"/>
      <c r="D25" s="34"/>
      <c r="E25" s="42"/>
      <c r="F25" s="34"/>
      <c r="G25" s="24"/>
      <c r="H25" s="25"/>
    </row>
    <row r="26" spans="1:9">
      <c r="A26" s="41"/>
      <c r="B26" s="51" t="s">
        <v>59</v>
      </c>
      <c r="C26" s="34"/>
      <c r="D26" s="34"/>
      <c r="E26" s="43"/>
      <c r="F26" s="34"/>
      <c r="G26" s="24"/>
      <c r="H26" s="25"/>
    </row>
    <row r="27" spans="1:9">
      <c r="A27" s="41"/>
      <c r="B27" s="51" t="s">
        <v>60</v>
      </c>
      <c r="C27" s="34"/>
      <c r="D27" s="34"/>
      <c r="E27" s="43"/>
      <c r="F27" s="34"/>
      <c r="G27" s="24"/>
      <c r="H27" s="25"/>
    </row>
    <row r="28" spans="1:9">
      <c r="A28" s="44"/>
      <c r="B28" s="52" t="s">
        <v>61</v>
      </c>
      <c r="C28" s="35"/>
      <c r="D28" s="35"/>
      <c r="E28" s="43"/>
      <c r="F28" s="35"/>
      <c r="G28" s="25"/>
      <c r="H28" s="25"/>
    </row>
    <row r="29" spans="1:9">
      <c r="A29" s="44"/>
      <c r="B29" s="52" t="s">
        <v>62</v>
      </c>
      <c r="C29" s="35"/>
      <c r="D29" s="35"/>
      <c r="E29" s="43"/>
      <c r="F29" s="35"/>
      <c r="G29" s="25"/>
      <c r="H29" s="25"/>
    </row>
    <row r="30" spans="1:9">
      <c r="A30" s="45"/>
      <c r="B30" s="36" t="s">
        <v>63</v>
      </c>
      <c r="C30" s="37"/>
      <c r="D30" s="37"/>
      <c r="E30" s="46"/>
      <c r="F30" s="37"/>
      <c r="G30" s="19"/>
      <c r="H30" s="25"/>
    </row>
    <row r="31" spans="1:9" ht="36.75" thickBot="1">
      <c r="A31" s="47"/>
      <c r="B31" s="53" t="s">
        <v>64</v>
      </c>
      <c r="C31" s="48"/>
      <c r="D31" s="48"/>
      <c r="E31" s="49"/>
      <c r="F31" s="38"/>
    </row>
    <row r="32" spans="1:9">
      <c r="A32" s="38"/>
      <c r="B32" s="38"/>
      <c r="C32" s="38"/>
      <c r="D32" s="38"/>
      <c r="E32" s="38"/>
      <c r="F32" s="38"/>
    </row>
    <row r="33" spans="1:6">
      <c r="A33" s="38"/>
      <c r="B33" s="38"/>
      <c r="C33" s="38"/>
      <c r="D33" s="38"/>
      <c r="E33" s="38"/>
      <c r="F33" s="38"/>
    </row>
    <row r="35" spans="1:6">
      <c r="F35" s="34" t="s">
        <v>19</v>
      </c>
    </row>
    <row r="36" spans="1:6">
      <c r="F36" s="34" t="s">
        <v>20</v>
      </c>
    </row>
  </sheetData>
  <mergeCells count="3">
    <mergeCell ref="A3:H3"/>
    <mergeCell ref="A18:E18"/>
    <mergeCell ref="A20:H20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pakiet_4_dzierżawa techniczny</vt:lpstr>
      <vt:lpstr>Pakiet_4_zużycie techniczny</vt:lpstr>
      <vt:lpstr>'pakiet_4_dzierżawa techniczny'!Obszar_wydruku</vt:lpstr>
    </vt:vector>
  </TitlesOfParts>
  <Company>pryw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</dc:creator>
  <cp:lastModifiedBy>Tomasz Miazek</cp:lastModifiedBy>
  <cp:lastPrinted>2024-11-29T12:56:32Z</cp:lastPrinted>
  <dcterms:created xsi:type="dcterms:W3CDTF">2016-04-04T17:40:11Z</dcterms:created>
  <dcterms:modified xsi:type="dcterms:W3CDTF">2024-12-20T09:04:27Z</dcterms:modified>
</cp:coreProperties>
</file>