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iej.mleczak\AppData\Local\Temp\ezdpuw\20241114104433710\"/>
    </mc:Choice>
  </mc:AlternateContent>
  <xr:revisionPtr revIDLastSave="0" documentId="13_ncr:1_{593DAF1C-07E5-4149-BF46-6B7F049842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wierzchnie" sheetId="2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8" i="2" l="1"/>
  <c r="C16" i="2"/>
  <c r="C75" i="2"/>
  <c r="C74" i="2"/>
  <c r="C73" i="2"/>
  <c r="C72" i="2"/>
  <c r="C7" i="2"/>
  <c r="D67" i="2" l="1"/>
  <c r="C47" i="2"/>
  <c r="C76" i="2" l="1"/>
  <c r="C50" i="2"/>
  <c r="E84" i="2"/>
  <c r="D99" i="2" s="1"/>
  <c r="E88" i="2"/>
  <c r="D100" i="2" s="1"/>
  <c r="E85" i="2"/>
  <c r="D97" i="2" s="1"/>
  <c r="E83" i="2"/>
  <c r="D96" i="2" l="1"/>
  <c r="D101" i="2" s="1"/>
  <c r="E90" i="2"/>
  <c r="C8" i="2" s="1"/>
  <c r="D234" i="2"/>
  <c r="C341" i="2"/>
  <c r="C340" i="2"/>
  <c r="C339" i="2"/>
  <c r="E40" i="2" l="1"/>
  <c r="C6" i="2" s="1"/>
  <c r="C209" i="2"/>
  <c r="C208" i="2"/>
  <c r="C207" i="2"/>
  <c r="C49" i="2"/>
  <c r="C48" i="2"/>
  <c r="C46" i="2"/>
  <c r="C45" i="2"/>
  <c r="E202" i="2"/>
  <c r="C11" i="2" s="1"/>
  <c r="D333" i="2" l="1"/>
  <c r="C342" i="2" l="1"/>
  <c r="C15" i="2" s="1"/>
  <c r="C240" i="2"/>
  <c r="E249" i="2"/>
  <c r="C263" i="2" l="1"/>
  <c r="D258" i="2"/>
  <c r="C14" i="2" s="1"/>
  <c r="C13" i="2"/>
  <c r="C243" i="2"/>
  <c r="C242" i="2"/>
  <c r="C241" i="2"/>
  <c r="C239" i="2"/>
  <c r="C12" i="2"/>
  <c r="C185" i="2"/>
  <c r="C184" i="2"/>
  <c r="C183" i="2"/>
  <c r="C182" i="2"/>
  <c r="D176" i="2"/>
  <c r="C10" i="2" s="1"/>
  <c r="C140" i="2"/>
  <c r="C139" i="2"/>
  <c r="C138" i="2"/>
  <c r="C137" i="2"/>
  <c r="E132" i="2"/>
  <c r="C9" i="2" s="1"/>
  <c r="C51" i="2" l="1"/>
  <c r="C210" i="2"/>
  <c r="C244" i="2"/>
  <c r="C141" i="2"/>
  <c r="C186" i="2"/>
</calcChain>
</file>

<file path=xl/sharedStrings.xml><?xml version="1.0" encoding="utf-8"?>
<sst xmlns="http://schemas.openxmlformats.org/spreadsheetml/2006/main" count="574" uniqueCount="157">
  <si>
    <t>Sikorskiego 4</t>
  </si>
  <si>
    <t>Poziom</t>
  </si>
  <si>
    <t>Parter</t>
  </si>
  <si>
    <t>Piwnica</t>
  </si>
  <si>
    <t>1 Piętro</t>
  </si>
  <si>
    <t>Materiał</t>
  </si>
  <si>
    <t>Powierzchnia</t>
  </si>
  <si>
    <t>Schody wejściowe</t>
  </si>
  <si>
    <t>Płytki kamienne</t>
  </si>
  <si>
    <t>Gres</t>
  </si>
  <si>
    <t>Boksy za salą obsługi</t>
  </si>
  <si>
    <t>Wykładzina PCV</t>
  </si>
  <si>
    <t>Klatka schodowa</t>
  </si>
  <si>
    <t>12 biur</t>
  </si>
  <si>
    <t>Sala obsługi interesantów</t>
  </si>
  <si>
    <t>Hol, Kancelaria, Ochrona, Korytarz</t>
  </si>
  <si>
    <t>Płytki ceramiczne</t>
  </si>
  <si>
    <t>WC męskie i damskie</t>
  </si>
  <si>
    <t>Terakota</t>
  </si>
  <si>
    <t>Parkiet</t>
  </si>
  <si>
    <t>Wykładzina dywanowa</t>
  </si>
  <si>
    <t xml:space="preserve">Hol </t>
  </si>
  <si>
    <t>2 Piętro</t>
  </si>
  <si>
    <t>18 biur</t>
  </si>
  <si>
    <t>Korytarz</t>
  </si>
  <si>
    <t>3 Piętro</t>
  </si>
  <si>
    <t>21 biur</t>
  </si>
  <si>
    <t>SUMA</t>
  </si>
  <si>
    <t>Okna szt.</t>
  </si>
  <si>
    <t>Korytarze</t>
  </si>
  <si>
    <t>Pomieszczenia biurowe</t>
  </si>
  <si>
    <t xml:space="preserve">WC </t>
  </si>
  <si>
    <t>Kuchnia</t>
  </si>
  <si>
    <t>Pomieszczenia Biurowe</t>
  </si>
  <si>
    <t>Panele podłogowe</t>
  </si>
  <si>
    <t>RAZEM</t>
  </si>
  <si>
    <t>Panele</t>
  </si>
  <si>
    <t>Myśliborska 34</t>
  </si>
  <si>
    <t>WC dla niepełnosprawnych</t>
  </si>
  <si>
    <t>Pokoje biurowe</t>
  </si>
  <si>
    <t>Archiwum</t>
  </si>
  <si>
    <t>Wkładzina PCV</t>
  </si>
  <si>
    <t>Panele podłogowe i drewno</t>
  </si>
  <si>
    <t>Łokietka 22</t>
  </si>
  <si>
    <t>Schody</t>
  </si>
  <si>
    <t>Pokój komendanta</t>
  </si>
  <si>
    <t>Szatnie i Łazienki</t>
  </si>
  <si>
    <t>Poczekalnia</t>
  </si>
  <si>
    <t>Linoleum i gres</t>
  </si>
  <si>
    <t>Linoleum</t>
  </si>
  <si>
    <t>Pomieszczenie przesłuchań</t>
  </si>
  <si>
    <t>linoleum</t>
  </si>
  <si>
    <t>gres</t>
  </si>
  <si>
    <t>WC</t>
  </si>
  <si>
    <t>panele podłogowe</t>
  </si>
  <si>
    <t>Sala konferencyjna</t>
  </si>
  <si>
    <t>Teatralna 26</t>
  </si>
  <si>
    <t>Pokój Socjalny</t>
  </si>
  <si>
    <t>Winda</t>
  </si>
  <si>
    <t>Beton</t>
  </si>
  <si>
    <t>SUMA CAŁKOWITA</t>
  </si>
  <si>
    <t>Kazimierza Wielkiego 1</t>
  </si>
  <si>
    <t>Drewno, dywan</t>
  </si>
  <si>
    <t>Sala ślubów</t>
  </si>
  <si>
    <t>Sala toastów</t>
  </si>
  <si>
    <t>Hol</t>
  </si>
  <si>
    <t>Kortarz</t>
  </si>
  <si>
    <t>Płytki</t>
  </si>
  <si>
    <t>Sala narad</t>
  </si>
  <si>
    <t>57 szt.</t>
  </si>
  <si>
    <t>Jagiellończyka 10</t>
  </si>
  <si>
    <t>Wawrzyniaka 4</t>
  </si>
  <si>
    <t>Pomieszczenie biurowe</t>
  </si>
  <si>
    <t>Aneks kuchenny</t>
  </si>
  <si>
    <t>Szczegółowy wykaz powierzchni do sprzątania</t>
  </si>
  <si>
    <t>Załącznik nr 1 do opisu przedmiotu zamówienia</t>
  </si>
  <si>
    <t xml:space="preserve">okna </t>
  </si>
  <si>
    <t>okna</t>
  </si>
  <si>
    <t>Rodzaje podłóg:</t>
  </si>
  <si>
    <t>Rodzaje podłóg</t>
  </si>
  <si>
    <t>2 szt.</t>
  </si>
  <si>
    <t>21 szt.</t>
  </si>
  <si>
    <t>Łączna powierzchnia do sprzątania:</t>
  </si>
  <si>
    <t>Adres</t>
  </si>
  <si>
    <r>
      <t>Powierzchnia do sprzatania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</si>
  <si>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Winda (do sprzątania z GCPR)</t>
  </si>
  <si>
    <t>Lokalizacja</t>
  </si>
  <si>
    <t>Wełniany Rynek 18</t>
  </si>
  <si>
    <t>1 biuro</t>
  </si>
  <si>
    <t>83 szt.</t>
  </si>
  <si>
    <t xml:space="preserve">53 szt. </t>
  </si>
  <si>
    <t>52 szt.</t>
  </si>
  <si>
    <t>142 szt</t>
  </si>
  <si>
    <t>Hol windowy</t>
  </si>
  <si>
    <t>Pomieszczenie gospodarcze</t>
  </si>
  <si>
    <t>WC męskie</t>
  </si>
  <si>
    <t>WC damskie</t>
  </si>
  <si>
    <t>Pomieszczenie socjalne</t>
  </si>
  <si>
    <t>Serwerownia</t>
  </si>
  <si>
    <t>4 Piętro</t>
  </si>
  <si>
    <t>10 Piętro</t>
  </si>
  <si>
    <t>5 Piętro</t>
  </si>
  <si>
    <t>6 Piętro</t>
  </si>
  <si>
    <t>7 Piętro</t>
  </si>
  <si>
    <t>8 Piętro</t>
  </si>
  <si>
    <t>9 Piętro</t>
  </si>
  <si>
    <t>Pomieszczenie techniczne</t>
  </si>
  <si>
    <t>Posadzka żywiczna</t>
  </si>
  <si>
    <t>Płytki Ceramiczne</t>
  </si>
  <si>
    <t>Płytki Dywanowe</t>
  </si>
  <si>
    <t>Hawelańska 5</t>
  </si>
  <si>
    <t xml:space="preserve">10 szt. </t>
  </si>
  <si>
    <t>Pwykładzina PCV</t>
  </si>
  <si>
    <t>Drewno – Wykładzina PCV</t>
  </si>
  <si>
    <t>Wejście główne</t>
  </si>
  <si>
    <t>3 biura</t>
  </si>
  <si>
    <t>panele</t>
  </si>
  <si>
    <t>Nr pomieszczenia</t>
  </si>
  <si>
    <t>prawa + lewa</t>
  </si>
  <si>
    <t>Hawelańska 5 - część budynku</t>
  </si>
  <si>
    <t>Sikorskiego 4 - cały budynek</t>
  </si>
  <si>
    <t>Myśliborska 34 - cały budynek</t>
  </si>
  <si>
    <t>Pomieszczenia biurowe (kierowcy)</t>
  </si>
  <si>
    <t xml:space="preserve">Hol wejściowy </t>
  </si>
  <si>
    <t xml:space="preserve"> schody (prawa+lewa)</t>
  </si>
  <si>
    <t>damska+męska</t>
  </si>
  <si>
    <t>damska, męska, inwalidzi</t>
  </si>
  <si>
    <t>prawda + lewa</t>
  </si>
  <si>
    <t>damska + męska</t>
  </si>
  <si>
    <t>1.2</t>
  </si>
  <si>
    <t>1.1</t>
  </si>
  <si>
    <t>1.4, 1.5</t>
  </si>
  <si>
    <t>100,101,102,103,104,105,107,108, 109, 109A, 109B,110, 111, 112, 113, 114</t>
  </si>
  <si>
    <t>Kazimierza Wielkiego 1 - cały budynek</t>
  </si>
  <si>
    <t>119, 120, 121, 122</t>
  </si>
  <si>
    <t>Wawrzyniaka 4 - całość</t>
  </si>
  <si>
    <t>winda</t>
  </si>
  <si>
    <t>wszystkie piętra + drzwi</t>
  </si>
  <si>
    <t>4A</t>
  </si>
  <si>
    <t>B</t>
  </si>
  <si>
    <t>1, 2</t>
  </si>
  <si>
    <t>3, 5</t>
  </si>
  <si>
    <t>Drewno + Gres</t>
  </si>
  <si>
    <t>Stanowisko Szybkiej Obsługi (SSO)</t>
  </si>
  <si>
    <t>Jagiellończyka 10 - część budynku</t>
  </si>
  <si>
    <t>Teatralna 26 - część budynku</t>
  </si>
  <si>
    <t>Łokietka 22 - całość</t>
  </si>
  <si>
    <t>parter</t>
  </si>
  <si>
    <t>korytarz przy wejściu głównym</t>
  </si>
  <si>
    <t>Sikorskiego 5</t>
  </si>
  <si>
    <t>Hol wejściowy</t>
  </si>
  <si>
    <t>Drewno + Linoleum</t>
  </si>
  <si>
    <t>Magazyn</t>
  </si>
  <si>
    <t>Kamień</t>
  </si>
  <si>
    <t>Drewno – linoleum</t>
  </si>
  <si>
    <t>1 Pietro</t>
  </si>
  <si>
    <t>sala + kuchnia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</si>
</sst>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6337778862885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32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" fontId="0" fillId="0" borderId="0" xfId="0" applyNumberFormat="1"/>
    <xf numFmtId="4" fontId="3" fillId="2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5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vertical="center"/>
    </xf>
    <xf numFmtId="4" fontId="0" fillId="2" borderId="37" xfId="0" applyNumberFormat="1" applyFill="1" applyBorder="1" applyAlignment="1">
      <alignment horizontal="center" vertical="center"/>
    </xf>
    <xf numFmtId="4" fontId="0" fillId="0" borderId="0" xfId="0" applyNumberFormat="1" applyAlignment="1">
      <alignment vertical="center" wrapText="1"/>
    </xf>
    <xf numFmtId="0" fontId="0" fillId="3" borderId="20" xfId="0" applyFill="1" applyBorder="1" applyAlignment="1">
      <alignment horizontal="center" vertical="center"/>
    </xf>
    <xf numFmtId="4" fontId="0" fillId="3" borderId="20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 wrapText="1"/>
    </xf>
    <xf numFmtId="0" fontId="0" fillId="3" borderId="34" xfId="0" applyFill="1" applyBorder="1" applyAlignment="1">
      <alignment horizontal="center" vertical="center"/>
    </xf>
    <xf numFmtId="4" fontId="1" fillId="3" borderId="35" xfId="0" applyNumberFormat="1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 wrapText="1"/>
    </xf>
    <xf numFmtId="4" fontId="1" fillId="3" borderId="25" xfId="0" applyNumberFormat="1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 wrapText="1"/>
    </xf>
    <xf numFmtId="4" fontId="1" fillId="3" borderId="22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4" fontId="1" fillId="3" borderId="12" xfId="0" applyNumberFormat="1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4" fontId="0" fillId="4" borderId="5" xfId="0" applyNumberFormat="1" applyFill="1" applyBorder="1" applyAlignment="1">
      <alignment horizontal="center" vertical="center"/>
    </xf>
    <xf numFmtId="4" fontId="0" fillId="4" borderId="6" xfId="0" applyNumberForma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4" fontId="0" fillId="4" borderId="8" xfId="0" applyNumberFormat="1" applyFill="1" applyBorder="1" applyAlignment="1">
      <alignment horizontal="center" vertical="center"/>
    </xf>
    <xf numFmtId="4" fontId="0" fillId="4" borderId="9" xfId="0" applyNumberFormat="1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4" fontId="0" fillId="4" borderId="20" xfId="0" applyNumberFormat="1" applyFill="1" applyBorder="1" applyAlignment="1">
      <alignment horizontal="center" vertical="center"/>
    </xf>
    <xf numFmtId="4" fontId="0" fillId="4" borderId="22" xfId="0" applyNumberForma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4" fontId="0" fillId="4" borderId="11" xfId="0" applyNumberFormat="1" applyFill="1" applyBorder="1" applyAlignment="1">
      <alignment horizontal="center" vertical="center"/>
    </xf>
    <xf numFmtId="4" fontId="0" fillId="4" borderId="12" xfId="0" applyNumberFormat="1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4" fontId="0" fillId="4" borderId="13" xfId="0" applyNumberFormat="1" applyFill="1" applyBorder="1" applyAlignment="1">
      <alignment horizontal="center" vertical="center"/>
    </xf>
    <xf numFmtId="4" fontId="0" fillId="4" borderId="17" xfId="0" applyNumberFormat="1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4" fontId="0" fillId="4" borderId="14" xfId="0" applyNumberFormat="1" applyFill="1" applyBorder="1" applyAlignment="1">
      <alignment horizontal="center" vertical="center"/>
    </xf>
    <xf numFmtId="4" fontId="0" fillId="4" borderId="25" xfId="0" applyNumberForma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4" fontId="0" fillId="4" borderId="1" xfId="0" applyNumberForma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3" fontId="3" fillId="4" borderId="3" xfId="0" applyNumberFormat="1" applyFont="1" applyFill="1" applyBorder="1" applyAlignment="1">
      <alignment horizontal="center" vertical="center" wrapText="1"/>
    </xf>
    <xf numFmtId="0" fontId="0" fillId="4" borderId="34" xfId="0" applyFill="1" applyBorder="1" applyAlignment="1">
      <alignment horizontal="center" vertical="center"/>
    </xf>
    <xf numFmtId="4" fontId="1" fillId="4" borderId="35" xfId="0" applyNumberFormat="1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 wrapText="1"/>
    </xf>
    <xf numFmtId="4" fontId="1" fillId="4" borderId="22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4" fontId="1" fillId="4" borderId="12" xfId="0" applyNumberFormat="1" applyFont="1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4" fontId="0" fillId="5" borderId="8" xfId="0" applyNumberFormat="1" applyFill="1" applyBorder="1" applyAlignment="1">
      <alignment horizontal="center" vertical="center"/>
    </xf>
    <xf numFmtId="4" fontId="0" fillId="5" borderId="20" xfId="0" applyNumberFormat="1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4" fontId="0" fillId="5" borderId="11" xfId="0" applyNumberForma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" fontId="3" fillId="5" borderId="3" xfId="0" applyNumberFormat="1" applyFont="1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 wrapText="1"/>
    </xf>
    <xf numFmtId="4" fontId="1" fillId="5" borderId="2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 wrapText="1"/>
    </xf>
    <xf numFmtId="4" fontId="1" fillId="5" borderId="12" xfId="0" applyNumberFormat="1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4" fontId="0" fillId="6" borderId="5" xfId="0" applyNumberFormat="1" applyFill="1" applyBorder="1" applyAlignment="1">
      <alignment horizontal="center" vertical="center"/>
    </xf>
    <xf numFmtId="4" fontId="0" fillId="6" borderId="6" xfId="0" applyNumberFormat="1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4" fontId="0" fillId="6" borderId="8" xfId="0" applyNumberFormat="1" applyFill="1" applyBorder="1" applyAlignment="1">
      <alignment horizontal="center" vertical="center"/>
    </xf>
    <xf numFmtId="4" fontId="0" fillId="6" borderId="9" xfId="0" applyNumberFormat="1" applyFill="1" applyBorder="1" applyAlignment="1">
      <alignment horizontal="center" vertical="center"/>
    </xf>
    <xf numFmtId="4" fontId="0" fillId="6" borderId="20" xfId="0" applyNumberFormat="1" applyFill="1" applyBorder="1" applyAlignment="1">
      <alignment horizontal="center" vertical="center"/>
    </xf>
    <xf numFmtId="4" fontId="0" fillId="6" borderId="22" xfId="0" applyNumberFormat="1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4" fontId="0" fillId="6" borderId="11" xfId="0" applyNumberFormat="1" applyFill="1" applyBorder="1" applyAlignment="1">
      <alignment horizontal="center" vertical="center"/>
    </xf>
    <xf numFmtId="4" fontId="0" fillId="6" borderId="12" xfId="0" applyNumberFormat="1" applyFill="1" applyBorder="1" applyAlignment="1">
      <alignment horizontal="center" vertical="center"/>
    </xf>
    <xf numFmtId="4" fontId="0" fillId="6" borderId="13" xfId="0" applyNumberFormat="1" applyFill="1" applyBorder="1" applyAlignment="1">
      <alignment horizontal="center" vertical="center"/>
    </xf>
    <xf numFmtId="4" fontId="0" fillId="6" borderId="17" xfId="0" applyNumberFormat="1" applyFill="1" applyBorder="1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4" fontId="1" fillId="6" borderId="3" xfId="0" applyNumberFormat="1" applyFont="1" applyFill="1" applyBorder="1" applyAlignment="1">
      <alignment horizontal="center" vertical="center" wrapText="1"/>
    </xf>
    <xf numFmtId="4" fontId="0" fillId="6" borderId="35" xfId="0" applyNumberForma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0" fillId="7" borderId="21" xfId="0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4" fontId="0" fillId="7" borderId="20" xfId="0" applyNumberFormat="1" applyFill="1" applyBorder="1" applyAlignment="1">
      <alignment horizontal="center" vertical="center"/>
    </xf>
    <xf numFmtId="4" fontId="0" fillId="7" borderId="22" xfId="0" applyNumberFormat="1" applyFill="1" applyBorder="1" applyAlignment="1">
      <alignment horizontal="center" vertical="center"/>
    </xf>
    <xf numFmtId="4" fontId="0" fillId="7" borderId="19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4" fontId="0" fillId="8" borderId="8" xfId="0" applyNumberFormat="1" applyFill="1" applyBorder="1" applyAlignment="1">
      <alignment horizontal="center" vertical="center"/>
    </xf>
    <xf numFmtId="4" fontId="0" fillId="8" borderId="9" xfId="0" applyNumberFormat="1" applyFill="1" applyBorder="1" applyAlignment="1">
      <alignment horizontal="center" vertical="center"/>
    </xf>
    <xf numFmtId="0" fontId="0" fillId="8" borderId="21" xfId="0" applyFill="1" applyBorder="1" applyAlignment="1">
      <alignment horizontal="center" vertical="center"/>
    </xf>
    <xf numFmtId="4" fontId="0" fillId="8" borderId="20" xfId="0" applyNumberFormat="1" applyFill="1" applyBorder="1" applyAlignment="1">
      <alignment horizontal="center" vertical="center"/>
    </xf>
    <xf numFmtId="4" fontId="0" fillId="8" borderId="22" xfId="0" applyNumberFormat="1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4" fontId="0" fillId="8" borderId="11" xfId="0" applyNumberFormat="1" applyFill="1" applyBorder="1" applyAlignment="1">
      <alignment horizontal="center" vertical="center"/>
    </xf>
    <xf numFmtId="4" fontId="0" fillId="8" borderId="12" xfId="0" applyNumberFormat="1" applyFill="1" applyBorder="1" applyAlignment="1">
      <alignment horizontal="center" vertical="center"/>
    </xf>
    <xf numFmtId="4" fontId="0" fillId="8" borderId="15" xfId="0" applyNumberForma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3" fontId="0" fillId="8" borderId="3" xfId="0" applyNumberFormat="1" applyFill="1" applyBorder="1" applyAlignment="1">
      <alignment horizontal="center" vertical="center"/>
    </xf>
    <xf numFmtId="4" fontId="6" fillId="3" borderId="27" xfId="0" applyNumberFormat="1" applyFont="1" applyFill="1" applyBorder="1" applyAlignment="1">
      <alignment horizontal="center" vertical="center"/>
    </xf>
    <xf numFmtId="4" fontId="6" fillId="4" borderId="26" xfId="0" applyNumberFormat="1" applyFont="1" applyFill="1" applyBorder="1" applyAlignment="1">
      <alignment horizontal="center" vertical="center"/>
    </xf>
    <xf numFmtId="4" fontId="6" fillId="5" borderId="27" xfId="0" applyNumberFormat="1" applyFont="1" applyFill="1" applyBorder="1" applyAlignment="1">
      <alignment horizontal="center" vertical="center"/>
    </xf>
    <xf numFmtId="4" fontId="6" fillId="6" borderId="3" xfId="0" applyNumberFormat="1" applyFont="1" applyFill="1" applyBorder="1" applyAlignment="1">
      <alignment horizontal="center" vertical="center"/>
    </xf>
    <xf numFmtId="4" fontId="6" fillId="6" borderId="27" xfId="0" applyNumberFormat="1" applyFont="1" applyFill="1" applyBorder="1" applyAlignment="1">
      <alignment horizontal="center" vertical="center"/>
    </xf>
    <xf numFmtId="4" fontId="6" fillId="7" borderId="26" xfId="0" applyNumberFormat="1" applyFont="1" applyFill="1" applyBorder="1" applyAlignment="1">
      <alignment horizontal="center" vertical="center"/>
    </xf>
    <xf numFmtId="4" fontId="6" fillId="8" borderId="32" xfId="0" applyNumberFormat="1" applyFont="1" applyFill="1" applyBorder="1" applyAlignment="1">
      <alignment horizontal="center" vertical="center"/>
    </xf>
    <xf numFmtId="4" fontId="6" fillId="8" borderId="27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4" fontId="0" fillId="0" borderId="0" xfId="0" applyNumberFormat="1" applyAlignment="1">
      <alignment wrapText="1"/>
    </xf>
    <xf numFmtId="0" fontId="0" fillId="0" borderId="0" xfId="0" applyAlignment="1">
      <alignment vertical="center"/>
    </xf>
    <xf numFmtId="4" fontId="2" fillId="0" borderId="0" xfId="0" applyNumberFormat="1" applyFont="1" applyAlignment="1">
      <alignment vertical="center"/>
    </xf>
    <xf numFmtId="0" fontId="0" fillId="9" borderId="8" xfId="0" applyFill="1" applyBorder="1" applyAlignment="1">
      <alignment horizontal="center" vertical="center"/>
    </xf>
    <xf numFmtId="4" fontId="0" fillId="9" borderId="8" xfId="0" applyNumberFormat="1" applyFill="1" applyBorder="1" applyAlignment="1">
      <alignment horizontal="center" vertical="center"/>
    </xf>
    <xf numFmtId="4" fontId="0" fillId="9" borderId="9" xfId="0" applyNumberFormat="1" applyFill="1" applyBorder="1" applyAlignment="1">
      <alignment horizontal="center" vertical="center"/>
    </xf>
    <xf numFmtId="0" fontId="0" fillId="9" borderId="20" xfId="0" applyFill="1" applyBorder="1" applyAlignment="1">
      <alignment horizontal="center" vertical="center"/>
    </xf>
    <xf numFmtId="4" fontId="0" fillId="9" borderId="20" xfId="0" applyNumberFormat="1" applyFill="1" applyBorder="1" applyAlignment="1">
      <alignment horizontal="center" vertical="center"/>
    </xf>
    <xf numFmtId="4" fontId="0" fillId="9" borderId="22" xfId="0" applyNumberFormat="1" applyFill="1" applyBorder="1" applyAlignment="1">
      <alignment horizontal="center" vertical="center"/>
    </xf>
    <xf numFmtId="0" fontId="0" fillId="9" borderId="13" xfId="0" applyFill="1" applyBorder="1" applyAlignment="1">
      <alignment horizontal="center" vertical="center"/>
    </xf>
    <xf numFmtId="4" fontId="0" fillId="9" borderId="13" xfId="0" applyNumberFormat="1" applyFill="1" applyBorder="1" applyAlignment="1">
      <alignment horizontal="center" vertical="center"/>
    </xf>
    <xf numFmtId="4" fontId="0" fillId="9" borderId="17" xfId="0" applyNumberFormat="1" applyFill="1" applyBorder="1" applyAlignment="1">
      <alignment horizontal="center" vertical="center"/>
    </xf>
    <xf numFmtId="0" fontId="0" fillId="9" borderId="11" xfId="0" applyFill="1" applyBorder="1" applyAlignment="1">
      <alignment horizontal="center" vertical="center"/>
    </xf>
    <xf numFmtId="4" fontId="0" fillId="9" borderId="11" xfId="0" applyNumberFormat="1" applyFill="1" applyBorder="1" applyAlignment="1">
      <alignment horizontal="center" vertical="center"/>
    </xf>
    <xf numFmtId="4" fontId="0" fillId="9" borderId="12" xfId="0" applyNumberFormat="1" applyFill="1" applyBorder="1" applyAlignment="1">
      <alignment horizontal="center" vertical="center"/>
    </xf>
    <xf numFmtId="4" fontId="6" fillId="9" borderId="1" xfId="0" applyNumberFormat="1" applyFont="1" applyFill="1" applyBorder="1" applyAlignment="1">
      <alignment horizontal="center" vertical="center"/>
    </xf>
    <xf numFmtId="4" fontId="6" fillId="9" borderId="26" xfId="0" applyNumberFormat="1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6" fillId="9" borderId="34" xfId="0" applyFont="1" applyFill="1" applyBorder="1" applyAlignment="1">
      <alignment horizontal="center" vertical="center"/>
    </xf>
    <xf numFmtId="4" fontId="1" fillId="9" borderId="35" xfId="0" applyNumberFormat="1" applyFont="1" applyFill="1" applyBorder="1" applyAlignment="1">
      <alignment horizontal="center" vertical="center"/>
    </xf>
    <xf numFmtId="0" fontId="2" fillId="9" borderId="21" xfId="0" applyFont="1" applyFill="1" applyBorder="1" applyAlignment="1">
      <alignment horizontal="center" vertical="center" wrapText="1"/>
    </xf>
    <xf numFmtId="4" fontId="1" fillId="9" borderId="22" xfId="0" applyNumberFormat="1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 wrapText="1"/>
    </xf>
    <xf numFmtId="4" fontId="1" fillId="9" borderId="12" xfId="0" applyNumberFormat="1" applyFont="1" applyFill="1" applyBorder="1" applyAlignment="1">
      <alignment horizontal="center" vertical="center"/>
    </xf>
    <xf numFmtId="0" fontId="1" fillId="9" borderId="31" xfId="0" applyFont="1" applyFill="1" applyBorder="1" applyAlignment="1">
      <alignment horizontal="center" vertical="center"/>
    </xf>
    <xf numFmtId="4" fontId="6" fillId="9" borderId="27" xfId="0" applyNumberFormat="1" applyFont="1" applyFill="1" applyBorder="1" applyAlignment="1">
      <alignment horizontal="center" vertical="center"/>
    </xf>
    <xf numFmtId="0" fontId="0" fillId="10" borderId="20" xfId="0" applyFill="1" applyBorder="1" applyAlignment="1">
      <alignment horizontal="center" vertical="center" wrapText="1"/>
    </xf>
    <xf numFmtId="4" fontId="0" fillId="10" borderId="20" xfId="0" applyNumberFormat="1" applyFill="1" applyBorder="1" applyAlignment="1">
      <alignment horizontal="center" vertical="center" wrapText="1"/>
    </xf>
    <xf numFmtId="0" fontId="0" fillId="10" borderId="20" xfId="0" applyFill="1" applyBorder="1" applyAlignment="1">
      <alignment horizontal="center"/>
    </xf>
    <xf numFmtId="4" fontId="0" fillId="10" borderId="20" xfId="0" applyNumberFormat="1" applyFill="1" applyBorder="1" applyAlignment="1">
      <alignment horizontal="center"/>
    </xf>
    <xf numFmtId="0" fontId="9" fillId="10" borderId="20" xfId="0" applyFont="1" applyFill="1" applyBorder="1" applyAlignment="1">
      <alignment horizontal="right" vertical="center"/>
    </xf>
    <xf numFmtId="4" fontId="9" fillId="10" borderId="20" xfId="0" applyNumberFormat="1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4" fontId="0" fillId="11" borderId="3" xfId="0" applyNumberFormat="1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/>
    </xf>
    <xf numFmtId="4" fontId="0" fillId="11" borderId="8" xfId="0" applyNumberFormat="1" applyFill="1" applyBorder="1" applyAlignment="1">
      <alignment horizontal="center" vertical="center"/>
    </xf>
    <xf numFmtId="4" fontId="0" fillId="11" borderId="9" xfId="0" applyNumberFormat="1" applyFill="1" applyBorder="1" applyAlignment="1">
      <alignment horizontal="center" vertical="center"/>
    </xf>
    <xf numFmtId="0" fontId="0" fillId="11" borderId="20" xfId="0" applyFill="1" applyBorder="1" applyAlignment="1">
      <alignment horizontal="center" vertical="center"/>
    </xf>
    <xf numFmtId="4" fontId="0" fillId="11" borderId="20" xfId="0" applyNumberFormat="1" applyFill="1" applyBorder="1" applyAlignment="1">
      <alignment horizontal="center" vertical="center"/>
    </xf>
    <xf numFmtId="4" fontId="0" fillId="11" borderId="22" xfId="0" applyNumberFormat="1" applyFill="1" applyBorder="1" applyAlignment="1">
      <alignment horizontal="center" vertical="center"/>
    </xf>
    <xf numFmtId="0" fontId="0" fillId="11" borderId="13" xfId="0" applyFill="1" applyBorder="1" applyAlignment="1">
      <alignment horizontal="center" vertical="center"/>
    </xf>
    <xf numFmtId="4" fontId="0" fillId="11" borderId="13" xfId="0" applyNumberFormat="1" applyFill="1" applyBorder="1" applyAlignment="1">
      <alignment horizontal="center" vertical="center"/>
    </xf>
    <xf numFmtId="4" fontId="0" fillId="11" borderId="17" xfId="0" applyNumberFormat="1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/>
    </xf>
    <xf numFmtId="0" fontId="0" fillId="11" borderId="14" xfId="0" applyFill="1" applyBorder="1" applyAlignment="1">
      <alignment horizontal="center" vertical="center"/>
    </xf>
    <xf numFmtId="0" fontId="0" fillId="11" borderId="11" xfId="0" applyFill="1" applyBorder="1" applyAlignment="1">
      <alignment horizontal="center" vertical="center"/>
    </xf>
    <xf numFmtId="4" fontId="0" fillId="11" borderId="11" xfId="0" applyNumberFormat="1" applyFill="1" applyBorder="1" applyAlignment="1">
      <alignment horizontal="center" vertical="center"/>
    </xf>
    <xf numFmtId="4" fontId="0" fillId="11" borderId="12" xfId="0" applyNumberFormat="1" applyFill="1" applyBorder="1" applyAlignment="1">
      <alignment horizontal="center" vertical="center"/>
    </xf>
    <xf numFmtId="4" fontId="0" fillId="11" borderId="23" xfId="0" applyNumberFormat="1" applyFill="1" applyBorder="1" applyAlignment="1">
      <alignment horizontal="center" vertical="center"/>
    </xf>
    <xf numFmtId="4" fontId="0" fillId="11" borderId="25" xfId="0" applyNumberFormat="1" applyFill="1" applyBorder="1" applyAlignment="1">
      <alignment horizontal="center" vertical="center"/>
    </xf>
    <xf numFmtId="4" fontId="6" fillId="11" borderId="1" xfId="0" applyNumberFormat="1" applyFont="1" applyFill="1" applyBorder="1" applyAlignment="1">
      <alignment horizontal="center" vertical="center"/>
    </xf>
    <xf numFmtId="4" fontId="6" fillId="11" borderId="3" xfId="0" applyNumberFormat="1" applyFont="1" applyFill="1" applyBorder="1" applyAlignment="1">
      <alignment horizontal="center" vertical="center"/>
    </xf>
    <xf numFmtId="0" fontId="3" fillId="11" borderId="24" xfId="0" applyFont="1" applyFill="1" applyBorder="1" applyAlignment="1">
      <alignment horizontal="center" vertical="center" wrapText="1"/>
    </xf>
    <xf numFmtId="4" fontId="1" fillId="11" borderId="25" xfId="0" applyNumberFormat="1" applyFont="1" applyFill="1" applyBorder="1" applyAlignment="1">
      <alignment horizontal="center" vertical="center"/>
    </xf>
    <xf numFmtId="0" fontId="3" fillId="11" borderId="21" xfId="0" applyFont="1" applyFill="1" applyBorder="1" applyAlignment="1">
      <alignment horizontal="center" vertical="center" wrapText="1"/>
    </xf>
    <xf numFmtId="4" fontId="1" fillId="11" borderId="22" xfId="0" applyNumberFormat="1" applyFont="1" applyFill="1" applyBorder="1" applyAlignment="1">
      <alignment horizontal="center" vertical="center"/>
    </xf>
    <xf numFmtId="0" fontId="3" fillId="11" borderId="10" xfId="0" applyFont="1" applyFill="1" applyBorder="1" applyAlignment="1">
      <alignment horizontal="center" vertical="center" wrapText="1"/>
    </xf>
    <xf numFmtId="4" fontId="1" fillId="11" borderId="12" xfId="0" applyNumberFormat="1" applyFont="1" applyFill="1" applyBorder="1" applyAlignment="1">
      <alignment horizontal="center" vertical="center"/>
    </xf>
    <xf numFmtId="4" fontId="6" fillId="4" borderId="27" xfId="0" applyNumberFormat="1" applyFont="1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4" fontId="0" fillId="4" borderId="23" xfId="0" applyNumberFormat="1" applyFill="1" applyBorder="1" applyAlignment="1">
      <alignment horizontal="center" vertical="center"/>
    </xf>
    <xf numFmtId="0" fontId="0" fillId="5" borderId="35" xfId="0" applyFill="1" applyBorder="1" applyAlignment="1">
      <alignment horizontal="center" vertical="center"/>
    </xf>
    <xf numFmtId="2" fontId="0" fillId="5" borderId="9" xfId="0" applyNumberFormat="1" applyFill="1" applyBorder="1" applyAlignment="1">
      <alignment horizontal="center" vertical="center"/>
    </xf>
    <xf numFmtId="2" fontId="0" fillId="5" borderId="22" xfId="0" applyNumberFormat="1" applyFill="1" applyBorder="1" applyAlignment="1">
      <alignment horizontal="center" vertical="center"/>
    </xf>
    <xf numFmtId="2" fontId="0" fillId="5" borderId="12" xfId="0" applyNumberFormat="1" applyFill="1" applyBorder="1" applyAlignment="1">
      <alignment horizontal="center" vertical="center"/>
    </xf>
    <xf numFmtId="4" fontId="0" fillId="9" borderId="3" xfId="0" applyNumberFormat="1" applyFill="1" applyBorder="1" applyAlignment="1">
      <alignment horizontal="center" vertical="center"/>
    </xf>
    <xf numFmtId="2" fontId="0" fillId="4" borderId="9" xfId="0" applyNumberFormat="1" applyFill="1" applyBorder="1" applyAlignment="1">
      <alignment horizontal="center" vertical="center"/>
    </xf>
    <xf numFmtId="2" fontId="0" fillId="4" borderId="22" xfId="0" applyNumberFormat="1" applyFill="1" applyBorder="1" applyAlignment="1">
      <alignment horizontal="center" vertical="center"/>
    </xf>
    <xf numFmtId="4" fontId="0" fillId="4" borderId="15" xfId="0" applyNumberFormat="1" applyFill="1" applyBorder="1" applyAlignment="1">
      <alignment horizontal="center" vertical="center"/>
    </xf>
    <xf numFmtId="4" fontId="6" fillId="4" borderId="28" xfId="0" applyNumberFormat="1" applyFont="1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4" fontId="1" fillId="3" borderId="38" xfId="0" applyNumberFormat="1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 wrapText="1"/>
    </xf>
    <xf numFmtId="4" fontId="1" fillId="3" borderId="17" xfId="0" applyNumberFormat="1" applyFont="1" applyFill="1" applyBorder="1" applyAlignment="1">
      <alignment horizontal="center" vertical="center"/>
    </xf>
    <xf numFmtId="4" fontId="6" fillId="11" borderId="27" xfId="0" applyNumberFormat="1" applyFont="1" applyFill="1" applyBorder="1" applyAlignment="1">
      <alignment horizontal="center" vertical="center"/>
    </xf>
    <xf numFmtId="0" fontId="10" fillId="9" borderId="23" xfId="0" applyFont="1" applyFill="1" applyBorder="1" applyAlignment="1">
      <alignment horizontal="center" vertical="center"/>
    </xf>
    <xf numFmtId="4" fontId="10" fillId="9" borderId="23" xfId="0" applyNumberFormat="1" applyFont="1" applyFill="1" applyBorder="1" applyAlignment="1">
      <alignment horizontal="center" vertical="center"/>
    </xf>
    <xf numFmtId="4" fontId="10" fillId="9" borderId="25" xfId="0" applyNumberFormat="1" applyFont="1" applyFill="1" applyBorder="1" applyAlignment="1">
      <alignment horizontal="center" vertical="center"/>
    </xf>
    <xf numFmtId="0" fontId="10" fillId="9" borderId="20" xfId="0" applyFont="1" applyFill="1" applyBorder="1" applyAlignment="1">
      <alignment horizontal="center" vertical="center"/>
    </xf>
    <xf numFmtId="4" fontId="10" fillId="9" borderId="20" xfId="0" applyNumberFormat="1" applyFont="1" applyFill="1" applyBorder="1" applyAlignment="1">
      <alignment horizontal="center" vertical="center"/>
    </xf>
    <xf numFmtId="4" fontId="10" fillId="9" borderId="22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30" xfId="0" applyBorder="1"/>
    <xf numFmtId="0" fontId="1" fillId="0" borderId="0" xfId="0" applyFont="1" applyAlignment="1">
      <alignment horizontal="center" vertical="center"/>
    </xf>
    <xf numFmtId="0" fontId="0" fillId="0" borderId="36" xfId="0" applyBorder="1" applyAlignment="1">
      <alignment horizontal="center" vertical="center"/>
    </xf>
    <xf numFmtId="4" fontId="0" fillId="0" borderId="39" xfId="0" applyNumberFormat="1" applyBorder="1" applyAlignment="1">
      <alignment vertical="center"/>
    </xf>
    <xf numFmtId="0" fontId="0" fillId="0" borderId="33" xfId="0" applyBorder="1" applyAlignment="1">
      <alignment vertical="center"/>
    </xf>
    <xf numFmtId="0" fontId="0" fillId="11" borderId="23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9" borderId="20" xfId="0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3" fillId="3" borderId="44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0" fillId="7" borderId="40" xfId="0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4" fontId="6" fillId="5" borderId="31" xfId="0" applyNumberFormat="1" applyFont="1" applyFill="1" applyBorder="1" applyAlignment="1">
      <alignment horizontal="center" vertical="center"/>
    </xf>
    <xf numFmtId="4" fontId="6" fillId="5" borderId="28" xfId="0" applyNumberFormat="1" applyFont="1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 wrapText="1"/>
    </xf>
    <xf numFmtId="2" fontId="0" fillId="0" borderId="0" xfId="0" applyNumberFormat="1" applyAlignment="1">
      <alignment wrapText="1"/>
    </xf>
    <xf numFmtId="4" fontId="0" fillId="3" borderId="22" xfId="0" applyNumberFormat="1" applyFill="1" applyBorder="1" applyAlignment="1">
      <alignment horizontal="center" vertical="center"/>
    </xf>
    <xf numFmtId="4" fontId="0" fillId="3" borderId="23" xfId="0" applyNumberFormat="1" applyFill="1" applyBorder="1" applyAlignment="1">
      <alignment horizontal="center" vertical="center"/>
    </xf>
    <xf numFmtId="4" fontId="0" fillId="3" borderId="25" xfId="0" applyNumberForma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4" fontId="6" fillId="4" borderId="3" xfId="0" applyNumberFormat="1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/>
    </xf>
    <xf numFmtId="0" fontId="6" fillId="11" borderId="2" xfId="0" applyFont="1" applyFill="1" applyBorder="1" applyAlignment="1">
      <alignment horizontal="center" vertical="center"/>
    </xf>
    <xf numFmtId="4" fontId="6" fillId="11" borderId="2" xfId="0" applyNumberFormat="1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/>
    </xf>
    <xf numFmtId="4" fontId="6" fillId="9" borderId="2" xfId="0" applyNumberFormat="1" applyFont="1" applyFill="1" applyBorder="1" applyAlignment="1">
      <alignment horizontal="center" vertical="center"/>
    </xf>
    <xf numFmtId="4" fontId="6" fillId="9" borderId="3" xfId="0" applyNumberFormat="1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4" fontId="6" fillId="5" borderId="5" xfId="0" applyNumberFormat="1" applyFont="1" applyFill="1" applyBorder="1" applyAlignment="1">
      <alignment horizontal="center" vertical="center"/>
    </xf>
    <xf numFmtId="4" fontId="6" fillId="5" borderId="6" xfId="0" applyNumberFormat="1" applyFont="1" applyFill="1" applyBorder="1" applyAlignment="1">
      <alignment horizontal="center" vertical="center"/>
    </xf>
    <xf numFmtId="0" fontId="6" fillId="6" borderId="34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4" fontId="6" fillId="7" borderId="8" xfId="0" applyNumberFormat="1" applyFont="1" applyFill="1" applyBorder="1" applyAlignment="1">
      <alignment horizontal="center" vertical="center"/>
    </xf>
    <xf numFmtId="4" fontId="6" fillId="7" borderId="9" xfId="0" applyNumberFormat="1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center" vertical="center"/>
    </xf>
    <xf numFmtId="4" fontId="6" fillId="8" borderId="2" xfId="0" applyNumberFormat="1" applyFont="1" applyFill="1" applyBorder="1" applyAlignment="1">
      <alignment horizontal="center" vertical="center"/>
    </xf>
    <xf numFmtId="4" fontId="6" fillId="8" borderId="3" xfId="0" applyNumberFormat="1" applyFont="1" applyFill="1" applyBorder="1" applyAlignment="1">
      <alignment horizontal="center" vertical="center"/>
    </xf>
    <xf numFmtId="4" fontId="0" fillId="3" borderId="13" xfId="0" applyNumberFormat="1" applyFill="1" applyBorder="1" applyAlignment="1">
      <alignment horizontal="center" vertical="center"/>
    </xf>
    <xf numFmtId="4" fontId="0" fillId="3" borderId="17" xfId="0" applyNumberForma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4" fontId="6" fillId="3" borderId="5" xfId="0" applyNumberFormat="1" applyFont="1" applyFill="1" applyBorder="1" applyAlignment="1">
      <alignment horizontal="center" vertical="center"/>
    </xf>
    <xf numFmtId="4" fontId="6" fillId="3" borderId="6" xfId="0" applyNumberFormat="1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/>
    </xf>
    <xf numFmtId="4" fontId="0" fillId="3" borderId="20" xfId="0" applyNumberFormat="1" applyFill="1" applyBorder="1" applyAlignment="1">
      <alignment horizontal="center"/>
    </xf>
    <xf numFmtId="4" fontId="6" fillId="3" borderId="20" xfId="0" applyNumberFormat="1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4" fontId="0" fillId="3" borderId="5" xfId="0" applyNumberFormat="1" applyFill="1" applyBorder="1" applyAlignment="1">
      <alignment horizontal="center" vertical="center"/>
    </xf>
    <xf numFmtId="4" fontId="0" fillId="3" borderId="6" xfId="0" applyNumberForma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4" fontId="0" fillId="3" borderId="8" xfId="0" applyNumberFormat="1" applyFill="1" applyBorder="1" applyAlignment="1">
      <alignment horizontal="center" vertical="center"/>
    </xf>
    <xf numFmtId="4" fontId="0" fillId="3" borderId="9" xfId="0" applyNumberForma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4" fontId="0" fillId="3" borderId="11" xfId="0" applyNumberFormat="1" applyFill="1" applyBorder="1" applyAlignment="1">
      <alignment horizontal="center" vertical="center"/>
    </xf>
    <xf numFmtId="4" fontId="0" fillId="3" borderId="12" xfId="0" applyNumberFormat="1" applyFill="1" applyBorder="1" applyAlignment="1">
      <alignment horizontal="center" vertical="center"/>
    </xf>
    <xf numFmtId="4" fontId="6" fillId="3" borderId="15" xfId="0" applyNumberFormat="1" applyFont="1" applyFill="1" applyBorder="1" applyAlignment="1">
      <alignment horizontal="center" vertical="center"/>
    </xf>
    <xf numFmtId="4" fontId="6" fillId="3" borderId="28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10" borderId="20" xfId="0" applyFont="1" applyFill="1" applyBorder="1" applyAlignment="1">
      <alignment horizontal="center"/>
    </xf>
    <xf numFmtId="4" fontId="10" fillId="10" borderId="20" xfId="0" applyNumberFormat="1" applyFont="1" applyFill="1" applyBorder="1" applyAlignment="1">
      <alignment horizontal="center"/>
    </xf>
    <xf numFmtId="0" fontId="0" fillId="11" borderId="7" xfId="0" applyFill="1" applyBorder="1" applyAlignment="1">
      <alignment horizontal="center" vertical="center"/>
    </xf>
    <xf numFmtId="0" fontId="0" fillId="11" borderId="21" xfId="0" applyFill="1" applyBorder="1" applyAlignment="1">
      <alignment horizontal="center" vertical="center"/>
    </xf>
    <xf numFmtId="0" fontId="0" fillId="11" borderId="1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11" borderId="4" xfId="0" applyFill="1" applyBorder="1" applyAlignment="1">
      <alignment horizontal="center" vertical="center"/>
    </xf>
    <xf numFmtId="0" fontId="0" fillId="11" borderId="16" xfId="0" applyFill="1" applyBorder="1" applyAlignment="1">
      <alignment horizontal="center" vertical="center"/>
    </xf>
    <xf numFmtId="0" fontId="0" fillId="11" borderId="15" xfId="0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9" borderId="21" xfId="0" applyFill="1" applyBorder="1" applyAlignment="1">
      <alignment horizontal="center" vertical="center"/>
    </xf>
    <xf numFmtId="0" fontId="0" fillId="9" borderId="10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0" fillId="9" borderId="23" xfId="0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9" borderId="21" xfId="0" applyFill="1" applyBorder="1" applyAlignment="1">
      <alignment horizontal="center" vertical="center" wrapText="1"/>
    </xf>
    <xf numFmtId="0" fontId="0" fillId="9" borderId="10" xfId="0" applyFill="1" applyBorder="1" applyAlignment="1">
      <alignment horizontal="center" vertical="center" wrapText="1"/>
    </xf>
    <xf numFmtId="0" fontId="0" fillId="9" borderId="24" xfId="0" applyFill="1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6" borderId="23" xfId="0" applyFill="1" applyBorder="1" applyAlignment="1">
      <alignment horizontal="center" vertical="center"/>
    </xf>
    <xf numFmtId="0" fontId="0" fillId="8" borderId="29" xfId="0" applyFill="1" applyBorder="1" applyAlignment="1">
      <alignment horizontal="center" vertical="center"/>
    </xf>
    <xf numFmtId="0" fontId="0" fillId="8" borderId="30" xfId="0" applyFill="1" applyBorder="1" applyAlignment="1">
      <alignment horizontal="center" vertical="center"/>
    </xf>
    <xf numFmtId="0" fontId="0" fillId="8" borderId="31" xfId="0" applyFill="1" applyBorder="1" applyAlignment="1">
      <alignment horizontal="center" vertical="center"/>
    </xf>
    <xf numFmtId="0" fontId="7" fillId="7" borderId="33" xfId="0" applyFont="1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11" borderId="20" xfId="0" applyFill="1" applyBorder="1" applyAlignment="1">
      <alignment horizontal="center" vertical="center"/>
    </xf>
    <xf numFmtId="0" fontId="0" fillId="11" borderId="11" xfId="0" applyFill="1" applyBorder="1" applyAlignment="1">
      <alignment horizontal="center" vertical="center"/>
    </xf>
    <xf numFmtId="0" fontId="0" fillId="11" borderId="10" xfId="0" applyFill="1" applyBorder="1" applyAlignment="1">
      <alignment horizontal="center" vertical="center"/>
    </xf>
    <xf numFmtId="0" fontId="0" fillId="11" borderId="24" xfId="0" applyFill="1" applyBorder="1" applyAlignment="1">
      <alignment horizontal="center" vertical="center"/>
    </xf>
    <xf numFmtId="0" fontId="0" fillId="11" borderId="23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99"/>
      <color rgb="FFFFCC99"/>
      <color rgb="FFCCFF66"/>
      <color rgb="FFDDDDDD"/>
      <color rgb="FFFFFF66"/>
      <color rgb="FF99FF99"/>
      <color rgb="FF99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2"/>
  <sheetViews>
    <sheetView tabSelected="1" topLeftCell="A67" workbookViewId="0">
      <selection activeCell="F92" sqref="F92"/>
    </sheetView>
  </sheetViews>
  <sheetFormatPr defaultRowHeight="15" x14ac:dyDescent="0.25"/>
  <cols>
    <col min="1" max="1" width="17" customWidth="1"/>
    <col min="2" max="2" width="35.85546875" customWidth="1"/>
    <col min="3" max="3" width="22.7109375" customWidth="1"/>
    <col min="4" max="4" width="26" style="4" customWidth="1"/>
    <col min="5" max="5" width="12.85546875" style="4" bestFit="1" customWidth="1"/>
    <col min="6" max="6" width="33.7109375" customWidth="1"/>
  </cols>
  <sheetData>
    <row r="1" spans="1:5" x14ac:dyDescent="0.25">
      <c r="B1" s="276" t="s">
        <v>75</v>
      </c>
      <c r="C1" s="276"/>
      <c r="D1" s="276"/>
      <c r="E1" s="276"/>
    </row>
    <row r="2" spans="1:5" ht="15" customHeight="1" x14ac:dyDescent="0.25">
      <c r="A2" s="277" t="s">
        <v>74</v>
      </c>
      <c r="B2" s="277"/>
      <c r="C2" s="277"/>
      <c r="D2" s="277"/>
      <c r="E2" s="277"/>
    </row>
    <row r="3" spans="1:5" ht="15" customHeight="1" x14ac:dyDescent="0.25">
      <c r="A3" s="277"/>
      <c r="B3" s="277"/>
      <c r="C3" s="277"/>
      <c r="D3" s="277"/>
      <c r="E3" s="277"/>
    </row>
    <row r="4" spans="1:5" ht="21.75" customHeight="1" x14ac:dyDescent="0.45">
      <c r="A4" s="6"/>
      <c r="B4" s="6"/>
      <c r="C4" s="6"/>
      <c r="D4" s="6"/>
      <c r="E4" s="6"/>
    </row>
    <row r="5" spans="1:5" s="113" customFormat="1" ht="32.25" customHeight="1" x14ac:dyDescent="0.25">
      <c r="B5" s="140" t="s">
        <v>83</v>
      </c>
      <c r="C5" s="141" t="s">
        <v>84</v>
      </c>
      <c r="E5" s="114"/>
    </row>
    <row r="6" spans="1:5" x14ac:dyDescent="0.25">
      <c r="B6" s="142" t="s">
        <v>0</v>
      </c>
      <c r="C6" s="143">
        <f>E40</f>
        <v>2436.1</v>
      </c>
    </row>
    <row r="7" spans="1:5" x14ac:dyDescent="0.25">
      <c r="B7" s="268" t="s">
        <v>149</v>
      </c>
      <c r="C7" s="269">
        <f>D67</f>
        <v>179.11</v>
      </c>
    </row>
    <row r="8" spans="1:5" x14ac:dyDescent="0.25">
      <c r="B8" s="142" t="s">
        <v>110</v>
      </c>
      <c r="C8" s="143">
        <f>E90</f>
        <v>137.52000000000001</v>
      </c>
    </row>
    <row r="9" spans="1:5" x14ac:dyDescent="0.25">
      <c r="B9" s="142" t="s">
        <v>37</v>
      </c>
      <c r="C9" s="143">
        <f>E132</f>
        <v>3177.88</v>
      </c>
    </row>
    <row r="10" spans="1:5" x14ac:dyDescent="0.25">
      <c r="B10" s="142" t="s">
        <v>43</v>
      </c>
      <c r="C10" s="143">
        <f>D176</f>
        <v>1117.28</v>
      </c>
    </row>
    <row r="11" spans="1:5" x14ac:dyDescent="0.25">
      <c r="B11" s="142" t="s">
        <v>56</v>
      </c>
      <c r="C11" s="143">
        <f>E202</f>
        <v>559.72</v>
      </c>
    </row>
    <row r="12" spans="1:5" x14ac:dyDescent="0.25">
      <c r="B12" s="142" t="s">
        <v>61</v>
      </c>
      <c r="C12" s="143">
        <f>D234</f>
        <v>545.33000000000004</v>
      </c>
    </row>
    <row r="13" spans="1:5" x14ac:dyDescent="0.25">
      <c r="B13" s="142" t="s">
        <v>70</v>
      </c>
      <c r="C13" s="143">
        <f>E249</f>
        <v>157.66</v>
      </c>
    </row>
    <row r="14" spans="1:5" x14ac:dyDescent="0.25">
      <c r="B14" s="142" t="s">
        <v>71</v>
      </c>
      <c r="C14" s="143">
        <f>D258</f>
        <v>62.7</v>
      </c>
    </row>
    <row r="15" spans="1:5" x14ac:dyDescent="0.25">
      <c r="B15" s="142" t="s">
        <v>87</v>
      </c>
      <c r="C15" s="143">
        <f>C342</f>
        <v>1671.65</v>
      </c>
    </row>
    <row r="16" spans="1:5" s="115" customFormat="1" ht="22.5" customHeight="1" x14ac:dyDescent="0.25">
      <c r="B16" s="144" t="s">
        <v>82</v>
      </c>
      <c r="C16" s="145">
        <f>SUM(C6:C15)</f>
        <v>10044.950000000001</v>
      </c>
      <c r="E16" s="116"/>
    </row>
    <row r="18" spans="1:7" ht="18" customHeight="1" thickBot="1" x14ac:dyDescent="0.3">
      <c r="A18" s="281" t="s">
        <v>120</v>
      </c>
      <c r="B18" s="281"/>
      <c r="C18" s="281"/>
      <c r="D18" s="281"/>
      <c r="E18" s="281"/>
    </row>
    <row r="19" spans="1:7" ht="15.75" thickBot="1" x14ac:dyDescent="0.3">
      <c r="A19" s="229" t="s">
        <v>1</v>
      </c>
      <c r="B19" s="230" t="s">
        <v>86</v>
      </c>
      <c r="C19" s="230" t="s">
        <v>117</v>
      </c>
      <c r="D19" s="231" t="s">
        <v>5</v>
      </c>
      <c r="E19" s="232" t="s">
        <v>6</v>
      </c>
      <c r="G19" s="4"/>
    </row>
    <row r="20" spans="1:7" x14ac:dyDescent="0.25">
      <c r="A20" s="283" t="s">
        <v>2</v>
      </c>
      <c r="B20" s="286" t="s">
        <v>7</v>
      </c>
      <c r="C20" s="286"/>
      <c r="D20" s="118" t="s">
        <v>8</v>
      </c>
      <c r="E20" s="119">
        <v>31.1</v>
      </c>
      <c r="G20" s="4"/>
    </row>
    <row r="21" spans="1:7" x14ac:dyDescent="0.25">
      <c r="A21" s="284"/>
      <c r="B21" s="287"/>
      <c r="C21" s="287"/>
      <c r="D21" s="121" t="s">
        <v>9</v>
      </c>
      <c r="E21" s="122">
        <v>34.4</v>
      </c>
      <c r="G21" s="4"/>
    </row>
    <row r="22" spans="1:7" x14ac:dyDescent="0.25">
      <c r="A22" s="284"/>
      <c r="B22" s="120" t="s">
        <v>10</v>
      </c>
      <c r="C22" s="120"/>
      <c r="D22" s="121" t="s">
        <v>11</v>
      </c>
      <c r="E22" s="122">
        <v>70.599999999999994</v>
      </c>
      <c r="G22" s="4"/>
    </row>
    <row r="23" spans="1:7" x14ac:dyDescent="0.25">
      <c r="A23" s="284"/>
      <c r="B23" s="120" t="s">
        <v>12</v>
      </c>
      <c r="C23" s="120"/>
      <c r="D23" s="121" t="s">
        <v>8</v>
      </c>
      <c r="E23" s="122">
        <v>38.6</v>
      </c>
      <c r="G23" s="4"/>
    </row>
    <row r="24" spans="1:7" x14ac:dyDescent="0.25">
      <c r="A24" s="284"/>
      <c r="B24" s="120" t="s">
        <v>13</v>
      </c>
      <c r="C24" s="120"/>
      <c r="D24" s="121" t="s">
        <v>11</v>
      </c>
      <c r="E24" s="122">
        <v>236.2</v>
      </c>
      <c r="G24" s="4"/>
    </row>
    <row r="25" spans="1:7" x14ac:dyDescent="0.25">
      <c r="A25" s="297" t="s">
        <v>14</v>
      </c>
      <c r="B25" s="205" t="s">
        <v>15</v>
      </c>
      <c r="C25" s="205"/>
      <c r="D25" s="121" t="s">
        <v>9</v>
      </c>
      <c r="E25" s="122">
        <v>348.1</v>
      </c>
      <c r="G25" s="4"/>
    </row>
    <row r="26" spans="1:7" ht="15.75" thickBot="1" x14ac:dyDescent="0.3">
      <c r="A26" s="298"/>
      <c r="B26" s="126" t="s">
        <v>17</v>
      </c>
      <c r="C26" s="126"/>
      <c r="D26" s="127" t="s">
        <v>18</v>
      </c>
      <c r="E26" s="128">
        <v>18.2</v>
      </c>
    </row>
    <row r="27" spans="1:7" x14ac:dyDescent="0.25">
      <c r="A27" s="299" t="s">
        <v>4</v>
      </c>
      <c r="B27" s="189" t="s">
        <v>115</v>
      </c>
      <c r="C27" s="189"/>
      <c r="D27" s="190" t="s">
        <v>116</v>
      </c>
      <c r="E27" s="191">
        <v>53.5</v>
      </c>
    </row>
    <row r="28" spans="1:7" x14ac:dyDescent="0.25">
      <c r="A28" s="284"/>
      <c r="B28" s="192" t="s">
        <v>13</v>
      </c>
      <c r="C28" s="192"/>
      <c r="D28" s="193" t="s">
        <v>20</v>
      </c>
      <c r="E28" s="194">
        <v>265.77999999999997</v>
      </c>
    </row>
    <row r="29" spans="1:7" x14ac:dyDescent="0.25">
      <c r="A29" s="284"/>
      <c r="B29" s="192" t="s">
        <v>88</v>
      </c>
      <c r="C29" s="192"/>
      <c r="D29" s="193" t="s">
        <v>11</v>
      </c>
      <c r="E29" s="194">
        <v>23.2</v>
      </c>
    </row>
    <row r="30" spans="1:7" x14ac:dyDescent="0.25">
      <c r="A30" s="284"/>
      <c r="B30" s="120" t="s">
        <v>21</v>
      </c>
      <c r="C30" s="120"/>
      <c r="D30" s="121" t="s">
        <v>8</v>
      </c>
      <c r="E30" s="122">
        <v>103.92</v>
      </c>
    </row>
    <row r="31" spans="1:7" x14ac:dyDescent="0.25">
      <c r="A31" s="284"/>
      <c r="B31" s="120" t="s">
        <v>17</v>
      </c>
      <c r="C31" s="120"/>
      <c r="D31" s="121" t="s">
        <v>18</v>
      </c>
      <c r="E31" s="122">
        <v>17.399999999999999</v>
      </c>
    </row>
    <row r="32" spans="1:7" ht="15.75" thickBot="1" x14ac:dyDescent="0.3">
      <c r="A32" s="300"/>
      <c r="B32" s="123" t="s">
        <v>12</v>
      </c>
      <c r="C32" s="123" t="s">
        <v>118</v>
      </c>
      <c r="D32" s="124" t="s">
        <v>8</v>
      </c>
      <c r="E32" s="125">
        <v>51.2</v>
      </c>
    </row>
    <row r="33" spans="1:9" x14ac:dyDescent="0.25">
      <c r="A33" s="283" t="s">
        <v>22</v>
      </c>
      <c r="B33" s="117" t="s">
        <v>23</v>
      </c>
      <c r="C33" s="117"/>
      <c r="D33" s="118" t="s">
        <v>11</v>
      </c>
      <c r="E33" s="119">
        <v>371.3</v>
      </c>
    </row>
    <row r="34" spans="1:9" x14ac:dyDescent="0.25">
      <c r="A34" s="284"/>
      <c r="B34" s="120" t="s">
        <v>24</v>
      </c>
      <c r="C34" s="120"/>
      <c r="D34" s="121" t="s">
        <v>8</v>
      </c>
      <c r="E34" s="122">
        <v>136.6</v>
      </c>
    </row>
    <row r="35" spans="1:9" x14ac:dyDescent="0.25">
      <c r="A35" s="284"/>
      <c r="B35" s="123" t="s">
        <v>17</v>
      </c>
      <c r="C35" s="123"/>
      <c r="D35" s="121" t="s">
        <v>18</v>
      </c>
      <c r="E35" s="122">
        <v>21.6</v>
      </c>
    </row>
    <row r="36" spans="1:9" ht="15.75" thickBot="1" x14ac:dyDescent="0.3">
      <c r="A36" s="300"/>
      <c r="B36" s="123" t="s">
        <v>12</v>
      </c>
      <c r="C36" s="123" t="s">
        <v>118</v>
      </c>
      <c r="D36" s="124" t="s">
        <v>8</v>
      </c>
      <c r="E36" s="125">
        <v>44</v>
      </c>
    </row>
    <row r="37" spans="1:9" x14ac:dyDescent="0.25">
      <c r="A37" s="283" t="s">
        <v>25</v>
      </c>
      <c r="B37" s="117" t="s">
        <v>26</v>
      </c>
      <c r="C37" s="117"/>
      <c r="D37" s="118" t="s">
        <v>11</v>
      </c>
      <c r="E37" s="119">
        <v>393.2</v>
      </c>
    </row>
    <row r="38" spans="1:9" x14ac:dyDescent="0.25">
      <c r="A38" s="284"/>
      <c r="B38" s="120" t="s">
        <v>24</v>
      </c>
      <c r="C38" s="120"/>
      <c r="D38" s="121" t="s">
        <v>8</v>
      </c>
      <c r="E38" s="122">
        <v>155.80000000000001</v>
      </c>
    </row>
    <row r="39" spans="1:9" ht="15.75" thickBot="1" x14ac:dyDescent="0.3">
      <c r="A39" s="285"/>
      <c r="B39" s="126" t="s">
        <v>17</v>
      </c>
      <c r="C39" s="126"/>
      <c r="D39" s="127" t="s">
        <v>18</v>
      </c>
      <c r="E39" s="128">
        <v>21.4</v>
      </c>
    </row>
    <row r="40" spans="1:9" ht="15.75" thickBot="1" x14ac:dyDescent="0.3">
      <c r="A40" s="1"/>
      <c r="B40" s="1"/>
      <c r="C40" s="1"/>
      <c r="D40" s="129" t="s">
        <v>27</v>
      </c>
      <c r="E40" s="130">
        <f>SUM(E20:E39)</f>
        <v>2436.1</v>
      </c>
    </row>
    <row r="41" spans="1:9" ht="15.75" thickBot="1" x14ac:dyDescent="0.3">
      <c r="A41" s="1"/>
      <c r="B41" s="200"/>
      <c r="C41" s="200"/>
      <c r="D41" s="288"/>
      <c r="E41" s="195"/>
    </row>
    <row r="42" spans="1:9" ht="15.75" thickBot="1" x14ac:dyDescent="0.3">
      <c r="A42" s="1"/>
      <c r="B42" s="131" t="s">
        <v>28</v>
      </c>
      <c r="C42" s="179" t="s">
        <v>89</v>
      </c>
      <c r="D42" s="289"/>
      <c r="E42" s="195"/>
    </row>
    <row r="43" spans="1:9" ht="15.75" thickBot="1" x14ac:dyDescent="0.3">
      <c r="A43" s="1"/>
      <c r="B43" s="1"/>
      <c r="C43" s="195"/>
      <c r="E43" s="195"/>
    </row>
    <row r="44" spans="1:9" x14ac:dyDescent="0.25">
      <c r="A44" s="1"/>
      <c r="B44" s="132" t="s">
        <v>78</v>
      </c>
      <c r="C44" s="133"/>
      <c r="E44" s="195"/>
    </row>
    <row r="45" spans="1:9" ht="15.75" x14ac:dyDescent="0.25">
      <c r="A45" s="1"/>
      <c r="B45" s="134" t="s">
        <v>19</v>
      </c>
      <c r="C45" s="135">
        <f>SUM(E27)</f>
        <v>53.5</v>
      </c>
      <c r="E45" s="7"/>
      <c r="F45" s="7"/>
      <c r="G45" s="7"/>
      <c r="H45" s="7"/>
      <c r="I45" s="7"/>
    </row>
    <row r="46" spans="1:9" ht="15.75" x14ac:dyDescent="0.25">
      <c r="A46" s="1"/>
      <c r="B46" s="134" t="s">
        <v>20</v>
      </c>
      <c r="C46" s="135">
        <f>SUM(E28)</f>
        <v>265.77999999999997</v>
      </c>
      <c r="E46" s="7"/>
      <c r="F46" s="7"/>
      <c r="G46" s="7"/>
      <c r="H46" s="7"/>
      <c r="I46" s="7"/>
    </row>
    <row r="47" spans="1:9" ht="15.75" x14ac:dyDescent="0.25">
      <c r="A47" s="1"/>
      <c r="B47" s="134" t="s">
        <v>11</v>
      </c>
      <c r="C47" s="135">
        <f>SUM(E22,E24,E29,E33,E37)</f>
        <v>1094.5</v>
      </c>
      <c r="E47" s="7"/>
      <c r="F47" s="7"/>
      <c r="G47" s="7"/>
      <c r="H47" s="7"/>
      <c r="I47" s="7"/>
    </row>
    <row r="48" spans="1:9" ht="15.75" x14ac:dyDescent="0.25">
      <c r="A48" s="1"/>
      <c r="B48" s="134" t="s">
        <v>8</v>
      </c>
      <c r="C48" s="135">
        <f>SUM(E20,E23,E30,E34,E36,E38,E32)</f>
        <v>561.22</v>
      </c>
      <c r="E48" s="7"/>
      <c r="F48" s="7"/>
      <c r="G48" s="7"/>
      <c r="H48" s="7"/>
      <c r="I48" s="7"/>
    </row>
    <row r="49" spans="1:9" ht="15.75" x14ac:dyDescent="0.25">
      <c r="A49" s="1"/>
      <c r="B49" s="134" t="s">
        <v>18</v>
      </c>
      <c r="C49" s="135">
        <f>SUM(E35,E39,E26,E31)</f>
        <v>78.599999999999994</v>
      </c>
      <c r="E49" s="7"/>
      <c r="F49" s="7"/>
      <c r="G49" s="7"/>
      <c r="H49" s="7"/>
      <c r="I49" s="7"/>
    </row>
    <row r="50" spans="1:9" ht="16.5" thickBot="1" x14ac:dyDescent="0.3">
      <c r="A50" s="1"/>
      <c r="B50" s="136" t="s">
        <v>9</v>
      </c>
      <c r="C50" s="137">
        <f>SUM(E21+E25)</f>
        <v>382.5</v>
      </c>
      <c r="E50" s="7"/>
      <c r="F50" s="7"/>
      <c r="G50" s="7"/>
      <c r="H50" s="7"/>
      <c r="I50" s="7"/>
    </row>
    <row r="51" spans="1:9" ht="15.75" thickBot="1" x14ac:dyDescent="0.3">
      <c r="A51" s="1"/>
      <c r="B51" s="138"/>
      <c r="C51" s="139">
        <f>SUM(C45:C50)</f>
        <v>2436.1</v>
      </c>
      <c r="E51" s="195"/>
    </row>
    <row r="52" spans="1:9" x14ac:dyDescent="0.25">
      <c r="A52" s="1"/>
      <c r="B52" s="1"/>
      <c r="C52" s="1"/>
      <c r="D52" s="195"/>
      <c r="E52" s="195"/>
    </row>
    <row r="53" spans="1:9" x14ac:dyDescent="0.25">
      <c r="A53" s="1"/>
      <c r="B53" s="1"/>
      <c r="C53" s="1"/>
      <c r="D53" s="195"/>
      <c r="E53" s="195"/>
    </row>
    <row r="54" spans="1:9" x14ac:dyDescent="0.25">
      <c r="A54" s="1"/>
      <c r="B54" s="1"/>
      <c r="C54" s="1"/>
      <c r="D54" s="195"/>
      <c r="E54" s="195"/>
    </row>
    <row r="55" spans="1:9" ht="19.5" thickBot="1" x14ac:dyDescent="0.3">
      <c r="A55" s="293" t="s">
        <v>149</v>
      </c>
      <c r="B55" s="293"/>
      <c r="C55" s="293"/>
      <c r="D55" s="293"/>
      <c r="E55" s="195"/>
    </row>
    <row r="56" spans="1:9" ht="15.75" thickBot="1" x14ac:dyDescent="0.3">
      <c r="A56" s="255" t="s">
        <v>1</v>
      </c>
      <c r="B56" s="256" t="s">
        <v>86</v>
      </c>
      <c r="C56" s="257" t="s">
        <v>5</v>
      </c>
      <c r="D56" s="258" t="s">
        <v>6</v>
      </c>
      <c r="E56" s="195"/>
    </row>
    <row r="57" spans="1:9" x14ac:dyDescent="0.25">
      <c r="A57" s="294" t="s">
        <v>2</v>
      </c>
      <c r="B57" s="259" t="s">
        <v>150</v>
      </c>
      <c r="C57" s="260" t="s">
        <v>8</v>
      </c>
      <c r="D57" s="261">
        <v>6.15</v>
      </c>
      <c r="E57" s="195"/>
    </row>
    <row r="58" spans="1:9" x14ac:dyDescent="0.25">
      <c r="A58" s="295"/>
      <c r="B58" s="12" t="s">
        <v>156</v>
      </c>
      <c r="C58" s="13" t="s">
        <v>9</v>
      </c>
      <c r="D58" s="219">
        <v>71.39</v>
      </c>
      <c r="E58" s="195"/>
    </row>
    <row r="59" spans="1:9" x14ac:dyDescent="0.25">
      <c r="A59" s="295"/>
      <c r="B59" s="12" t="s">
        <v>31</v>
      </c>
      <c r="C59" s="13" t="s">
        <v>9</v>
      </c>
      <c r="D59" s="219">
        <v>8.14</v>
      </c>
      <c r="E59" s="195"/>
    </row>
    <row r="60" spans="1:9" ht="15.75" thickBot="1" x14ac:dyDescent="0.3">
      <c r="A60" s="296"/>
      <c r="B60" s="262" t="s">
        <v>12</v>
      </c>
      <c r="C60" s="263" t="s">
        <v>151</v>
      </c>
      <c r="D60" s="264">
        <v>6.5</v>
      </c>
      <c r="E60" s="195"/>
    </row>
    <row r="61" spans="1:9" ht="15.75" thickBot="1" x14ac:dyDescent="0.3">
      <c r="A61" s="255" t="s">
        <v>155</v>
      </c>
      <c r="B61" s="12" t="s">
        <v>12</v>
      </c>
      <c r="C61" s="13" t="s">
        <v>151</v>
      </c>
      <c r="D61" s="219">
        <v>5.0999999999999996</v>
      </c>
      <c r="E61" s="195"/>
    </row>
    <row r="62" spans="1:9" x14ac:dyDescent="0.25">
      <c r="A62" s="320" t="s">
        <v>22</v>
      </c>
      <c r="B62" s="259" t="s">
        <v>33</v>
      </c>
      <c r="C62" s="260" t="s">
        <v>34</v>
      </c>
      <c r="D62" s="261">
        <v>57.78</v>
      </c>
      <c r="E62" s="195"/>
    </row>
    <row r="63" spans="1:9" x14ac:dyDescent="0.25">
      <c r="A63" s="321"/>
      <c r="B63" s="12" t="s">
        <v>152</v>
      </c>
      <c r="C63" s="13" t="s">
        <v>34</v>
      </c>
      <c r="D63" s="219">
        <v>8.4499999999999993</v>
      </c>
      <c r="E63" s="195"/>
    </row>
    <row r="64" spans="1:9" x14ac:dyDescent="0.25">
      <c r="A64" s="321"/>
      <c r="B64" s="12" t="s">
        <v>31</v>
      </c>
      <c r="C64" s="13" t="s">
        <v>9</v>
      </c>
      <c r="D64" s="219">
        <v>2.2000000000000002</v>
      </c>
      <c r="E64" s="195"/>
    </row>
    <row r="65" spans="1:5" x14ac:dyDescent="0.25">
      <c r="A65" s="321"/>
      <c r="B65" s="12" t="s">
        <v>32</v>
      </c>
      <c r="C65" s="13" t="s">
        <v>9</v>
      </c>
      <c r="D65" s="219">
        <v>1.6</v>
      </c>
      <c r="E65" s="195"/>
    </row>
    <row r="66" spans="1:5" ht="15.75" thickBot="1" x14ac:dyDescent="0.3">
      <c r="A66" s="322"/>
      <c r="B66" s="262" t="s">
        <v>29</v>
      </c>
      <c r="C66" s="263" t="s">
        <v>34</v>
      </c>
      <c r="D66" s="264">
        <v>11.8</v>
      </c>
      <c r="E66" s="195"/>
    </row>
    <row r="67" spans="1:5" ht="15.75" thickBot="1" x14ac:dyDescent="0.3">
      <c r="A67" s="2"/>
      <c r="B67" s="2"/>
      <c r="C67" s="265" t="s">
        <v>35</v>
      </c>
      <c r="D67" s="266">
        <f>SUM(D57:D66)</f>
        <v>179.11</v>
      </c>
      <c r="E67" s="195"/>
    </row>
    <row r="68" spans="1:5" ht="15.75" thickBot="1" x14ac:dyDescent="0.3">
      <c r="A68" s="1"/>
      <c r="B68" s="1"/>
      <c r="C68" s="1"/>
      <c r="D68" s="195"/>
      <c r="E68" s="195"/>
    </row>
    <row r="69" spans="1:5" ht="15.75" thickBot="1" x14ac:dyDescent="0.3">
      <c r="A69" s="1"/>
      <c r="B69" s="14" t="s">
        <v>28</v>
      </c>
      <c r="C69" s="15">
        <v>6</v>
      </c>
      <c r="D69" s="195"/>
      <c r="E69" s="195"/>
    </row>
    <row r="70" spans="1:5" ht="15.75" thickBot="1" x14ac:dyDescent="0.3">
      <c r="A70" s="1"/>
      <c r="B70" s="1"/>
      <c r="C70" s="1"/>
      <c r="D70" s="195"/>
      <c r="E70" s="195"/>
    </row>
    <row r="71" spans="1:5" x14ac:dyDescent="0.25">
      <c r="A71" s="1"/>
      <c r="B71" s="16" t="s">
        <v>79</v>
      </c>
      <c r="C71" s="17"/>
      <c r="D71" s="195"/>
      <c r="E71" s="195"/>
    </row>
    <row r="72" spans="1:5" ht="12.75" customHeight="1" x14ac:dyDescent="0.25">
      <c r="A72" s="1"/>
      <c r="B72" s="18" t="s">
        <v>36</v>
      </c>
      <c r="C72" s="19">
        <f>D63+D62+D66</f>
        <v>78.03</v>
      </c>
      <c r="D72" s="195"/>
      <c r="E72" s="195"/>
    </row>
    <row r="73" spans="1:5" x14ac:dyDescent="0.25">
      <c r="A73" s="1"/>
      <c r="B73" s="20" t="s">
        <v>9</v>
      </c>
      <c r="C73" s="21">
        <f>D58+D59+D64+D65</f>
        <v>83.33</v>
      </c>
      <c r="D73" s="195"/>
      <c r="E73" s="195"/>
    </row>
    <row r="74" spans="1:5" x14ac:dyDescent="0.25">
      <c r="A74" s="1"/>
      <c r="B74" s="20" t="s">
        <v>153</v>
      </c>
      <c r="C74" s="21">
        <f>D57</f>
        <v>6.15</v>
      </c>
      <c r="D74" s="195"/>
      <c r="E74" s="195"/>
    </row>
    <row r="75" spans="1:5" ht="15.75" thickBot="1" x14ac:dyDescent="0.3">
      <c r="A75" s="1"/>
      <c r="B75" s="22" t="s">
        <v>154</v>
      </c>
      <c r="C75" s="23">
        <f>D61+D60</f>
        <v>11.6</v>
      </c>
      <c r="D75" s="195"/>
      <c r="E75" s="195"/>
    </row>
    <row r="76" spans="1:5" x14ac:dyDescent="0.25">
      <c r="A76" s="1"/>
      <c r="B76" s="267"/>
      <c r="C76" s="8">
        <f>SUM(C72:C75)</f>
        <v>179.11</v>
      </c>
      <c r="D76" s="195"/>
      <c r="E76" s="195"/>
    </row>
    <row r="77" spans="1:5" x14ac:dyDescent="0.25">
      <c r="A77" s="1"/>
      <c r="B77" s="267"/>
      <c r="C77" s="8"/>
      <c r="D77" s="195"/>
      <c r="E77" s="195"/>
    </row>
    <row r="78" spans="1:5" x14ac:dyDescent="0.25">
      <c r="A78" s="1"/>
      <c r="B78" s="267"/>
      <c r="C78" s="8"/>
      <c r="D78" s="195"/>
      <c r="E78" s="195"/>
    </row>
    <row r="79" spans="1:5" x14ac:dyDescent="0.25">
      <c r="A79" s="1"/>
      <c r="B79" s="267"/>
      <c r="C79" s="8"/>
      <c r="D79" s="195"/>
      <c r="E79" s="195"/>
    </row>
    <row r="80" spans="1:5" ht="19.5" thickBot="1" x14ac:dyDescent="0.3">
      <c r="A80" s="281" t="s">
        <v>119</v>
      </c>
      <c r="B80" s="281"/>
      <c r="C80" s="281"/>
      <c r="D80" s="281"/>
      <c r="E80" s="281"/>
    </row>
    <row r="81" spans="1:11" x14ac:dyDescent="0.25">
      <c r="A81" s="248" t="s">
        <v>1</v>
      </c>
      <c r="B81" s="249" t="s">
        <v>86</v>
      </c>
      <c r="C81" s="249" t="s">
        <v>117</v>
      </c>
      <c r="D81" s="250" t="s">
        <v>5</v>
      </c>
      <c r="E81" s="251" t="s">
        <v>6</v>
      </c>
    </row>
    <row r="82" spans="1:11" x14ac:dyDescent="0.25">
      <c r="A82" s="252" t="s">
        <v>147</v>
      </c>
      <c r="B82" s="252" t="s">
        <v>148</v>
      </c>
      <c r="C82" s="252"/>
      <c r="D82" s="253" t="s">
        <v>9</v>
      </c>
      <c r="E82" s="253">
        <v>18.8</v>
      </c>
    </row>
    <row r="83" spans="1:11" x14ac:dyDescent="0.25">
      <c r="A83" s="290" t="s">
        <v>4</v>
      </c>
      <c r="B83" s="203" t="s">
        <v>33</v>
      </c>
      <c r="C83" s="203" t="s">
        <v>140</v>
      </c>
      <c r="D83" s="220" t="s">
        <v>20</v>
      </c>
      <c r="E83" s="221">
        <f>18.53+20.96</f>
        <v>39.49</v>
      </c>
    </row>
    <row r="84" spans="1:11" x14ac:dyDescent="0.25">
      <c r="A84" s="291"/>
      <c r="B84" s="203"/>
      <c r="C84" s="203" t="s">
        <v>141</v>
      </c>
      <c r="D84" s="13" t="s">
        <v>11</v>
      </c>
      <c r="E84" s="219">
        <f>18.28+17.56</f>
        <v>35.840000000000003</v>
      </c>
      <c r="G84" s="4"/>
    </row>
    <row r="85" spans="1:11" x14ac:dyDescent="0.25">
      <c r="A85" s="291"/>
      <c r="B85" s="202"/>
      <c r="C85" s="202">
        <v>4</v>
      </c>
      <c r="D85" s="13" t="s">
        <v>34</v>
      </c>
      <c r="E85" s="219">
        <f>11.68+8.71</f>
        <v>20.39</v>
      </c>
      <c r="G85" s="4"/>
    </row>
    <row r="86" spans="1:11" x14ac:dyDescent="0.25">
      <c r="A86" s="291"/>
      <c r="B86" s="204" t="s">
        <v>24</v>
      </c>
      <c r="C86" s="204" t="s">
        <v>139</v>
      </c>
      <c r="D86" s="13" t="s">
        <v>112</v>
      </c>
      <c r="E86" s="219">
        <v>8</v>
      </c>
    </row>
    <row r="87" spans="1:11" x14ac:dyDescent="0.25">
      <c r="A87" s="291"/>
      <c r="B87" s="202"/>
      <c r="C87" s="202"/>
      <c r="D87" s="13" t="s">
        <v>34</v>
      </c>
      <c r="E87" s="219">
        <v>6.1</v>
      </c>
    </row>
    <row r="88" spans="1:11" x14ac:dyDescent="0.25">
      <c r="A88" s="291"/>
      <c r="B88" s="12" t="s">
        <v>12</v>
      </c>
      <c r="C88" s="12"/>
      <c r="D88" s="13" t="s">
        <v>142</v>
      </c>
      <c r="E88" s="219">
        <f>4.2*0.96</f>
        <v>4.03</v>
      </c>
    </row>
    <row r="89" spans="1:11" ht="15.75" thickBot="1" x14ac:dyDescent="0.3">
      <c r="A89" s="292"/>
      <c r="B89" s="12" t="s">
        <v>31</v>
      </c>
      <c r="C89" s="12" t="s">
        <v>138</v>
      </c>
      <c r="D89" s="246" t="s">
        <v>9</v>
      </c>
      <c r="E89" s="247">
        <v>4.87</v>
      </c>
    </row>
    <row r="90" spans="1:11" x14ac:dyDescent="0.25">
      <c r="A90" s="2"/>
      <c r="B90" s="1"/>
      <c r="C90" s="1"/>
      <c r="D90" s="254" t="s">
        <v>35</v>
      </c>
      <c r="E90" s="254">
        <f>SUM(E82:E89)</f>
        <v>137.52000000000001</v>
      </c>
    </row>
    <row r="91" spans="1:11" x14ac:dyDescent="0.25">
      <c r="A91" s="1"/>
      <c r="B91" s="1"/>
      <c r="C91" s="1"/>
      <c r="D91" s="195"/>
      <c r="E91" s="195"/>
    </row>
    <row r="92" spans="1:11" ht="15.75" thickBot="1" x14ac:dyDescent="0.3">
      <c r="A92" s="1"/>
      <c r="B92" s="1"/>
      <c r="C92" s="1"/>
      <c r="D92" s="195"/>
      <c r="E92" s="195"/>
    </row>
    <row r="93" spans="1:11" ht="15.75" thickBot="1" x14ac:dyDescent="0.3">
      <c r="A93" s="1"/>
      <c r="B93" s="14" t="s">
        <v>28</v>
      </c>
      <c r="C93" s="206"/>
      <c r="D93" s="15" t="s">
        <v>111</v>
      </c>
      <c r="E93" s="9"/>
      <c r="F93" s="9"/>
      <c r="G93" s="9"/>
      <c r="H93" s="9"/>
      <c r="I93" s="9"/>
      <c r="J93" s="9"/>
      <c r="K93" s="9"/>
    </row>
    <row r="94" spans="1:11" ht="15.75" thickBot="1" x14ac:dyDescent="0.3">
      <c r="A94" s="1"/>
      <c r="B94" s="197"/>
      <c r="C94" s="197"/>
      <c r="D94" s="8"/>
      <c r="E94" s="9"/>
      <c r="F94" s="9"/>
      <c r="G94" s="9"/>
      <c r="H94" s="9"/>
      <c r="I94" s="9"/>
      <c r="J94" s="9"/>
      <c r="K94" s="9"/>
    </row>
    <row r="95" spans="1:11" x14ac:dyDescent="0.25">
      <c r="A95" s="1"/>
      <c r="B95" s="16" t="s">
        <v>79</v>
      </c>
      <c r="C95" s="207"/>
      <c r="D95" s="17"/>
      <c r="E95" s="9"/>
      <c r="F95" s="9"/>
      <c r="G95" s="9"/>
      <c r="H95" s="9"/>
      <c r="I95" s="9"/>
      <c r="J95" s="9"/>
      <c r="K95" s="9"/>
    </row>
    <row r="96" spans="1:11" x14ac:dyDescent="0.25">
      <c r="A96" s="1"/>
      <c r="B96" s="184" t="s">
        <v>20</v>
      </c>
      <c r="C96" s="208"/>
      <c r="D96" s="185">
        <f>E83</f>
        <v>39.49</v>
      </c>
      <c r="E96" s="9"/>
      <c r="F96" s="9"/>
      <c r="G96" s="9"/>
      <c r="H96" s="9"/>
      <c r="I96" s="9"/>
      <c r="J96" s="9"/>
      <c r="K96" s="9"/>
    </row>
    <row r="97" spans="1:11" x14ac:dyDescent="0.25">
      <c r="A97" s="1"/>
      <c r="B97" s="18" t="s">
        <v>36</v>
      </c>
      <c r="C97" s="209"/>
      <c r="D97" s="19">
        <f>E85+E87</f>
        <v>26.49</v>
      </c>
      <c r="E97" s="9"/>
      <c r="F97" s="9"/>
      <c r="G97" s="9"/>
      <c r="H97" s="9"/>
      <c r="I97" s="9"/>
      <c r="J97" s="9"/>
      <c r="K97" s="9"/>
    </row>
    <row r="98" spans="1:11" x14ac:dyDescent="0.25">
      <c r="A98" s="1"/>
      <c r="B98" s="20" t="s">
        <v>9</v>
      </c>
      <c r="C98" s="210"/>
      <c r="D98" s="21">
        <f>E89+E82</f>
        <v>23.67</v>
      </c>
      <c r="E98" s="9"/>
      <c r="F98" s="9"/>
      <c r="G98" s="9"/>
      <c r="H98" s="9"/>
      <c r="I98" s="9"/>
      <c r="J98" s="9"/>
      <c r="K98" s="9"/>
    </row>
    <row r="99" spans="1:11" x14ac:dyDescent="0.25">
      <c r="A99" s="1"/>
      <c r="B99" s="186" t="s">
        <v>11</v>
      </c>
      <c r="C99" s="211"/>
      <c r="D99" s="187">
        <f>E84+E86</f>
        <v>43.84</v>
      </c>
      <c r="E99" s="9"/>
      <c r="F99" s="9"/>
      <c r="G99" s="9"/>
      <c r="H99" s="9"/>
      <c r="I99" s="9"/>
      <c r="J99" s="9"/>
      <c r="K99" s="9"/>
    </row>
    <row r="100" spans="1:11" ht="15.75" thickBot="1" x14ac:dyDescent="0.3">
      <c r="A100" s="1"/>
      <c r="B100" s="22" t="s">
        <v>113</v>
      </c>
      <c r="C100" s="212"/>
      <c r="D100" s="23">
        <f>E88</f>
        <v>4.03</v>
      </c>
      <c r="E100" s="9"/>
      <c r="F100" s="9"/>
      <c r="G100" s="9"/>
      <c r="H100" s="9"/>
      <c r="I100" s="9"/>
      <c r="J100" s="9"/>
      <c r="K100" s="9"/>
    </row>
    <row r="101" spans="1:11" ht="15.75" thickBot="1" x14ac:dyDescent="0.3">
      <c r="A101" s="1"/>
      <c r="B101" s="1"/>
      <c r="C101" s="1"/>
      <c r="D101" s="105">
        <f>SUM(D96:D100)</f>
        <v>137.52000000000001</v>
      </c>
      <c r="E101" s="9"/>
      <c r="F101" s="9"/>
      <c r="G101" s="9"/>
      <c r="H101" s="9"/>
      <c r="I101" s="9"/>
      <c r="J101" s="9"/>
      <c r="K101" s="9"/>
    </row>
    <row r="102" spans="1:11" x14ac:dyDescent="0.25">
      <c r="A102" s="1"/>
      <c r="B102" s="1"/>
      <c r="C102" s="1"/>
      <c r="D102" s="195"/>
      <c r="E102" s="195"/>
    </row>
    <row r="103" spans="1:11" x14ac:dyDescent="0.25">
      <c r="A103" s="1"/>
      <c r="B103" s="1"/>
      <c r="C103" s="1"/>
      <c r="D103" s="195"/>
      <c r="E103" s="195"/>
    </row>
    <row r="104" spans="1:11" ht="19.5" thickBot="1" x14ac:dyDescent="0.3">
      <c r="A104" s="282" t="s">
        <v>121</v>
      </c>
      <c r="B104" s="282"/>
      <c r="C104" s="282"/>
      <c r="D104" s="282"/>
      <c r="E104" s="282"/>
    </row>
    <row r="105" spans="1:11" ht="15.75" thickBot="1" x14ac:dyDescent="0.3">
      <c r="A105" s="226" t="s">
        <v>1</v>
      </c>
      <c r="B105" s="227" t="s">
        <v>86</v>
      </c>
      <c r="C105" s="227" t="s">
        <v>117</v>
      </c>
      <c r="D105" s="228" t="s">
        <v>5</v>
      </c>
      <c r="E105" s="165" t="s">
        <v>6</v>
      </c>
    </row>
    <row r="106" spans="1:11" x14ac:dyDescent="0.25">
      <c r="A106" s="278" t="s">
        <v>3</v>
      </c>
      <c r="B106" s="148" t="s">
        <v>122</v>
      </c>
      <c r="C106" s="148">
        <v>14</v>
      </c>
      <c r="D106" s="149" t="s">
        <v>9</v>
      </c>
      <c r="E106" s="150">
        <v>32.56</v>
      </c>
      <c r="F106" s="196"/>
      <c r="I106" s="4"/>
    </row>
    <row r="107" spans="1:11" x14ac:dyDescent="0.25">
      <c r="A107" s="279"/>
      <c r="B107" s="151" t="s">
        <v>38</v>
      </c>
      <c r="C107" s="151"/>
      <c r="D107" s="152" t="s">
        <v>9</v>
      </c>
      <c r="E107" s="153">
        <v>33</v>
      </c>
      <c r="F107" s="196"/>
      <c r="I107" s="4"/>
    </row>
    <row r="108" spans="1:11" x14ac:dyDescent="0.25">
      <c r="A108" s="279"/>
      <c r="B108" s="151" t="s">
        <v>24</v>
      </c>
      <c r="C108" s="151"/>
      <c r="D108" s="152" t="s">
        <v>9</v>
      </c>
      <c r="E108" s="153">
        <v>140.22</v>
      </c>
      <c r="F108" s="196"/>
    </row>
    <row r="109" spans="1:11" ht="15.75" thickBot="1" x14ac:dyDescent="0.3">
      <c r="A109" s="280"/>
      <c r="B109" s="154" t="s">
        <v>12</v>
      </c>
      <c r="C109" s="154" t="s">
        <v>118</v>
      </c>
      <c r="D109" s="155" t="s">
        <v>9</v>
      </c>
      <c r="E109" s="156">
        <v>56.6</v>
      </c>
      <c r="F109" s="196"/>
    </row>
    <row r="110" spans="1:11" x14ac:dyDescent="0.25">
      <c r="A110" s="270" t="s">
        <v>2</v>
      </c>
      <c r="B110" s="148" t="s">
        <v>123</v>
      </c>
      <c r="C110" s="148" t="s">
        <v>124</v>
      </c>
      <c r="D110" s="149" t="s">
        <v>9</v>
      </c>
      <c r="E110" s="150">
        <v>50</v>
      </c>
    </row>
    <row r="111" spans="1:11" x14ac:dyDescent="0.25">
      <c r="A111" s="271"/>
      <c r="B111" s="151" t="s">
        <v>31</v>
      </c>
      <c r="C111" s="151" t="s">
        <v>126</v>
      </c>
      <c r="D111" s="152" t="s">
        <v>9</v>
      </c>
      <c r="E111" s="153">
        <v>48.1</v>
      </c>
    </row>
    <row r="112" spans="1:11" x14ac:dyDescent="0.25">
      <c r="A112" s="271"/>
      <c r="B112" s="151" t="s">
        <v>24</v>
      </c>
      <c r="C112" s="151"/>
      <c r="D112" s="152" t="s">
        <v>9</v>
      </c>
      <c r="E112" s="153">
        <v>124.53</v>
      </c>
    </row>
    <row r="113" spans="1:9" x14ac:dyDescent="0.25">
      <c r="A113" s="272"/>
      <c r="B113" s="154" t="s">
        <v>12</v>
      </c>
      <c r="C113" s="154" t="s">
        <v>127</v>
      </c>
      <c r="D113" s="155" t="s">
        <v>9</v>
      </c>
      <c r="E113" s="156">
        <v>13.6</v>
      </c>
    </row>
    <row r="114" spans="1:9" x14ac:dyDescent="0.25">
      <c r="A114" s="272"/>
      <c r="B114" s="151" t="s">
        <v>39</v>
      </c>
      <c r="C114" s="151"/>
      <c r="D114" s="155" t="s">
        <v>11</v>
      </c>
      <c r="E114" s="156">
        <v>515</v>
      </c>
    </row>
    <row r="115" spans="1:9" ht="15.75" thickBot="1" x14ac:dyDescent="0.3">
      <c r="A115" s="272"/>
      <c r="B115" s="158" t="s">
        <v>143</v>
      </c>
      <c r="C115" s="158"/>
      <c r="D115" s="155" t="s">
        <v>9</v>
      </c>
      <c r="E115" s="156">
        <v>8.9</v>
      </c>
    </row>
    <row r="116" spans="1:9" x14ac:dyDescent="0.25">
      <c r="A116" s="270" t="s">
        <v>4</v>
      </c>
      <c r="B116" s="148" t="s">
        <v>24</v>
      </c>
      <c r="C116" s="148"/>
      <c r="D116" s="149" t="s">
        <v>9</v>
      </c>
      <c r="E116" s="150">
        <v>152.30000000000001</v>
      </c>
    </row>
    <row r="117" spans="1:9" x14ac:dyDescent="0.25">
      <c r="A117" s="271"/>
      <c r="B117" s="151" t="s">
        <v>31</v>
      </c>
      <c r="C117" s="151" t="s">
        <v>126</v>
      </c>
      <c r="D117" s="152" t="s">
        <v>9</v>
      </c>
      <c r="E117" s="153">
        <v>48.08</v>
      </c>
    </row>
    <row r="118" spans="1:9" x14ac:dyDescent="0.25">
      <c r="A118" s="271"/>
      <c r="B118" s="151" t="s">
        <v>12</v>
      </c>
      <c r="C118" s="151" t="s">
        <v>118</v>
      </c>
      <c r="D118" s="152" t="s">
        <v>9</v>
      </c>
      <c r="E118" s="153">
        <v>30.7</v>
      </c>
    </row>
    <row r="119" spans="1:9" x14ac:dyDescent="0.25">
      <c r="A119" s="271"/>
      <c r="B119" s="151" t="s">
        <v>39</v>
      </c>
      <c r="C119" s="151"/>
      <c r="D119" s="152" t="s">
        <v>11</v>
      </c>
      <c r="E119" s="153">
        <v>494.2</v>
      </c>
    </row>
    <row r="120" spans="1:9" ht="15.75" thickBot="1" x14ac:dyDescent="0.3">
      <c r="A120" s="272"/>
      <c r="B120" s="154" t="s">
        <v>40</v>
      </c>
      <c r="C120" s="154"/>
      <c r="D120" s="155" t="s">
        <v>11</v>
      </c>
      <c r="E120" s="156">
        <v>19.2</v>
      </c>
    </row>
    <row r="121" spans="1:9" x14ac:dyDescent="0.25">
      <c r="A121" s="270" t="s">
        <v>22</v>
      </c>
      <c r="B121" s="148" t="s">
        <v>24</v>
      </c>
      <c r="C121" s="148"/>
      <c r="D121" s="149" t="s">
        <v>9</v>
      </c>
      <c r="E121" s="150">
        <v>142.69999999999999</v>
      </c>
    </row>
    <row r="122" spans="1:9" x14ac:dyDescent="0.25">
      <c r="A122" s="271"/>
      <c r="B122" s="151" t="s">
        <v>31</v>
      </c>
      <c r="C122" s="151" t="s">
        <v>125</v>
      </c>
      <c r="D122" s="152" t="s">
        <v>9</v>
      </c>
      <c r="E122" s="153">
        <v>48.08</v>
      </c>
    </row>
    <row r="123" spans="1:9" x14ac:dyDescent="0.25">
      <c r="A123" s="271"/>
      <c r="B123" s="151" t="s">
        <v>12</v>
      </c>
      <c r="C123" s="151" t="s">
        <v>118</v>
      </c>
      <c r="D123" s="152" t="s">
        <v>9</v>
      </c>
      <c r="E123" s="153">
        <v>30.7</v>
      </c>
    </row>
    <row r="124" spans="1:9" ht="15.75" thickBot="1" x14ac:dyDescent="0.3">
      <c r="A124" s="329"/>
      <c r="B124" s="159" t="s">
        <v>39</v>
      </c>
      <c r="C124" s="159"/>
      <c r="D124" s="160" t="s">
        <v>9</v>
      </c>
      <c r="E124" s="161">
        <v>588.29999999999995</v>
      </c>
      <c r="I124" s="4"/>
    </row>
    <row r="125" spans="1:9" x14ac:dyDescent="0.25">
      <c r="A125" s="330" t="s">
        <v>25</v>
      </c>
      <c r="B125" s="331" t="s">
        <v>24</v>
      </c>
      <c r="C125" s="201"/>
      <c r="D125" s="162" t="s">
        <v>11</v>
      </c>
      <c r="E125" s="163">
        <v>48.44</v>
      </c>
    </row>
    <row r="126" spans="1:9" x14ac:dyDescent="0.25">
      <c r="A126" s="271"/>
      <c r="B126" s="327"/>
      <c r="C126" s="151"/>
      <c r="D126" s="152" t="s">
        <v>20</v>
      </c>
      <c r="E126" s="153">
        <v>84.95</v>
      </c>
    </row>
    <row r="127" spans="1:9" x14ac:dyDescent="0.25">
      <c r="A127" s="271"/>
      <c r="B127" s="151" t="s">
        <v>31</v>
      </c>
      <c r="C127" s="151" t="s">
        <v>128</v>
      </c>
      <c r="D127" s="152" t="s">
        <v>9</v>
      </c>
      <c r="E127" s="153">
        <v>43.04</v>
      </c>
    </row>
    <row r="128" spans="1:9" x14ac:dyDescent="0.25">
      <c r="A128" s="271"/>
      <c r="B128" s="151" t="s">
        <v>12</v>
      </c>
      <c r="C128" s="151"/>
      <c r="D128" s="152" t="s">
        <v>9</v>
      </c>
      <c r="E128" s="153">
        <v>30.7</v>
      </c>
    </row>
    <row r="129" spans="1:12" x14ac:dyDescent="0.25">
      <c r="A129" s="271"/>
      <c r="B129" s="327" t="s">
        <v>39</v>
      </c>
      <c r="C129" s="151"/>
      <c r="D129" s="152" t="s">
        <v>20</v>
      </c>
      <c r="E129" s="153">
        <v>117.3</v>
      </c>
    </row>
    <row r="130" spans="1:12" x14ac:dyDescent="0.25">
      <c r="A130" s="271"/>
      <c r="B130" s="327"/>
      <c r="C130" s="151"/>
      <c r="D130" s="152" t="s">
        <v>41</v>
      </c>
      <c r="E130" s="153">
        <v>92.7</v>
      </c>
    </row>
    <row r="131" spans="1:12" ht="15.75" thickBot="1" x14ac:dyDescent="0.3">
      <c r="A131" s="329"/>
      <c r="B131" s="328"/>
      <c r="C131" s="159"/>
      <c r="D131" s="160" t="s">
        <v>42</v>
      </c>
      <c r="E131" s="161">
        <v>183.98</v>
      </c>
    </row>
    <row r="132" spans="1:12" ht="15.75" thickBot="1" x14ac:dyDescent="0.3">
      <c r="A132" s="1"/>
      <c r="B132" s="1"/>
      <c r="C132" s="1"/>
      <c r="D132" s="164" t="s">
        <v>27</v>
      </c>
      <c r="E132" s="165">
        <f>SUM(E106:E131)</f>
        <v>3177.88</v>
      </c>
    </row>
    <row r="133" spans="1:12" ht="15.75" thickBot="1" x14ac:dyDescent="0.3">
      <c r="A133" s="1"/>
      <c r="B133" s="1"/>
      <c r="C133" s="1"/>
      <c r="D133" s="195"/>
      <c r="E133" s="199"/>
    </row>
    <row r="134" spans="1:12" ht="15.75" thickBot="1" x14ac:dyDescent="0.3">
      <c r="A134" s="1"/>
      <c r="B134" s="146" t="s">
        <v>76</v>
      </c>
      <c r="C134" s="147" t="s">
        <v>92</v>
      </c>
      <c r="E134" s="9"/>
    </row>
    <row r="135" spans="1:12" ht="15.75" thickBot="1" x14ac:dyDescent="0.3">
      <c r="A135" s="1"/>
      <c r="B135" s="198"/>
      <c r="C135" s="10"/>
      <c r="E135" s="9"/>
    </row>
    <row r="136" spans="1:12" x14ac:dyDescent="0.25">
      <c r="A136" s="1"/>
      <c r="B136" s="157" t="s">
        <v>79</v>
      </c>
      <c r="C136" s="150"/>
      <c r="E136" s="9"/>
    </row>
    <row r="137" spans="1:12" x14ac:dyDescent="0.25">
      <c r="A137" s="1"/>
      <c r="B137" s="166" t="s">
        <v>11</v>
      </c>
      <c r="C137" s="167">
        <f>SUM(E114,E119,E120,E125,E130)</f>
        <v>1169.54</v>
      </c>
      <c r="E137" s="9"/>
      <c r="F137" s="9"/>
      <c r="G137" s="9"/>
      <c r="H137" s="9"/>
      <c r="I137" s="9"/>
    </row>
    <row r="138" spans="1:12" x14ac:dyDescent="0.25">
      <c r="A138" s="1"/>
      <c r="B138" s="168" t="s">
        <v>9</v>
      </c>
      <c r="C138" s="169">
        <f>SUM(E106:E113,E115:E118,E121:E124,E127:E128)</f>
        <v>1622.11</v>
      </c>
      <c r="E138" s="9"/>
      <c r="F138" s="9"/>
      <c r="G138" s="9"/>
      <c r="H138" s="9"/>
      <c r="I138" s="9"/>
    </row>
    <row r="139" spans="1:12" x14ac:dyDescent="0.25">
      <c r="A139" s="1"/>
      <c r="B139" s="168" t="s">
        <v>20</v>
      </c>
      <c r="C139" s="169">
        <f>SUM(E129,E126)</f>
        <v>202.25</v>
      </c>
      <c r="E139" s="9"/>
      <c r="F139" s="9"/>
      <c r="G139" s="9"/>
      <c r="H139" s="9"/>
      <c r="I139" s="9"/>
    </row>
    <row r="140" spans="1:12" ht="15.75" thickBot="1" x14ac:dyDescent="0.3">
      <c r="A140" s="1"/>
      <c r="B140" s="170" t="s">
        <v>42</v>
      </c>
      <c r="C140" s="171">
        <f>SUM(E131)</f>
        <v>183.98</v>
      </c>
      <c r="E140" s="9"/>
      <c r="F140" s="9"/>
      <c r="G140" s="9"/>
      <c r="H140" s="9"/>
      <c r="I140" s="9"/>
    </row>
    <row r="141" spans="1:12" ht="15.75" thickBot="1" x14ac:dyDescent="0.3">
      <c r="A141" s="1"/>
      <c r="B141" s="1"/>
      <c r="C141" s="188">
        <f>SUM(C137:C140)</f>
        <v>3177.88</v>
      </c>
      <c r="E141" s="9"/>
      <c r="F141" s="9"/>
      <c r="G141" s="9"/>
      <c r="H141" s="9"/>
      <c r="I141" s="9"/>
    </row>
    <row r="142" spans="1:12" x14ac:dyDescent="0.25">
      <c r="A142" s="1"/>
      <c r="B142" s="1"/>
      <c r="C142" s="1"/>
      <c r="D142" s="195"/>
      <c r="E142" s="195"/>
      <c r="K142" s="3"/>
      <c r="L142" s="5"/>
    </row>
    <row r="143" spans="1:12" x14ac:dyDescent="0.25">
      <c r="A143" s="1"/>
      <c r="B143" s="1"/>
      <c r="C143" s="1"/>
      <c r="D143" s="195"/>
      <c r="E143" s="195"/>
    </row>
    <row r="144" spans="1:12" ht="19.5" thickBot="1" x14ac:dyDescent="0.3">
      <c r="A144" s="282" t="s">
        <v>146</v>
      </c>
      <c r="B144" s="282"/>
      <c r="C144" s="282"/>
      <c r="D144" s="282"/>
      <c r="E144" s="214"/>
    </row>
    <row r="145" spans="1:4" ht="15.75" thickBot="1" x14ac:dyDescent="0.3">
      <c r="A145" s="222" t="s">
        <v>1</v>
      </c>
      <c r="B145" s="223" t="s">
        <v>86</v>
      </c>
      <c r="C145" s="224" t="s">
        <v>5</v>
      </c>
      <c r="D145" s="225" t="s">
        <v>6</v>
      </c>
    </row>
    <row r="146" spans="1:4" x14ac:dyDescent="0.25">
      <c r="A146" s="273" t="s">
        <v>3</v>
      </c>
      <c r="B146" s="28" t="s">
        <v>44</v>
      </c>
      <c r="C146" s="29" t="s">
        <v>9</v>
      </c>
      <c r="D146" s="30">
        <v>10.9</v>
      </c>
    </row>
    <row r="147" spans="1:4" x14ac:dyDescent="0.25">
      <c r="A147" s="274"/>
      <c r="B147" s="31" t="s">
        <v>39</v>
      </c>
      <c r="C147" s="32" t="s">
        <v>9</v>
      </c>
      <c r="D147" s="33">
        <v>82.82</v>
      </c>
    </row>
    <row r="148" spans="1:4" x14ac:dyDescent="0.25">
      <c r="A148" s="274"/>
      <c r="B148" s="31" t="s">
        <v>45</v>
      </c>
      <c r="C148" s="32" t="s">
        <v>20</v>
      </c>
      <c r="D148" s="33">
        <v>24.46</v>
      </c>
    </row>
    <row r="149" spans="1:4" x14ac:dyDescent="0.25">
      <c r="A149" s="274"/>
      <c r="B149" s="31" t="s">
        <v>46</v>
      </c>
      <c r="C149" s="32" t="s">
        <v>9</v>
      </c>
      <c r="D149" s="33">
        <v>29.94</v>
      </c>
    </row>
    <row r="150" spans="1:4" x14ac:dyDescent="0.25">
      <c r="A150" s="274"/>
      <c r="B150" s="31" t="s">
        <v>24</v>
      </c>
      <c r="C150" s="32" t="s">
        <v>9</v>
      </c>
      <c r="D150" s="33">
        <v>17.079999999999998</v>
      </c>
    </row>
    <row r="151" spans="1:4" x14ac:dyDescent="0.25">
      <c r="A151" s="274"/>
      <c r="B151" s="31" t="s">
        <v>47</v>
      </c>
      <c r="C151" s="32" t="s">
        <v>9</v>
      </c>
      <c r="D151" s="33">
        <v>17.2</v>
      </c>
    </row>
    <row r="152" spans="1:4" ht="15.75" thickBot="1" x14ac:dyDescent="0.3">
      <c r="A152" s="274"/>
      <c r="B152" s="31" t="s">
        <v>32</v>
      </c>
      <c r="C152" s="32" t="s">
        <v>9</v>
      </c>
      <c r="D152" s="33">
        <v>5.85</v>
      </c>
    </row>
    <row r="153" spans="1:4" x14ac:dyDescent="0.25">
      <c r="A153" s="273" t="s">
        <v>2</v>
      </c>
      <c r="B153" s="28" t="s">
        <v>24</v>
      </c>
      <c r="C153" s="29" t="s">
        <v>48</v>
      </c>
      <c r="D153" s="30">
        <v>44.2</v>
      </c>
    </row>
    <row r="154" spans="1:4" x14ac:dyDescent="0.25">
      <c r="A154" s="274"/>
      <c r="B154" s="31" t="s">
        <v>50</v>
      </c>
      <c r="C154" s="32" t="s">
        <v>51</v>
      </c>
      <c r="D154" s="33">
        <v>13.7</v>
      </c>
    </row>
    <row r="155" spans="1:4" x14ac:dyDescent="0.25">
      <c r="A155" s="274"/>
      <c r="B155" s="31" t="s">
        <v>44</v>
      </c>
      <c r="C155" s="32" t="s">
        <v>52</v>
      </c>
      <c r="D155" s="33">
        <v>23.62</v>
      </c>
    </row>
    <row r="156" spans="1:4" x14ac:dyDescent="0.25">
      <c r="A156" s="274"/>
      <c r="B156" s="31" t="s">
        <v>32</v>
      </c>
      <c r="C156" s="32" t="s">
        <v>52</v>
      </c>
      <c r="D156" s="33">
        <v>8.01</v>
      </c>
    </row>
    <row r="157" spans="1:4" x14ac:dyDescent="0.25">
      <c r="A157" s="274"/>
      <c r="B157" s="31" t="s">
        <v>53</v>
      </c>
      <c r="C157" s="32" t="s">
        <v>52</v>
      </c>
      <c r="D157" s="33">
        <v>7.59</v>
      </c>
    </row>
    <row r="158" spans="1:4" x14ac:dyDescent="0.25">
      <c r="A158" s="274"/>
      <c r="B158" s="31" t="s">
        <v>30</v>
      </c>
      <c r="C158" s="32" t="s">
        <v>49</v>
      </c>
      <c r="D158" s="33">
        <v>51.02</v>
      </c>
    </row>
    <row r="159" spans="1:4" ht="15.75" thickBot="1" x14ac:dyDescent="0.3">
      <c r="A159" s="275"/>
      <c r="B159" s="37" t="s">
        <v>30</v>
      </c>
      <c r="C159" s="38" t="s">
        <v>54</v>
      </c>
      <c r="D159" s="39">
        <v>54.13</v>
      </c>
    </row>
    <row r="160" spans="1:4" x14ac:dyDescent="0.25">
      <c r="A160" s="273" t="s">
        <v>4</v>
      </c>
      <c r="B160" s="28" t="s">
        <v>24</v>
      </c>
      <c r="C160" s="29" t="s">
        <v>49</v>
      </c>
      <c r="D160" s="30">
        <v>24.9</v>
      </c>
    </row>
    <row r="161" spans="1:4" x14ac:dyDescent="0.25">
      <c r="A161" s="274"/>
      <c r="B161" s="31" t="s">
        <v>44</v>
      </c>
      <c r="C161" s="32" t="s">
        <v>49</v>
      </c>
      <c r="D161" s="33">
        <v>14.66</v>
      </c>
    </row>
    <row r="162" spans="1:4" x14ac:dyDescent="0.25">
      <c r="A162" s="274"/>
      <c r="B162" s="31" t="s">
        <v>53</v>
      </c>
      <c r="C162" s="32" t="s">
        <v>49</v>
      </c>
      <c r="D162" s="33">
        <v>7.4</v>
      </c>
    </row>
    <row r="163" spans="1:4" x14ac:dyDescent="0.25">
      <c r="A163" s="274"/>
      <c r="B163" s="31" t="s">
        <v>55</v>
      </c>
      <c r="C163" s="32" t="s">
        <v>49</v>
      </c>
      <c r="D163" s="33">
        <v>67.5</v>
      </c>
    </row>
    <row r="164" spans="1:4" x14ac:dyDescent="0.25">
      <c r="A164" s="274"/>
      <c r="B164" s="31" t="s">
        <v>32</v>
      </c>
      <c r="C164" s="32" t="s">
        <v>9</v>
      </c>
      <c r="D164" s="33">
        <v>7.24</v>
      </c>
    </row>
    <row r="165" spans="1:4" ht="15.75" thickBot="1" x14ac:dyDescent="0.3">
      <c r="A165" s="301"/>
      <c r="B165" s="34" t="s">
        <v>39</v>
      </c>
      <c r="C165" s="35" t="s">
        <v>49</v>
      </c>
      <c r="D165" s="36">
        <v>113.62</v>
      </c>
    </row>
    <row r="166" spans="1:4" x14ac:dyDescent="0.25">
      <c r="A166" s="306" t="s">
        <v>22</v>
      </c>
      <c r="B166" s="40" t="s">
        <v>24</v>
      </c>
      <c r="C166" s="41" t="s">
        <v>49</v>
      </c>
      <c r="D166" s="42">
        <v>28.9</v>
      </c>
    </row>
    <row r="167" spans="1:4" x14ac:dyDescent="0.25">
      <c r="A167" s="274"/>
      <c r="B167" s="31" t="s">
        <v>44</v>
      </c>
      <c r="C167" s="38" t="s">
        <v>49</v>
      </c>
      <c r="D167" s="33">
        <v>14.59</v>
      </c>
    </row>
    <row r="168" spans="1:4" x14ac:dyDescent="0.25">
      <c r="A168" s="274"/>
      <c r="B168" s="31" t="s">
        <v>53</v>
      </c>
      <c r="C168" s="32" t="s">
        <v>9</v>
      </c>
      <c r="D168" s="33">
        <v>6.95</v>
      </c>
    </row>
    <row r="169" spans="1:4" x14ac:dyDescent="0.25">
      <c r="A169" s="274"/>
      <c r="B169" s="31" t="s">
        <v>32</v>
      </c>
      <c r="C169" s="32" t="s">
        <v>9</v>
      </c>
      <c r="D169" s="33">
        <v>7.56</v>
      </c>
    </row>
    <row r="170" spans="1:4" ht="15.75" thickBot="1" x14ac:dyDescent="0.3">
      <c r="A170" s="275"/>
      <c r="B170" s="37" t="s">
        <v>39</v>
      </c>
      <c r="C170" s="38" t="s">
        <v>49</v>
      </c>
      <c r="D170" s="39">
        <v>194.73</v>
      </c>
    </row>
    <row r="171" spans="1:4" x14ac:dyDescent="0.25">
      <c r="A171" s="273" t="s">
        <v>25</v>
      </c>
      <c r="B171" s="28" t="s">
        <v>24</v>
      </c>
      <c r="C171" s="29" t="s">
        <v>49</v>
      </c>
      <c r="D171" s="30">
        <v>24.37</v>
      </c>
    </row>
    <row r="172" spans="1:4" x14ac:dyDescent="0.25">
      <c r="A172" s="274"/>
      <c r="B172" s="31" t="s">
        <v>44</v>
      </c>
      <c r="C172" s="32" t="s">
        <v>49</v>
      </c>
      <c r="D172" s="33">
        <v>14.01</v>
      </c>
    </row>
    <row r="173" spans="1:4" x14ac:dyDescent="0.25">
      <c r="A173" s="274"/>
      <c r="B173" s="31" t="s">
        <v>53</v>
      </c>
      <c r="C173" s="32" t="s">
        <v>9</v>
      </c>
      <c r="D173" s="33">
        <v>7.86</v>
      </c>
    </row>
    <row r="174" spans="1:4" x14ac:dyDescent="0.25">
      <c r="A174" s="274"/>
      <c r="B174" s="31" t="s">
        <v>32</v>
      </c>
      <c r="C174" s="32" t="s">
        <v>9</v>
      </c>
      <c r="D174" s="33">
        <v>8.8000000000000007</v>
      </c>
    </row>
    <row r="175" spans="1:4" ht="15.75" thickBot="1" x14ac:dyDescent="0.3">
      <c r="A175" s="301"/>
      <c r="B175" s="34" t="s">
        <v>39</v>
      </c>
      <c r="C175" s="35" t="s">
        <v>49</v>
      </c>
      <c r="D175" s="36">
        <v>183.67</v>
      </c>
    </row>
    <row r="176" spans="1:4" ht="15.75" thickBot="1" x14ac:dyDescent="0.3">
      <c r="A176" s="288"/>
      <c r="B176" s="323"/>
      <c r="C176" s="44" t="s">
        <v>27</v>
      </c>
      <c r="D176" s="106">
        <f>SUM(D146:D175)</f>
        <v>1117.28</v>
      </c>
    </row>
    <row r="177" spans="1:9" x14ac:dyDescent="0.25">
      <c r="A177" s="1"/>
      <c r="B177" s="1"/>
      <c r="C177" s="1"/>
      <c r="D177" s="195"/>
      <c r="E177" s="195"/>
    </row>
    <row r="178" spans="1:9" ht="15.75" thickBot="1" x14ac:dyDescent="0.3">
      <c r="A178" s="1"/>
      <c r="B178" s="1"/>
      <c r="C178" s="1"/>
      <c r="D178" s="195"/>
      <c r="E178" s="195"/>
    </row>
    <row r="179" spans="1:9" ht="15.75" thickBot="1" x14ac:dyDescent="0.3">
      <c r="A179" s="1"/>
      <c r="B179" s="45" t="s">
        <v>28</v>
      </c>
      <c r="C179" s="46" t="s">
        <v>91</v>
      </c>
      <c r="E179" s="11"/>
      <c r="F179" s="11"/>
      <c r="G179" s="11"/>
      <c r="H179" s="11"/>
      <c r="I179" s="11"/>
    </row>
    <row r="180" spans="1:9" ht="15.75" thickBot="1" x14ac:dyDescent="0.3">
      <c r="A180" s="1"/>
      <c r="B180" s="197"/>
      <c r="C180" s="8"/>
      <c r="E180" s="11"/>
      <c r="F180" s="11"/>
      <c r="G180" s="11"/>
      <c r="H180" s="11"/>
      <c r="I180" s="11"/>
    </row>
    <row r="181" spans="1:9" x14ac:dyDescent="0.25">
      <c r="A181" s="1"/>
      <c r="B181" s="47" t="s">
        <v>79</v>
      </c>
      <c r="C181" s="48"/>
      <c r="E181" s="11"/>
      <c r="F181" s="11"/>
      <c r="G181" s="11"/>
      <c r="H181" s="11"/>
      <c r="I181" s="11"/>
    </row>
    <row r="182" spans="1:9" x14ac:dyDescent="0.25">
      <c r="A182" s="1"/>
      <c r="B182" s="49" t="s">
        <v>20</v>
      </c>
      <c r="C182" s="50">
        <f>SUM(D148)</f>
        <v>24.46</v>
      </c>
      <c r="E182" s="11"/>
      <c r="F182" s="11"/>
      <c r="G182" s="11"/>
      <c r="H182" s="11"/>
      <c r="I182" s="11"/>
    </row>
    <row r="183" spans="1:9" x14ac:dyDescent="0.25">
      <c r="A183" s="1"/>
      <c r="B183" s="49" t="s">
        <v>9</v>
      </c>
      <c r="C183" s="50">
        <f>SUM(D146:D147,D149:D152,D155:D157,D164,D168:D169,D173:D174,D153)</f>
        <v>285.62</v>
      </c>
      <c r="E183" s="11"/>
      <c r="F183" s="11"/>
      <c r="G183" s="11"/>
      <c r="H183" s="11"/>
      <c r="I183" s="11"/>
    </row>
    <row r="184" spans="1:9" x14ac:dyDescent="0.25">
      <c r="A184" s="1"/>
      <c r="B184" s="49" t="s">
        <v>49</v>
      </c>
      <c r="C184" s="50">
        <f>SUM(D154:D154,D158,D160:D163,D165:D167,D170:D172,D175)</f>
        <v>753.07</v>
      </c>
      <c r="E184" s="11"/>
      <c r="F184" s="11"/>
      <c r="G184" s="11"/>
      <c r="H184" s="11"/>
      <c r="I184" s="11"/>
    </row>
    <row r="185" spans="1:9" ht="15.75" thickBot="1" x14ac:dyDescent="0.3">
      <c r="A185" s="1"/>
      <c r="B185" s="51" t="s">
        <v>34</v>
      </c>
      <c r="C185" s="52">
        <f>SUM(D159)</f>
        <v>54.13</v>
      </c>
      <c r="E185" s="11"/>
      <c r="F185" s="11"/>
      <c r="G185" s="11"/>
      <c r="H185" s="11"/>
      <c r="I185" s="11"/>
    </row>
    <row r="186" spans="1:9" ht="15.75" thickBot="1" x14ac:dyDescent="0.3">
      <c r="A186" s="1"/>
      <c r="B186" s="43"/>
      <c r="C186" s="172">
        <f>SUM(C182:C185)</f>
        <v>1117.28</v>
      </c>
      <c r="E186" s="11"/>
      <c r="F186" s="11"/>
      <c r="G186" s="11"/>
      <c r="H186" s="11"/>
      <c r="I186" s="11"/>
    </row>
    <row r="187" spans="1:9" x14ac:dyDescent="0.25">
      <c r="A187" s="1"/>
      <c r="B187" s="1"/>
      <c r="C187" s="1"/>
      <c r="D187" s="195"/>
      <c r="E187" s="195"/>
    </row>
    <row r="188" spans="1:9" x14ac:dyDescent="0.25">
      <c r="A188" s="1"/>
      <c r="B188" s="1"/>
      <c r="C188" s="1"/>
      <c r="D188" s="195"/>
      <c r="E188" s="195"/>
    </row>
    <row r="189" spans="1:9" ht="19.5" thickBot="1" x14ac:dyDescent="0.3">
      <c r="A189" s="282" t="s">
        <v>145</v>
      </c>
      <c r="B189" s="282"/>
      <c r="C189" s="282"/>
      <c r="D189" s="282"/>
      <c r="E189" s="282"/>
    </row>
    <row r="190" spans="1:9" ht="15.75" thickBot="1" x14ac:dyDescent="0.3">
      <c r="A190" s="233" t="s">
        <v>1</v>
      </c>
      <c r="B190" s="234" t="s">
        <v>86</v>
      </c>
      <c r="C190" s="234" t="s">
        <v>117</v>
      </c>
      <c r="D190" s="235" t="s">
        <v>5</v>
      </c>
      <c r="E190" s="236" t="s">
        <v>6</v>
      </c>
    </row>
    <row r="191" spans="1:9" x14ac:dyDescent="0.25">
      <c r="A191" s="324" t="s">
        <v>2</v>
      </c>
      <c r="B191" s="53" t="s">
        <v>53</v>
      </c>
      <c r="C191" s="53" t="s">
        <v>129</v>
      </c>
      <c r="D191" s="54" t="s">
        <v>18</v>
      </c>
      <c r="E191" s="176">
        <v>2.8</v>
      </c>
    </row>
    <row r="192" spans="1:9" x14ac:dyDescent="0.25">
      <c r="A192" s="325"/>
      <c r="B192" s="173" t="s">
        <v>57</v>
      </c>
      <c r="C192" s="173" t="s">
        <v>130</v>
      </c>
      <c r="D192" s="55" t="s">
        <v>18</v>
      </c>
      <c r="E192" s="177">
        <v>41.4</v>
      </c>
    </row>
    <row r="193" spans="1:9" x14ac:dyDescent="0.25">
      <c r="A193" s="325"/>
      <c r="B193" s="173" t="s">
        <v>29</v>
      </c>
      <c r="C193" s="173"/>
      <c r="D193" s="55" t="s">
        <v>18</v>
      </c>
      <c r="E193" s="177">
        <v>8.4</v>
      </c>
    </row>
    <row r="194" spans="1:9" x14ac:dyDescent="0.25">
      <c r="A194" s="325"/>
      <c r="B194" s="173" t="s">
        <v>12</v>
      </c>
      <c r="C194" s="173"/>
      <c r="D194" s="55" t="s">
        <v>18</v>
      </c>
      <c r="E194" s="177">
        <v>7.3</v>
      </c>
    </row>
    <row r="195" spans="1:9" ht="15.75" thickBot="1" x14ac:dyDescent="0.3">
      <c r="A195" s="326"/>
      <c r="B195" s="56" t="s">
        <v>39</v>
      </c>
      <c r="C195" s="56">
        <v>106</v>
      </c>
      <c r="D195" s="57" t="s">
        <v>18</v>
      </c>
      <c r="E195" s="178">
        <v>31.7</v>
      </c>
    </row>
    <row r="196" spans="1:9" x14ac:dyDescent="0.25">
      <c r="A196" s="303" t="s">
        <v>4</v>
      </c>
      <c r="B196" s="53" t="s">
        <v>53</v>
      </c>
      <c r="C196" s="53" t="s">
        <v>131</v>
      </c>
      <c r="D196" s="54" t="s">
        <v>18</v>
      </c>
      <c r="E196" s="176">
        <v>14.44</v>
      </c>
    </row>
    <row r="197" spans="1:9" x14ac:dyDescent="0.25">
      <c r="A197" s="304"/>
      <c r="B197" s="173" t="s">
        <v>85</v>
      </c>
      <c r="C197" s="173"/>
      <c r="D197" s="55" t="s">
        <v>11</v>
      </c>
      <c r="E197" s="177">
        <v>1.1100000000000001</v>
      </c>
    </row>
    <row r="198" spans="1:9" x14ac:dyDescent="0.25">
      <c r="A198" s="304"/>
      <c r="B198" s="173" t="s">
        <v>29</v>
      </c>
      <c r="C198" s="173"/>
      <c r="D198" s="55" t="s">
        <v>18</v>
      </c>
      <c r="E198" s="177">
        <v>98.9</v>
      </c>
    </row>
    <row r="199" spans="1:9" x14ac:dyDescent="0.25">
      <c r="A199" s="304"/>
      <c r="B199" s="302" t="s">
        <v>12</v>
      </c>
      <c r="C199" s="173"/>
      <c r="D199" s="55" t="s">
        <v>59</v>
      </c>
      <c r="E199" s="177">
        <v>22.57</v>
      </c>
    </row>
    <row r="200" spans="1:9" x14ac:dyDescent="0.25">
      <c r="A200" s="304"/>
      <c r="B200" s="302"/>
      <c r="C200" s="173"/>
      <c r="D200" s="55" t="s">
        <v>18</v>
      </c>
      <c r="E200" s="177">
        <v>18.7</v>
      </c>
    </row>
    <row r="201" spans="1:9" ht="60.75" thickBot="1" x14ac:dyDescent="0.3">
      <c r="A201" s="305"/>
      <c r="B201" s="56" t="s">
        <v>39</v>
      </c>
      <c r="C201" s="217" t="s">
        <v>132</v>
      </c>
      <c r="D201" s="57" t="s">
        <v>18</v>
      </c>
      <c r="E201" s="178">
        <v>312.39999999999998</v>
      </c>
    </row>
    <row r="202" spans="1:9" ht="15.75" thickBot="1" x14ac:dyDescent="0.3">
      <c r="A202" s="1"/>
      <c r="B202" s="1"/>
      <c r="C202" s="1"/>
      <c r="D202" s="215" t="s">
        <v>27</v>
      </c>
      <c r="E202" s="216">
        <f>SUM(E191:E201)</f>
        <v>559.72</v>
      </c>
    </row>
    <row r="203" spans="1:9" ht="15.75" thickBot="1" x14ac:dyDescent="0.3">
      <c r="A203" s="1"/>
      <c r="B203" s="1"/>
      <c r="C203" s="1"/>
      <c r="D203" s="195"/>
      <c r="E203" s="195"/>
    </row>
    <row r="204" spans="1:9" ht="15.75" thickBot="1" x14ac:dyDescent="0.3">
      <c r="A204" s="1"/>
      <c r="B204" s="58" t="s">
        <v>28</v>
      </c>
      <c r="C204" s="59" t="s">
        <v>90</v>
      </c>
      <c r="E204" s="11"/>
      <c r="F204" s="11"/>
      <c r="G204" s="11"/>
      <c r="H204" s="11"/>
      <c r="I204" s="11"/>
    </row>
    <row r="205" spans="1:9" ht="15.75" thickBot="1" x14ac:dyDescent="0.3">
      <c r="A205" s="1"/>
      <c r="B205" s="197"/>
      <c r="C205" s="8"/>
      <c r="E205" s="11"/>
      <c r="F205" s="11"/>
      <c r="G205" s="11"/>
      <c r="H205" s="11"/>
      <c r="I205" s="11"/>
    </row>
    <row r="206" spans="1:9" x14ac:dyDescent="0.25">
      <c r="A206" s="1"/>
      <c r="B206" s="60" t="s">
        <v>79</v>
      </c>
      <c r="C206" s="175"/>
      <c r="E206" s="11"/>
      <c r="F206" s="11"/>
      <c r="G206" s="11"/>
      <c r="H206" s="11"/>
      <c r="I206" s="11"/>
    </row>
    <row r="207" spans="1:9" x14ac:dyDescent="0.25">
      <c r="A207" s="1"/>
      <c r="B207" s="61" t="s">
        <v>18</v>
      </c>
      <c r="C207" s="62">
        <f>E201+E200+E198+E196+E195+E194+E193+E192+E191</f>
        <v>536.04</v>
      </c>
      <c r="E207" s="11"/>
      <c r="F207" s="11"/>
      <c r="G207" s="11"/>
      <c r="H207" s="11"/>
      <c r="I207" s="11"/>
    </row>
    <row r="208" spans="1:9" x14ac:dyDescent="0.25">
      <c r="A208" s="1"/>
      <c r="B208" s="61" t="s">
        <v>59</v>
      </c>
      <c r="C208" s="62">
        <f>E199</f>
        <v>22.57</v>
      </c>
      <c r="E208" s="11"/>
      <c r="F208" s="11"/>
      <c r="G208" s="11"/>
      <c r="H208" s="11"/>
      <c r="I208" s="11"/>
    </row>
    <row r="209" spans="1:9" ht="15.75" thickBot="1" x14ac:dyDescent="0.3">
      <c r="A209" s="1"/>
      <c r="B209" s="63" t="s">
        <v>11</v>
      </c>
      <c r="C209" s="64">
        <f>E197</f>
        <v>1.1100000000000001</v>
      </c>
      <c r="E209" s="11"/>
      <c r="F209" s="11"/>
      <c r="G209" s="11"/>
      <c r="H209" s="11"/>
      <c r="I209" s="11"/>
    </row>
    <row r="210" spans="1:9" ht="15.75" thickBot="1" x14ac:dyDescent="0.3">
      <c r="A210" s="1"/>
      <c r="B210" s="1"/>
      <c r="C210" s="107">
        <f>SUM(C207:C209)</f>
        <v>559.72</v>
      </c>
      <c r="E210" s="11"/>
      <c r="F210" s="11"/>
      <c r="G210" s="11"/>
      <c r="H210" s="11"/>
      <c r="I210" s="11"/>
    </row>
    <row r="211" spans="1:9" x14ac:dyDescent="0.25">
      <c r="A211" s="1"/>
      <c r="B211" s="1"/>
      <c r="C211" s="1"/>
      <c r="D211" s="195"/>
      <c r="E211" s="276"/>
    </row>
    <row r="212" spans="1:9" ht="19.5" thickBot="1" x14ac:dyDescent="0.3">
      <c r="A212" s="282" t="s">
        <v>133</v>
      </c>
      <c r="B212" s="282"/>
      <c r="C212" s="282"/>
      <c r="D212" s="282"/>
      <c r="E212" s="276"/>
    </row>
    <row r="213" spans="1:9" ht="15.75" thickBot="1" x14ac:dyDescent="0.3">
      <c r="A213" s="65" t="s">
        <v>1</v>
      </c>
      <c r="B213" s="66" t="s">
        <v>86</v>
      </c>
      <c r="C213" s="67" t="s">
        <v>5</v>
      </c>
      <c r="D213" s="68" t="s">
        <v>6</v>
      </c>
      <c r="E213" s="276"/>
    </row>
    <row r="214" spans="1:9" x14ac:dyDescent="0.25">
      <c r="A214" s="307" t="s">
        <v>3</v>
      </c>
      <c r="B214" s="69" t="s">
        <v>24</v>
      </c>
      <c r="C214" s="70" t="s">
        <v>9</v>
      </c>
      <c r="D214" s="71">
        <v>21.4</v>
      </c>
      <c r="E214" s="276"/>
    </row>
    <row r="215" spans="1:9" x14ac:dyDescent="0.25">
      <c r="A215" s="308"/>
      <c r="B215" s="316" t="s">
        <v>39</v>
      </c>
      <c r="C215" s="72" t="s">
        <v>11</v>
      </c>
      <c r="D215" s="73">
        <v>8.6999999999999993</v>
      </c>
    </row>
    <row r="216" spans="1:9" x14ac:dyDescent="0.25">
      <c r="A216" s="308"/>
      <c r="B216" s="316"/>
      <c r="C216" s="72" t="s">
        <v>9</v>
      </c>
      <c r="D216" s="73">
        <v>13.72</v>
      </c>
    </row>
    <row r="217" spans="1:9" ht="15.75" thickBot="1" x14ac:dyDescent="0.3">
      <c r="A217" s="309"/>
      <c r="B217" s="75" t="s">
        <v>44</v>
      </c>
      <c r="C217" s="76" t="s">
        <v>62</v>
      </c>
      <c r="D217" s="77">
        <v>7.1</v>
      </c>
    </row>
    <row r="218" spans="1:9" x14ac:dyDescent="0.25">
      <c r="A218" s="307" t="s">
        <v>2</v>
      </c>
      <c r="B218" s="69" t="s">
        <v>30</v>
      </c>
      <c r="C218" s="70" t="s">
        <v>9</v>
      </c>
      <c r="D218" s="71">
        <v>53.08</v>
      </c>
    </row>
    <row r="219" spans="1:9" x14ac:dyDescent="0.25">
      <c r="A219" s="308"/>
      <c r="B219" s="74" t="s">
        <v>63</v>
      </c>
      <c r="C219" s="72" t="s">
        <v>9</v>
      </c>
      <c r="D219" s="73">
        <v>43.17</v>
      </c>
    </row>
    <row r="220" spans="1:9" x14ac:dyDescent="0.25">
      <c r="A220" s="308"/>
      <c r="B220" s="74" t="s">
        <v>64</v>
      </c>
      <c r="C220" s="72" t="s">
        <v>9</v>
      </c>
      <c r="D220" s="73">
        <v>36.299999999999997</v>
      </c>
    </row>
    <row r="221" spans="1:9" x14ac:dyDescent="0.25">
      <c r="A221" s="308"/>
      <c r="B221" s="74" t="s">
        <v>47</v>
      </c>
      <c r="C221" s="72" t="s">
        <v>9</v>
      </c>
      <c r="D221" s="73">
        <v>32.049999999999997</v>
      </c>
    </row>
    <row r="222" spans="1:9" x14ac:dyDescent="0.25">
      <c r="A222" s="308"/>
      <c r="B222" s="74" t="s">
        <v>65</v>
      </c>
      <c r="C222" s="72" t="s">
        <v>9</v>
      </c>
      <c r="D222" s="73">
        <v>36.14</v>
      </c>
    </row>
    <row r="223" spans="1:9" x14ac:dyDescent="0.25">
      <c r="A223" s="308"/>
      <c r="B223" s="74" t="s">
        <v>53</v>
      </c>
      <c r="C223" s="72" t="s">
        <v>9</v>
      </c>
      <c r="D223" s="73">
        <v>9.9700000000000006</v>
      </c>
    </row>
    <row r="224" spans="1:9" x14ac:dyDescent="0.25">
      <c r="A224" s="308"/>
      <c r="B224" s="74" t="s">
        <v>24</v>
      </c>
      <c r="C224" s="72" t="s">
        <v>9</v>
      </c>
      <c r="D224" s="73">
        <v>24.69</v>
      </c>
    </row>
    <row r="225" spans="1:5" x14ac:dyDescent="0.25">
      <c r="A225" s="308"/>
      <c r="B225" s="74" t="s">
        <v>114</v>
      </c>
      <c r="C225" s="72" t="s">
        <v>9</v>
      </c>
      <c r="D225" s="73">
        <v>11.62</v>
      </c>
    </row>
    <row r="226" spans="1:5" x14ac:dyDescent="0.25">
      <c r="A226" s="308"/>
      <c r="B226" s="74" t="s">
        <v>12</v>
      </c>
      <c r="C226" s="72" t="s">
        <v>20</v>
      </c>
      <c r="D226" s="73">
        <v>22.98</v>
      </c>
    </row>
    <row r="227" spans="1:5" ht="15.75" thickBot="1" x14ac:dyDescent="0.3">
      <c r="A227" s="309"/>
      <c r="B227" s="75" t="s">
        <v>58</v>
      </c>
      <c r="C227" s="76" t="s">
        <v>11</v>
      </c>
      <c r="D227" s="77">
        <v>1.62</v>
      </c>
    </row>
    <row r="228" spans="1:5" x14ac:dyDescent="0.25">
      <c r="A228" s="307" t="s">
        <v>4</v>
      </c>
      <c r="B228" s="69" t="s">
        <v>66</v>
      </c>
      <c r="C228" s="70" t="s">
        <v>20</v>
      </c>
      <c r="D228" s="71">
        <v>40.54</v>
      </c>
    </row>
    <row r="229" spans="1:5" x14ac:dyDescent="0.25">
      <c r="A229" s="308"/>
      <c r="B229" s="310" t="s">
        <v>30</v>
      </c>
      <c r="C229" s="72" t="s">
        <v>11</v>
      </c>
      <c r="D229" s="73">
        <v>26.04</v>
      </c>
    </row>
    <row r="230" spans="1:5" x14ac:dyDescent="0.25">
      <c r="A230" s="308"/>
      <c r="B230" s="311"/>
      <c r="C230" s="72" t="s">
        <v>20</v>
      </c>
      <c r="D230" s="73">
        <v>107.72</v>
      </c>
    </row>
    <row r="231" spans="1:5" x14ac:dyDescent="0.25">
      <c r="A231" s="308"/>
      <c r="B231" s="74" t="s">
        <v>44</v>
      </c>
      <c r="C231" s="72" t="s">
        <v>20</v>
      </c>
      <c r="D231" s="73">
        <v>4.5599999999999996</v>
      </c>
    </row>
    <row r="232" spans="1:5" x14ac:dyDescent="0.25">
      <c r="A232" s="308"/>
      <c r="B232" s="74" t="s">
        <v>53</v>
      </c>
      <c r="C232" s="72" t="s">
        <v>67</v>
      </c>
      <c r="D232" s="73">
        <v>2.88</v>
      </c>
    </row>
    <row r="233" spans="1:5" ht="15.75" thickBot="1" x14ac:dyDescent="0.3">
      <c r="A233" s="309"/>
      <c r="B233" s="75" t="s">
        <v>68</v>
      </c>
      <c r="C233" s="78" t="s">
        <v>34</v>
      </c>
      <c r="D233" s="79">
        <v>41.05</v>
      </c>
    </row>
    <row r="234" spans="1:5" ht="15.75" thickBot="1" x14ac:dyDescent="0.3">
      <c r="A234" s="1"/>
      <c r="B234" s="1"/>
      <c r="C234" s="80" t="s">
        <v>27</v>
      </c>
      <c r="D234" s="108">
        <f>SUM(D214:D233)</f>
        <v>545.33000000000004</v>
      </c>
    </row>
    <row r="235" spans="1:5" ht="18" customHeight="1" thickBot="1" x14ac:dyDescent="0.3">
      <c r="A235" s="1"/>
      <c r="B235" s="1"/>
      <c r="C235" s="1"/>
      <c r="D235" s="195"/>
      <c r="E235" s="195"/>
    </row>
    <row r="236" spans="1:5" ht="15.75" thickBot="1" x14ac:dyDescent="0.3">
      <c r="A236" s="1"/>
      <c r="B236" s="81" t="s">
        <v>28</v>
      </c>
      <c r="C236" s="82" t="s">
        <v>69</v>
      </c>
      <c r="E236" s="195"/>
    </row>
    <row r="237" spans="1:5" ht="15.75" thickBot="1" x14ac:dyDescent="0.3">
      <c r="A237" s="1"/>
      <c r="B237" s="1"/>
      <c r="C237" s="195"/>
      <c r="E237" s="195"/>
    </row>
    <row r="238" spans="1:5" x14ac:dyDescent="0.25">
      <c r="A238" s="1"/>
      <c r="B238" s="237" t="s">
        <v>79</v>
      </c>
      <c r="C238" s="83"/>
      <c r="E238" s="195"/>
    </row>
    <row r="239" spans="1:5" x14ac:dyDescent="0.25">
      <c r="A239" s="1"/>
      <c r="B239" s="84" t="s">
        <v>20</v>
      </c>
      <c r="C239" s="73">
        <f>SUM(D217,D226,D228,D230:D231)</f>
        <v>182.9</v>
      </c>
      <c r="E239" s="195"/>
    </row>
    <row r="240" spans="1:5" x14ac:dyDescent="0.25">
      <c r="A240" s="1"/>
      <c r="B240" s="84" t="s">
        <v>11</v>
      </c>
      <c r="C240" s="73">
        <f>SUM(D215,D227,D229)</f>
        <v>36.36</v>
      </c>
      <c r="E240" s="195"/>
    </row>
    <row r="241" spans="1:5" x14ac:dyDescent="0.25">
      <c r="A241" s="1"/>
      <c r="B241" s="84" t="s">
        <v>9</v>
      </c>
      <c r="C241" s="73">
        <f>SUM(D214,D216:D216,D218:D225)</f>
        <v>282.14</v>
      </c>
      <c r="E241" s="195"/>
    </row>
    <row r="242" spans="1:5" x14ac:dyDescent="0.25">
      <c r="A242" s="1"/>
      <c r="B242" s="84" t="s">
        <v>36</v>
      </c>
      <c r="C242" s="73">
        <f>SUM(D233)</f>
        <v>41.05</v>
      </c>
      <c r="E242" s="195"/>
    </row>
    <row r="243" spans="1:5" ht="15.75" thickBot="1" x14ac:dyDescent="0.3">
      <c r="A243" s="1"/>
      <c r="B243" s="85" t="s">
        <v>16</v>
      </c>
      <c r="C243" s="77">
        <f>SUM(D232)</f>
        <v>2.88</v>
      </c>
      <c r="E243" s="195"/>
    </row>
    <row r="244" spans="1:5" ht="15.75" thickBot="1" x14ac:dyDescent="0.3">
      <c r="A244" s="1"/>
      <c r="B244" s="1"/>
      <c r="C244" s="109">
        <f>SUM(C239:C243)</f>
        <v>545.33000000000004</v>
      </c>
      <c r="E244" s="195"/>
    </row>
    <row r="245" spans="1:5" ht="19.5" customHeight="1" x14ac:dyDescent="0.25">
      <c r="A245" s="1"/>
      <c r="B245" s="1"/>
      <c r="C245" s="1"/>
      <c r="D245" s="195"/>
      <c r="E245" s="9"/>
    </row>
    <row r="246" spans="1:5" ht="15.75" customHeight="1" thickBot="1" x14ac:dyDescent="0.3">
      <c r="A246" s="315" t="s">
        <v>144</v>
      </c>
      <c r="B246" s="315"/>
      <c r="C246" s="315"/>
      <c r="D246" s="315"/>
      <c r="E246" s="315"/>
    </row>
    <row r="247" spans="1:5" x14ac:dyDescent="0.25">
      <c r="A247" s="238" t="s">
        <v>1</v>
      </c>
      <c r="B247" s="239" t="s">
        <v>86</v>
      </c>
      <c r="C247" s="239"/>
      <c r="D247" s="240" t="s">
        <v>5</v>
      </c>
      <c r="E247" s="241" t="s">
        <v>6</v>
      </c>
    </row>
    <row r="248" spans="1:5" ht="15.75" thickBot="1" x14ac:dyDescent="0.3">
      <c r="A248" s="86" t="s">
        <v>2</v>
      </c>
      <c r="B248" s="87" t="s">
        <v>30</v>
      </c>
      <c r="C248" s="87" t="s">
        <v>134</v>
      </c>
      <c r="D248" s="88" t="s">
        <v>11</v>
      </c>
      <c r="E248" s="89">
        <v>157.66</v>
      </c>
    </row>
    <row r="249" spans="1:5" ht="15.75" thickBot="1" x14ac:dyDescent="0.3">
      <c r="A249" s="1"/>
      <c r="B249" s="1"/>
      <c r="C249" s="1"/>
      <c r="D249" s="90" t="s">
        <v>60</v>
      </c>
      <c r="E249" s="110">
        <f>SUM(E248)</f>
        <v>157.66</v>
      </c>
    </row>
    <row r="250" spans="1:5" ht="15.75" thickBot="1" x14ac:dyDescent="0.3">
      <c r="A250" s="1"/>
      <c r="B250" s="1"/>
      <c r="C250" s="1"/>
      <c r="D250" s="195"/>
      <c r="E250" s="195"/>
    </row>
    <row r="251" spans="1:5" ht="15.75" thickBot="1" x14ac:dyDescent="0.3">
      <c r="A251" s="1"/>
      <c r="B251" s="91" t="s">
        <v>28</v>
      </c>
      <c r="C251" s="213"/>
      <c r="D251" s="92" t="s">
        <v>81</v>
      </c>
      <c r="E251" s="195"/>
    </row>
    <row r="252" spans="1:5" x14ac:dyDescent="0.25">
      <c r="A252" s="1"/>
      <c r="B252" s="1"/>
      <c r="C252" s="1"/>
      <c r="D252" s="195"/>
      <c r="E252" s="195"/>
    </row>
    <row r="253" spans="1:5" ht="19.5" thickBot="1" x14ac:dyDescent="0.3">
      <c r="A253" s="282" t="s">
        <v>135</v>
      </c>
      <c r="B253" s="282"/>
      <c r="C253" s="282"/>
      <c r="D253" s="282"/>
      <c r="E253" s="214"/>
    </row>
    <row r="254" spans="1:5" ht="15.75" thickBot="1" x14ac:dyDescent="0.3">
      <c r="A254" s="242" t="s">
        <v>1</v>
      </c>
      <c r="B254" s="243" t="s">
        <v>86</v>
      </c>
      <c r="C254" s="244" t="s">
        <v>5</v>
      </c>
      <c r="D254" s="245" t="s">
        <v>6</v>
      </c>
    </row>
    <row r="255" spans="1:5" x14ac:dyDescent="0.25">
      <c r="A255" s="312" t="s">
        <v>2</v>
      </c>
      <c r="B255" s="93" t="s">
        <v>72</v>
      </c>
      <c r="C255" s="94" t="s">
        <v>11</v>
      </c>
      <c r="D255" s="95">
        <v>54.8</v>
      </c>
    </row>
    <row r="256" spans="1:5" x14ac:dyDescent="0.25">
      <c r="A256" s="313"/>
      <c r="B256" s="96" t="s">
        <v>73</v>
      </c>
      <c r="C256" s="97" t="s">
        <v>11</v>
      </c>
      <c r="D256" s="98">
        <v>5.8</v>
      </c>
    </row>
    <row r="257" spans="1:6" ht="15.75" thickBot="1" x14ac:dyDescent="0.3">
      <c r="A257" s="314"/>
      <c r="B257" s="99" t="s">
        <v>53</v>
      </c>
      <c r="C257" s="100" t="s">
        <v>16</v>
      </c>
      <c r="D257" s="101">
        <v>2.1</v>
      </c>
    </row>
    <row r="258" spans="1:6" ht="15.75" thickBot="1" x14ac:dyDescent="0.3">
      <c r="B258" s="1"/>
      <c r="C258" s="102" t="s">
        <v>27</v>
      </c>
      <c r="D258" s="111">
        <f>SUM(D255:D257)</f>
        <v>62.7</v>
      </c>
    </row>
    <row r="259" spans="1:6" x14ac:dyDescent="0.25">
      <c r="A259" s="1"/>
      <c r="B259" s="1"/>
      <c r="C259" s="1"/>
      <c r="D259" s="195"/>
      <c r="E259" s="195"/>
    </row>
    <row r="260" spans="1:6" ht="15.75" thickBot="1" x14ac:dyDescent="0.3">
      <c r="A260" s="1"/>
      <c r="B260" s="1"/>
      <c r="C260" s="1"/>
      <c r="D260" s="195"/>
      <c r="E260" s="195"/>
    </row>
    <row r="261" spans="1:6" x14ac:dyDescent="0.25">
      <c r="A261" s="1"/>
      <c r="B261" s="93" t="s">
        <v>11</v>
      </c>
      <c r="C261" s="95">
        <v>60.6</v>
      </c>
      <c r="E261" s="195"/>
    </row>
    <row r="262" spans="1:6" ht="15.75" thickBot="1" x14ac:dyDescent="0.3">
      <c r="A262" s="1"/>
      <c r="B262" s="99" t="s">
        <v>16</v>
      </c>
      <c r="C262" s="101">
        <v>2.1</v>
      </c>
      <c r="E262" s="195"/>
    </row>
    <row r="263" spans="1:6" ht="15.75" thickBot="1" x14ac:dyDescent="0.3">
      <c r="A263" s="1"/>
      <c r="B263" s="1"/>
      <c r="C263" s="112">
        <f>SUM(C261:C262)</f>
        <v>62.7</v>
      </c>
      <c r="E263" s="195"/>
    </row>
    <row r="264" spans="1:6" ht="15.75" thickBot="1" x14ac:dyDescent="0.3">
      <c r="A264" s="1"/>
      <c r="B264" s="1"/>
      <c r="C264" s="195"/>
      <c r="E264" s="195"/>
    </row>
    <row r="265" spans="1:6" ht="15.75" thickBot="1" x14ac:dyDescent="0.3">
      <c r="A265" s="1"/>
      <c r="B265" s="103" t="s">
        <v>77</v>
      </c>
      <c r="C265" s="104" t="s">
        <v>80</v>
      </c>
      <c r="E265" s="195"/>
    </row>
    <row r="266" spans="1:6" x14ac:dyDescent="0.25">
      <c r="A266" s="1"/>
      <c r="B266" s="1"/>
      <c r="C266" s="1"/>
      <c r="D266" s="195"/>
      <c r="E266" s="195"/>
    </row>
    <row r="268" spans="1:6" ht="19.5" thickBot="1" x14ac:dyDescent="0.3">
      <c r="A268" s="282" t="s">
        <v>87</v>
      </c>
      <c r="B268" s="282"/>
      <c r="C268" s="282"/>
      <c r="D268" s="282"/>
      <c r="E268" s="214"/>
    </row>
    <row r="269" spans="1:6" ht="15.75" thickBot="1" x14ac:dyDescent="0.3">
      <c r="A269" s="222" t="s">
        <v>1</v>
      </c>
      <c r="B269" s="223" t="s">
        <v>86</v>
      </c>
      <c r="C269" s="224" t="s">
        <v>5</v>
      </c>
      <c r="D269" s="225" t="s">
        <v>6</v>
      </c>
    </row>
    <row r="270" spans="1:6" ht="15.75" thickBot="1" x14ac:dyDescent="0.3">
      <c r="A270" s="24" t="s">
        <v>136</v>
      </c>
      <c r="B270" s="25" t="s">
        <v>137</v>
      </c>
      <c r="C270" s="26"/>
      <c r="D270" s="27"/>
    </row>
    <row r="271" spans="1:6" x14ac:dyDescent="0.25">
      <c r="A271" s="273" t="s">
        <v>3</v>
      </c>
      <c r="B271" s="28" t="s">
        <v>93</v>
      </c>
      <c r="C271" s="29" t="s">
        <v>107</v>
      </c>
      <c r="D271" s="180">
        <v>20.56</v>
      </c>
      <c r="F271" s="218"/>
    </row>
    <row r="272" spans="1:6" x14ac:dyDescent="0.25">
      <c r="A272" s="274"/>
      <c r="B272" s="31" t="s">
        <v>24</v>
      </c>
      <c r="C272" s="32" t="s">
        <v>107</v>
      </c>
      <c r="D272" s="181">
        <v>19.100000000000001</v>
      </c>
      <c r="F272" s="218"/>
    </row>
    <row r="273" spans="1:6" x14ac:dyDescent="0.25">
      <c r="A273" s="274"/>
      <c r="B273" s="31" t="s">
        <v>12</v>
      </c>
      <c r="C273" s="32" t="s">
        <v>107</v>
      </c>
      <c r="D273" s="181">
        <v>9.43</v>
      </c>
      <c r="F273" s="218"/>
    </row>
    <row r="274" spans="1:6" x14ac:dyDescent="0.25">
      <c r="A274" s="306" t="s">
        <v>2</v>
      </c>
      <c r="B274" s="40" t="s">
        <v>94</v>
      </c>
      <c r="C274" s="174" t="s">
        <v>107</v>
      </c>
      <c r="D274" s="42">
        <v>8.08</v>
      </c>
    </row>
    <row r="275" spans="1:6" x14ac:dyDescent="0.25">
      <c r="A275" s="274"/>
      <c r="B275" s="31" t="s">
        <v>93</v>
      </c>
      <c r="C275" s="32" t="s">
        <v>107</v>
      </c>
      <c r="D275" s="33">
        <v>18.78</v>
      </c>
    </row>
    <row r="276" spans="1:6" ht="15.75" thickBot="1" x14ac:dyDescent="0.3">
      <c r="A276" s="301"/>
      <c r="B276" s="34" t="s">
        <v>12</v>
      </c>
      <c r="C276" s="35" t="s">
        <v>107</v>
      </c>
      <c r="D276" s="36">
        <v>9.43</v>
      </c>
    </row>
    <row r="277" spans="1:6" x14ac:dyDescent="0.25">
      <c r="A277" s="273" t="s">
        <v>4</v>
      </c>
      <c r="B277" s="28" t="s">
        <v>93</v>
      </c>
      <c r="C277" s="29" t="s">
        <v>107</v>
      </c>
      <c r="D277" s="30">
        <v>22.08</v>
      </c>
    </row>
    <row r="278" spans="1:6" ht="15.75" thickBot="1" x14ac:dyDescent="0.3">
      <c r="A278" s="301"/>
      <c r="B278" s="34" t="s">
        <v>12</v>
      </c>
      <c r="C278" s="35" t="s">
        <v>107</v>
      </c>
      <c r="D278" s="36">
        <v>9.43</v>
      </c>
    </row>
    <row r="279" spans="1:6" x14ac:dyDescent="0.25">
      <c r="A279" s="306" t="s">
        <v>22</v>
      </c>
      <c r="B279" s="28" t="s">
        <v>93</v>
      </c>
      <c r="C279" s="41" t="s">
        <v>107</v>
      </c>
      <c r="D279" s="42">
        <v>21.93</v>
      </c>
    </row>
    <row r="280" spans="1:6" ht="15.75" thickBot="1" x14ac:dyDescent="0.3">
      <c r="A280" s="274"/>
      <c r="B280" s="34" t="s">
        <v>12</v>
      </c>
      <c r="C280" s="38" t="s">
        <v>107</v>
      </c>
      <c r="D280" s="33">
        <v>9.43</v>
      </c>
    </row>
    <row r="281" spans="1:6" x14ac:dyDescent="0.25">
      <c r="A281" s="273" t="s">
        <v>25</v>
      </c>
      <c r="B281" s="28" t="s">
        <v>93</v>
      </c>
      <c r="C281" s="29" t="s">
        <v>107</v>
      </c>
      <c r="D281" s="30">
        <v>22.13</v>
      </c>
    </row>
    <row r="282" spans="1:6" x14ac:dyDescent="0.25">
      <c r="A282" s="306"/>
      <c r="B282" s="31" t="s">
        <v>24</v>
      </c>
      <c r="C282" s="32" t="s">
        <v>107</v>
      </c>
      <c r="D282" s="33">
        <v>33.28</v>
      </c>
    </row>
    <row r="283" spans="1:6" x14ac:dyDescent="0.25">
      <c r="A283" s="274"/>
      <c r="B283" s="31" t="s">
        <v>12</v>
      </c>
      <c r="C283" s="32" t="s">
        <v>107</v>
      </c>
      <c r="D283" s="33">
        <v>9.43</v>
      </c>
    </row>
    <row r="284" spans="1:6" x14ac:dyDescent="0.25">
      <c r="A284" s="274"/>
      <c r="B284" s="31" t="s">
        <v>95</v>
      </c>
      <c r="C284" s="32" t="s">
        <v>107</v>
      </c>
      <c r="D284" s="33">
        <v>4.4800000000000004</v>
      </c>
    </row>
    <row r="285" spans="1:6" x14ac:dyDescent="0.25">
      <c r="A285" s="274"/>
      <c r="B285" s="31" t="s">
        <v>96</v>
      </c>
      <c r="C285" s="32" t="s">
        <v>107</v>
      </c>
      <c r="D285" s="33">
        <v>5.36</v>
      </c>
    </row>
    <row r="286" spans="1:6" x14ac:dyDescent="0.25">
      <c r="A286" s="274"/>
      <c r="B286" s="31" t="s">
        <v>39</v>
      </c>
      <c r="C286" s="32" t="s">
        <v>107</v>
      </c>
      <c r="D286" s="33">
        <v>115.54</v>
      </c>
    </row>
    <row r="287" spans="1:6" ht="15.75" thickBot="1" x14ac:dyDescent="0.3">
      <c r="A287" s="274"/>
      <c r="B287" s="31" t="s">
        <v>97</v>
      </c>
      <c r="C287" s="32" t="s">
        <v>107</v>
      </c>
      <c r="D287" s="33">
        <v>11.34</v>
      </c>
    </row>
    <row r="288" spans="1:6" x14ac:dyDescent="0.25">
      <c r="A288" s="273" t="s">
        <v>99</v>
      </c>
      <c r="B288" s="28" t="s">
        <v>93</v>
      </c>
      <c r="C288" s="29" t="s">
        <v>107</v>
      </c>
      <c r="D288" s="30">
        <v>22.17</v>
      </c>
    </row>
    <row r="289" spans="1:4" x14ac:dyDescent="0.25">
      <c r="A289" s="274"/>
      <c r="B289" s="31" t="s">
        <v>24</v>
      </c>
      <c r="C289" s="32" t="s">
        <v>107</v>
      </c>
      <c r="D289" s="33">
        <v>33.409999999999997</v>
      </c>
    </row>
    <row r="290" spans="1:4" x14ac:dyDescent="0.25">
      <c r="A290" s="274"/>
      <c r="B290" s="31" t="s">
        <v>12</v>
      </c>
      <c r="C290" s="32" t="s">
        <v>107</v>
      </c>
      <c r="D290" s="33">
        <v>9.43</v>
      </c>
    </row>
    <row r="291" spans="1:4" x14ac:dyDescent="0.25">
      <c r="A291" s="274"/>
      <c r="B291" s="31" t="s">
        <v>95</v>
      </c>
      <c r="C291" s="32" t="s">
        <v>107</v>
      </c>
      <c r="D291" s="33">
        <v>4.47</v>
      </c>
    </row>
    <row r="292" spans="1:4" x14ac:dyDescent="0.25">
      <c r="A292" s="274"/>
      <c r="B292" s="31" t="s">
        <v>96</v>
      </c>
      <c r="C292" s="32" t="s">
        <v>107</v>
      </c>
      <c r="D292" s="33">
        <v>5.3</v>
      </c>
    </row>
    <row r="293" spans="1:4" ht="15.75" thickBot="1" x14ac:dyDescent="0.3">
      <c r="A293" s="274"/>
      <c r="B293" s="31" t="s">
        <v>39</v>
      </c>
      <c r="C293" s="32" t="s">
        <v>107</v>
      </c>
      <c r="D293" s="33">
        <v>137.55000000000001</v>
      </c>
    </row>
    <row r="294" spans="1:4" x14ac:dyDescent="0.25">
      <c r="A294" s="273" t="s">
        <v>101</v>
      </c>
      <c r="B294" s="28" t="s">
        <v>93</v>
      </c>
      <c r="C294" s="29" t="s">
        <v>107</v>
      </c>
      <c r="D294" s="30">
        <v>22.15</v>
      </c>
    </row>
    <row r="295" spans="1:4" x14ac:dyDescent="0.25">
      <c r="A295" s="274"/>
      <c r="B295" s="31" t="s">
        <v>24</v>
      </c>
      <c r="C295" s="32" t="s">
        <v>107</v>
      </c>
      <c r="D295" s="33">
        <v>33.15</v>
      </c>
    </row>
    <row r="296" spans="1:4" x14ac:dyDescent="0.25">
      <c r="A296" s="274"/>
      <c r="B296" s="31" t="s">
        <v>12</v>
      </c>
      <c r="C296" s="32" t="s">
        <v>107</v>
      </c>
      <c r="D296" s="33">
        <v>9.43</v>
      </c>
    </row>
    <row r="297" spans="1:4" x14ac:dyDescent="0.25">
      <c r="A297" s="274"/>
      <c r="B297" s="31" t="s">
        <v>95</v>
      </c>
      <c r="C297" s="32" t="s">
        <v>107</v>
      </c>
      <c r="D297" s="33">
        <v>4.45</v>
      </c>
    </row>
    <row r="298" spans="1:4" x14ac:dyDescent="0.25">
      <c r="A298" s="274"/>
      <c r="B298" s="31" t="s">
        <v>96</v>
      </c>
      <c r="C298" s="32" t="s">
        <v>107</v>
      </c>
      <c r="D298" s="33">
        <v>5.31</v>
      </c>
    </row>
    <row r="299" spans="1:4" ht="15.75" thickBot="1" x14ac:dyDescent="0.3">
      <c r="A299" s="274"/>
      <c r="B299" s="31" t="s">
        <v>39</v>
      </c>
      <c r="C299" s="32" t="s">
        <v>107</v>
      </c>
      <c r="D299" s="33">
        <v>138.55000000000001</v>
      </c>
    </row>
    <row r="300" spans="1:4" x14ac:dyDescent="0.25">
      <c r="A300" s="273" t="s">
        <v>102</v>
      </c>
      <c r="B300" s="28" t="s">
        <v>93</v>
      </c>
      <c r="C300" s="29" t="s">
        <v>107</v>
      </c>
      <c r="D300" s="30">
        <v>22.2</v>
      </c>
    </row>
    <row r="301" spans="1:4" x14ac:dyDescent="0.25">
      <c r="A301" s="274"/>
      <c r="B301" s="31" t="s">
        <v>24</v>
      </c>
      <c r="C301" s="32" t="s">
        <v>107</v>
      </c>
      <c r="D301" s="33">
        <v>33.15</v>
      </c>
    </row>
    <row r="302" spans="1:4" x14ac:dyDescent="0.25">
      <c r="A302" s="274"/>
      <c r="B302" s="31" t="s">
        <v>12</v>
      </c>
      <c r="C302" s="32" t="s">
        <v>107</v>
      </c>
      <c r="D302" s="33">
        <v>9.43</v>
      </c>
    </row>
    <row r="303" spans="1:4" x14ac:dyDescent="0.25">
      <c r="A303" s="274"/>
      <c r="B303" s="31" t="s">
        <v>95</v>
      </c>
      <c r="C303" s="32" t="s">
        <v>107</v>
      </c>
      <c r="D303" s="33">
        <v>4.42</v>
      </c>
    </row>
    <row r="304" spans="1:4" x14ac:dyDescent="0.25">
      <c r="A304" s="274"/>
      <c r="B304" s="31" t="s">
        <v>96</v>
      </c>
      <c r="C304" s="32" t="s">
        <v>107</v>
      </c>
      <c r="D304" s="33">
        <v>5.25</v>
      </c>
    </row>
    <row r="305" spans="1:4" x14ac:dyDescent="0.25">
      <c r="A305" s="274"/>
      <c r="B305" s="31" t="s">
        <v>39</v>
      </c>
      <c r="C305" s="32" t="s">
        <v>107</v>
      </c>
      <c r="D305" s="33">
        <v>127.03</v>
      </c>
    </row>
    <row r="306" spans="1:4" ht="15.75" thickBot="1" x14ac:dyDescent="0.3">
      <c r="A306" s="274"/>
      <c r="B306" s="31" t="s">
        <v>97</v>
      </c>
      <c r="C306" s="32" t="s">
        <v>107</v>
      </c>
      <c r="D306" s="33">
        <v>11.34</v>
      </c>
    </row>
    <row r="307" spans="1:4" x14ac:dyDescent="0.25">
      <c r="A307" s="273" t="s">
        <v>103</v>
      </c>
      <c r="B307" s="28" t="s">
        <v>93</v>
      </c>
      <c r="C307" s="29" t="s">
        <v>107</v>
      </c>
      <c r="D307" s="30">
        <v>22.1</v>
      </c>
    </row>
    <row r="308" spans="1:4" x14ac:dyDescent="0.25">
      <c r="A308" s="274"/>
      <c r="B308" s="31" t="s">
        <v>24</v>
      </c>
      <c r="C308" s="32" t="s">
        <v>107</v>
      </c>
      <c r="D308" s="33">
        <v>33.33</v>
      </c>
    </row>
    <row r="309" spans="1:4" x14ac:dyDescent="0.25">
      <c r="A309" s="274"/>
      <c r="B309" s="31" t="s">
        <v>12</v>
      </c>
      <c r="C309" s="32" t="s">
        <v>107</v>
      </c>
      <c r="D309" s="33">
        <v>9.43</v>
      </c>
    </row>
    <row r="310" spans="1:4" x14ac:dyDescent="0.25">
      <c r="A310" s="274"/>
      <c r="B310" s="31" t="s">
        <v>95</v>
      </c>
      <c r="C310" s="32" t="s">
        <v>107</v>
      </c>
      <c r="D310" s="33">
        <v>4.37</v>
      </c>
    </row>
    <row r="311" spans="1:4" x14ac:dyDescent="0.25">
      <c r="A311" s="274"/>
      <c r="B311" s="31" t="s">
        <v>96</v>
      </c>
      <c r="C311" s="32" t="s">
        <v>107</v>
      </c>
      <c r="D311" s="33">
        <v>5.32</v>
      </c>
    </row>
    <row r="312" spans="1:4" ht="15.75" thickBot="1" x14ac:dyDescent="0.3">
      <c r="A312" s="274"/>
      <c r="B312" s="31" t="s">
        <v>39</v>
      </c>
      <c r="C312" s="32" t="s">
        <v>107</v>
      </c>
      <c r="D312" s="33">
        <v>138.41999999999999</v>
      </c>
    </row>
    <row r="313" spans="1:4" x14ac:dyDescent="0.25">
      <c r="A313" s="317" t="s">
        <v>104</v>
      </c>
      <c r="B313" s="28" t="s">
        <v>93</v>
      </c>
      <c r="C313" s="29" t="s">
        <v>107</v>
      </c>
      <c r="D313" s="30">
        <v>21.94</v>
      </c>
    </row>
    <row r="314" spans="1:4" x14ac:dyDescent="0.25">
      <c r="A314" s="318"/>
      <c r="B314" s="31" t="s">
        <v>24</v>
      </c>
      <c r="C314" s="32" t="s">
        <v>107</v>
      </c>
      <c r="D314" s="33">
        <v>33.4</v>
      </c>
    </row>
    <row r="315" spans="1:4" x14ac:dyDescent="0.25">
      <c r="A315" s="318"/>
      <c r="B315" s="31" t="s">
        <v>12</v>
      </c>
      <c r="C315" s="32" t="s">
        <v>107</v>
      </c>
      <c r="D315" s="33">
        <v>9.43</v>
      </c>
    </row>
    <row r="316" spans="1:4" x14ac:dyDescent="0.25">
      <c r="A316" s="318"/>
      <c r="B316" s="31" t="s">
        <v>95</v>
      </c>
      <c r="C316" s="32" t="s">
        <v>107</v>
      </c>
      <c r="D316" s="33">
        <v>4.3899999999999997</v>
      </c>
    </row>
    <row r="317" spans="1:4" x14ac:dyDescent="0.25">
      <c r="A317" s="318"/>
      <c r="B317" s="31" t="s">
        <v>96</v>
      </c>
      <c r="C317" s="32" t="s">
        <v>107</v>
      </c>
      <c r="D317" s="33">
        <v>5.35</v>
      </c>
    </row>
    <row r="318" spans="1:4" x14ac:dyDescent="0.25">
      <c r="A318" s="318"/>
      <c r="B318" s="31" t="s">
        <v>39</v>
      </c>
      <c r="C318" s="32" t="s">
        <v>107</v>
      </c>
      <c r="D318" s="33">
        <v>126.81</v>
      </c>
    </row>
    <row r="319" spans="1:4" ht="15.75" thickBot="1" x14ac:dyDescent="0.3">
      <c r="A319" s="319"/>
      <c r="B319" s="31" t="s">
        <v>97</v>
      </c>
      <c r="C319" s="174" t="s">
        <v>107</v>
      </c>
      <c r="D319" s="42">
        <v>11.03</v>
      </c>
    </row>
    <row r="320" spans="1:4" x14ac:dyDescent="0.25">
      <c r="A320" s="273" t="s">
        <v>105</v>
      </c>
      <c r="B320" s="28" t="s">
        <v>93</v>
      </c>
      <c r="C320" s="29" t="s">
        <v>107</v>
      </c>
      <c r="D320" s="30">
        <v>21.92</v>
      </c>
    </row>
    <row r="321" spans="1:5" x14ac:dyDescent="0.25">
      <c r="A321" s="274"/>
      <c r="B321" s="31" t="s">
        <v>24</v>
      </c>
      <c r="C321" s="32" t="s">
        <v>109</v>
      </c>
      <c r="D321" s="33">
        <v>58.6</v>
      </c>
    </row>
    <row r="322" spans="1:5" x14ac:dyDescent="0.25">
      <c r="A322" s="274"/>
      <c r="B322" s="31" t="s">
        <v>12</v>
      </c>
      <c r="C322" s="32" t="s">
        <v>107</v>
      </c>
      <c r="D322" s="33">
        <v>9.43</v>
      </c>
    </row>
    <row r="323" spans="1:5" x14ac:dyDescent="0.25">
      <c r="A323" s="274"/>
      <c r="B323" s="31" t="s">
        <v>95</v>
      </c>
      <c r="C323" s="32" t="s">
        <v>107</v>
      </c>
      <c r="D323" s="33">
        <v>4.38</v>
      </c>
    </row>
    <row r="324" spans="1:5" x14ac:dyDescent="0.25">
      <c r="A324" s="274"/>
      <c r="B324" s="31" t="s">
        <v>96</v>
      </c>
      <c r="C324" s="32" t="s">
        <v>107</v>
      </c>
      <c r="D324" s="33">
        <v>5.35</v>
      </c>
    </row>
    <row r="325" spans="1:5" x14ac:dyDescent="0.25">
      <c r="A325" s="274"/>
      <c r="B325" s="31" t="s">
        <v>95</v>
      </c>
      <c r="C325" s="32" t="s">
        <v>108</v>
      </c>
      <c r="D325" s="33">
        <v>6.3</v>
      </c>
    </row>
    <row r="326" spans="1:5" x14ac:dyDescent="0.25">
      <c r="A326" s="274"/>
      <c r="B326" s="31" t="s">
        <v>96</v>
      </c>
      <c r="C326" s="32" t="s">
        <v>108</v>
      </c>
      <c r="D326" s="33">
        <v>4.07</v>
      </c>
    </row>
    <row r="327" spans="1:5" x14ac:dyDescent="0.25">
      <c r="A327" s="274"/>
      <c r="B327" s="31" t="s">
        <v>106</v>
      </c>
      <c r="C327" s="32" t="s">
        <v>109</v>
      </c>
      <c r="D327" s="33">
        <v>11.28</v>
      </c>
    </row>
    <row r="328" spans="1:5" x14ac:dyDescent="0.25">
      <c r="A328" s="274"/>
      <c r="B328" s="31" t="s">
        <v>97</v>
      </c>
      <c r="C328" s="32" t="s">
        <v>108</v>
      </c>
      <c r="D328" s="33">
        <v>6.87</v>
      </c>
    </row>
    <row r="329" spans="1:5" ht="15.75" thickBot="1" x14ac:dyDescent="0.3">
      <c r="A329" s="301"/>
      <c r="B329" s="34" t="s">
        <v>55</v>
      </c>
      <c r="C329" s="35" t="s">
        <v>109</v>
      </c>
      <c r="D329" s="36">
        <v>88.34</v>
      </c>
    </row>
    <row r="330" spans="1:5" x14ac:dyDescent="0.25">
      <c r="A330" s="273" t="s">
        <v>100</v>
      </c>
      <c r="B330" s="28" t="s">
        <v>24</v>
      </c>
      <c r="C330" s="29" t="s">
        <v>107</v>
      </c>
      <c r="D330" s="30">
        <v>8.2100000000000009</v>
      </c>
    </row>
    <row r="331" spans="1:5" x14ac:dyDescent="0.25">
      <c r="A331" s="274"/>
      <c r="B331" s="31" t="s">
        <v>106</v>
      </c>
      <c r="C331" s="32" t="s">
        <v>108</v>
      </c>
      <c r="D331" s="33">
        <v>25.37</v>
      </c>
    </row>
    <row r="332" spans="1:5" ht="15.75" thickBot="1" x14ac:dyDescent="0.3">
      <c r="A332" s="301"/>
      <c r="B332" s="34" t="s">
        <v>98</v>
      </c>
      <c r="C332" s="35" t="s">
        <v>108</v>
      </c>
      <c r="D332" s="36">
        <v>8.2100000000000009</v>
      </c>
    </row>
    <row r="333" spans="1:5" ht="15.75" thickBot="1" x14ac:dyDescent="0.3">
      <c r="A333" s="43"/>
      <c r="B333" s="43"/>
      <c r="C333" s="182" t="s">
        <v>27</v>
      </c>
      <c r="D333" s="183">
        <f>SUM(D271:D332)</f>
        <v>1671.65</v>
      </c>
    </row>
    <row r="334" spans="1:5" x14ac:dyDescent="0.25">
      <c r="A334" s="1"/>
      <c r="B334" s="1"/>
      <c r="C334" s="1"/>
      <c r="D334" s="195"/>
      <c r="E334" s="195"/>
    </row>
    <row r="335" spans="1:5" ht="15.75" thickBot="1" x14ac:dyDescent="0.3">
      <c r="A335" s="1"/>
      <c r="B335" s="1"/>
      <c r="C335" s="1"/>
      <c r="D335" s="195"/>
      <c r="E335" s="195"/>
    </row>
    <row r="336" spans="1:5" ht="15.75" thickBot="1" x14ac:dyDescent="0.3">
      <c r="A336" s="1"/>
      <c r="B336" s="45" t="s">
        <v>28</v>
      </c>
      <c r="C336" s="46">
        <v>147</v>
      </c>
      <c r="E336" s="11"/>
    </row>
    <row r="337" spans="1:5" ht="15.75" thickBot="1" x14ac:dyDescent="0.3">
      <c r="A337" s="1"/>
      <c r="B337" s="3"/>
      <c r="C337" s="8"/>
      <c r="E337" s="11"/>
    </row>
    <row r="338" spans="1:5" x14ac:dyDescent="0.25">
      <c r="A338" s="1"/>
      <c r="B338" s="47" t="s">
        <v>79</v>
      </c>
      <c r="C338" s="48"/>
      <c r="E338" s="11"/>
    </row>
    <row r="339" spans="1:5" x14ac:dyDescent="0.25">
      <c r="A339" s="1"/>
      <c r="B339" s="49" t="s">
        <v>107</v>
      </c>
      <c r="C339" s="50">
        <f>SUM(D271:D320,D322:D324,D330)</f>
        <v>1462.61</v>
      </c>
      <c r="E339" s="11"/>
    </row>
    <row r="340" spans="1:5" x14ac:dyDescent="0.25">
      <c r="A340" s="1"/>
      <c r="B340" s="49" t="s">
        <v>108</v>
      </c>
      <c r="C340" s="50">
        <f>SUM(D331:D332,D328,D325:D326)</f>
        <v>50.82</v>
      </c>
      <c r="E340" s="11"/>
    </row>
    <row r="341" spans="1:5" ht="15.75" thickBot="1" x14ac:dyDescent="0.3">
      <c r="A341" s="1"/>
      <c r="B341" s="49" t="s">
        <v>109</v>
      </c>
      <c r="C341" s="50">
        <f>SUM(D329,D327,D321)</f>
        <v>158.22</v>
      </c>
      <c r="E341" s="11"/>
    </row>
    <row r="342" spans="1:5" ht="15.75" thickBot="1" x14ac:dyDescent="0.3">
      <c r="A342" s="1"/>
      <c r="B342" s="43"/>
      <c r="C342" s="172">
        <f>SUM(C339:C341)</f>
        <v>1671.65</v>
      </c>
      <c r="E342" s="11"/>
    </row>
  </sheetData>
  <mergeCells count="58">
    <mergeCell ref="A160:A165"/>
    <mergeCell ref="A166:A170"/>
    <mergeCell ref="A171:A175"/>
    <mergeCell ref="A62:A66"/>
    <mergeCell ref="A268:D268"/>
    <mergeCell ref="A253:D253"/>
    <mergeCell ref="A176:B176"/>
    <mergeCell ref="A191:A195"/>
    <mergeCell ref="A189:E189"/>
    <mergeCell ref="A144:D144"/>
    <mergeCell ref="A212:D212"/>
    <mergeCell ref="E211:E214"/>
    <mergeCell ref="B129:B131"/>
    <mergeCell ref="A121:A124"/>
    <mergeCell ref="A125:A131"/>
    <mergeCell ref="B125:B126"/>
    <mergeCell ref="A313:A319"/>
    <mergeCell ref="A281:A287"/>
    <mergeCell ref="A294:A299"/>
    <mergeCell ref="A300:A306"/>
    <mergeCell ref="A307:A312"/>
    <mergeCell ref="A330:A332"/>
    <mergeCell ref="B199:B200"/>
    <mergeCell ref="A196:A201"/>
    <mergeCell ref="A271:A273"/>
    <mergeCell ref="A274:A276"/>
    <mergeCell ref="A277:A278"/>
    <mergeCell ref="A279:A280"/>
    <mergeCell ref="A228:A233"/>
    <mergeCell ref="B229:B230"/>
    <mergeCell ref="A255:A257"/>
    <mergeCell ref="A218:A227"/>
    <mergeCell ref="A246:E246"/>
    <mergeCell ref="A288:A293"/>
    <mergeCell ref="A320:A329"/>
    <mergeCell ref="A214:A217"/>
    <mergeCell ref="B215:B216"/>
    <mergeCell ref="A20:A24"/>
    <mergeCell ref="B20:B21"/>
    <mergeCell ref="A25:A26"/>
    <mergeCell ref="A27:A32"/>
    <mergeCell ref="A33:A36"/>
    <mergeCell ref="A110:A115"/>
    <mergeCell ref="A116:A120"/>
    <mergeCell ref="A146:A152"/>
    <mergeCell ref="A153:A159"/>
    <mergeCell ref="B1:E1"/>
    <mergeCell ref="A2:E3"/>
    <mergeCell ref="A106:A109"/>
    <mergeCell ref="A18:E18"/>
    <mergeCell ref="A80:E80"/>
    <mergeCell ref="A104:E104"/>
    <mergeCell ref="A37:A39"/>
    <mergeCell ref="C20:C21"/>
    <mergeCell ref="D41:D42"/>
    <mergeCell ref="A83:A89"/>
    <mergeCell ref="A55:D55"/>
    <mergeCell ref="A57:A60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Powierzchnie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Mleczak</dc:creator>
  <cp:lastModifiedBy>Maciej Mleczak</cp:lastModifiedBy>
  <cp:lastPrinted>2024-11-07T10:34:10Z</cp:lastPrinted>
  <dcterms:created xsi:type="dcterms:W3CDTF">2022-08-08T10:12:15Z</dcterms:created>
  <dcterms:modified xsi:type="dcterms:W3CDTF">2024-11-14T09:48:01Z</dcterms:modified>
</cp:coreProperties>
</file>