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tabRatio="500" firstSheet="1" activeTab="1"/>
  </bookViews>
  <sheets>
    <sheet name="ankieta" sheetId="1" r:id="rId1"/>
    <sheet name="budynki" sheetId="2" r:id="rId2"/>
    <sheet name="elektronika " sheetId="3" r:id="rId3"/>
    <sheet name="śr. trwałe" sheetId="4" r:id="rId4"/>
    <sheet name="pojazdy" sheetId="5" r:id="rId5"/>
    <sheet name="maszyny" sheetId="6" r:id="rId6"/>
    <sheet name="lokalizacje" sheetId="7" r:id="rId7"/>
    <sheet name="szkodowosc" sheetId="8" r:id="rId8"/>
  </sheets>
  <definedNames>
    <definedName name="Excel_BuiltIn__FilterDatabase" localSheetId="2">'elektronika '!$A$4:$IT$4</definedName>
    <definedName name="Excel_BuiltIn_Print_Area" localSheetId="1">'budynki'!$A$1:$Z$146</definedName>
    <definedName name="_xlnm.Print_Area" localSheetId="0">'ankieta'!$A$1:$K$12</definedName>
    <definedName name="_xlnm.Print_Area" localSheetId="1">'budynki'!$A$1:$AA$188</definedName>
    <definedName name="_xlnm.Print_Area" localSheetId="2">'elektronika '!$A$1:$D$266</definedName>
    <definedName name="_xlnm.Print_Area" localSheetId="6">'lokalizacje'!$A$1:$C$18</definedName>
    <definedName name="_xlnm.Print_Area" localSheetId="5">'maszyny'!$A$1:$J$27</definedName>
    <definedName name="_xlnm.Print_Area" localSheetId="4">'pojazdy'!$A$1:$Z$21</definedName>
    <definedName name="_xlnm.Print_Area" localSheetId="3">'śr. trwałe'!$A$1:$H$14</definedName>
  </definedNames>
  <calcPr fullCalcOnLoad="1"/>
</workbook>
</file>

<file path=xl/comments2.xml><?xml version="1.0" encoding="utf-8"?>
<comments xmlns="http://schemas.openxmlformats.org/spreadsheetml/2006/main">
  <authors>
    <author>magda.kowalska</author>
    <author>Magda Kowalska</author>
  </authors>
  <commentList>
    <comment ref="B158" authorId="0">
      <text>
        <r>
          <rPr>
            <b/>
            <sz val="9"/>
            <rFont val="Tahoma"/>
            <family val="2"/>
          </rPr>
          <t>magda.kowalska:</t>
        </r>
        <r>
          <rPr>
            <sz val="9"/>
            <rFont val="Tahoma"/>
            <family val="2"/>
          </rPr>
          <t xml:space="preserve">
cesja na bank</t>
        </r>
      </text>
    </comment>
    <comment ref="B151" authorId="1">
      <text>
        <r>
          <rPr>
            <b/>
            <sz val="9"/>
            <rFont val="Tahoma"/>
            <family val="2"/>
          </rPr>
          <t>Magda Kowalska:</t>
        </r>
        <r>
          <rPr>
            <sz val="9"/>
            <rFont val="Tahoma"/>
            <family val="2"/>
          </rPr>
          <t xml:space="preserve">
cesja na bank</t>
        </r>
      </text>
    </comment>
  </commentList>
</comments>
</file>

<file path=xl/comments6.xml><?xml version="1.0" encoding="utf-8"?>
<comments xmlns="http://schemas.openxmlformats.org/spreadsheetml/2006/main">
  <authors>
    <author>Adam Węglarz</author>
  </authors>
  <commentList>
    <comment ref="A6" authorId="0">
      <text>
        <r>
          <rPr>
            <b/>
            <sz val="9"/>
            <rFont val="Tahoma"/>
            <family val="2"/>
          </rPr>
          <t>Adam Węglarz:</t>
        </r>
        <r>
          <rPr>
            <sz val="9"/>
            <rFont val="Tahoma"/>
            <family val="2"/>
          </rPr>
          <t xml:space="preserve">
W tabelach nie było, potwierdziłem telefonicznie z p. Jolantą Załęską-Chodkowską poz 1-3 do ubezpieczenia.</t>
        </r>
      </text>
    </comment>
  </commentList>
</comments>
</file>

<file path=xl/sharedStrings.xml><?xml version="1.0" encoding="utf-8"?>
<sst xmlns="http://schemas.openxmlformats.org/spreadsheetml/2006/main" count="2912" uniqueCount="1031">
  <si>
    <t>Urząd Gminy</t>
  </si>
  <si>
    <t>REGON</t>
  </si>
  <si>
    <t>adres</t>
  </si>
  <si>
    <t>lp.</t>
  </si>
  <si>
    <t xml:space="preserve">nazwa budynku/ budowli </t>
  </si>
  <si>
    <t xml:space="preserve">przeznaczenie budynku/ budowli </t>
  </si>
  <si>
    <t>czy jest to budynkek zabytkowy, podlegający nadzorowi konserwatora zabytków?</t>
  </si>
  <si>
    <t>rok budowy</t>
  </si>
  <si>
    <t>zabezpieczenia
(znane zabiezpieczenia p-poż i przeciw kradzieżowe)                                      (2)</t>
  </si>
  <si>
    <t>lokalizacja (adres)</t>
  </si>
  <si>
    <t>Rodzaj materiałów budowlanych, z jakich wykonano budynek</t>
  </si>
  <si>
    <t>Lp.</t>
  </si>
  <si>
    <t xml:space="preserve">opis stanu technicznego budynku wg poniższych elementów budynku </t>
  </si>
  <si>
    <t>powierzchnia użytkowa (w m²)**</t>
  </si>
  <si>
    <t>ilość kondygnacji</t>
  </si>
  <si>
    <t>czy budynek jest podpiwniczony?</t>
  </si>
  <si>
    <t>ksiegowa brutto</t>
  </si>
  <si>
    <t>mury</t>
  </si>
  <si>
    <t>stropy</t>
  </si>
  <si>
    <t>dach (konstrukcja i pokrycie)</t>
  </si>
  <si>
    <t>konstukcja i pokrycie dachu</t>
  </si>
  <si>
    <t>sieć wodno-kanalizacyjna oraz cenralnego ogrzewania</t>
  </si>
  <si>
    <t>stolarka okienna i drzwiowa</t>
  </si>
  <si>
    <t>instalacja gazowa</t>
  </si>
  <si>
    <t>instalacja wentylacyjna i kominowa</t>
  </si>
  <si>
    <t>Budynek Ośrodka Zdrowia</t>
  </si>
  <si>
    <t>Mieszkalno użytkowy udział Gminy 32418/54503</t>
  </si>
  <si>
    <t>tak</t>
  </si>
  <si>
    <t>nie</t>
  </si>
  <si>
    <t>gaśnice</t>
  </si>
  <si>
    <t>Piecki, ul. Zwycięstwa 20</t>
  </si>
  <si>
    <t>cegła</t>
  </si>
  <si>
    <t>żelbetowy</t>
  </si>
  <si>
    <t>stropodach wentylowany , papa termozgrzewalna</t>
  </si>
  <si>
    <t>dobry</t>
  </si>
  <si>
    <t>b/d</t>
  </si>
  <si>
    <t>dostateczny</t>
  </si>
  <si>
    <t>nie dotyczy</t>
  </si>
  <si>
    <t>2/1 .</t>
  </si>
  <si>
    <t>NIE</t>
  </si>
  <si>
    <t>Budynek gospodarczy przy Ośrodku Zdrowia</t>
  </si>
  <si>
    <t>gospodarczy -garaż</t>
  </si>
  <si>
    <t>-</t>
  </si>
  <si>
    <t>Drewniany-papa</t>
  </si>
  <si>
    <t>2002</t>
  </si>
  <si>
    <t>Bobrówko 12</t>
  </si>
  <si>
    <t>drewniany</t>
  </si>
  <si>
    <t>Drewniany-blacha</t>
  </si>
  <si>
    <t>dobry/ co-nie dotyczy</t>
  </si>
  <si>
    <t>2/1.</t>
  </si>
  <si>
    <t>78,6 gospodarczy</t>
  </si>
  <si>
    <t>Drewniany-dachowka</t>
  </si>
  <si>
    <t>administracyjny</t>
  </si>
  <si>
    <t>Piecki, ul. Zwycięstwa 34</t>
  </si>
  <si>
    <t>Drew-blacha</t>
  </si>
  <si>
    <t>3/1.</t>
  </si>
  <si>
    <t>Budynek Administracyjny Nowy</t>
  </si>
  <si>
    <t>Piecki, ul. Zwyciestwa 34</t>
  </si>
  <si>
    <t>gospo.garaż</t>
  </si>
  <si>
    <t>1983</t>
  </si>
  <si>
    <t>Piecki</t>
  </si>
  <si>
    <t>Budynek OSP</t>
  </si>
  <si>
    <t>remiza</t>
  </si>
  <si>
    <t>Stare Kiełbonki 39B</t>
  </si>
  <si>
    <t>bardzo dobry</t>
  </si>
  <si>
    <t>Nawiady 45</t>
  </si>
  <si>
    <t>Drewniany-eternit</t>
  </si>
  <si>
    <t>Machary 26</t>
  </si>
  <si>
    <t>drewno</t>
  </si>
  <si>
    <t>Drewniany-dachówka</t>
  </si>
  <si>
    <t>Krutyń 33</t>
  </si>
  <si>
    <t>Budynek Świetlicy</t>
  </si>
  <si>
    <t>świetlica</t>
  </si>
  <si>
    <t>Nawiady 48</t>
  </si>
  <si>
    <t>cegla</t>
  </si>
  <si>
    <t>drew.-eternit</t>
  </si>
  <si>
    <t>Swietlica</t>
  </si>
  <si>
    <t>drew.-dachówka</t>
  </si>
  <si>
    <t>Stare Kiełbonki 29/3</t>
  </si>
  <si>
    <t>drew.-blacha</t>
  </si>
  <si>
    <t>Mojtyny1/1</t>
  </si>
  <si>
    <t>1/1.</t>
  </si>
  <si>
    <t>Dobry Lasek 12/2</t>
  </si>
  <si>
    <t>Rosocha 2/1</t>
  </si>
  <si>
    <t>Jakubowo 17/2</t>
  </si>
  <si>
    <t>Drew-dachówka</t>
  </si>
  <si>
    <t>drew.</t>
  </si>
  <si>
    <t>remiza Gops (administracja)</t>
  </si>
  <si>
    <t>1973 plus remont 2009</t>
  </si>
  <si>
    <t>ul.Zwyciestwa  35</t>
  </si>
  <si>
    <t>betonowy-papa</t>
  </si>
  <si>
    <t>nie dotytczy</t>
  </si>
  <si>
    <t>Garaz OSP Piecki</t>
  </si>
  <si>
    <t>2000</t>
  </si>
  <si>
    <t>Piecki u. Zwycięstwa 35</t>
  </si>
  <si>
    <t>Metalow-blacha</t>
  </si>
  <si>
    <t>widowiskowa</t>
  </si>
  <si>
    <t>Piecki ul. Zwycięstwa 35</t>
  </si>
  <si>
    <t>Drewno-blacha</t>
  </si>
  <si>
    <t>Wiata autobusowa</t>
  </si>
  <si>
    <t>wiata</t>
  </si>
  <si>
    <t>2003</t>
  </si>
  <si>
    <t xml:space="preserve">Wiata autobusowa </t>
  </si>
  <si>
    <t>2006</t>
  </si>
  <si>
    <t>Brejdyny</t>
  </si>
  <si>
    <t>1990</t>
  </si>
  <si>
    <t>blacha</t>
  </si>
  <si>
    <t>Metalowa-blacha</t>
  </si>
  <si>
    <t>Cierzpięty</t>
  </si>
  <si>
    <t>2008</t>
  </si>
  <si>
    <t>2005</t>
  </si>
  <si>
    <t>Lipowo</t>
  </si>
  <si>
    <t>metal-szkło</t>
  </si>
  <si>
    <t>plexa</t>
  </si>
  <si>
    <t>1997</t>
  </si>
  <si>
    <t>1998</t>
  </si>
  <si>
    <t>Krutyń</t>
  </si>
  <si>
    <t>Wiata</t>
  </si>
  <si>
    <t>2001</t>
  </si>
  <si>
    <t>2004</t>
  </si>
  <si>
    <t>Prusinowo</t>
  </si>
  <si>
    <t>Szklarnia kol.</t>
  </si>
  <si>
    <t>Goleń</t>
  </si>
  <si>
    <t>Krawno</t>
  </si>
  <si>
    <t>drewn.blacha</t>
  </si>
  <si>
    <t>Krutyński Piecek</t>
  </si>
  <si>
    <t>ul. Wolności 15, Piecki</t>
  </si>
  <si>
    <t>ceglany</t>
  </si>
  <si>
    <t>Drewno-dachówka</t>
  </si>
  <si>
    <t>budynek mieszkalny jednorodzinny</t>
  </si>
  <si>
    <t>budynek mieszkalny</t>
  </si>
  <si>
    <t>Cierzpięty nr 2</t>
  </si>
  <si>
    <t>Dewno-dachówka</t>
  </si>
  <si>
    <t>budynek mieszkalny 2-lokalowy</t>
  </si>
  <si>
    <t>Cierzpięty nr 19</t>
  </si>
  <si>
    <t>budynek mieszkalno-użytkowy 3-lokalowy + pomieszczenie świetlicy wiejskiej</t>
  </si>
  <si>
    <t>budynek mieszkalno-użytkowy (udział Gminy 70/100)</t>
  </si>
  <si>
    <t>Gant nr 2</t>
  </si>
  <si>
    <t>Dewniany-dachówka</t>
  </si>
  <si>
    <t>budynek mieszkalny (udział Gminy 8027/29327)</t>
  </si>
  <si>
    <t>budynek mieszkalno-użytkowy (4 lokale mieszk.+ pomieszczenie świetlicy wiejskiej)</t>
  </si>
  <si>
    <t>budynek mieszkalny + świetlica</t>
  </si>
  <si>
    <t>Machary Nr 56</t>
  </si>
  <si>
    <t xml:space="preserve">budynek mieszkalno-użytkowy 2 lokale mieszkalne+ kaplica+pom.świetlicy wiejskiej </t>
  </si>
  <si>
    <t>budynek mieszkalny+ świetlica</t>
  </si>
  <si>
    <t>Lipowo Nr 18</t>
  </si>
  <si>
    <t>budynek użytkowy, 4 szt. Boksy garażowe</t>
  </si>
  <si>
    <t>garaże</t>
  </si>
  <si>
    <t>ul. Zwycięstwa 37, Piecki</t>
  </si>
  <si>
    <t>budynek użytkowy, warsztat i pralnia</t>
  </si>
  <si>
    <t>pralnia+ warsztat</t>
  </si>
  <si>
    <t>ul. Plac 1 Maja 6a, Piecki</t>
  </si>
  <si>
    <t>żelbetowe</t>
  </si>
  <si>
    <t>Stropodach-papa</t>
  </si>
  <si>
    <t>budynek użytkowo- gospodarczy, 8 szt.- boksy garażowe</t>
  </si>
  <si>
    <t>ul. Plac 1 Maja 6, Piecki</t>
  </si>
  <si>
    <t>budynek mieszkalny 7 lokalowy</t>
  </si>
  <si>
    <t>ul. Szewska 18 A, Piecki</t>
  </si>
  <si>
    <t>plac zabaw</t>
  </si>
  <si>
    <t>Dłużec za świetlicą</t>
  </si>
  <si>
    <t>Rosocha</t>
  </si>
  <si>
    <t>Głogno</t>
  </si>
  <si>
    <t>wyznaczone miejsce do kąpieli</t>
  </si>
  <si>
    <t>Ostrów Pieckowski,Jezioro Wągiel(Dz. Nr 730/68 obręb Jakubowo</t>
  </si>
  <si>
    <t>Dłużec- szkoła</t>
  </si>
  <si>
    <t>drewniane</t>
  </si>
  <si>
    <t xml:space="preserve">Nawiady </t>
  </si>
  <si>
    <t>metalowa</t>
  </si>
  <si>
    <t>Krut.Piecek</t>
  </si>
  <si>
    <t>St. Kiełbonki</t>
  </si>
  <si>
    <t>Piecki, Osiedle Lawendowe</t>
  </si>
  <si>
    <t>sztuczna wyspa</t>
  </si>
  <si>
    <t>świetlica wiejska</t>
  </si>
  <si>
    <t>drew.dachówka</t>
  </si>
  <si>
    <t>aleja spacerowa</t>
  </si>
  <si>
    <t>ul. Zwyciestwa 34</t>
  </si>
  <si>
    <t>TAK</t>
  </si>
  <si>
    <t>zewnętrzna siłownia parkowa</t>
  </si>
  <si>
    <t>ćwiczenia</t>
  </si>
  <si>
    <t>muzeum, mieszkalno-gospodarczy</t>
  </si>
  <si>
    <t>ul. Zwycięstwa 48</t>
  </si>
  <si>
    <t>betonowo drewniany</t>
  </si>
  <si>
    <t>drewniany- dachówka</t>
  </si>
  <si>
    <t>Babięta</t>
  </si>
  <si>
    <t>dobra</t>
  </si>
  <si>
    <t xml:space="preserve">Dobry Lasek </t>
  </si>
  <si>
    <t>z cegły pełnej</t>
  </si>
  <si>
    <t>dostateczna</t>
  </si>
  <si>
    <t>drweniany - dachówka</t>
  </si>
  <si>
    <t>Budynek mieszkalny 9 lokalowy (po ZGKiM)</t>
  </si>
  <si>
    <t>pl. 1 Maja 6  11-710 Piecki</t>
  </si>
  <si>
    <t>gazobeton</t>
  </si>
  <si>
    <t>betonowe</t>
  </si>
  <si>
    <t>nad piwnicą ognioodporny, nad parterem drewniany</t>
  </si>
  <si>
    <t>Budynek mieszkalno-użytkowy</t>
  </si>
  <si>
    <t>betonowy</t>
  </si>
  <si>
    <t>Goleń dzialka nr 47/1</t>
  </si>
  <si>
    <t>plac zabaw w Macharach</t>
  </si>
  <si>
    <t>Machary działka 320/85</t>
  </si>
  <si>
    <t>siłownia zewnętrzna Dobry Lasek</t>
  </si>
  <si>
    <t>budynek administracyjno- użytkowy</t>
  </si>
  <si>
    <t>ul. Zwycięstwa 48 11-710 Piecki</t>
  </si>
  <si>
    <t>drewniany pokryty blachodachówką</t>
  </si>
  <si>
    <t>1937</t>
  </si>
  <si>
    <t>St. Kiebłonki 14</t>
  </si>
  <si>
    <t>cegła pełna</t>
  </si>
  <si>
    <t>nad piwnicą betonowy , parter i poddasze drewniane</t>
  </si>
  <si>
    <t>konstrukcja drewniana kryta blachą ocynkowaną</t>
  </si>
  <si>
    <t>częściowo ( 1/2)</t>
  </si>
  <si>
    <t>Stare Kiebłonki - budynek gospodarczy</t>
  </si>
  <si>
    <t>gospodarczy</t>
  </si>
  <si>
    <t>konstrukcja mieszana-mur z cegły pełnej i drewno.</t>
  </si>
  <si>
    <t xml:space="preserve"> nad częścią murowaną drewniany.</t>
  </si>
  <si>
    <t>konstrukcja drewniana kryta dachówką ceramiczną.</t>
  </si>
  <si>
    <t>brak</t>
  </si>
  <si>
    <t>Piecki  (Meble) Dz. Nr 644/3)</t>
  </si>
  <si>
    <t>Kamień-cegła</t>
  </si>
  <si>
    <t>Piecki (UG) (Dz. Nr 643/23)</t>
  </si>
  <si>
    <t>Piecki kol. Brejdyny (Dz. Nr 749/2)</t>
  </si>
  <si>
    <t>Dobry Lasek (Dz.Nr 3276/1)</t>
  </si>
  <si>
    <t>Cegła</t>
  </si>
  <si>
    <t>Bobrówko (Dz. 962)</t>
  </si>
  <si>
    <t>Dłużec kolonia (dz. 498/2)</t>
  </si>
  <si>
    <t>Blacha</t>
  </si>
  <si>
    <t>Siłownia zewnętrzna</t>
  </si>
  <si>
    <t>Gant dz. nr 79/3</t>
  </si>
  <si>
    <t>Machary 26 dz. 320/85</t>
  </si>
  <si>
    <t>Krutyń 23</t>
  </si>
  <si>
    <t>RAZEM</t>
  </si>
  <si>
    <t>Tabela nr 2</t>
  </si>
  <si>
    <t xml:space="preserve">Nazwa  </t>
  </si>
  <si>
    <t>Rok produkcji</t>
  </si>
  <si>
    <t>Wartość księgowa brutto</t>
  </si>
  <si>
    <t>Drukarka kodów pasków BIXON SLT-T400</t>
  </si>
  <si>
    <t>Agregat prądotwórczy Honda EU20I</t>
  </si>
  <si>
    <t>Agregat prądotwórczy Honda EM30</t>
  </si>
  <si>
    <t>Razem</t>
  </si>
  <si>
    <t>x</t>
  </si>
  <si>
    <t>Lokalizacja (adres)</t>
  </si>
  <si>
    <t>Zabezpieczenia (znane zabezpieczenia p-poż i przeciw kradzieżowe)</t>
  </si>
  <si>
    <t>Tabela nr 6</t>
  </si>
  <si>
    <t>L.p.</t>
  </si>
  <si>
    <t>Nazwa jednostki</t>
  </si>
  <si>
    <t>PKD</t>
  </si>
  <si>
    <t>Rodzaj prowadzonej działalności (opisowo)</t>
  </si>
  <si>
    <t>Liczba pracowników</t>
  </si>
  <si>
    <t>000538248</t>
  </si>
  <si>
    <t>8411Z</t>
  </si>
  <si>
    <t>samorząd</t>
  </si>
  <si>
    <t>Zakład Gospodarki Komunalnej i Mieszkaniowej sp. z o.o.</t>
  </si>
  <si>
    <t>9004Z</t>
  </si>
  <si>
    <t>Zespół Obsługi Placówek Oświatowych</t>
  </si>
  <si>
    <t>6920Z</t>
  </si>
  <si>
    <t>8520Z</t>
  </si>
  <si>
    <t>Szkoła Podstawowa w Nawiadach</t>
  </si>
  <si>
    <t>001209593</t>
  </si>
  <si>
    <t>Gminny Ośrodek Pomocy Społecznej</t>
  </si>
  <si>
    <t>8899Z</t>
  </si>
  <si>
    <t xml:space="preserve">pomoc społeczna </t>
  </si>
  <si>
    <t>8810Z</t>
  </si>
  <si>
    <t>Urząd Gminy Piecki</t>
  </si>
  <si>
    <t>INFORMACJA O MAJĄTKU TRWAŁYM</t>
  </si>
  <si>
    <t>Jednostka</t>
  </si>
  <si>
    <t>Urządzenia i wyposażenie</t>
  </si>
  <si>
    <t>W tym zbiory bibioteczne</t>
  </si>
  <si>
    <t>Oczyszczalnia</t>
  </si>
  <si>
    <t>1975 - 1978</t>
  </si>
  <si>
    <t>ul. Zwycięstwa 6, 11-710 Piecki</t>
  </si>
  <si>
    <t>nie ma</t>
  </si>
  <si>
    <t>bardzo dobra</t>
  </si>
  <si>
    <t>Krutyń - budynek szkolny</t>
  </si>
  <si>
    <t>nauczanie</t>
  </si>
  <si>
    <t>11-710 PIECKI, Nawiady 31</t>
  </si>
  <si>
    <t>Nawiady 31</t>
  </si>
  <si>
    <t>drewniana pokryta dachówką ceramiczną</t>
  </si>
  <si>
    <t>częściowo</t>
  </si>
  <si>
    <t>sala sportowa</t>
  </si>
  <si>
    <t>stalowa pokryta blachodachówką</t>
  </si>
  <si>
    <t>b.dobra</t>
  </si>
  <si>
    <t>Urządzenie wielofunkcyjne Brother</t>
  </si>
  <si>
    <t>Laptop Acer</t>
  </si>
  <si>
    <t>Zwycięstwa 6, 11-710 Piecki</t>
  </si>
  <si>
    <t>Dłuzec - budynek szkolny</t>
  </si>
  <si>
    <t>szkoła</t>
  </si>
  <si>
    <t>znajduje się w ewidencji zabytków</t>
  </si>
  <si>
    <t>Dłużec 17</t>
  </si>
  <si>
    <t>konstrukcja drewniana, kryta dachówką ceramiczną</t>
  </si>
  <si>
    <t>Szkoła Podstawowa w Pieckach</t>
  </si>
  <si>
    <t>ul. Zwycięstwa 23, 11-710 Piecki</t>
  </si>
  <si>
    <t>SP Piecki - szkoła</t>
  </si>
  <si>
    <t>wpisany do ewidencji</t>
  </si>
  <si>
    <t>Ul. Zwycięstwa 23, Piecki</t>
  </si>
  <si>
    <t>częściowo betonowe i drewniane</t>
  </si>
  <si>
    <t>Modułowy budynek zaplecza boisk</t>
  </si>
  <si>
    <t>zalecze socjalne boiska</t>
  </si>
  <si>
    <t>2 gaśnice gp6</t>
  </si>
  <si>
    <t>papa</t>
  </si>
  <si>
    <t>śieć wodno-kanalizacyjna dobra</t>
  </si>
  <si>
    <t>wentylacyjna dobra</t>
  </si>
  <si>
    <t>monitoring</t>
  </si>
  <si>
    <t>cegła pełna, gazobeton</t>
  </si>
  <si>
    <t>płyty żelbetonowe</t>
  </si>
  <si>
    <t>konstrukcja drewniana kryta blachą trapezową</t>
  </si>
  <si>
    <t>sala gimnastyczna</t>
  </si>
  <si>
    <t>kraty w oknach</t>
  </si>
  <si>
    <t>konstrukcja metalowa</t>
  </si>
  <si>
    <t>konstrukcja metalowa kryta blachą trapezową</t>
  </si>
  <si>
    <t>Projektor Benq MS527</t>
  </si>
  <si>
    <t>ul.Zwycięstwa 35/2, 11-710 Piecki</t>
  </si>
  <si>
    <t>Środowiskowy Dom Samopomocy</t>
  </si>
  <si>
    <t>Piecki, ul. Zwycięstwa 20/4 - Środowiskowy Dom Samopomocy</t>
  </si>
  <si>
    <t>Alarm, dozór agencji ochrony, SOLiD", Gaśnica</t>
  </si>
  <si>
    <t>Zwycięstwa 23, 11-710 Piecki</t>
  </si>
  <si>
    <t>komputer</t>
  </si>
  <si>
    <t>monitoring wizyjny</t>
  </si>
  <si>
    <t>sprzęt elektroniczny przenośny</t>
  </si>
  <si>
    <t>sprzęt elektroniczny stacjonarny</t>
  </si>
  <si>
    <t>razem</t>
  </si>
  <si>
    <t>instalacja elekryczna</t>
  </si>
  <si>
    <t>Osiedle Lawendowe 18, 11-710 Piecki</t>
  </si>
  <si>
    <t>niszczarka fellowes P53C</t>
  </si>
  <si>
    <t>system alarmowy</t>
  </si>
  <si>
    <t>acces PointUbiquiti UnFi AP</t>
  </si>
  <si>
    <t>laptop Dell Vostro 5568</t>
  </si>
  <si>
    <t>aparat NIKON D3400</t>
  </si>
  <si>
    <t>Laptop Dell Inspiration 5770</t>
  </si>
  <si>
    <t>Urządzenie wielofunkcyjne OKI MB492DN</t>
  </si>
  <si>
    <t>Tablet HUAWEI Media Pad T3 10</t>
  </si>
  <si>
    <t>namioty/solary</t>
  </si>
  <si>
    <t>Sieciowe urządzenie wielofunkcyjne</t>
  </si>
  <si>
    <t>projektor</t>
  </si>
  <si>
    <t>wizualizer</t>
  </si>
  <si>
    <t>mikroskop z kamerą</t>
  </si>
  <si>
    <t>czytnik przewodowy  - biblioteka</t>
  </si>
  <si>
    <t>laptop z oprogramowaniem sztuk 6</t>
  </si>
  <si>
    <t>głosnik przenośny JBL</t>
  </si>
  <si>
    <t>000268642</t>
  </si>
  <si>
    <t>Acer Aspire 5</t>
  </si>
  <si>
    <t>Google Chromecast</t>
  </si>
  <si>
    <t>Telewizor UE49NU7102 Samsung</t>
  </si>
  <si>
    <t>Drukarka HP LJ PRO 400</t>
  </si>
  <si>
    <t>Klimatyzator Fujitsu ASYG 09</t>
  </si>
  <si>
    <t>Kontroler bezprzewodowy DSSS EA4000T</t>
  </si>
  <si>
    <t>Skrzynia transportowa 50BP-CHRG z funkcją ładowania</t>
  </si>
  <si>
    <t>Mikrofon pojemnościowy Novox NC-1</t>
  </si>
  <si>
    <t>Centralny zasilacz awaryjny SCHRACK USML2D T1</t>
  </si>
  <si>
    <t>Infrastruktura okablowania strukturalnego ( logiczna i energetyczna w budynku UG Piecki)</t>
  </si>
  <si>
    <t>Serwer DELL PowerEdge R640</t>
  </si>
  <si>
    <t>Przełącznik sieciowy DELL N2048</t>
  </si>
  <si>
    <t>Skaner Kodak Alaris S2060W</t>
  </si>
  <si>
    <t>UTM Fortigate 61E</t>
  </si>
  <si>
    <t>Laptop Lenovo V320-17IKB (i5-8250U/8GB/256 GB SSD/DVD-RW/17,3” FHD/Win10 Pro</t>
  </si>
  <si>
    <t>Kamera IP Full HD IPEB-2MP-28-1</t>
  </si>
  <si>
    <t xml:space="preserve">Budynek przy szkole + budynek po szkole </t>
  </si>
  <si>
    <t>Piecki  dz. 643/39 k/Kościoła</t>
  </si>
  <si>
    <t>Szklarnia</t>
  </si>
  <si>
    <t>OSA</t>
  </si>
  <si>
    <t>siłownia zewnętrzna</t>
  </si>
  <si>
    <t>Nowe Kiełbonki</t>
  </si>
  <si>
    <t>Dłużec</t>
  </si>
  <si>
    <t xml:space="preserve">pomost Krutyń  </t>
  </si>
  <si>
    <t>pomost rekreacyjny drewniany</t>
  </si>
  <si>
    <t>Rzeka Krutyń dz. 224/1 o. Krutyń</t>
  </si>
  <si>
    <t>pomost Stare Kiełbonki</t>
  </si>
  <si>
    <t>Jez. Nowe Kiełbonki na wys. dz. 182/3 o. Stare Kiełbonki</t>
  </si>
  <si>
    <t xml:space="preserve">pomost Cierzpięty </t>
  </si>
  <si>
    <t>Jez. Mokre na wys. dz. nr ewid. 79/3 o. Cierzpięty</t>
  </si>
  <si>
    <t>pomost Prusinowo</t>
  </si>
  <si>
    <t>Jez. Nawiady  na wys. dz. nr ewid. 65/2 o. Prusinowo</t>
  </si>
  <si>
    <t>Pomost Zgon</t>
  </si>
  <si>
    <t>Jez. Mokre na wys. dz. nr ewid. 3/7 o. Zgon</t>
  </si>
  <si>
    <t>pomost Dłużec</t>
  </si>
  <si>
    <t>Jez. Dłużec na wys. dz. nr ewid. 340/4 o. Dłużec</t>
  </si>
  <si>
    <t>pomost Nawiady</t>
  </si>
  <si>
    <t>Jez. Nawiady  na wys. dz. nr ewid. 265 o. Nawiady</t>
  </si>
  <si>
    <t>pomost Nowy Zyzdrój</t>
  </si>
  <si>
    <t>Jez. Zyzdrój Wielki na wys. dz. nr ewid. 227/1 o. Nowe Kiełbonki</t>
  </si>
  <si>
    <t>jez. Mokre na wys. dz. nr ewid. 60 o. Zgon</t>
  </si>
  <si>
    <t>Wiata rekreacyjna Dobry Lasek</t>
  </si>
  <si>
    <t>wiata drewniana rekreacyjna</t>
  </si>
  <si>
    <t>2017/2018</t>
  </si>
  <si>
    <t>Dobry Lasek d.z nr ewid. 131/4</t>
  </si>
  <si>
    <t xml:space="preserve">Budynek mieszkalny wielorodzinny wraz z zagospodarowaniem terenu </t>
  </si>
  <si>
    <t>1390,77m2</t>
  </si>
  <si>
    <t>czy budynek jest użytkowany?</t>
  </si>
  <si>
    <t>mienie będące w posiadaniu (użytkowane) na podstawie umów najmu, dzierżawy, użytkowania, leasingu lub umów pokrewnych</t>
  </si>
  <si>
    <t>gasnice,system alarmowy-umowa na interwencje napadowo/włamaniowe</t>
  </si>
  <si>
    <t>Smartfon XIAOMI REDMI NOTE 7</t>
  </si>
  <si>
    <t>Monitor Multimedialny MAC 65"</t>
  </si>
  <si>
    <t>Smartfon HUAWEI P SMART</t>
  </si>
  <si>
    <t>NOTEBOOK HP 450G5</t>
  </si>
  <si>
    <t>zestaw komputerowy Intel Core 13-8100 S1151, Monitor AOC, Microsoft, Windows, Office</t>
  </si>
  <si>
    <t>czy budynek jest przeeznaczony do rozbiórki</t>
  </si>
  <si>
    <t>Projektor Acer</t>
  </si>
  <si>
    <t>Projektor Benq</t>
  </si>
  <si>
    <t>85.20. Z</t>
  </si>
  <si>
    <t>1km od stawu</t>
  </si>
  <si>
    <t>odległość od najbliższej rzeki lub innego zbiornika wodnego</t>
  </si>
  <si>
    <t>Monitor Interaktywny AVTEK 65</t>
  </si>
  <si>
    <t>Acer A315</t>
  </si>
  <si>
    <t>Laptop HP15</t>
  </si>
  <si>
    <t>Projektor Epson EB-S05 3L</t>
  </si>
  <si>
    <t xml:space="preserve">Router Ubiquti Unifi </t>
  </si>
  <si>
    <t>Myjka Ciśnieniowa Karcher K5</t>
  </si>
  <si>
    <t>Odkurzacz Karcher WD3 P</t>
  </si>
  <si>
    <t>Drukarka Cannon szt 2</t>
  </si>
  <si>
    <t>Magnetofon lenco</t>
  </si>
  <si>
    <t>Laptop DellVostro szt. 2</t>
  </si>
  <si>
    <t>Osiedle Lawendowe 12, 11-710 Piecki</t>
  </si>
  <si>
    <t>Klub Dziecięcy</t>
  </si>
  <si>
    <t>Mury wykonane z gazobetonu, strop betonowy, konstrukcja dachu drewniana pokryta blachodachówką</t>
  </si>
  <si>
    <t>1 km od stawu, który jest zbiornikiem sztucznym</t>
  </si>
  <si>
    <t>Klub Dziecięcy Słoneczko</t>
  </si>
  <si>
    <t>drukarka</t>
  </si>
  <si>
    <t>STANOWISKO KOMPUTEROWE MONITORING OCZYSZCZALNIA</t>
  </si>
  <si>
    <t>namiot bankietowy, wartość 8484,77 zł; 8 rowerów za 8634,00 zł</t>
  </si>
  <si>
    <t>Samorządowe Przedszkole "Słoneczny Zakątek" w Pieckach</t>
  </si>
  <si>
    <t>Wykaz maszyn i urządzeń do ubezpieczenia od awarii</t>
  </si>
  <si>
    <t>L.P.</t>
  </si>
  <si>
    <t>Nazwa maszyny (urządzenia)</t>
  </si>
  <si>
    <t>Numer seryjny</t>
  </si>
  <si>
    <t>Moc, wydajność, cinienie</t>
  </si>
  <si>
    <t>Producent</t>
  </si>
  <si>
    <t>Suma ubezpieczenia (wartość odtworzeniowa)</t>
  </si>
  <si>
    <t xml:space="preserve">opis zabezpieczeń przed awarią (dodatkowe do wymaganych przepisami lub zaleceniami producenta)                 </t>
  </si>
  <si>
    <t>Miejsce ubezpieczenia (adres)</t>
  </si>
  <si>
    <t>Kocioł grzewczy KSW 40 Plus</t>
  </si>
  <si>
    <t>O327</t>
  </si>
  <si>
    <t>40kw</t>
  </si>
  <si>
    <t>Envo</t>
  </si>
  <si>
    <t>Nie (piwnica)</t>
  </si>
  <si>
    <t>drewno, pokrycie dachówka cementowa</t>
  </si>
  <si>
    <t>dobry pod kontrola kominiarzy</t>
  </si>
  <si>
    <t>częściowo 1/4 bud.</t>
  </si>
  <si>
    <t>Lenovo 310-11IAP szt.13</t>
  </si>
  <si>
    <t>Kocioł grzewczy Moderator</t>
  </si>
  <si>
    <t>Moderator</t>
  </si>
  <si>
    <t>Nie (suterena)</t>
  </si>
  <si>
    <t>Zmywarka Elektrolux EsF9510</t>
  </si>
  <si>
    <t>gaśnice - szt. 3, systemy hydrantowe poza budynkiem - 2 szt., czujniki - brak, kraty w oknach - nie,  alarm p/włamaniowy</t>
  </si>
  <si>
    <t>gaśnice - 10 szt.,
systemy hydrantowe - 7 szt.,
klapa dymowa - 1 szt., czujniki - brak</t>
  </si>
  <si>
    <t>MAX EKO 200</t>
  </si>
  <si>
    <t>200kW</t>
  </si>
  <si>
    <t>Heitz</t>
  </si>
  <si>
    <t>urządzenie zabezpieczające przed zanikiem napięcia</t>
  </si>
  <si>
    <t>Szkoła Podstawowa w Nawiadach, 11-710 Piecki, Nawiady 31</t>
  </si>
  <si>
    <t>Wymiana okien,remont piwnicy  - izolacja przeciwwilgotnościowa 2018</t>
  </si>
  <si>
    <t xml:space="preserve">8891z </t>
  </si>
  <si>
    <t>informacja o remontach</t>
  </si>
  <si>
    <t>piec na biomasę</t>
  </si>
  <si>
    <t>B10000100004</t>
  </si>
  <si>
    <t>1000KW</t>
  </si>
  <si>
    <t>ARIMAX BIO</t>
  </si>
  <si>
    <t>GAŚNICE NA PODAJNIKU, ZAWÓR BEZPIECZEŃSTWA, P.POŻ, OTWARTE NACZYNIE ZBIORCZE</t>
  </si>
  <si>
    <t>Piecki, ul. Polna 3A</t>
  </si>
  <si>
    <t>piec na zrębkę</t>
  </si>
  <si>
    <t>GRAS ENERGA</t>
  </si>
  <si>
    <t>ZAWÓR BEZPIECZEŃSTWA, TRYSKACZ Z CZUJNIKIEM TEMPERATURY Z CENTRALI P.POŻ</t>
  </si>
  <si>
    <t>piec na olej</t>
  </si>
  <si>
    <t>1300-1600KW</t>
  </si>
  <si>
    <t>BUDERUS</t>
  </si>
  <si>
    <t xml:space="preserve">ZAWÓR BEZPIECZEŃSTWA, </t>
  </si>
  <si>
    <t>1 km</t>
  </si>
  <si>
    <t>Macierz dyskowa DELL SCv3020 + 3 nowe dyski</t>
  </si>
  <si>
    <t xml:space="preserve"> Wykaz monitoringu wizyjnego </t>
  </si>
  <si>
    <t>1968-2019</t>
  </si>
  <si>
    <t>bd</t>
  </si>
  <si>
    <t>Dłużec kolonia dz. 635</t>
  </si>
  <si>
    <t>Eternit</t>
  </si>
  <si>
    <t>Punkt Selektywnej Zbiórki Odpadów</t>
  </si>
  <si>
    <t>nr dz. 82/14 obręb Piecki</t>
  </si>
  <si>
    <t>infrastruktura</t>
  </si>
  <si>
    <t>Kontynery</t>
  </si>
  <si>
    <t>Teren rekreacyjny w Pieckach</t>
  </si>
  <si>
    <t>Teren rekreacyjny wraz z infrastrukturą</t>
  </si>
  <si>
    <t>1170,207,643/39,643/40 obr. Piecki</t>
  </si>
  <si>
    <t>Wyposażenie</t>
  </si>
  <si>
    <t>Tor rowerowy Pumptrack</t>
  </si>
  <si>
    <t>tor rowerowy</t>
  </si>
  <si>
    <t>dz. nr 634/45 obr. Piecki</t>
  </si>
  <si>
    <t>remont 2020</t>
  </si>
  <si>
    <t>razem całość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</si>
  <si>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</si>
  <si>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monitoringu </t>
    </r>
    <r>
      <rPr>
        <b/>
        <i/>
        <u val="single"/>
        <sz val="10"/>
        <rFont val="Arial"/>
        <family val="2"/>
      </rPr>
      <t>wizyjnego</t>
    </r>
  </si>
  <si>
    <t>wykaz sprzętu elektronicznego</t>
  </si>
  <si>
    <t xml:space="preserve">WYKAZ LOKALIZACJI, W KTÓRYCH PROWADZONA JEST DZIAŁALNOŚĆ ORAZ LOKALIZACJI, GDZIE ZNAJDUJE SIĘ MIENIE NALEŻĄCE DO JEDNOSTEK GMINY PIECKI </t>
  </si>
  <si>
    <t>Tabela nr 7</t>
  </si>
  <si>
    <t>tabela nr 4</t>
  </si>
  <si>
    <t>Tabela nr 3</t>
  </si>
  <si>
    <t>tabela nr 1</t>
  </si>
  <si>
    <t>monitoringo obiektu</t>
  </si>
  <si>
    <t>stropodach papa</t>
  </si>
  <si>
    <t>5km od jeziora</t>
  </si>
  <si>
    <t>Kocioł grzewczy na olej opałowy</t>
  </si>
  <si>
    <t>63040291-007170-1054</t>
  </si>
  <si>
    <t>86-105kW</t>
  </si>
  <si>
    <t>piec w zamkniętym pomieszczeniu budynku</t>
  </si>
  <si>
    <t>1/1</t>
  </si>
  <si>
    <t>zły</t>
  </si>
  <si>
    <t>b.dobry</t>
  </si>
  <si>
    <t xml:space="preserve">gaśnica </t>
  </si>
  <si>
    <t xml:space="preserve">Budynek gospodarczy po szkole </t>
  </si>
  <si>
    <t>Rosocha 2</t>
  </si>
  <si>
    <t>budynek mieszkalny 3-lokalowy</t>
  </si>
  <si>
    <t>NIP</t>
  </si>
  <si>
    <t xml:space="preserve">Budżet </t>
  </si>
  <si>
    <t>Laptop HP 255 G7 4 szt.</t>
  </si>
  <si>
    <t>Telefon SAMSUNG Galaxy M51 1 szt.</t>
  </si>
  <si>
    <t>Kamera Foropułapka TV-9840MA MMS 4G - 3szt,</t>
  </si>
  <si>
    <t>gaśnice, hydrant</t>
  </si>
  <si>
    <t>rozbudowa o pom. Świetlicy</t>
  </si>
  <si>
    <t>Stadion</t>
  </si>
  <si>
    <t>budynek socjalny</t>
  </si>
  <si>
    <t>Gajne dz. 224</t>
  </si>
  <si>
    <t>Babieta dz. 3122/3</t>
  </si>
  <si>
    <t>Czaszkowo dz. 1161/1</t>
  </si>
  <si>
    <t>Cierzpięty dz. 214</t>
  </si>
  <si>
    <t>Lipowo dz. 3085/15,</t>
  </si>
  <si>
    <t>Lipowo dz. 3084/10</t>
  </si>
  <si>
    <t>Rutkowo dz. 74/38</t>
  </si>
  <si>
    <t>Gant dz.70/5</t>
  </si>
  <si>
    <t>Ławny Lasek 3200/2</t>
  </si>
  <si>
    <t>Krutyń dz. 70</t>
  </si>
  <si>
    <t>Zgon dz. 9</t>
  </si>
  <si>
    <t>Mojtyny dz. 80/2</t>
  </si>
  <si>
    <t>Machary dz. 290</t>
  </si>
  <si>
    <t>Machary PGR dz. 320/85</t>
  </si>
  <si>
    <t>Nawiady kol. dz. 71</t>
  </si>
  <si>
    <t>Jakubowo dz. 96,277/2</t>
  </si>
  <si>
    <t>Stare Kiełbonki dz. 306/5</t>
  </si>
  <si>
    <t>Stare Kiełbonki dz. 344/2</t>
  </si>
  <si>
    <t>Piecki dz. 150/4 (obw.drogowy)</t>
  </si>
  <si>
    <t>Piecki dz. 644/3 (skrzyżowanie)</t>
  </si>
  <si>
    <t>Krutyń przy szkole</t>
  </si>
  <si>
    <t>Machary przy świetlicy dz.48,49</t>
  </si>
  <si>
    <t>Stare Kiebłonki -budynek po byłej szkole</t>
  </si>
  <si>
    <t>plac ćwiczeń</t>
  </si>
  <si>
    <t>Wiata-scena drewniana</t>
  </si>
  <si>
    <t>Zyzdrojowy Piecek - Plac zabaw</t>
  </si>
  <si>
    <t>plac zabaw - zwiększenie</t>
  </si>
  <si>
    <t>Nowe Kiełbonki Plac zabaw - Zwiększenie</t>
  </si>
  <si>
    <t>Bobrówko - Plac Zabaw</t>
  </si>
  <si>
    <t>plac zabaw - nowy</t>
  </si>
  <si>
    <t xml:space="preserve">Ławeczka ks. Twardowskiego </t>
  </si>
  <si>
    <t>obiekt rekreacyjny - nowy</t>
  </si>
  <si>
    <t>KOMPUTER DELL</t>
  </si>
  <si>
    <t>ZESTAW DO POMIARU TLENU-OCZYSZCZALNAI</t>
  </si>
  <si>
    <t>DRUKARKA HONNEYWELL</t>
  </si>
  <si>
    <t>251001-07192-00259-5785865</t>
  </si>
  <si>
    <t>BDB</t>
  </si>
  <si>
    <t>NIE DOTYCZY</t>
  </si>
  <si>
    <t>Obsługa wszystkich placówek oświatowych na terenie gminy pod względem organizacyjnym, kadrowym, finansowym</t>
  </si>
  <si>
    <t>Monitor Interaktywny Avtek 55</t>
  </si>
  <si>
    <t>Telewizor UE55TU8502U</t>
  </si>
  <si>
    <t>Projektor BenQ MS527</t>
  </si>
  <si>
    <t>Blender Hendi 400</t>
  </si>
  <si>
    <t>Niszczarka AutoMax 100M</t>
  </si>
  <si>
    <t>Tablet Huawei Media Pad T3</t>
  </si>
  <si>
    <t>Acer Aspier 3 A315</t>
  </si>
  <si>
    <t>Tablet Lenovo TAB M10 - 699zł/szt. - 6szt.</t>
  </si>
  <si>
    <t>Router TP-LINK AC750</t>
  </si>
  <si>
    <t>Projektor Acer X128HP</t>
  </si>
  <si>
    <t>Brother DCP-L2540D - 682,65zł/szt. - 4szt.</t>
  </si>
  <si>
    <t>Laptop HP15 db1029nw - 2202,93zł/szt. - 20szt.</t>
  </si>
  <si>
    <t>hp250 G7 - 2184,48zł/szt. - 27szt.</t>
  </si>
  <si>
    <t>Czytnik Datalogic QW212</t>
  </si>
  <si>
    <t>Router TP-LINK Archer VR400</t>
  </si>
  <si>
    <t>80m</t>
  </si>
  <si>
    <t>Kopiarka Konica Minolta C220</t>
  </si>
  <si>
    <t xml:space="preserve">Lodówka Amica </t>
  </si>
  <si>
    <t>100 m od jeziora</t>
  </si>
  <si>
    <t>edukacja</t>
  </si>
  <si>
    <t>do nauczania</t>
  </si>
  <si>
    <t>Kopiarka Konica Minolta</t>
  </si>
  <si>
    <t>Komputry stacjonarne HP 280 G1 + monitor  Samsung</t>
  </si>
  <si>
    <t>Laptop Hp15,6 250 G7 szt. 7</t>
  </si>
  <si>
    <t>Laptop Hp 15 db szt 6</t>
  </si>
  <si>
    <t>Laptop Hp450 G2 szt 3</t>
  </si>
  <si>
    <t>Drukarka Brother typ 1 szt 1</t>
  </si>
  <si>
    <t>Niszczarka Rexel Promax Strip Cut RES1535</t>
  </si>
  <si>
    <t>Telefon Samsung Galaxy A10 32GB Dual SIM Black</t>
  </si>
  <si>
    <t>Laptop DELL Inspiron 15 5593-4551</t>
  </si>
  <si>
    <t>Brother MFC-L2712DN</t>
  </si>
  <si>
    <t>Pomoc społeczna dla osób niepełnosprawnych z upośledzeniem bez zakwaterowania</t>
  </si>
  <si>
    <t>Komputer HP 290 G2 i5-9500/8GB/256SSD</t>
  </si>
  <si>
    <t>Kserokopiarka Konica Minolta Bizhub 224e</t>
  </si>
  <si>
    <t xml:space="preserve"> Komputer HP 290 G2 i3-9100/8GB/256SSD</t>
  </si>
  <si>
    <t>Zestaw Xbox One S</t>
  </si>
  <si>
    <t>Cisco SG350-28 28-port Gigabit Managed Switch</t>
  </si>
  <si>
    <t>Cisco RV340 Dual WAN Gigabit VPN Router</t>
  </si>
  <si>
    <t>Laptop HP 255 G7</t>
  </si>
  <si>
    <t>Laptop HP 255 G8</t>
  </si>
  <si>
    <t>Laptop HP 255 G9</t>
  </si>
  <si>
    <t xml:space="preserve"> PocetBook Touch HD 3 Metalic Gray</t>
  </si>
  <si>
    <t>Prowadzenie zajęć dla mieszkańców – dzieci młodzieży, dorosłych, biblioteka</t>
  </si>
  <si>
    <t>dreniany</t>
  </si>
  <si>
    <t>dachówka</t>
  </si>
  <si>
    <t xml:space="preserve">Muzeum Regionalne im. Walentyny Dermackiej z Sapiehów w Pieckach ul. Zwycięstwa 48 11-710 Piecki </t>
  </si>
  <si>
    <t xml:space="preserve">opieka nad dziećmi </t>
  </si>
  <si>
    <t>zestaw SmartFloor</t>
  </si>
  <si>
    <t>Telewizor SAMSUNG 32 cale</t>
  </si>
  <si>
    <t>Telewizor SAMSUNG 50 cali</t>
  </si>
  <si>
    <t>Niszczarka biurowa szt 1</t>
  </si>
  <si>
    <t xml:space="preserve">RAZEM </t>
  </si>
  <si>
    <t>Czy maszyna (urządzenie) jest eksploatowana pod ziemią?</t>
  </si>
  <si>
    <t xml:space="preserve">solary na budynku sali gimnastycznej- 60 000,00 zł i na budynku szkoły fotowotaika 121 380,34 zł </t>
  </si>
  <si>
    <t xml:space="preserve">fotowoltaika 136 234,80 </t>
  </si>
  <si>
    <t>Aparat cyfrowy Panasonic Lumix S1 (DC-S1E-K)</t>
  </si>
  <si>
    <t>Obiektyw typ 2 Sigma 14-24/2.8 A DG DN L-Mount</t>
  </si>
  <si>
    <t>Obiektyw typ 3 SIGMA Art 85mm F1.4 DG DN do L-MOUNT</t>
  </si>
  <si>
    <t>Profesjonalne urządzenie do transmisji video Blackmagic Web Presenter 4K</t>
  </si>
  <si>
    <t>kamera sportowa z akcesororiami  Kamera GoPro HERO 10 Black + Puluz PKT27 Zestaw Akcesoriów do Kamer Sportowych</t>
  </si>
  <si>
    <t>projektor multimedialny krótkogniskowy Projektor Optoma EH200ST</t>
  </si>
  <si>
    <t>Profesjonalny mikrofon do aparatu Rode VideoMic Pro+</t>
  </si>
  <si>
    <t>Profesjonalny mikrofon krawatowy do aparatu Rode Wireless Go II</t>
  </si>
  <si>
    <t>Mikrofon pojemnościowy Audio-Technica AT2035</t>
  </si>
  <si>
    <t>Interfejs do mikrofonów z dodatkam Focusrite Scarlett 4i4 3rd Gen</t>
  </si>
  <si>
    <t>Tablet Huion Kamvas Pro 16</t>
  </si>
  <si>
    <t>Laptop HP Pavilion Gaming i5-11300H/8GB/512/Win11 GTX1650</t>
  </si>
  <si>
    <t>Komputer do montażu i edycji Lenovo Legion 7-15 i7-10750H/16GB/1TB/Win10 RTX2060 144Hz
+ Logitech MK295 Silent Wireless grafitowy</t>
  </si>
  <si>
    <t>Przenośne urządzenie z wbudowaną pentlą Stacja / pętla indukcyjna dla niedosłyszących Geemarc LoopHEAR LH102 V2</t>
  </si>
  <si>
    <t>wykaz pojazdów Gminy Piecki</t>
  </si>
  <si>
    <t>Dane pojazdów</t>
  </si>
  <si>
    <t>Marka</t>
  </si>
  <si>
    <t>Typ, model</t>
  </si>
  <si>
    <t>Nr podw./ nadw.</t>
  </si>
  <si>
    <t>Nr rej.</t>
  </si>
  <si>
    <t>Rodzaj         (osobowy/ ciężarowy/ specjalny)</t>
  </si>
  <si>
    <t>Poj.</t>
  </si>
  <si>
    <t>Rok prod.</t>
  </si>
  <si>
    <t>Data I rejestracji</t>
  </si>
  <si>
    <t>Ilość miejsc</t>
  </si>
  <si>
    <t>Ładowność</t>
  </si>
  <si>
    <t>Czy pojazd służy do nauki jazdy?</t>
  </si>
  <si>
    <t>Przebieg</t>
  </si>
  <si>
    <t>Zabezpieczenia przeciwkradzieżowe</t>
  </si>
  <si>
    <t>Ryzyka podlegające ubezpieczeniu w danym pojeździe (wybrane ryzyka zaznaczone X)</t>
  </si>
  <si>
    <t>Od</t>
  </si>
  <si>
    <t>Do</t>
  </si>
  <si>
    <t>OC</t>
  </si>
  <si>
    <t>NW</t>
  </si>
  <si>
    <t>AC/KR</t>
  </si>
  <si>
    <t>ASS</t>
  </si>
  <si>
    <t>Volkswagen</t>
  </si>
  <si>
    <t>T4 furgon</t>
  </si>
  <si>
    <t>WV1ZZZ70ZYX050681</t>
  </si>
  <si>
    <t>NMR A033</t>
  </si>
  <si>
    <t>osobowy</t>
  </si>
  <si>
    <t>2800 kg</t>
  </si>
  <si>
    <t>zabezpieczenia fabryczne</t>
  </si>
  <si>
    <t>Caddy</t>
  </si>
  <si>
    <t>WV2ZZZ2KZHX051205</t>
  </si>
  <si>
    <t>NMR01WM</t>
  </si>
  <si>
    <t>1420 kg</t>
  </si>
  <si>
    <t>zabezpieczenia fabryczne, monitoring logistyczny</t>
  </si>
  <si>
    <t>rozszerzony</t>
  </si>
  <si>
    <t>Mercedes Benz</t>
  </si>
  <si>
    <t>Atego 1529AF</t>
  </si>
  <si>
    <t>WDB9763741L807339</t>
  </si>
  <si>
    <t>NMR53RJ</t>
  </si>
  <si>
    <t>specjalny</t>
  </si>
  <si>
    <t>7,5 t</t>
  </si>
  <si>
    <t>OSP Nawiady, Nawiady 45 11-710 Piecki</t>
  </si>
  <si>
    <t>Gaz</t>
  </si>
  <si>
    <t>gazela</t>
  </si>
  <si>
    <t>Z3B3302967R004011</t>
  </si>
  <si>
    <t>NMRX201</t>
  </si>
  <si>
    <t>3,5 t</t>
  </si>
  <si>
    <t xml:space="preserve"> Zakład Gospodarki Komunalnej i Mieszkaniowej sp. zo.o.</t>
  </si>
  <si>
    <t>MTZ</t>
  </si>
  <si>
    <t>D-243</t>
  </si>
  <si>
    <t>10504P</t>
  </si>
  <si>
    <t>S039</t>
  </si>
  <si>
    <t>SPECJALNY</t>
  </si>
  <si>
    <t>12.01.1993</t>
  </si>
  <si>
    <t>WYWROTKA</t>
  </si>
  <si>
    <t>OLY2753</t>
  </si>
  <si>
    <t>PRZYCZEPA</t>
  </si>
  <si>
    <t>12.07.1978</t>
  </si>
  <si>
    <t>F070</t>
  </si>
  <si>
    <t>OLW8209</t>
  </si>
  <si>
    <t>trafic  JL/CN</t>
  </si>
  <si>
    <t>VF1JLB7B2EY537992</t>
  </si>
  <si>
    <t>NMR81UH</t>
  </si>
  <si>
    <t>OSOBOWY</t>
  </si>
  <si>
    <t>28.08.2014</t>
  </si>
  <si>
    <t>immobilieser</t>
  </si>
  <si>
    <t>GOK Pegaz</t>
  </si>
  <si>
    <t>RENAULT</t>
  </si>
  <si>
    <t>VF1KCTGEF39447426</t>
  </si>
  <si>
    <t>10.04.2008</t>
  </si>
  <si>
    <t>600kG</t>
  </si>
  <si>
    <t xml:space="preserve">Muzeum Regionalne im. Walentyny Dermackiej z Sapiehów w Pieckach </t>
  </si>
  <si>
    <t xml:space="preserve">ul. Zwycięstwa 48 11-710 Piecki </t>
  </si>
  <si>
    <t xml:space="preserve">suma ubezpieczenia </t>
  </si>
  <si>
    <t>czy jest wyposażony w windę? (TAK/NIE)</t>
  </si>
  <si>
    <t>Biuro ZOPO - budynek Szkoły Podstawowej im. Karola Wojtyły w Pieckach, ul. Zwycięstwa 23, 11-710 Piecki</t>
  </si>
  <si>
    <t>Gaśnice GP-6 - 1 sztuka, 2 hydranty wodne na każdm piiętrze. Alarm w zależności od pracy szkoły- część doby lub całodobowo.</t>
  </si>
  <si>
    <t>monitor komp.</t>
  </si>
  <si>
    <t>35.30;36.00;37.00;38.11;81.30;39.00</t>
  </si>
  <si>
    <t>WYTWARZANIE CIEPŁA I CIEPŁEJ WODY, WYDOBYCIE I DOSTARCZANIE ZIMNEJ WODY, ODBIÓR ŚCIEKÓW, UTRZYMANIE ZIELENI, PSZOK, INNE</t>
  </si>
  <si>
    <t>11-710 PIECKI, UL. POLNA 3A</t>
  </si>
  <si>
    <t>CIEPŁOWNIA</t>
  </si>
  <si>
    <t>HYDROFORNIA</t>
  </si>
  <si>
    <t>SIEĆ WODNO-KANALIZACYJNA</t>
  </si>
  <si>
    <t>HYDROFORNIA PIECKI</t>
  </si>
  <si>
    <t>JAKUBOWO</t>
  </si>
  <si>
    <t>BREJDYNY</t>
  </si>
  <si>
    <t>MACHARY</t>
  </si>
  <si>
    <t>BABIĘTA</t>
  </si>
  <si>
    <t>GMINA PIECKI (NAJEM)</t>
  </si>
  <si>
    <t>GMINA PIECKI (WŁASNE)</t>
  </si>
  <si>
    <t>11-710 PIECKI, OSIEDLE LAWENDOWE NR 13</t>
  </si>
  <si>
    <t>11-710 PIECKI, PRZEMYSŁOWA</t>
  </si>
  <si>
    <t>INSTALACJA TRYSKACZOWA, HYDRANTY ZEWNETRZNE, MONITORING</t>
  </si>
  <si>
    <t>BETON, CEGŁA</t>
  </si>
  <si>
    <t>PŁYTY BETONOWE</t>
  </si>
  <si>
    <t>GAZOBETON</t>
  </si>
  <si>
    <t>BETON</t>
  </si>
  <si>
    <t>PŁASKI, BETON</t>
  </si>
  <si>
    <t>DREWNIANY 2-SPADOWY</t>
  </si>
  <si>
    <t>PŁASKI, PAPA</t>
  </si>
  <si>
    <t>BLOCZEK SILIKATOWY</t>
  </si>
  <si>
    <t>ŻELBETONOWE</t>
  </si>
  <si>
    <t>BETON, WEŁNA</t>
  </si>
  <si>
    <t>SYSTEM KOMPUTEROWY E-USŁUGA</t>
  </si>
  <si>
    <t>047-B</t>
  </si>
  <si>
    <t>Opieka nad dziećmi do lat 3. Kod PKD 8891z</t>
  </si>
  <si>
    <t>Monitoring, sygnał alarmowy przekazywany jest na terenie obiektu i do agencji ochrony. Obiekt wyposażony hydranty wewnętrzne typ "PN-EN 671-1" - 2 szt, gaśnice proszkowe 2 kg 13A 89B C - 3 szt., gaśnica proszkowa 4 kg 27A 144B C - 1 szt.</t>
  </si>
  <si>
    <t>tak, 
częściowo</t>
  </si>
  <si>
    <t>11-710 Piecki, ul. Zwycięstwa 20/4</t>
  </si>
  <si>
    <t>renault carpol</t>
  </si>
  <si>
    <t>Działalność dydaktyczno-wychowawczo-opiekuńcza</t>
  </si>
  <si>
    <t>Samorządowe Przedszkole " Słoneczny Zakątek"</t>
  </si>
  <si>
    <t>drewniana pokryta blachodachówką</t>
  </si>
  <si>
    <t>Oświatowo-wychowawcza</t>
  </si>
  <si>
    <t>1933</t>
  </si>
  <si>
    <t>1900</t>
  </si>
  <si>
    <t>krutyń 23 11-710 piecki</t>
  </si>
  <si>
    <t>Czytnik kodów WD-320C</t>
  </si>
  <si>
    <t>Niszczarka Rexel 90X</t>
  </si>
  <si>
    <t>Głośnik EV ZLX15BT - 2szt.</t>
  </si>
  <si>
    <t>Mikrofon Behringer TM1</t>
  </si>
  <si>
    <t>Telefon Samsung Galaxy A12 DS. - 3szt.</t>
  </si>
  <si>
    <t>Aparat Canon G5X - 3szt.</t>
  </si>
  <si>
    <t>Gimbal AK2000S</t>
  </si>
  <si>
    <t>Mikrofon Comica CUM-V20</t>
  </si>
  <si>
    <t>Mikroport Boya BY--WM4</t>
  </si>
  <si>
    <t xml:space="preserve">Stacja lutownicz </t>
  </si>
  <si>
    <t>Kamera Sony 4K FDR-AX43</t>
  </si>
  <si>
    <t>Laptop lenovo IdeaPad 3-15</t>
  </si>
  <si>
    <t>Drukarka 3D Banach School</t>
  </si>
  <si>
    <t>Zmywarka</t>
  </si>
  <si>
    <t xml:space="preserve">Lodówka </t>
  </si>
  <si>
    <t>Robot wielofunkcyjny</t>
  </si>
  <si>
    <t>Płyta indukcyjna - 4szt.</t>
  </si>
  <si>
    <t>Zestaw mikrofonów shure</t>
  </si>
  <si>
    <t>Kuchnia elektryczna z piekarnikiem</t>
  </si>
  <si>
    <t>Mikser MPM 350 V.V Ultra</t>
  </si>
  <si>
    <t>GOPS Piecki, ul. Zwyciestwa 35/2,11-710 Piecki</t>
  </si>
  <si>
    <t>Budynek gospodarczo-garażowy, ul. Zwycięstwa 37,11-710 Piecki</t>
  </si>
  <si>
    <t xml:space="preserve">laptop  Dell Vostro 3401 </t>
  </si>
  <si>
    <t>ul. Zwycięstwa 34, 11-710 Piecki</t>
  </si>
  <si>
    <t>DELL Dyski twarde do macierzy 3 szt.</t>
  </si>
  <si>
    <t>Telefon XIAOMI POCO X3 Pro</t>
  </si>
  <si>
    <t>Radiotelefon MOTOROLA T82 Extreme 20 szt</t>
  </si>
  <si>
    <t>Telefon SAMSUNG Galaxy A52S 1 szt.</t>
  </si>
  <si>
    <t>Telefon SAMSUNG Galaxy A52 1 szt.</t>
  </si>
  <si>
    <t>Agregat prądotwórczy 1500 TR/MIN 46 kVA</t>
  </si>
  <si>
    <t>Agregat prądotwórczy SMG-16TE-K-AVR K16PKT01-006</t>
  </si>
  <si>
    <t>Gospodarczy + po SP</t>
  </si>
  <si>
    <t xml:space="preserve">gospodarczy </t>
  </si>
  <si>
    <t>Budynek Administracyjny Stary + fotowotaika 72 631,50  zł</t>
  </si>
  <si>
    <t>gaśnice,hydrant</t>
  </si>
  <si>
    <t>Piecki ul. Zwycięstwa 34</t>
  </si>
  <si>
    <t>Budynek Gospodarczy Garaż</t>
  </si>
  <si>
    <t xml:space="preserve">Budynek OSP-świetlica </t>
  </si>
  <si>
    <t>Drewniany- dachówka</t>
  </si>
  <si>
    <t>Wymiana pokrycia dachowego 2022</t>
  </si>
  <si>
    <t>BRAK</t>
  </si>
  <si>
    <t>Budynek świetlicy</t>
  </si>
  <si>
    <t>Brejdyny 32</t>
  </si>
  <si>
    <t>Prusinowo 14</t>
  </si>
  <si>
    <t>Dłużec55</t>
  </si>
  <si>
    <t>gaśnica</t>
  </si>
  <si>
    <t>Piecki 35, ul. Zwyciestwa</t>
  </si>
  <si>
    <t>drew.-blacjodachówka</t>
  </si>
  <si>
    <t xml:space="preserve">drewno </t>
  </si>
  <si>
    <t>Remont pomieszczeń 2021 r.</t>
  </si>
  <si>
    <t>W trakcie modernizacji</t>
  </si>
  <si>
    <t>Po remoncie elewacji drewnianej</t>
  </si>
  <si>
    <t>B/U</t>
  </si>
  <si>
    <t>b/u</t>
  </si>
  <si>
    <t>doststeczny</t>
  </si>
  <si>
    <t>donbry</t>
  </si>
  <si>
    <t>Brejdyny dz. 166/1,415/3</t>
  </si>
  <si>
    <t>Krzywy Róg dz. 114,.107</t>
  </si>
  <si>
    <t>Mojtyny dz. 68/3</t>
  </si>
  <si>
    <t>Machary przy świetlicy dz. 47</t>
  </si>
  <si>
    <t>Nowe Kiełbonki dz. 74/3</t>
  </si>
  <si>
    <t>Kolonia Mostek dz. 3279/1</t>
  </si>
  <si>
    <t xml:space="preserve">budynek mieszkalny 7-lokalowy Wspólnota mieszkaniowa . Powołany Zarząd. </t>
  </si>
  <si>
    <t>budynek mieszkalny (3 lok. Sprzedane, udział Gminy 3628/7009)</t>
  </si>
  <si>
    <t xml:space="preserve">Nawiady nr 34/1  </t>
  </si>
  <si>
    <t>stropodach-papa</t>
  </si>
  <si>
    <t>Dach po remoncie 2021</t>
  </si>
  <si>
    <t>zła</t>
  </si>
  <si>
    <t>dpobry</t>
  </si>
  <si>
    <t>budynek mieszkaln (2 lokale - udział Gminy 278/1000)</t>
  </si>
  <si>
    <t>Drewnianydrewniany-dachowka</t>
  </si>
  <si>
    <t>pojemniki na odpady typu”Dzwon"</t>
  </si>
  <si>
    <t>Głogno 1</t>
  </si>
  <si>
    <t>przedszkole</t>
  </si>
  <si>
    <t>budynek mieszkalno-gospodarczy , budynek mieszkalno-gospodarczy, wiata garażowa</t>
  </si>
  <si>
    <t>budynek mieszkalny (1 lokal Gminy)-zwiększenie</t>
  </si>
  <si>
    <t>Remont kapitalny  2021 r.</t>
  </si>
  <si>
    <t>ul. Wolności 8/5 11-710 Piecki</t>
  </si>
  <si>
    <t>lokal użytkowy</t>
  </si>
  <si>
    <t>Piecki Osiedle Lawendowe 5</t>
  </si>
  <si>
    <t>silownai zewnętrzna Krutyński Piecek</t>
  </si>
  <si>
    <t>2015
2018</t>
  </si>
  <si>
    <t>Budynek administracyjny-post. Policji +3 lok. Mieszkalny (Gmina) + 2 budynki gospodarcze</t>
  </si>
  <si>
    <t>2 lokale mieszkalny. W pozostałej części w trakcie zmiany sposobu użytkowania na lokal mieszkalne</t>
  </si>
  <si>
    <t xml:space="preserve"> </t>
  </si>
  <si>
    <t>Wykonanie pokrycia dachu z blachodachówki</t>
  </si>
  <si>
    <t>Street workout</t>
  </si>
  <si>
    <t>Piecki, ul. Polna 3a</t>
  </si>
  <si>
    <t>Gminny Ośrodek Kultury  PEGAZ</t>
  </si>
  <si>
    <t>Budynek GOK PEGAZ, w tym fotowoltaika 67 939,05 zł</t>
  </si>
  <si>
    <t>Obiektyw typ 1 SIGMA C 28-70mm F2.8 DG DN L-Mount</t>
  </si>
  <si>
    <t>KANGOO</t>
  </si>
  <si>
    <t>GOK Piecki ul. Zwycięstwa 6, 11-710 Piecki</t>
  </si>
  <si>
    <t>1 lokal mieszkalny w budynku 5 lokalowym</t>
  </si>
  <si>
    <t>do zajęć lekcyjnych i poza lekcyjnych</t>
  </si>
  <si>
    <t>Zestaw do pracowni audio-wideo: Aparat
Canon PowerShot G7 X Mark II, Hama
Statyw Star 05, Zestaw oświetleniowy:
Lampa SOFTBOX ze statywem i
żarówką, Mikrofon kierunkowy
Saramonic Vmic, Bezprzewodowy
zestaw audio SARAMONIC Blink500 B1,
Gimbal FeiyuTech AK2000S</t>
  </si>
  <si>
    <t>ZZIPP TXZZ640 - Poczwórny zestaw
mikrofonu bezprzewodowego</t>
  </si>
  <si>
    <t>Laptop HP 255 G8 Ryzen 3 5300U/15,6"
FHD/8GB/512GB SSD/W10 Pro</t>
  </si>
  <si>
    <t>MONITORING PSZOK I CIEPŁOWNIA</t>
  </si>
  <si>
    <t>Terminal bezprzewodowy DSSS VT 102 17szt. (738 zł za szt.)</t>
  </si>
  <si>
    <t>boisko w Krutyni</t>
  </si>
  <si>
    <t>Zagospodarowanie (urządzenia ) plaży wiejskiej  Ostrów Pieckowski</t>
  </si>
  <si>
    <t>ul. Plac 1 Maja, 11-710 Piecki</t>
  </si>
  <si>
    <t>Plaża wiejska Ostrów Pieckowski</t>
  </si>
  <si>
    <t>004449636</t>
  </si>
  <si>
    <t>Nawiady - budynek szkolny + fotowoltaika 121380,34 zł+60000 solary</t>
  </si>
  <si>
    <t xml:space="preserve">Działka nr ewid 197, obręb Krutyń </t>
  </si>
  <si>
    <t xml:space="preserve">Budynek remizy OSP Piecki plus fotowolatika 84 408,62 zł </t>
  </si>
  <si>
    <t xml:space="preserve">7. Samorządowe Przedszkole "Słoneczny Zakątek" w Pieckach </t>
  </si>
  <si>
    <t>10. Klub Dziecięcy Słoneczko</t>
  </si>
  <si>
    <t>Urządzenie wielofunkcyjne CANON</t>
  </si>
  <si>
    <t>2. Zakład Gospodarki Komunalnej i Mieszkaniowej sp. z o. o.</t>
  </si>
  <si>
    <t>GAŚNICE PROSZKOWE 5 SZT.,HYDRANTY WEWNĘTRZNE 2 SZT., ALARM</t>
  </si>
  <si>
    <t>Projektor Optomach</t>
  </si>
  <si>
    <t>Lenovo Komputer T4610 8G3</t>
  </si>
  <si>
    <t>Długopisy Banach 3D komplet</t>
  </si>
  <si>
    <t>Mikrokontroler z czujnikami i akcesoriami szt. 3</t>
  </si>
  <si>
    <t>laptop Hp256 !%^ WIN SSD</t>
  </si>
  <si>
    <t>Niszczerka Rexel OP Auto</t>
  </si>
  <si>
    <t>drukarka wielofunkcyjna laserowa Brother  L2532DW</t>
  </si>
  <si>
    <t>Mobilna scena</t>
  </si>
  <si>
    <t>NlE</t>
  </si>
  <si>
    <t>ul. Zwycięstwa 48, 11-710 Pieckki</t>
  </si>
  <si>
    <t>NMR46ET</t>
  </si>
  <si>
    <t>dobry/dostateczny</t>
  </si>
  <si>
    <t>niedotyczy</t>
  </si>
  <si>
    <t>częściowo 1/2 bud.</t>
  </si>
  <si>
    <t>Pralka HW120-B14979</t>
  </si>
  <si>
    <t>Monitor Interaktywny AVTEK B7 Lite</t>
  </si>
  <si>
    <t>Obieraczka OZ15Nx2</t>
  </si>
  <si>
    <t>MONSIEUR Cuisine Smart</t>
  </si>
  <si>
    <t>Magiczna Podłoga</t>
  </si>
  <si>
    <t>Komputer All in One HP</t>
  </si>
  <si>
    <t xml:space="preserve">Robot Photon </t>
  </si>
  <si>
    <t>Robot Abilix Krypton 6</t>
  </si>
  <si>
    <t>Mikser ręczny CMP 300</t>
  </si>
  <si>
    <t>Kotleciarka elektryczna</t>
  </si>
  <si>
    <t>Agregat</t>
  </si>
  <si>
    <t>PEC00223495</t>
  </si>
  <si>
    <t>116kW</t>
  </si>
  <si>
    <t>Pramac</t>
  </si>
  <si>
    <t>Nie (na zewnątrz)</t>
  </si>
  <si>
    <t>Piecki, Zwycięstwa 23</t>
  </si>
  <si>
    <t>wycena 2023</t>
  </si>
  <si>
    <t>PIECKI, POLNA 3A</t>
  </si>
  <si>
    <t>DOBRY</t>
  </si>
  <si>
    <t>DOBRA</t>
  </si>
  <si>
    <t>PŁASKI</t>
  </si>
  <si>
    <t>PŁASKI,BETON</t>
  </si>
  <si>
    <t>KONSTRUKCJA DREWNIANA POKRYCIE BLACHA</t>
  </si>
  <si>
    <t>MONITORING</t>
  </si>
  <si>
    <t>Zestaw nagłośnieniowy na salą posiedzeń (1 Interfejs Audio USB FOCUSRITE SCARLETT SOLO 3GEN, 1 Mikser analogowy 1U ART MX622i, 1 Mikrofon gęsia szyja XLR JTS GM5212, 1 Podstawa mikrofonu XLR JTS DMS-1, 2 Mikrofony bezprzewodowe LD SYSTEMS LDU 305 HHD2, 1 Kolumna Aktywna ALTO TX310, 1 Statyw Kolumnowy ATHLETIC BOX4, 2 Przewód sygnałowy XLR-XLR 12M, 2 Przewód sygnałowy XLR-XLR, 2 Przewód sygnałowy XLR-JACK MONO 1,5M, 1 Przewód sygnałowy XLR-XLR, 1 Szafa Rack 6U CASE RACK 6U, 1 Szuflada 3U 3U P19SZ STAL, 4 Statyw biurkowy)</t>
  </si>
  <si>
    <t>Czujnik bezprzewodowy SensMax SE Irda 4 szt. (umieszczone przy ścieżce rowerowej dz. 436/2 obr Brejdyny, dz. 371/4 obr. Piecki</t>
  </si>
  <si>
    <t>Kolektor mobilny SensMax SE/DE Irda do zczytywania danych z czujników na ścieżce rowerowej</t>
  </si>
  <si>
    <t>Kamera Foropułapka TV-9840MA MMS 4G - 3szt, ( na zewnątrz)</t>
  </si>
  <si>
    <t>27.04.2024</t>
  </si>
  <si>
    <t>26.04.2025</t>
  </si>
  <si>
    <t>14.10.2023</t>
  </si>
  <si>
    <t>13.10.2024</t>
  </si>
  <si>
    <t>01.02.2024</t>
  </si>
  <si>
    <t>09.02.2025</t>
  </si>
  <si>
    <t>28.09.2023</t>
  </si>
  <si>
    <t>27.09.2024</t>
  </si>
  <si>
    <t>remont dachu</t>
  </si>
  <si>
    <t>powiększenie</t>
  </si>
  <si>
    <t>przedszkole z ogrodzeniem i placem zabaw</t>
  </si>
  <si>
    <t>Osiedle Lawendowe</t>
  </si>
  <si>
    <t>plac zabaw+siłownia w Goleni</t>
  </si>
  <si>
    <t>Jakubowo - Plac zabaw</t>
  </si>
  <si>
    <t>Plac zabaw</t>
  </si>
  <si>
    <t>Czaszkowo-plac zabaw</t>
  </si>
  <si>
    <t>Wiata rekreacyjna Nawiady</t>
  </si>
  <si>
    <t>wiata rekreacyjna</t>
  </si>
  <si>
    <t>Wiata rekreacyjna Lipowo</t>
  </si>
  <si>
    <t>Jakubowo</t>
  </si>
  <si>
    <t>Czaszkowo</t>
  </si>
  <si>
    <t>l.p.</t>
  </si>
  <si>
    <t>14.12.2016</t>
  </si>
  <si>
    <t>8510Z</t>
  </si>
  <si>
    <t>przychód ostatni rok 5 775 921zł/ planowany w okresie ubezpieczenia 6 000 000zł</t>
  </si>
  <si>
    <t>w trakcie weryfikacji</t>
  </si>
  <si>
    <t>Liczba uczniów</t>
  </si>
  <si>
    <t>Zestaw komputerowy Optiplex 3060 SFF 1 szt (stacja+monitor)</t>
  </si>
  <si>
    <t>Zestaw komputerowy Optiplex 3060 MT 8 szt (stacja+monitor)</t>
  </si>
  <si>
    <t>Zestaw komputerowy Optiplex 3050 MT 15 szt (stacja+monitor)</t>
  </si>
  <si>
    <t>Zestaw komputerowy Optiplex 5090 MT 1 szt (stacja+monitor)</t>
  </si>
  <si>
    <t xml:space="preserve">Samorządowe Przedszkole "Słoneczny Zakątek" w Pieckach 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</si>
  <si>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  <r>
      <rPr>
        <b/>
        <i/>
        <sz val="10"/>
        <rFont val="Arial"/>
        <family val="2"/>
      </rPr>
      <t xml:space="preserve"> 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</si>
  <si>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</si>
  <si>
    <t>Gminny Ośrodek Kultury PEGAZ</t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</si>
  <si>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</si>
  <si>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(do 5 lat) - rok 2018 i młodszy</t>
    </r>
  </si>
  <si>
    <t xml:space="preserve"> Urząd Gminy Piecki</t>
  </si>
  <si>
    <t xml:space="preserve"> Szkoła Podstawowa w Nawiadach</t>
  </si>
  <si>
    <r>
      <t xml:space="preserve"> Wykaz sprzętu elektronicznego </t>
    </r>
    <r>
      <rPr>
        <b/>
        <i/>
        <u val="single"/>
        <sz val="10"/>
        <rFont val="Arial"/>
        <family val="2"/>
      </rPr>
      <t>przenośnego</t>
    </r>
  </si>
  <si>
    <r>
      <t xml:space="preserve"> Wykaz sprzętu elektronicznego </t>
    </r>
    <r>
      <rPr>
        <b/>
        <i/>
        <u val="single"/>
        <sz val="10"/>
        <rFont val="Arial"/>
        <family val="2"/>
      </rPr>
      <t>stacjonarnego</t>
    </r>
    <r>
      <rPr>
        <b/>
        <i/>
        <sz val="10"/>
        <rFont val="Arial"/>
        <family val="2"/>
      </rPr>
      <t xml:space="preserve">  </t>
    </r>
  </si>
  <si>
    <t xml:space="preserve">Gminny Ośrodek Pomocy Społecznej </t>
  </si>
  <si>
    <r>
      <t xml:space="preserve"> Wykaz sprzętu elektronicznego </t>
    </r>
    <r>
      <rPr>
        <b/>
        <i/>
        <u val="single"/>
        <sz val="10"/>
        <rFont val="Arial"/>
        <family val="2"/>
      </rPr>
      <t>stacjonarnego</t>
    </r>
    <r>
      <rPr>
        <b/>
        <i/>
        <sz val="10"/>
        <rFont val="Arial"/>
        <family val="2"/>
      </rPr>
      <t xml:space="preserve"> </t>
    </r>
  </si>
  <si>
    <r>
      <t xml:space="preserve"> Wykaz sprzętu elektronicznego </t>
    </r>
    <r>
      <rPr>
        <b/>
        <i/>
        <u val="single"/>
        <sz val="10"/>
        <rFont val="Arial"/>
        <family val="2"/>
      </rPr>
      <t>stacjonarnego</t>
    </r>
  </si>
  <si>
    <t xml:space="preserve"> Środowiskowy Dom Samopomocy</t>
  </si>
  <si>
    <t>Zespół Obsługi Placówek Oświatych</t>
  </si>
  <si>
    <t xml:space="preserve"> Gminny Ośrodek Kultury PEGAZ</t>
  </si>
  <si>
    <t>ZGKiM SP Z O. O.</t>
  </si>
  <si>
    <t>DMC</t>
  </si>
  <si>
    <t>tak, 2 namioty: 2* 4x6 wartość 4 200,00 zł; zbiory muzealane zbiór ludwy o wartosci 380 000 zł wliczony w wartosć środków trwałych; fotowotaika 67 939,05 zł</t>
  </si>
  <si>
    <t>zbiory muzealne</t>
  </si>
  <si>
    <t>Otwarta Strefa Aktywności (plac zabaw)</t>
  </si>
  <si>
    <t>21.03.2024</t>
  </si>
  <si>
    <t>20.03.2025</t>
  </si>
  <si>
    <t>Okres ubezpieczenia OC i NW - 2 okresy roczne</t>
  </si>
  <si>
    <t>Okres ubezpieczenia AC i KR- 2 okresy roczne</t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</si>
  <si>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(do 5 lat) - rok 2014 i młodszy</t>
    </r>
  </si>
  <si>
    <t>28.08.2024</t>
  </si>
  <si>
    <t>27.08.2025</t>
  </si>
  <si>
    <t xml:space="preserve">SP Piecki - szkoła </t>
  </si>
  <si>
    <t>Sala gimnastyczna+ panele fotowoltaiczne o wartości 136234,80 zł</t>
  </si>
  <si>
    <t>09.07.2024</t>
  </si>
  <si>
    <t>08.07.2025</t>
  </si>
  <si>
    <t>01.01.2024</t>
  </si>
  <si>
    <t>31.12.2024</t>
  </si>
  <si>
    <t>namioty 15761,50 zł; fotowotaika 72 631,50  zł +  fotowoltaika 84 408,62 (budynek gops - poz.24)</t>
  </si>
  <si>
    <t xml:space="preserve">tak, 4x6 wartość: 2 160,00 zł; </t>
  </si>
  <si>
    <t>tabela nr 2 - wykaz budynków Gminy Piecki</t>
  </si>
  <si>
    <t xml:space="preserve"> namioty</t>
  </si>
  <si>
    <t>ul. Zwycięstwa</t>
  </si>
  <si>
    <t>amfiteatr</t>
  </si>
  <si>
    <t>GOKSiR Pegaz</t>
  </si>
  <si>
    <t xml:space="preserve"> Szkoła Podstawowa w Pieckach</t>
  </si>
  <si>
    <t>Zakład Gospodarki Komunalnej i Mieszkaniowej sp. z o. o.</t>
  </si>
  <si>
    <t>raport szkodowy Gminy Piecki od 01.01.2020 r. do 07.06.2023 r. roku na podstawie raportów szkodowych Ubezpieczycieli oraz wiedzy Maximus Broker sp. zo.o. na dzień 19.06.2023 r. z uwzględnieniem rezerw.</t>
  </si>
  <si>
    <t>Ubezpieczony</t>
  </si>
  <si>
    <t>Poszkodowany</t>
  </si>
  <si>
    <t>Ryzyko</t>
  </si>
  <si>
    <t>Data Szkody</t>
  </si>
  <si>
    <t>Opis szkody</t>
  </si>
  <si>
    <t>Status</t>
  </si>
  <si>
    <t>Typ decyzji</t>
  </si>
  <si>
    <t>Data decyzji</t>
  </si>
  <si>
    <t>Treść decyzji</t>
  </si>
  <si>
    <t>Suma wypłat</t>
  </si>
  <si>
    <t>Mienie od ognia i innych zdarzeń</t>
  </si>
  <si>
    <t>Uszkodzenie elewacji zewnętrznej budynku wskutek działania silnych wiatrów</t>
  </si>
  <si>
    <t>Zamknięta</t>
  </si>
  <si>
    <t>Decyzja wypłata</t>
  </si>
  <si>
    <t>Wysokość odszkodowania ustalona na podstawie rachunku przedłożonego przez Klienta.</t>
  </si>
  <si>
    <t>Zakład Gospodarki Komunalnej i Mieszkaniowej Sp. z o.o.</t>
  </si>
  <si>
    <t>OC ogólne</t>
  </si>
  <si>
    <t>Uszkodzenie pojazdu na drodze wskutek uderzenia przez kosiarkę trawnikową</t>
  </si>
  <si>
    <t>Uszkodzenie słupa oświetlenia ulicznego przez nieznany pojazd</t>
  </si>
  <si>
    <t>zgodnie z  fakturą</t>
  </si>
  <si>
    <t>Uszkodzenie pojazdu wskutek uderzenia kamieniem podczas wykaszania traw.</t>
  </si>
  <si>
    <t>Uszkodzenie pieca konwekcyjno-parowego wskutek przepięcia.</t>
  </si>
  <si>
    <t>Szyby</t>
  </si>
  <si>
    <t>Wybice szyby w wiacie przystankowej wskutek dewastacji.</t>
  </si>
  <si>
    <t>wypłata zgodna z fakturą</t>
  </si>
  <si>
    <t>Wybicie szyby w wiacie przystankowej przez nieznanych sprawców.</t>
  </si>
  <si>
    <t>Wybicie szyb</t>
  </si>
  <si>
    <t>Zalanie lokalu mieszkalnego wskutek awarii instalacji wodociągowej</t>
  </si>
  <si>
    <t>Zamknięta - Wznowiona</t>
  </si>
  <si>
    <t>na podstawie kosztorysu weryfikacyjnego.</t>
  </si>
  <si>
    <t>Uraz ciała wskutek upadku na śliskich, nieodśnieżonych shodach</t>
  </si>
  <si>
    <t>Decyzja odmowa</t>
  </si>
  <si>
    <t>brak winy</t>
  </si>
  <si>
    <t>Zniszczenie drewnianej wiaty przystankowej w wyniku prawdopodobnie zdarzenia drogowego z udziałem nieznanego sprawcy.</t>
  </si>
  <si>
    <t>Obrażenia ciała doznane podczas jazdy na hulajnodze w wyniku najechania na uszkodzoną i niezabezpieczoną nawierzchnię toru pumptruck.</t>
  </si>
  <si>
    <t>poszkodowany nie powinien się poruszać w miejscu szkody na hulajnodze</t>
  </si>
  <si>
    <t>Zalanie mienia na posesji wodą opadową z ulicy.</t>
  </si>
  <si>
    <t>Uszkodzenie wiaty przystankowej przez nieznanego sprawcę, w wyniku zdarzenia drogowego.</t>
  </si>
  <si>
    <t>OC dróg</t>
  </si>
  <si>
    <t>Uraz ciała wskutek upadku na chodniku</t>
  </si>
  <si>
    <t>415 k.c.</t>
  </si>
  <si>
    <t>Gminny Ośrodek Kultury w Pieckach</t>
  </si>
  <si>
    <t>Uszkodzenie metalowych wkładów koszy wolnostojących na terenie plazy miejskiej przez nieznanych sprawców.</t>
  </si>
  <si>
    <t>zgodnie z roszczeniem</t>
  </si>
  <si>
    <t>Uszkodzenie wiaty drewnianej wskutek dewastacji</t>
  </si>
  <si>
    <t>wg. kosztorysu TU</t>
  </si>
  <si>
    <t>Elektronika</t>
  </si>
  <si>
    <t>Zalanie sprzętu elektronicznego</t>
  </si>
  <si>
    <t>zgodnie z ofertą</t>
  </si>
  <si>
    <t>Uszkodzenie bramy garażowej wskutek uderzenia przez nieznanego sprawcę</t>
  </si>
  <si>
    <t>zgodnie z fakturą</t>
  </si>
  <si>
    <t>Uszkodzenie szyby w oknie wskutek uderzenia przedmiotem, podczas przeciągu.</t>
  </si>
  <si>
    <t>Uszkodzenie mienia wskutek dewastacji</t>
  </si>
  <si>
    <t>zgodnie z roszczeniem klienta</t>
  </si>
  <si>
    <t>Uszkodzenie pojazdu wskutek najechania na ubytek w drodze</t>
  </si>
  <si>
    <t>droga nie jest w zarządzie klienta</t>
  </si>
  <si>
    <t>Zalanie mienia wskutek awarii ogrzewania podłogowego z lokalu wyżej</t>
  </si>
  <si>
    <t>uznanie roszczenia</t>
  </si>
  <si>
    <t>osoba trzecia</t>
  </si>
  <si>
    <t>Budynek OSP Zgon, Zgon 45 - wyłaczony z eksploatacji</t>
  </si>
  <si>
    <t>Budynek po przedszkolu w Pieckach przy ul. Krótkiej 3 - wyłaczony z eksploatacji</t>
  </si>
  <si>
    <t>Budynek po restauracji (nowo zakupiony) w Pieckach, przy ul. Wolności 4b  wyłaczony z eksploatacji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</si>
</sst>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#,##0.00&quot; zł&quot;"/>
    <numFmt numFmtId="168" formatCode="dd\ mmm"/>
    <numFmt numFmtId="169" formatCode="#,##0.00\ [$zł-415];[Red]\-#,##0.00\ [$zł-415]"/>
    <numFmt numFmtId="170" formatCode="#,##0.00&quot; zł&quot;;[Red]\-#,##0.00&quot; zł&quot;"/>
    <numFmt numFmtId="171" formatCode="#,##0.00\ _z_ł"/>
    <numFmt numFmtId="172" formatCode="d/mm/yyyy"/>
    <numFmt numFmtId="173" formatCode="0.000"/>
    <numFmt numFmtId="174" formatCode="#,##0.00\ &quot;zł&quot;"/>
    <numFmt numFmtId="175" formatCode="#,##0.00&quot; &quot;[$zł-415]"/>
    <numFmt numFmtId="176" formatCode="&quot; &quot;#,##0.00&quot; &quot;[$zł-415]&quot; &quot;;&quot;-&quot;#,##0.00&quot; &quot;[$zł-415]&quot; &quot;;&quot; -&quot;00&quot; &quot;[$zł-415]&quot; &quot;;&quot; &quot;@&quot; &quot;"/>
    <numFmt numFmtId="177" formatCode="&quot; &quot;#,##0.00&quot; zł &quot;;&quot;-&quot;#,##0.00&quot; zł &quot;;&quot; -&quot;00&quot; zł &quot;;&quot; &quot;@&quot; &quot;"/>
    <numFmt numFmtId="178" formatCode="&quot; &quot;#,##0.00&quot; zł &quot;;&quot;-&quot;#,##0.00&quot; zł &quot;;&quot; -&quot;#&quot; zł &quot;;@&quot; &quot;"/>
    <numFmt numFmtId="179" formatCode="#,##0.00&quot; zł&quot;;[Red]&quot;-&quot;#,##0.00&quot; zł&quot;"/>
    <numFmt numFmtId="180" formatCode="#,##0.00\ [$zł-415]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\ #,##0.00&quot; zł &quot;;\-#,##0.00&quot; zł &quot;;&quot; -&quot;#&quot; zł &quot;;@\ "/>
    <numFmt numFmtId="187" formatCode="#,##0.00&quot; zł &quot;;\-#,##0.00&quot; zł &quot;;&quot; -&quot;#&quot; zł &quot;;@\ "/>
    <numFmt numFmtId="188" formatCode="[$-415]dddd\,\ d\ mmmm\ yyyy"/>
    <numFmt numFmtId="189" formatCode="#,##0&quot; zł&quot;;[Red]\-#,##0&quot; zł&quot;"/>
    <numFmt numFmtId="190" formatCode="yy/dd/mm"/>
    <numFmt numFmtId="191" formatCode="yy/dd/mm;@"/>
    <numFmt numFmtId="192" formatCode="[$-415]General"/>
    <numFmt numFmtId="193" formatCode="#,##0.000000"/>
  </numFmts>
  <fonts count="64">
    <font>
      <sz val="10"/>
      <name val="Arial"/>
      <family val="0"/>
    </font>
    <font>
      <sz val="10"/>
      <name val="Arial CE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10"/>
      <color indexed="12"/>
      <name val="Arial"/>
      <family val="2"/>
    </font>
    <font>
      <b/>
      <i/>
      <u val="single"/>
      <sz val="10"/>
      <name val="Arial"/>
      <family val="2"/>
    </font>
    <font>
      <sz val="10"/>
      <color indexed="8"/>
      <name val="Arial1"/>
      <family val="0"/>
    </font>
    <font>
      <strike/>
      <sz val="10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1"/>
      <family val="0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theme="1"/>
      <name val="Arial1"/>
      <family val="0"/>
    </font>
    <font>
      <sz val="11"/>
      <color theme="1"/>
      <name val="Arial1"/>
      <family val="0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ont="0" applyFill="0" applyBorder="0" applyAlignment="0" applyProtection="0"/>
    <xf numFmtId="0" fontId="2" fillId="0" borderId="0">
      <alignment/>
      <protection/>
    </xf>
    <xf numFmtId="192" fontId="42" fillId="0" borderId="0">
      <alignment/>
      <protection/>
    </xf>
    <xf numFmtId="0" fontId="10" fillId="0" borderId="0">
      <alignment/>
      <protection/>
    </xf>
    <xf numFmtId="178" fontId="43" fillId="0" borderId="0">
      <alignment/>
      <protection/>
    </xf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6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/>
    </xf>
    <xf numFmtId="167" fontId="3" fillId="0" borderId="10" xfId="0" applyNumberFormat="1" applyFont="1" applyFill="1" applyBorder="1" applyAlignment="1">
      <alignment horizontal="center" vertical="center" wrapText="1"/>
    </xf>
    <xf numFmtId="0" fontId="4" fillId="0" borderId="10" xfId="59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 wrapText="1"/>
    </xf>
    <xf numFmtId="167" fontId="5" fillId="39" borderId="10" xfId="0" applyNumberFormat="1" applyFont="1" applyFill="1" applyBorder="1" applyAlignment="1">
      <alignment horizontal="center" vertical="center"/>
    </xf>
    <xf numFmtId="167" fontId="3" fillId="39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4" fontId="4" fillId="0" borderId="10" xfId="59" applyNumberFormat="1" applyFont="1" applyFill="1" applyBorder="1" applyAlignment="1">
      <alignment horizontal="center" vertical="center" wrapText="1"/>
      <protection/>
    </xf>
    <xf numFmtId="0" fontId="4" fillId="0" borderId="10" xfId="59" applyNumberFormat="1" applyFont="1" applyFill="1" applyBorder="1" applyAlignment="1">
      <alignment horizontal="center" vertical="center" wrapText="1"/>
      <protection/>
    </xf>
    <xf numFmtId="0" fontId="5" fillId="37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74" fontId="5" fillId="33" borderId="10" xfId="0" applyNumberFormat="1" applyFont="1" applyFill="1" applyBorder="1" applyAlignment="1">
      <alignment horizontal="center" vertical="center" wrapText="1"/>
    </xf>
    <xf numFmtId="174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167" fontId="4" fillId="33" borderId="10" xfId="0" applyNumberFormat="1" applyFont="1" applyFill="1" applyBorder="1" applyAlignment="1">
      <alignment horizontal="center" vertical="center" wrapText="1"/>
    </xf>
    <xf numFmtId="175" fontId="4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 wrapText="1"/>
    </xf>
    <xf numFmtId="0" fontId="0" fillId="40" borderId="10" xfId="0" applyFont="1" applyFill="1" applyBorder="1" applyAlignment="1">
      <alignment horizontal="center" vertical="center"/>
    </xf>
    <xf numFmtId="167" fontId="4" fillId="0" borderId="10" xfId="0" applyNumberFormat="1" applyFont="1" applyFill="1" applyBorder="1" applyAlignment="1">
      <alignment horizontal="center" vertical="center" wrapText="1"/>
    </xf>
    <xf numFmtId="167" fontId="0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3" borderId="10" xfId="59" applyFont="1" applyFill="1" applyBorder="1" applyAlignment="1">
      <alignment horizontal="center" vertical="center"/>
      <protection/>
    </xf>
    <xf numFmtId="0" fontId="4" fillId="33" borderId="11" xfId="59" applyNumberFormat="1" applyFont="1" applyFill="1" applyBorder="1" applyAlignment="1">
      <alignment horizontal="center" vertical="center" wrapText="1"/>
      <protection/>
    </xf>
    <xf numFmtId="0" fontId="4" fillId="33" borderId="12" xfId="59" applyNumberFormat="1" applyFont="1" applyFill="1" applyBorder="1" applyAlignment="1">
      <alignment horizontal="center" vertical="center" wrapText="1"/>
      <protection/>
    </xf>
    <xf numFmtId="0" fontId="4" fillId="33" borderId="13" xfId="59" applyNumberFormat="1" applyFont="1" applyFill="1" applyBorder="1" applyAlignment="1">
      <alignment horizontal="center" vertical="center" wrapText="1"/>
      <protection/>
    </xf>
    <xf numFmtId="44" fontId="4" fillId="33" borderId="10" xfId="59" applyNumberFormat="1" applyFont="1" applyFill="1" applyBorder="1" applyAlignment="1">
      <alignment horizontal="center" vertical="center" wrapText="1"/>
      <protection/>
    </xf>
    <xf numFmtId="0" fontId="0" fillId="0" borderId="10" xfId="61" applyFont="1" applyBorder="1" applyAlignment="1">
      <alignment horizontal="center" vertical="center" wrapText="1"/>
      <protection/>
    </xf>
    <xf numFmtId="0" fontId="5" fillId="36" borderId="10" xfId="61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5" fillId="37" borderId="10" xfId="61" applyFont="1" applyFill="1" applyBorder="1" applyAlignment="1">
      <alignment horizontal="center" vertical="center" wrapText="1"/>
      <protection/>
    </xf>
    <xf numFmtId="0" fontId="0" fillId="38" borderId="10" xfId="61" applyFont="1" applyFill="1" applyBorder="1" applyAlignment="1">
      <alignment horizontal="center" vertical="center" wrapText="1"/>
      <protection/>
    </xf>
    <xf numFmtId="44" fontId="0" fillId="33" borderId="10" xfId="76" applyNumberFormat="1" applyFont="1" applyFill="1" applyBorder="1" applyAlignment="1">
      <alignment horizontal="center" vertical="center" wrapText="1"/>
    </xf>
    <xf numFmtId="171" fontId="0" fillId="0" borderId="0" xfId="0" applyNumberFormat="1" applyFont="1" applyAlignment="1">
      <alignment horizontal="center" vertical="center" wrapText="1"/>
    </xf>
    <xf numFmtId="0" fontId="0" fillId="41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39" borderId="10" xfId="61" applyFont="1" applyFill="1" applyBorder="1" applyAlignment="1">
      <alignment horizontal="center" vertical="center" wrapText="1"/>
      <protection/>
    </xf>
    <xf numFmtId="44" fontId="4" fillId="39" borderId="10" xfId="0" applyNumberFormat="1" applyFont="1" applyFill="1" applyBorder="1" applyAlignment="1">
      <alignment horizontal="center" vertical="center" wrapText="1"/>
    </xf>
    <xf numFmtId="44" fontId="0" fillId="39" borderId="10" xfId="0" applyNumberFormat="1" applyFont="1" applyFill="1" applyBorder="1" applyAlignment="1">
      <alignment horizontal="center" vertical="center" wrapText="1"/>
    </xf>
    <xf numFmtId="0" fontId="59" fillId="37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4" fontId="0" fillId="33" borderId="10" xfId="0" applyNumberFormat="1" applyFont="1" applyFill="1" applyBorder="1" applyAlignment="1">
      <alignment horizontal="center" vertical="center" wrapText="1"/>
    </xf>
    <xf numFmtId="44" fontId="0" fillId="33" borderId="10" xfId="0" applyNumberFormat="1" applyFont="1" applyFill="1" applyBorder="1" applyAlignment="1">
      <alignment horizontal="center" vertical="center"/>
    </xf>
    <xf numFmtId="0" fontId="0" fillId="33" borderId="10" xfId="59" applyFont="1" applyFill="1" applyBorder="1" applyAlignment="1">
      <alignment horizontal="center" vertical="center" wrapText="1"/>
      <protection/>
    </xf>
    <xf numFmtId="0" fontId="0" fillId="33" borderId="14" xfId="59" applyFont="1" applyFill="1" applyBorder="1" applyAlignment="1">
      <alignment horizontal="center" vertical="center" wrapText="1"/>
      <protection/>
    </xf>
    <xf numFmtId="0" fontId="0" fillId="37" borderId="14" xfId="64" applyFont="1" applyFill="1" applyBorder="1" applyAlignment="1">
      <alignment horizontal="center" vertical="center" wrapText="1"/>
      <protection/>
    </xf>
    <xf numFmtId="186" fontId="0" fillId="37" borderId="14" xfId="59" applyNumberFormat="1" applyFont="1" applyFill="1" applyBorder="1" applyAlignment="1">
      <alignment horizontal="center" vertical="center" wrapText="1"/>
      <protection/>
    </xf>
    <xf numFmtId="186" fontId="0" fillId="33" borderId="14" xfId="59" applyNumberFormat="1" applyFont="1" applyFill="1" applyBorder="1" applyAlignment="1">
      <alignment horizontal="center" vertical="center"/>
      <protection/>
    </xf>
    <xf numFmtId="0" fontId="0" fillId="33" borderId="14" xfId="78" applyNumberFormat="1" applyFont="1" applyFill="1" applyBorder="1" applyAlignment="1">
      <alignment horizontal="center" vertical="center"/>
    </xf>
    <xf numFmtId="0" fontId="0" fillId="33" borderId="10" xfId="59" applyFont="1" applyFill="1" applyBorder="1" applyAlignment="1">
      <alignment horizontal="center" vertical="center"/>
      <protection/>
    </xf>
    <xf numFmtId="187" fontId="0" fillId="37" borderId="15" xfId="59" applyNumberFormat="1" applyFont="1" applyFill="1" applyBorder="1" applyAlignment="1">
      <alignment horizontal="center" vertical="center" wrapText="1"/>
      <protection/>
    </xf>
    <xf numFmtId="187" fontId="0" fillId="33" borderId="15" xfId="59" applyNumberFormat="1" applyFont="1" applyFill="1" applyBorder="1" applyAlignment="1">
      <alignment horizontal="center" vertical="center" wrapText="1"/>
      <protection/>
    </xf>
    <xf numFmtId="0" fontId="0" fillId="33" borderId="14" xfId="77" applyNumberFormat="1" applyFont="1" applyFill="1" applyBorder="1" applyAlignment="1">
      <alignment horizontal="center" vertical="center"/>
    </xf>
    <xf numFmtId="44" fontId="0" fillId="33" borderId="15" xfId="77" applyFont="1" applyFill="1" applyBorder="1" applyAlignment="1">
      <alignment horizontal="center" vertical="center"/>
    </xf>
    <xf numFmtId="0" fontId="0" fillId="33" borderId="14" xfId="59" applyFont="1" applyFill="1" applyBorder="1" applyAlignment="1">
      <alignment horizontal="center" vertical="center"/>
      <protection/>
    </xf>
    <xf numFmtId="1" fontId="0" fillId="37" borderId="14" xfId="64" applyNumberFormat="1" applyFont="1" applyFill="1" applyBorder="1" applyAlignment="1">
      <alignment horizontal="center" vertical="center" wrapText="1"/>
      <protection/>
    </xf>
    <xf numFmtId="1" fontId="0" fillId="33" borderId="14" xfId="77" applyNumberFormat="1" applyFont="1" applyFill="1" applyBorder="1" applyAlignment="1">
      <alignment horizontal="center" vertical="center"/>
    </xf>
    <xf numFmtId="186" fontId="0" fillId="33" borderId="14" xfId="59" applyNumberFormat="1" applyFont="1" applyFill="1" applyBorder="1" applyAlignment="1">
      <alignment horizontal="center" vertical="center" wrapText="1"/>
      <protection/>
    </xf>
    <xf numFmtId="186" fontId="0" fillId="37" borderId="14" xfId="64" applyNumberFormat="1" applyFont="1" applyFill="1" applyBorder="1" applyAlignment="1">
      <alignment horizontal="center" vertical="center" wrapText="1"/>
      <protection/>
    </xf>
    <xf numFmtId="49" fontId="0" fillId="33" borderId="14" xfId="78" applyNumberFormat="1" applyFont="1" applyFill="1" applyBorder="1" applyAlignment="1">
      <alignment horizontal="center" vertical="center" wrapText="1"/>
    </xf>
    <xf numFmtId="0" fontId="59" fillId="33" borderId="0" xfId="0" applyFont="1" applyFill="1" applyAlignment="1">
      <alignment horizontal="center" vertical="center"/>
    </xf>
    <xf numFmtId="44" fontId="0" fillId="33" borderId="10" xfId="0" applyNumberFormat="1" applyFont="1" applyFill="1" applyBorder="1" applyAlignment="1">
      <alignment horizontal="center" vertical="center" wrapText="1"/>
    </xf>
    <xf numFmtId="44" fontId="0" fillId="33" borderId="10" xfId="73" applyNumberFormat="1" applyFont="1" applyFill="1" applyBorder="1" applyAlignment="1">
      <alignment horizontal="center" vertical="center" wrapText="1"/>
    </xf>
    <xf numFmtId="44" fontId="0" fillId="33" borderId="10" xfId="61" applyNumberFormat="1" applyFont="1" applyFill="1" applyBorder="1" applyAlignment="1">
      <alignment horizontal="center" vertical="center" wrapText="1"/>
      <protection/>
    </xf>
    <xf numFmtId="0" fontId="0" fillId="42" borderId="10" xfId="0" applyFont="1" applyFill="1" applyBorder="1" applyAlignment="1">
      <alignment horizontal="center" vertical="center" wrapText="1"/>
    </xf>
    <xf numFmtId="175" fontId="5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0" xfId="59" applyNumberFormat="1" applyFont="1" applyFill="1" applyBorder="1" applyAlignment="1">
      <alignment horizontal="center" vertical="center" wrapText="1"/>
      <protection/>
    </xf>
    <xf numFmtId="44" fontId="0" fillId="33" borderId="10" xfId="59" applyNumberFormat="1" applyFont="1" applyFill="1" applyBorder="1" applyAlignment="1">
      <alignment horizontal="center" vertical="center" wrapText="1"/>
      <protection/>
    </xf>
    <xf numFmtId="0" fontId="0" fillId="33" borderId="10" xfId="0" applyNumberFormat="1" applyFont="1" applyFill="1" applyBorder="1" applyAlignment="1" quotePrefix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 quotePrefix="1">
      <alignment horizontal="center" vertical="center" wrapText="1"/>
    </xf>
    <xf numFmtId="44" fontId="0" fillId="33" borderId="0" xfId="0" applyNumberFormat="1" applyFont="1" applyFill="1" applyAlignment="1">
      <alignment horizontal="center" vertical="center"/>
    </xf>
    <xf numFmtId="0" fontId="0" fillId="42" borderId="10" xfId="61" applyFont="1" applyFill="1" applyBorder="1" applyAlignment="1">
      <alignment horizontal="center" vertical="center" wrapText="1"/>
      <protection/>
    </xf>
    <xf numFmtId="44" fontId="0" fillId="42" borderId="10" xfId="61" applyNumberFormat="1" applyFont="1" applyFill="1" applyBorder="1" applyAlignment="1">
      <alignment horizontal="center" vertical="center" wrapText="1"/>
      <protection/>
    </xf>
    <xf numFmtId="0" fontId="0" fillId="33" borderId="10" xfId="58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4" fontId="0" fillId="33" borderId="10" xfId="81" applyNumberFormat="1" applyFont="1" applyFill="1" applyBorder="1" applyAlignment="1" applyProtection="1">
      <alignment horizontal="center" vertical="center" wrapText="1"/>
      <protection/>
    </xf>
    <xf numFmtId="44" fontId="0" fillId="33" borderId="10" xfId="76" applyNumberFormat="1" applyFont="1" applyFill="1" applyBorder="1" applyAlignment="1" applyProtection="1">
      <alignment horizontal="center" vertical="center" wrapText="1"/>
      <protection/>
    </xf>
    <xf numFmtId="44" fontId="0" fillId="37" borderId="10" xfId="61" applyNumberFormat="1" applyFont="1" applyFill="1" applyBorder="1" applyAlignment="1">
      <alignment horizontal="center" vertical="center" wrapText="1"/>
      <protection/>
    </xf>
    <xf numFmtId="44" fontId="0" fillId="37" borderId="10" xfId="76" applyNumberFormat="1" applyFont="1" applyFill="1" applyBorder="1" applyAlignment="1" applyProtection="1">
      <alignment horizontal="center" vertical="center" wrapText="1"/>
      <protection/>
    </xf>
    <xf numFmtId="44" fontId="0" fillId="33" borderId="10" xfId="81" applyNumberFormat="1" applyFont="1" applyFill="1" applyBorder="1" applyAlignment="1">
      <alignment horizontal="center" vertical="center" wrapText="1"/>
    </xf>
    <xf numFmtId="44" fontId="4" fillId="0" borderId="10" xfId="0" applyNumberFormat="1" applyFont="1" applyFill="1" applyBorder="1" applyAlignment="1">
      <alignment horizontal="center" vertical="center" wrapText="1"/>
    </xf>
    <xf numFmtId="44" fontId="0" fillId="37" borderId="10" xfId="73" applyNumberFormat="1" applyFont="1" applyFill="1" applyBorder="1" applyAlignment="1" applyProtection="1">
      <alignment horizontal="center" vertical="center" wrapText="1"/>
      <protection/>
    </xf>
    <xf numFmtId="44" fontId="4" fillId="33" borderId="10" xfId="0" applyNumberFormat="1" applyFont="1" applyFill="1" applyBorder="1" applyAlignment="1">
      <alignment horizontal="center" vertical="center"/>
    </xf>
    <xf numFmtId="44" fontId="0" fillId="39" borderId="10" xfId="0" applyNumberFormat="1" applyFont="1" applyFill="1" applyBorder="1" applyAlignment="1">
      <alignment horizontal="center" vertical="center"/>
    </xf>
    <xf numFmtId="44" fontId="4" fillId="43" borderId="10" xfId="0" applyNumberFormat="1" applyFont="1" applyFill="1" applyBorder="1" applyAlignment="1">
      <alignment horizontal="center" vertical="center"/>
    </xf>
    <xf numFmtId="44" fontId="4" fillId="44" borderId="10" xfId="0" applyNumberFormat="1" applyFont="1" applyFill="1" applyBorder="1" applyAlignment="1">
      <alignment horizontal="center" vertical="center"/>
    </xf>
    <xf numFmtId="44" fontId="4" fillId="39" borderId="10" xfId="0" applyNumberFormat="1" applyFont="1" applyFill="1" applyBorder="1" applyAlignment="1">
      <alignment horizontal="center" vertical="center"/>
    </xf>
    <xf numFmtId="44" fontId="4" fillId="45" borderId="10" xfId="0" applyNumberFormat="1" applyFont="1" applyFill="1" applyBorder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44" fontId="0" fillId="0" borderId="10" xfId="81" applyNumberFormat="1" applyFont="1" applyFill="1" applyBorder="1" applyAlignment="1" applyProtection="1">
      <alignment horizontal="center" vertical="center" wrapText="1"/>
      <protection/>
    </xf>
    <xf numFmtId="44" fontId="0" fillId="46" borderId="10" xfId="81" applyNumberFormat="1" applyFont="1" applyFill="1" applyBorder="1" applyAlignment="1" applyProtection="1">
      <alignment horizontal="center" vertical="center" wrapText="1"/>
      <protection/>
    </xf>
    <xf numFmtId="44" fontId="0" fillId="33" borderId="10" xfId="58" applyNumberFormat="1" applyFont="1" applyFill="1" applyBorder="1" applyAlignment="1" applyProtection="1">
      <alignment horizontal="center" vertical="center" wrapText="1"/>
      <protection/>
    </xf>
    <xf numFmtId="44" fontId="0" fillId="0" borderId="10" xfId="61" applyNumberFormat="1" applyFont="1" applyBorder="1" applyAlignment="1">
      <alignment horizontal="center" vertical="center" wrapText="1"/>
      <protection/>
    </xf>
    <xf numFmtId="44" fontId="0" fillId="38" borderId="10" xfId="76" applyNumberFormat="1" applyFont="1" applyFill="1" applyBorder="1" applyAlignment="1" applyProtection="1">
      <alignment horizontal="center" vertical="center" wrapText="1"/>
      <protection/>
    </xf>
    <xf numFmtId="44" fontId="0" fillId="38" borderId="10" xfId="81" applyNumberFormat="1" applyFont="1" applyFill="1" applyBorder="1" applyAlignment="1" applyProtection="1">
      <alignment horizontal="center" vertical="center" wrapText="1"/>
      <protection/>
    </xf>
    <xf numFmtId="2" fontId="4" fillId="34" borderId="10" xfId="0" applyNumberFormat="1" applyFont="1" applyFill="1" applyBorder="1" applyAlignment="1">
      <alignment horizontal="center" vertical="center" wrapText="1"/>
    </xf>
    <xf numFmtId="2" fontId="0" fillId="38" borderId="10" xfId="0" applyNumberFormat="1" applyFont="1" applyFill="1" applyBorder="1" applyAlignment="1">
      <alignment horizontal="center" vertical="center"/>
    </xf>
    <xf numFmtId="2" fontId="0" fillId="0" borderId="10" xfId="81" applyNumberFormat="1" applyFont="1" applyFill="1" applyBorder="1" applyAlignment="1" applyProtection="1">
      <alignment horizontal="center" vertical="center" wrapText="1"/>
      <protection/>
    </xf>
    <xf numFmtId="2" fontId="0" fillId="33" borderId="10" xfId="76" applyNumberFormat="1" applyFont="1" applyFill="1" applyBorder="1" applyAlignment="1" applyProtection="1">
      <alignment horizontal="center" vertical="center" wrapText="1"/>
      <protection/>
    </xf>
    <xf numFmtId="2" fontId="0" fillId="42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2" fontId="0" fillId="39" borderId="10" xfId="0" applyNumberFormat="1" applyFont="1" applyFill="1" applyBorder="1" applyAlignment="1">
      <alignment horizontal="center" vertical="center"/>
    </xf>
    <xf numFmtId="2" fontId="4" fillId="39" borderId="10" xfId="0" applyNumberFormat="1" applyFont="1" applyFill="1" applyBorder="1" applyAlignment="1">
      <alignment horizontal="center" vertical="center"/>
    </xf>
    <xf numFmtId="0" fontId="0" fillId="39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47" borderId="0" xfId="0" applyFont="1" applyFill="1" applyAlignment="1">
      <alignment horizontal="center" vertical="center"/>
    </xf>
    <xf numFmtId="44" fontId="0" fillId="33" borderId="10" xfId="48" applyNumberFormat="1" applyFont="1" applyFill="1" applyBorder="1" applyAlignment="1">
      <alignment horizontal="center" vertical="center" wrapText="1"/>
      <protection/>
    </xf>
    <xf numFmtId="44" fontId="0" fillId="33" borderId="1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4" fontId="4" fillId="39" borderId="16" xfId="0" applyNumberFormat="1" applyFont="1" applyFill="1" applyBorder="1" applyAlignment="1">
      <alignment horizontal="center" vertical="center"/>
    </xf>
    <xf numFmtId="0" fontId="0" fillId="37" borderId="15" xfId="59" applyFont="1" applyFill="1" applyBorder="1" applyAlignment="1">
      <alignment horizontal="center" vertical="center"/>
      <protection/>
    </xf>
    <xf numFmtId="44" fontId="0" fillId="33" borderId="14" xfId="59" applyNumberFormat="1" applyFont="1" applyFill="1" applyBorder="1" applyAlignment="1">
      <alignment horizontal="center" vertical="center"/>
      <protection/>
    </xf>
    <xf numFmtId="44" fontId="0" fillId="33" borderId="15" xfId="77" applyNumberFormat="1" applyFont="1" applyFill="1" applyBorder="1" applyAlignment="1">
      <alignment horizontal="center" vertical="center"/>
    </xf>
    <xf numFmtId="0" fontId="0" fillId="33" borderId="15" xfId="47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0" fillId="33" borderId="10" xfId="6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0" fillId="33" borderId="17" xfId="47" applyFont="1" applyFill="1" applyBorder="1" applyAlignment="1">
      <alignment horizontal="center" vertical="center" wrapText="1"/>
      <protection/>
    </xf>
    <xf numFmtId="49" fontId="0" fillId="37" borderId="10" xfId="0" applyNumberFormat="1" applyFont="1" applyFill="1" applyBorder="1" applyAlignment="1">
      <alignment horizontal="center" vertical="center"/>
    </xf>
    <xf numFmtId="44" fontId="0" fillId="0" borderId="10" xfId="0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center" vertical="center"/>
    </xf>
    <xf numFmtId="44" fontId="0" fillId="33" borderId="10" xfId="61" applyNumberFormat="1" applyFont="1" applyFill="1" applyBorder="1" applyAlignment="1">
      <alignment horizontal="center" vertical="center"/>
      <protection/>
    </xf>
    <xf numFmtId="44" fontId="0" fillId="40" borderId="10" xfId="81" applyNumberFormat="1" applyFont="1" applyFill="1" applyBorder="1" applyAlignment="1" applyProtection="1">
      <alignment horizontal="center" vertical="center" wrapText="1"/>
      <protection/>
    </xf>
    <xf numFmtId="44" fontId="0" fillId="38" borderId="10" xfId="81" applyNumberFormat="1" applyFont="1" applyFill="1" applyBorder="1" applyAlignment="1" applyProtection="1">
      <alignment horizontal="center" vertical="center"/>
      <protection/>
    </xf>
    <xf numFmtId="44" fontId="4" fillId="33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center" vertical="center" wrapText="1"/>
    </xf>
    <xf numFmtId="0" fontId="5" fillId="0" borderId="10" xfId="61" applyFont="1" applyBorder="1" applyAlignment="1">
      <alignment horizontal="center" vertical="center" wrapText="1"/>
      <protection/>
    </xf>
    <xf numFmtId="2" fontId="0" fillId="4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46" borderId="10" xfId="0" applyFont="1" applyFill="1" applyBorder="1" applyAlignment="1">
      <alignment horizontal="center" vertical="center" wrapText="1"/>
    </xf>
    <xf numFmtId="0" fontId="0" fillId="46" borderId="10" xfId="0" applyFont="1" applyFill="1" applyBorder="1" applyAlignment="1">
      <alignment horizontal="center" vertical="center"/>
    </xf>
    <xf numFmtId="0" fontId="0" fillId="46" borderId="10" xfId="61" applyFont="1" applyFill="1" applyBorder="1" applyAlignment="1">
      <alignment horizontal="center" vertical="center" wrapText="1"/>
      <protection/>
    </xf>
    <xf numFmtId="2" fontId="0" fillId="46" borderId="10" xfId="0" applyNumberFormat="1" applyFont="1" applyFill="1" applyBorder="1" applyAlignment="1">
      <alignment horizontal="center" vertical="center" wrapText="1"/>
    </xf>
    <xf numFmtId="168" fontId="0" fillId="46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0" fillId="33" borderId="10" xfId="58" applyFont="1" applyFill="1" applyBorder="1" applyAlignment="1">
      <alignment horizontal="center" vertical="center"/>
    </xf>
    <xf numFmtId="2" fontId="0" fillId="33" borderId="10" xfId="58" applyNumberFormat="1" applyFont="1" applyFill="1" applyBorder="1" applyAlignment="1">
      <alignment horizontal="center" vertical="center" wrapText="1"/>
    </xf>
    <xf numFmtId="167" fontId="0" fillId="33" borderId="10" xfId="58" applyNumberFormat="1" applyFont="1" applyFill="1" applyBorder="1" applyAlignment="1" applyProtection="1">
      <alignment horizontal="center" vertical="center" wrapText="1"/>
      <protection/>
    </xf>
    <xf numFmtId="168" fontId="0" fillId="33" borderId="10" xfId="58" applyNumberFormat="1" applyFont="1" applyFill="1" applyBorder="1" applyAlignment="1">
      <alignment horizontal="center" vertical="center" wrapText="1"/>
    </xf>
    <xf numFmtId="44" fontId="0" fillId="0" borderId="10" xfId="0" applyNumberFormat="1" applyFont="1" applyBorder="1" applyAlignment="1">
      <alignment horizontal="center" vertical="center" wrapText="1"/>
    </xf>
    <xf numFmtId="44" fontId="0" fillId="0" borderId="10" xfId="61" applyNumberFormat="1" applyFont="1" applyBorder="1" applyAlignment="1">
      <alignment horizontal="center" vertical="center"/>
      <protection/>
    </xf>
    <xf numFmtId="0" fontId="0" fillId="40" borderId="10" xfId="61" applyFont="1" applyFill="1" applyBorder="1" applyAlignment="1">
      <alignment horizontal="center" vertical="center" wrapText="1"/>
      <protection/>
    </xf>
    <xf numFmtId="2" fontId="0" fillId="36" borderId="10" xfId="0" applyNumberFormat="1" applyFont="1" applyFill="1" applyBorder="1" applyAlignment="1">
      <alignment horizontal="center" vertical="center"/>
    </xf>
    <xf numFmtId="2" fontId="4" fillId="39" borderId="10" xfId="0" applyNumberFormat="1" applyFont="1" applyFill="1" applyBorder="1" applyAlignment="1">
      <alignment horizontal="center" vertical="center" wrapText="1"/>
    </xf>
    <xf numFmtId="2" fontId="0" fillId="33" borderId="10" xfId="61" applyNumberFormat="1" applyFont="1" applyFill="1" applyBorder="1" applyAlignment="1">
      <alignment horizontal="center" vertical="center" wrapText="1"/>
      <protection/>
    </xf>
    <xf numFmtId="167" fontId="0" fillId="0" borderId="10" xfId="0" applyNumberFormat="1" applyFont="1" applyBorder="1" applyAlignment="1">
      <alignment horizontal="center" vertical="center"/>
    </xf>
    <xf numFmtId="44" fontId="4" fillId="39" borderId="10" xfId="76" applyNumberFormat="1" applyFont="1" applyFill="1" applyBorder="1" applyAlignment="1">
      <alignment horizontal="center" vertical="center" wrapText="1"/>
    </xf>
    <xf numFmtId="44" fontId="4" fillId="48" borderId="10" xfId="0" applyNumberFormat="1" applyFont="1" applyFill="1" applyBorder="1" applyAlignment="1">
      <alignment horizontal="center" vertical="center"/>
    </xf>
    <xf numFmtId="0" fontId="4" fillId="0" borderId="10" xfId="61" applyFont="1" applyFill="1" applyBorder="1" applyAlignment="1">
      <alignment horizontal="center" vertical="center" wrapText="1"/>
      <protection/>
    </xf>
    <xf numFmtId="0" fontId="0" fillId="0" borderId="10" xfId="61" applyFont="1" applyFill="1" applyBorder="1" applyAlignment="1">
      <alignment horizontal="center" vertical="center" wrapText="1"/>
      <protection/>
    </xf>
    <xf numFmtId="44" fontId="4" fillId="0" borderId="10" xfId="76" applyNumberFormat="1" applyFont="1" applyFill="1" applyBorder="1" applyAlignment="1" applyProtection="1">
      <alignment horizontal="center" vertical="center" wrapText="1"/>
      <protection/>
    </xf>
    <xf numFmtId="14" fontId="0" fillId="33" borderId="10" xfId="0" applyNumberFormat="1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0" fillId="0" borderId="0" xfId="61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44" fontId="3" fillId="0" borderId="0" xfId="0" applyNumberFormat="1" applyFont="1" applyFill="1" applyBorder="1" applyAlignment="1">
      <alignment horizontal="center" vertical="center"/>
    </xf>
    <xf numFmtId="44" fontId="4" fillId="0" borderId="0" xfId="76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>
      <alignment horizontal="center" vertical="center" wrapText="1"/>
    </xf>
    <xf numFmtId="166" fontId="4" fillId="0" borderId="0" xfId="76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>
      <alignment horizontal="center" vertical="center"/>
    </xf>
    <xf numFmtId="44" fontId="4" fillId="33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4" fontId="0" fillId="0" borderId="0" xfId="0" applyNumberFormat="1" applyFont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/>
    </xf>
    <xf numFmtId="0" fontId="0" fillId="37" borderId="10" xfId="61" applyFont="1" applyFill="1" applyBorder="1" applyAlignment="1">
      <alignment horizontal="center" vertical="center" wrapText="1"/>
      <protection/>
    </xf>
    <xf numFmtId="0" fontId="5" fillId="33" borderId="10" xfId="61" applyFont="1" applyFill="1" applyBorder="1" applyAlignment="1">
      <alignment horizontal="center" vertical="center" wrapText="1"/>
      <protection/>
    </xf>
    <xf numFmtId="0" fontId="0" fillId="39" borderId="10" xfId="0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 horizontal="center" vertical="center" wrapText="1"/>
    </xf>
    <xf numFmtId="8" fontId="0" fillId="33" borderId="0" xfId="0" applyNumberFormat="1" applyFont="1" applyFill="1" applyBorder="1" applyAlignment="1">
      <alignment horizontal="center" vertical="center"/>
    </xf>
    <xf numFmtId="0" fontId="0" fillId="49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44" fontId="0" fillId="33" borderId="0" xfId="0" applyNumberFormat="1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wrapText="1"/>
    </xf>
    <xf numFmtId="0" fontId="0" fillId="37" borderId="0" xfId="0" applyFont="1" applyFill="1" applyBorder="1" applyAlignment="1">
      <alignment horizontal="center" vertical="center"/>
    </xf>
    <xf numFmtId="0" fontId="0" fillId="40" borderId="0" xfId="0" applyFont="1" applyFill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 vertical="center"/>
    </xf>
    <xf numFmtId="167" fontId="0" fillId="33" borderId="0" xfId="0" applyNumberFormat="1" applyFont="1" applyFill="1" applyBorder="1" applyAlignment="1">
      <alignment horizontal="center" vertical="center"/>
    </xf>
    <xf numFmtId="167" fontId="5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4" fontId="4" fillId="33" borderId="10" xfId="0" applyNumberFormat="1" applyFont="1" applyFill="1" applyBorder="1" applyAlignment="1">
      <alignment horizontal="center" vertical="center" wrapText="1"/>
    </xf>
    <xf numFmtId="0" fontId="60" fillId="33" borderId="10" xfId="61" applyFont="1" applyFill="1" applyBorder="1" applyAlignment="1">
      <alignment horizontal="center" vertical="center" wrapText="1"/>
      <protection/>
    </xf>
    <xf numFmtId="0" fontId="60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/>
    </xf>
    <xf numFmtId="2" fontId="60" fillId="33" borderId="10" xfId="76" applyNumberFormat="1" applyFont="1" applyFill="1" applyBorder="1" applyAlignment="1" applyProtection="1">
      <alignment horizontal="center" vertical="center" wrapText="1"/>
      <protection/>
    </xf>
    <xf numFmtId="44" fontId="60" fillId="33" borderId="10" xfId="76" applyNumberFormat="1" applyFont="1" applyFill="1" applyBorder="1" applyAlignment="1" applyProtection="1">
      <alignment horizontal="center" vertical="center" wrapText="1"/>
      <protection/>
    </xf>
    <xf numFmtId="0" fontId="60" fillId="38" borderId="10" xfId="61" applyFont="1" applyFill="1" applyBorder="1" applyAlignment="1">
      <alignment horizontal="center" vertical="center" wrapText="1"/>
      <protection/>
    </xf>
    <xf numFmtId="0" fontId="60" fillId="38" borderId="10" xfId="0" applyFont="1" applyFill="1" applyBorder="1" applyAlignment="1">
      <alignment horizontal="center" vertical="center" wrapText="1"/>
    </xf>
    <xf numFmtId="0" fontId="60" fillId="38" borderId="10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center"/>
    </xf>
    <xf numFmtId="0" fontId="13" fillId="41" borderId="0" xfId="49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4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4" fontId="0" fillId="33" borderId="18" xfId="0" applyNumberFormat="1" applyFont="1" applyFill="1" applyBorder="1" applyAlignment="1">
      <alignment horizontal="center" vertical="center" wrapText="1"/>
    </xf>
    <xf numFmtId="44" fontId="0" fillId="33" borderId="19" xfId="0" applyNumberFormat="1" applyFont="1" applyFill="1" applyBorder="1" applyAlignment="1">
      <alignment horizontal="center" vertical="center" wrapText="1"/>
    </xf>
    <xf numFmtId="44" fontId="0" fillId="33" borderId="18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44" fontId="3" fillId="33" borderId="22" xfId="0" applyNumberFormat="1" applyFont="1" applyFill="1" applyBorder="1" applyAlignment="1">
      <alignment horizontal="center" vertical="center" wrapText="1"/>
    </xf>
    <xf numFmtId="44" fontId="3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44" fontId="0" fillId="33" borderId="18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186" fontId="0" fillId="33" borderId="23" xfId="59" applyNumberFormat="1" applyFont="1" applyFill="1" applyBorder="1" applyAlignment="1">
      <alignment horizontal="center" vertical="center"/>
      <protection/>
    </xf>
    <xf numFmtId="0" fontId="0" fillId="37" borderId="0" xfId="0" applyFont="1" applyFill="1" applyAlignment="1">
      <alignment horizontal="center" vertical="center"/>
    </xf>
    <xf numFmtId="44" fontId="4" fillId="39" borderId="10" xfId="59" applyNumberFormat="1" applyFont="1" applyFill="1" applyBorder="1" applyAlignment="1">
      <alignment horizontal="center" vertical="center" wrapText="1"/>
      <protection/>
    </xf>
    <xf numFmtId="0" fontId="0" fillId="39" borderId="24" xfId="0" applyFont="1" applyFill="1" applyBorder="1" applyAlignment="1">
      <alignment horizontal="center" vertical="center"/>
    </xf>
    <xf numFmtId="44" fontId="4" fillId="39" borderId="21" xfId="0" applyNumberFormat="1" applyFont="1" applyFill="1" applyBorder="1" applyAlignment="1">
      <alignment horizontal="center" vertical="center"/>
    </xf>
    <xf numFmtId="44" fontId="4" fillId="39" borderId="10" xfId="59" applyNumberFormat="1" applyFont="1" applyFill="1" applyBorder="1" applyAlignment="1">
      <alignment horizontal="center" vertical="center"/>
      <protection/>
    </xf>
    <xf numFmtId="44" fontId="4" fillId="39" borderId="14" xfId="59" applyNumberFormat="1" applyFont="1" applyFill="1" applyBorder="1" applyAlignment="1">
      <alignment horizontal="center" vertical="center"/>
      <protection/>
    </xf>
    <xf numFmtId="0" fontId="54" fillId="0" borderId="25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14" fontId="54" fillId="0" borderId="10" xfId="0" applyNumberFormat="1" applyFont="1" applyBorder="1" applyAlignment="1">
      <alignment horizontal="center" vertical="center" wrapText="1"/>
    </xf>
    <xf numFmtId="174" fontId="54" fillId="0" borderId="26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74" fontId="0" fillId="0" borderId="26" xfId="0" applyNumberFormat="1" applyBorder="1" applyAlignment="1">
      <alignment horizontal="center" vertical="center" wrapText="1"/>
    </xf>
    <xf numFmtId="174" fontId="0" fillId="33" borderId="26" xfId="0" applyNumberForma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4" fontId="0" fillId="0" borderId="28" xfId="0" applyNumberFormat="1" applyBorder="1" applyAlignment="1">
      <alignment horizontal="center" vertical="center" wrapText="1"/>
    </xf>
    <xf numFmtId="174" fontId="0" fillId="33" borderId="29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74" fontId="61" fillId="0" borderId="16" xfId="0" applyNumberFormat="1" applyFont="1" applyBorder="1" applyAlignment="1">
      <alignment horizontal="center" vertical="center" wrapText="1"/>
    </xf>
    <xf numFmtId="174" fontId="0" fillId="0" borderId="0" xfId="0" applyNumberFormat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4" fontId="4" fillId="33" borderId="10" xfId="0" applyNumberFormat="1" applyFont="1" applyFill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center" vertical="center" wrapText="1"/>
    </xf>
    <xf numFmtId="2" fontId="4" fillId="40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5" fillId="33" borderId="10" xfId="61" applyFont="1" applyFill="1" applyBorder="1" applyAlignment="1">
      <alignment horizontal="center" vertical="center" wrapText="1"/>
      <protection/>
    </xf>
    <xf numFmtId="0" fontId="0" fillId="0" borderId="10" xfId="61" applyFont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0" fillId="37" borderId="10" xfId="6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4" fontId="4" fillId="0" borderId="10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center" vertical="center" wrapText="1"/>
    </xf>
    <xf numFmtId="0" fontId="4" fillId="39" borderId="10" xfId="59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4" fillId="39" borderId="11" xfId="59" applyFont="1" applyFill="1" applyBorder="1" applyAlignment="1">
      <alignment horizontal="center" vertical="center"/>
      <protection/>
    </xf>
    <xf numFmtId="0" fontId="4" fillId="39" borderId="12" xfId="59" applyFont="1" applyFill="1" applyBorder="1" applyAlignment="1">
      <alignment horizontal="center" vertical="center"/>
      <protection/>
    </xf>
    <xf numFmtId="0" fontId="4" fillId="39" borderId="13" xfId="59" applyFont="1" applyFill="1" applyBorder="1" applyAlignment="1">
      <alignment horizontal="center" vertical="center"/>
      <protection/>
    </xf>
    <xf numFmtId="0" fontId="62" fillId="39" borderId="33" xfId="0" applyFont="1" applyFill="1" applyBorder="1" applyAlignment="1">
      <alignment horizontal="center" vertical="center" wrapText="1"/>
    </xf>
    <xf numFmtId="0" fontId="62" fillId="39" borderId="34" xfId="0" applyFont="1" applyFill="1" applyBorder="1" applyAlignment="1">
      <alignment horizontal="center" vertical="center" wrapText="1"/>
    </xf>
    <xf numFmtId="0" fontId="62" fillId="39" borderId="35" xfId="0" applyFont="1" applyFill="1" applyBorder="1" applyAlignment="1">
      <alignment horizontal="center" vertical="center" wrapText="1"/>
    </xf>
  </cellXfs>
  <cellStyles count="7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Excel Built-in Normal 2" xfId="46"/>
    <cellStyle name="Excel Built-in Normal 3" xfId="47"/>
    <cellStyle name="Excel_BuiltIn_Currency" xfId="48"/>
    <cellStyle name="Hyperlink" xfId="49"/>
    <cellStyle name="Hiperłącze 2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eutralny 2" xfId="58"/>
    <cellStyle name="Normalny 2" xfId="59"/>
    <cellStyle name="Normalny 2 2" xfId="60"/>
    <cellStyle name="Normalny 3" xfId="61"/>
    <cellStyle name="Normalny 4" xfId="62"/>
    <cellStyle name="Normalny 5" xfId="63"/>
    <cellStyle name="Normalny_pozostałe dane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Walutowy 2 2" xfId="76"/>
    <cellStyle name="Walutowy 2 2 2" xfId="77"/>
    <cellStyle name="Walutowy 2 3" xfId="78"/>
    <cellStyle name="Walutowy 2 4" xfId="79"/>
    <cellStyle name="Walutowy 2 5" xfId="80"/>
    <cellStyle name="Walutowy 3" xfId="81"/>
    <cellStyle name="Walutowy 3 2" xfId="82"/>
    <cellStyle name="Walutowy 4" xfId="83"/>
    <cellStyle name="Walutowy 5" xfId="84"/>
    <cellStyle name="Walutowy 6" xfId="85"/>
    <cellStyle name="Zły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view="pageBreakPreview" zoomScale="71" zoomScaleSheetLayoutView="7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4" sqref="B4"/>
    </sheetView>
  </sheetViews>
  <sheetFormatPr defaultColWidth="9.140625" defaultRowHeight="12.75"/>
  <cols>
    <col min="1" max="1" width="5.28125" style="22" customWidth="1"/>
    <col min="2" max="2" width="18.421875" style="22" customWidth="1"/>
    <col min="3" max="3" width="15.00390625" style="27" customWidth="1"/>
    <col min="4" max="4" width="12.8515625" style="34" customWidth="1"/>
    <col min="5" max="5" width="12.00390625" style="22" customWidth="1"/>
    <col min="6" max="6" width="9.140625" style="22" customWidth="1"/>
    <col min="7" max="7" width="35.7109375" style="34" customWidth="1"/>
    <col min="8" max="8" width="40.00390625" style="22" customWidth="1"/>
    <col min="9" max="9" width="10.421875" style="22" customWidth="1"/>
    <col min="10" max="10" width="11.140625" style="22" customWidth="1"/>
    <col min="11" max="11" width="16.00390625" style="96" bestFit="1" customWidth="1"/>
    <col min="12" max="16384" width="9.140625" style="22" customWidth="1"/>
  </cols>
  <sheetData>
    <row r="1" spans="8:10" ht="12.75">
      <c r="H1" s="276" t="s">
        <v>489</v>
      </c>
      <c r="I1" s="276"/>
      <c r="J1" s="276"/>
    </row>
    <row r="2" spans="1:11" ht="38.25">
      <c r="A2" s="11" t="s">
        <v>241</v>
      </c>
      <c r="B2" s="11" t="s">
        <v>242</v>
      </c>
      <c r="C2" s="58" t="s">
        <v>2</v>
      </c>
      <c r="D2" s="63" t="s">
        <v>504</v>
      </c>
      <c r="E2" s="11" t="s">
        <v>1</v>
      </c>
      <c r="F2" s="11" t="s">
        <v>243</v>
      </c>
      <c r="G2" s="222" t="s">
        <v>244</v>
      </c>
      <c r="H2" s="58" t="s">
        <v>328</v>
      </c>
      <c r="I2" s="58" t="s">
        <v>245</v>
      </c>
      <c r="J2" s="58" t="s">
        <v>920</v>
      </c>
      <c r="K2" s="223" t="s">
        <v>505</v>
      </c>
    </row>
    <row r="3" spans="1:11" s="57" customFormat="1" ht="42" customHeight="1">
      <c r="A3" s="38">
        <v>1</v>
      </c>
      <c r="B3" s="221" t="s">
        <v>0</v>
      </c>
      <c r="C3" s="221" t="s">
        <v>762</v>
      </c>
      <c r="D3" s="221">
        <v>7420007225</v>
      </c>
      <c r="E3" s="95" t="s">
        <v>246</v>
      </c>
      <c r="F3" s="221" t="s">
        <v>247</v>
      </c>
      <c r="G3" s="221" t="s">
        <v>248</v>
      </c>
      <c r="H3" s="221" t="s">
        <v>959</v>
      </c>
      <c r="I3" s="221" t="s">
        <v>919</v>
      </c>
      <c r="J3" s="38">
        <v>37</v>
      </c>
      <c r="K3" s="147">
        <v>49980572</v>
      </c>
    </row>
    <row r="4" spans="1:11" s="57" customFormat="1" ht="63" customHeight="1">
      <c r="A4" s="38">
        <v>2</v>
      </c>
      <c r="B4" s="221" t="s">
        <v>249</v>
      </c>
      <c r="C4" s="221" t="s">
        <v>701</v>
      </c>
      <c r="D4" s="221">
        <v>7422248281</v>
      </c>
      <c r="E4" s="93">
        <v>281561396</v>
      </c>
      <c r="F4" s="90" t="s">
        <v>699</v>
      </c>
      <c r="G4" s="187" t="s">
        <v>700</v>
      </c>
      <c r="H4" s="90"/>
      <c r="I4" s="38">
        <v>22</v>
      </c>
      <c r="J4" s="38">
        <v>0</v>
      </c>
      <c r="K4" s="84" t="s">
        <v>918</v>
      </c>
    </row>
    <row r="5" spans="1:11" s="57" customFormat="1" ht="54.75" customHeight="1">
      <c r="A5" s="38">
        <v>3</v>
      </c>
      <c r="B5" s="221" t="s">
        <v>827</v>
      </c>
      <c r="C5" s="221" t="s">
        <v>281</v>
      </c>
      <c r="D5" s="221">
        <v>7421000679</v>
      </c>
      <c r="E5" s="94">
        <v>511032384</v>
      </c>
      <c r="F5" s="94" t="s">
        <v>250</v>
      </c>
      <c r="G5" s="221" t="s">
        <v>594</v>
      </c>
      <c r="H5" s="221" t="s">
        <v>943</v>
      </c>
      <c r="I5" s="38">
        <v>10</v>
      </c>
      <c r="J5" s="38">
        <v>0</v>
      </c>
      <c r="K5" s="65">
        <v>900000</v>
      </c>
    </row>
    <row r="6" spans="1:11" s="57" customFormat="1" ht="51.75" customHeight="1">
      <c r="A6" s="38">
        <v>4</v>
      </c>
      <c r="B6" s="221" t="s">
        <v>251</v>
      </c>
      <c r="C6" s="221" t="s">
        <v>312</v>
      </c>
      <c r="D6" s="221">
        <v>7422254436</v>
      </c>
      <c r="E6" s="221">
        <v>366123911</v>
      </c>
      <c r="F6" s="221" t="s">
        <v>252</v>
      </c>
      <c r="G6" s="221" t="s">
        <v>551</v>
      </c>
      <c r="H6" s="221"/>
      <c r="I6" s="221">
        <v>15</v>
      </c>
      <c r="J6" s="38">
        <v>0</v>
      </c>
      <c r="K6" s="65">
        <v>1531365</v>
      </c>
    </row>
    <row r="7" spans="1:11" s="57" customFormat="1" ht="36" customHeight="1">
      <c r="A7" s="38">
        <v>5</v>
      </c>
      <c r="B7" s="221" t="s">
        <v>287</v>
      </c>
      <c r="C7" s="221" t="s">
        <v>288</v>
      </c>
      <c r="D7" s="248">
        <v>7422248826</v>
      </c>
      <c r="E7" s="248" t="s">
        <v>336</v>
      </c>
      <c r="F7" s="248" t="s">
        <v>395</v>
      </c>
      <c r="G7" s="249" t="s">
        <v>735</v>
      </c>
      <c r="H7" s="221" t="s">
        <v>606</v>
      </c>
      <c r="I7" s="249">
        <v>71</v>
      </c>
      <c r="J7" s="249">
        <v>418</v>
      </c>
      <c r="K7" s="247">
        <v>6987596</v>
      </c>
    </row>
    <row r="8" spans="1:11" s="57" customFormat="1" ht="46.5" customHeight="1">
      <c r="A8" s="38">
        <v>6</v>
      </c>
      <c r="B8" s="221" t="s">
        <v>254</v>
      </c>
      <c r="C8" s="221" t="s">
        <v>272</v>
      </c>
      <c r="D8" s="221">
        <v>7421921793</v>
      </c>
      <c r="E8" s="95" t="s">
        <v>255</v>
      </c>
      <c r="F8" s="221" t="s">
        <v>253</v>
      </c>
      <c r="G8" s="221" t="s">
        <v>571</v>
      </c>
      <c r="H8" s="221" t="s">
        <v>605</v>
      </c>
      <c r="I8" s="221">
        <v>40</v>
      </c>
      <c r="J8" s="221">
        <v>125</v>
      </c>
      <c r="K8" s="65">
        <v>2805431</v>
      </c>
    </row>
    <row r="9" spans="1:11" s="57" customFormat="1" ht="54.75" customHeight="1">
      <c r="A9" s="38">
        <v>7</v>
      </c>
      <c r="B9" s="221" t="s">
        <v>416</v>
      </c>
      <c r="C9" s="221" t="s">
        <v>319</v>
      </c>
      <c r="D9" s="221">
        <v>7421598808</v>
      </c>
      <c r="E9" s="221">
        <v>268553</v>
      </c>
      <c r="F9" s="221" t="s">
        <v>917</v>
      </c>
      <c r="G9" s="221" t="s">
        <v>732</v>
      </c>
      <c r="H9" s="221"/>
      <c r="I9" s="221">
        <v>23</v>
      </c>
      <c r="J9" s="221">
        <v>144</v>
      </c>
      <c r="K9" s="65">
        <v>1976110</v>
      </c>
    </row>
    <row r="10" spans="1:11" s="57" customFormat="1" ht="54.75" customHeight="1">
      <c r="A10" s="38">
        <v>8</v>
      </c>
      <c r="B10" s="221" t="s">
        <v>256</v>
      </c>
      <c r="C10" s="221" t="s">
        <v>308</v>
      </c>
      <c r="D10" s="221">
        <v>7421454848</v>
      </c>
      <c r="E10" s="95" t="s">
        <v>843</v>
      </c>
      <c r="F10" s="221" t="s">
        <v>257</v>
      </c>
      <c r="G10" s="221" t="s">
        <v>258</v>
      </c>
      <c r="H10" s="221" t="s">
        <v>960</v>
      </c>
      <c r="I10" s="221">
        <v>2</v>
      </c>
      <c r="J10" s="38">
        <v>0</v>
      </c>
      <c r="K10" s="65">
        <v>11222756.22</v>
      </c>
    </row>
    <row r="11" spans="1:11" s="57" customFormat="1" ht="54.75" customHeight="1">
      <c r="A11" s="38">
        <v>9</v>
      </c>
      <c r="B11" s="221" t="s">
        <v>309</v>
      </c>
      <c r="C11" s="221" t="s">
        <v>730</v>
      </c>
      <c r="D11" s="221">
        <v>7422246939</v>
      </c>
      <c r="E11" s="221">
        <v>281459083</v>
      </c>
      <c r="F11" s="221" t="s">
        <v>259</v>
      </c>
      <c r="G11" s="221" t="s">
        <v>583</v>
      </c>
      <c r="H11" s="221" t="s">
        <v>415</v>
      </c>
      <c r="I11" s="221">
        <v>10</v>
      </c>
      <c r="J11" s="221">
        <v>35</v>
      </c>
      <c r="K11" s="65">
        <v>905585</v>
      </c>
    </row>
    <row r="12" spans="1:12" s="57" customFormat="1" ht="54.75" customHeight="1">
      <c r="A12" s="38">
        <v>10</v>
      </c>
      <c r="B12" s="221" t="s">
        <v>412</v>
      </c>
      <c r="C12" s="221" t="s">
        <v>408</v>
      </c>
      <c r="D12" s="221">
        <v>7422268208</v>
      </c>
      <c r="E12" s="221">
        <v>385076921</v>
      </c>
      <c r="F12" s="221" t="s">
        <v>447</v>
      </c>
      <c r="G12" s="221" t="s">
        <v>598</v>
      </c>
      <c r="H12" s="221"/>
      <c r="I12" s="221">
        <v>9</v>
      </c>
      <c r="J12" s="221">
        <v>30</v>
      </c>
      <c r="K12" s="65">
        <v>576380</v>
      </c>
      <c r="L12" s="233"/>
    </row>
  </sheetData>
  <sheetProtection/>
  <mergeCells count="1">
    <mergeCell ref="H1:J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  <rowBreaks count="1" manualBreakCount="1">
    <brk id="1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88"/>
  <sheetViews>
    <sheetView tabSelected="1" view="pageBreakPreview" zoomScale="85" zoomScaleSheetLayoutView="85" zoomScalePageLayoutView="0" workbookViewId="0" topLeftCell="A1">
      <pane ySplit="4" topLeftCell="A5" activePane="bottomLeft" state="frozen"/>
      <selection pane="topLeft" activeCell="I1" sqref="I1"/>
      <selection pane="bottomLeft" activeCell="J189" sqref="J189"/>
    </sheetView>
  </sheetViews>
  <sheetFormatPr defaultColWidth="9.00390625" defaultRowHeight="12.75"/>
  <cols>
    <col min="1" max="1" width="4.28125" style="31" customWidth="1"/>
    <col min="2" max="2" width="23.57421875" style="31" customWidth="1"/>
    <col min="3" max="3" width="16.7109375" style="31" customWidth="1"/>
    <col min="4" max="4" width="8.7109375" style="215" customWidth="1"/>
    <col min="5" max="5" width="7.28125" style="216" customWidth="1"/>
    <col min="6" max="6" width="12.8515625" style="217" customWidth="1"/>
    <col min="7" max="7" width="9.140625" style="31" customWidth="1"/>
    <col min="8" max="8" width="11.7109375" style="218" customWidth="1"/>
    <col min="9" max="9" width="15.7109375" style="197" customWidth="1"/>
    <col min="10" max="10" width="18.421875" style="210" customWidth="1"/>
    <col min="11" max="11" width="24.140625" style="31" customWidth="1"/>
    <col min="12" max="12" width="5.7109375" style="31" customWidth="1"/>
    <col min="13" max="13" width="9.7109375" style="31" customWidth="1"/>
    <col min="14" max="14" width="13.00390625" style="31" customWidth="1"/>
    <col min="15" max="15" width="20.28125" style="31" customWidth="1"/>
    <col min="16" max="16" width="14.8515625" style="31" customWidth="1"/>
    <col min="17" max="17" width="12.00390625" style="31" bestFit="1" customWidth="1"/>
    <col min="18" max="18" width="16.28125" style="31" customWidth="1"/>
    <col min="19" max="19" width="11.8515625" style="31" customWidth="1"/>
    <col min="20" max="20" width="11.140625" style="31" customWidth="1"/>
    <col min="21" max="21" width="14.7109375" style="31" customWidth="1"/>
    <col min="22" max="22" width="12.57421875" style="31" customWidth="1"/>
    <col min="23" max="23" width="10.8515625" style="31" customWidth="1"/>
    <col min="24" max="24" width="12.00390625" style="31" customWidth="1"/>
    <col min="25" max="25" width="8.8515625" style="31" customWidth="1"/>
    <col min="26" max="26" width="9.00390625" style="31" customWidth="1"/>
    <col min="27" max="27" width="10.7109375" style="31" customWidth="1"/>
    <col min="28" max="16384" width="9.00390625" style="31" customWidth="1"/>
  </cols>
  <sheetData>
    <row r="1" spans="1:24" s="189" customFormat="1" ht="19.5" customHeight="1">
      <c r="A1" s="277" t="s">
        <v>961</v>
      </c>
      <c r="B1" s="277"/>
      <c r="C1" s="277"/>
      <c r="D1" s="277"/>
      <c r="E1" s="277"/>
      <c r="F1" s="277"/>
      <c r="G1" s="277"/>
      <c r="H1" s="277"/>
      <c r="I1" s="277"/>
      <c r="J1" s="277"/>
      <c r="K1" s="44" t="s">
        <v>229</v>
      </c>
      <c r="L1" s="44"/>
      <c r="M1" s="44"/>
      <c r="N1" s="44"/>
      <c r="P1" s="44"/>
      <c r="Q1" s="44"/>
      <c r="R1" s="44"/>
      <c r="S1" s="44"/>
      <c r="T1" s="44"/>
      <c r="U1" s="44"/>
      <c r="V1" s="44"/>
      <c r="W1" s="44"/>
      <c r="X1" s="44" t="s">
        <v>229</v>
      </c>
    </row>
    <row r="2" spans="1:27" ht="29.25" customHeight="1">
      <c r="A2" s="279" t="s">
        <v>3</v>
      </c>
      <c r="B2" s="279" t="s">
        <v>4</v>
      </c>
      <c r="C2" s="285" t="s">
        <v>5</v>
      </c>
      <c r="D2" s="279" t="s">
        <v>384</v>
      </c>
      <c r="E2" s="283" t="s">
        <v>392</v>
      </c>
      <c r="F2" s="279" t="s">
        <v>6</v>
      </c>
      <c r="G2" s="279" t="s">
        <v>7</v>
      </c>
      <c r="H2" s="288" t="s">
        <v>13</v>
      </c>
      <c r="I2" s="107" t="s">
        <v>694</v>
      </c>
      <c r="J2" s="286" t="s">
        <v>882</v>
      </c>
      <c r="K2" s="279" t="s">
        <v>9</v>
      </c>
      <c r="L2" s="279" t="s">
        <v>11</v>
      </c>
      <c r="M2" s="279" t="s">
        <v>397</v>
      </c>
      <c r="N2" s="279" t="s">
        <v>448</v>
      </c>
      <c r="O2" s="279" t="s">
        <v>8</v>
      </c>
      <c r="P2" s="289" t="s">
        <v>10</v>
      </c>
      <c r="Q2" s="289"/>
      <c r="R2" s="289"/>
      <c r="S2" s="279" t="s">
        <v>12</v>
      </c>
      <c r="T2" s="279"/>
      <c r="U2" s="279"/>
      <c r="V2" s="279"/>
      <c r="W2" s="279"/>
      <c r="X2" s="279"/>
      <c r="Y2" s="287" t="s">
        <v>14</v>
      </c>
      <c r="Z2" s="287" t="s">
        <v>15</v>
      </c>
      <c r="AA2" s="289" t="s">
        <v>695</v>
      </c>
    </row>
    <row r="3" spans="1:27" ht="32.25" customHeight="1">
      <c r="A3" s="279"/>
      <c r="B3" s="279"/>
      <c r="C3" s="285"/>
      <c r="D3" s="279"/>
      <c r="E3" s="283"/>
      <c r="F3" s="279"/>
      <c r="G3" s="279"/>
      <c r="H3" s="288"/>
      <c r="I3" s="107" t="s">
        <v>16</v>
      </c>
      <c r="J3" s="286"/>
      <c r="K3" s="279"/>
      <c r="L3" s="279"/>
      <c r="M3" s="279"/>
      <c r="N3" s="279"/>
      <c r="O3" s="279"/>
      <c r="P3" s="12" t="s">
        <v>17</v>
      </c>
      <c r="Q3" s="12" t="s">
        <v>18</v>
      </c>
      <c r="R3" s="12" t="s">
        <v>19</v>
      </c>
      <c r="S3" s="6" t="s">
        <v>20</v>
      </c>
      <c r="T3" s="6" t="s">
        <v>318</v>
      </c>
      <c r="U3" s="6" t="s">
        <v>21</v>
      </c>
      <c r="V3" s="6" t="s">
        <v>22</v>
      </c>
      <c r="W3" s="6" t="s">
        <v>23</v>
      </c>
      <c r="X3" s="6" t="s">
        <v>24</v>
      </c>
      <c r="Y3" s="287"/>
      <c r="Z3" s="287"/>
      <c r="AA3" s="289"/>
    </row>
    <row r="4" spans="1:27" ht="23.25" customHeight="1">
      <c r="A4" s="280" t="s">
        <v>0</v>
      </c>
      <c r="B4" s="280"/>
      <c r="C4" s="280"/>
      <c r="D4" s="280"/>
      <c r="E4" s="280"/>
      <c r="F4" s="280"/>
      <c r="G4" s="201"/>
      <c r="H4" s="122"/>
      <c r="I4" s="60"/>
      <c r="J4" s="60"/>
      <c r="K4" s="201"/>
      <c r="L4" s="201"/>
      <c r="M4" s="201"/>
      <c r="N4" s="201"/>
      <c r="O4" s="201"/>
      <c r="P4" s="9"/>
      <c r="Q4" s="9"/>
      <c r="R4" s="9"/>
      <c r="S4" s="201"/>
      <c r="T4" s="201"/>
      <c r="U4" s="201"/>
      <c r="V4" s="201"/>
      <c r="W4" s="201"/>
      <c r="X4" s="201"/>
      <c r="Y4" s="8"/>
      <c r="Z4" s="8"/>
      <c r="AA4" s="8"/>
    </row>
    <row r="5" spans="1:27" s="211" customFormat="1" ht="63.75">
      <c r="A5" s="16">
        <v>1</v>
      </c>
      <c r="B5" s="50" t="s">
        <v>25</v>
      </c>
      <c r="C5" s="3" t="s">
        <v>26</v>
      </c>
      <c r="D5" s="3" t="s">
        <v>27</v>
      </c>
      <c r="E5" s="1" t="s">
        <v>28</v>
      </c>
      <c r="F5" s="3" t="s">
        <v>28</v>
      </c>
      <c r="G5" s="50">
        <v>1941</v>
      </c>
      <c r="H5" s="156">
        <f>553.8+90.1</f>
        <v>643.9</v>
      </c>
      <c r="I5" s="105"/>
      <c r="J5" s="105">
        <v>2832000</v>
      </c>
      <c r="K5" s="50" t="s">
        <v>30</v>
      </c>
      <c r="L5" s="13">
        <v>1</v>
      </c>
      <c r="M5" s="13"/>
      <c r="N5" s="13"/>
      <c r="O5" s="51" t="s">
        <v>29</v>
      </c>
      <c r="P5" s="3" t="s">
        <v>31</v>
      </c>
      <c r="Q5" s="3" t="s">
        <v>32</v>
      </c>
      <c r="R5" s="3" t="s">
        <v>33</v>
      </c>
      <c r="S5" s="1" t="s">
        <v>34</v>
      </c>
      <c r="T5" s="3" t="s">
        <v>35</v>
      </c>
      <c r="U5" s="3" t="s">
        <v>36</v>
      </c>
      <c r="V5" s="3" t="s">
        <v>36</v>
      </c>
      <c r="W5" s="3" t="s">
        <v>37</v>
      </c>
      <c r="X5" s="3" t="s">
        <v>36</v>
      </c>
      <c r="Y5" s="157" t="s">
        <v>38</v>
      </c>
      <c r="Z5" s="3" t="s">
        <v>27</v>
      </c>
      <c r="AA5" s="3" t="s">
        <v>39</v>
      </c>
    </row>
    <row r="6" spans="1:27" s="189" customFormat="1" ht="33.75" customHeight="1">
      <c r="A6" s="16">
        <v>2</v>
      </c>
      <c r="B6" s="50" t="s">
        <v>40</v>
      </c>
      <c r="C6" s="3" t="s">
        <v>41</v>
      </c>
      <c r="D6" s="3" t="s">
        <v>27</v>
      </c>
      <c r="E6" s="1" t="s">
        <v>28</v>
      </c>
      <c r="F6" s="3" t="s">
        <v>28</v>
      </c>
      <c r="G6" s="50">
        <v>2000</v>
      </c>
      <c r="H6" s="127"/>
      <c r="I6" s="116">
        <v>9880.9</v>
      </c>
      <c r="J6" s="102"/>
      <c r="K6" s="50" t="s">
        <v>30</v>
      </c>
      <c r="L6" s="7">
        <v>2</v>
      </c>
      <c r="M6" s="7"/>
      <c r="N6" s="7"/>
      <c r="O6" s="52" t="s">
        <v>29</v>
      </c>
      <c r="P6" s="3" t="s">
        <v>31</v>
      </c>
      <c r="Q6" s="3" t="s">
        <v>42</v>
      </c>
      <c r="R6" s="3" t="s">
        <v>43</v>
      </c>
      <c r="S6" s="38"/>
      <c r="T6" s="200"/>
      <c r="U6" s="200"/>
      <c r="V6" s="200"/>
      <c r="W6" s="200"/>
      <c r="X6" s="200"/>
      <c r="Y6" s="200"/>
      <c r="Z6" s="200"/>
      <c r="AA6" s="3" t="s">
        <v>39</v>
      </c>
    </row>
    <row r="7" spans="1:27" s="189" customFormat="1" ht="30" customHeight="1">
      <c r="A7" s="16">
        <v>3</v>
      </c>
      <c r="B7" s="291" t="s">
        <v>353</v>
      </c>
      <c r="C7" s="278" t="s">
        <v>770</v>
      </c>
      <c r="D7" s="278" t="s">
        <v>27</v>
      </c>
      <c r="E7" s="1" t="s">
        <v>28</v>
      </c>
      <c r="F7" s="278" t="s">
        <v>27</v>
      </c>
      <c r="G7" s="293" t="s">
        <v>44</v>
      </c>
      <c r="H7" s="127">
        <v>281.4</v>
      </c>
      <c r="I7" s="105"/>
      <c r="J7" s="105">
        <v>1143000</v>
      </c>
      <c r="K7" s="291" t="s">
        <v>45</v>
      </c>
      <c r="L7" s="7">
        <v>3</v>
      </c>
      <c r="M7" s="7"/>
      <c r="N7" s="38"/>
      <c r="O7" s="290" t="s">
        <v>29</v>
      </c>
      <c r="P7" s="3" t="s">
        <v>31</v>
      </c>
      <c r="Q7" s="3" t="s">
        <v>46</v>
      </c>
      <c r="R7" s="278" t="s">
        <v>47</v>
      </c>
      <c r="S7" s="284" t="s">
        <v>34</v>
      </c>
      <c r="T7" s="278" t="s">
        <v>35</v>
      </c>
      <c r="U7" s="3" t="s">
        <v>48</v>
      </c>
      <c r="V7" s="3" t="s">
        <v>34</v>
      </c>
      <c r="W7" s="3" t="s">
        <v>37</v>
      </c>
      <c r="X7" s="3" t="s">
        <v>34</v>
      </c>
      <c r="Y7" s="278" t="s">
        <v>49</v>
      </c>
      <c r="Z7" s="278" t="s">
        <v>27</v>
      </c>
      <c r="AA7" s="3" t="s">
        <v>39</v>
      </c>
    </row>
    <row r="8" spans="1:27" s="189" customFormat="1" ht="30.75" customHeight="1">
      <c r="A8" s="16">
        <v>4</v>
      </c>
      <c r="B8" s="291"/>
      <c r="C8" s="278"/>
      <c r="D8" s="278"/>
      <c r="E8" s="1" t="s">
        <v>28</v>
      </c>
      <c r="F8" s="278"/>
      <c r="G8" s="293"/>
      <c r="H8" s="127" t="s">
        <v>50</v>
      </c>
      <c r="I8" s="108"/>
      <c r="J8" s="108">
        <v>207000</v>
      </c>
      <c r="K8" s="291"/>
      <c r="L8" s="13">
        <v>4</v>
      </c>
      <c r="M8" s="13"/>
      <c r="N8" s="14"/>
      <c r="O8" s="290"/>
      <c r="P8" s="3"/>
      <c r="Q8" s="3"/>
      <c r="R8" s="278"/>
      <c r="S8" s="284"/>
      <c r="T8" s="278"/>
      <c r="U8" s="3"/>
      <c r="V8" s="3"/>
      <c r="W8" s="3"/>
      <c r="X8" s="3"/>
      <c r="Y8" s="278"/>
      <c r="Z8" s="278"/>
      <c r="AA8" s="3"/>
    </row>
    <row r="9" spans="1:27" s="189" customFormat="1" ht="33" customHeight="1">
      <c r="A9" s="16">
        <v>5</v>
      </c>
      <c r="B9" s="50" t="s">
        <v>501</v>
      </c>
      <c r="C9" s="3" t="s">
        <v>771</v>
      </c>
      <c r="D9" s="3" t="s">
        <v>27</v>
      </c>
      <c r="E9" s="1" t="s">
        <v>28</v>
      </c>
      <c r="F9" s="3" t="s">
        <v>28</v>
      </c>
      <c r="G9" s="50" t="s">
        <v>44</v>
      </c>
      <c r="H9" s="127">
        <v>33</v>
      </c>
      <c r="I9" s="105"/>
      <c r="J9" s="105">
        <v>87000</v>
      </c>
      <c r="K9" s="50" t="s">
        <v>502</v>
      </c>
      <c r="L9" s="7">
        <v>5</v>
      </c>
      <c r="M9" s="7"/>
      <c r="N9" s="38"/>
      <c r="O9" s="204" t="s">
        <v>29</v>
      </c>
      <c r="P9" s="3" t="s">
        <v>31</v>
      </c>
      <c r="Q9" s="3" t="s">
        <v>46</v>
      </c>
      <c r="R9" s="3" t="s">
        <v>54</v>
      </c>
      <c r="S9" s="38"/>
      <c r="T9" s="200"/>
      <c r="U9" s="200"/>
      <c r="V9" s="200"/>
      <c r="W9" s="200"/>
      <c r="X9" s="200"/>
      <c r="Y9" s="200"/>
      <c r="Z9" s="200"/>
      <c r="AA9" s="3" t="s">
        <v>39</v>
      </c>
    </row>
    <row r="10" spans="1:27" s="211" customFormat="1" ht="49.5" customHeight="1">
      <c r="A10" s="16">
        <v>6</v>
      </c>
      <c r="B10" s="203" t="s">
        <v>772</v>
      </c>
      <c r="C10" s="3" t="s">
        <v>52</v>
      </c>
      <c r="D10" s="3" t="s">
        <v>27</v>
      </c>
      <c r="E10" s="1" t="s">
        <v>28</v>
      </c>
      <c r="F10" s="3" t="s">
        <v>28</v>
      </c>
      <c r="G10" s="50">
        <v>1920</v>
      </c>
      <c r="H10" s="156">
        <v>357.15</v>
      </c>
      <c r="I10" s="108"/>
      <c r="J10" s="108">
        <f>1627000+72631.5</f>
        <v>1699631.5</v>
      </c>
      <c r="K10" s="50" t="s">
        <v>53</v>
      </c>
      <c r="L10" s="7">
        <v>6</v>
      </c>
      <c r="M10" s="7"/>
      <c r="N10" s="38"/>
      <c r="O10" s="158" t="s">
        <v>509</v>
      </c>
      <c r="P10" s="3" t="s">
        <v>31</v>
      </c>
      <c r="Q10" s="3" t="s">
        <v>32</v>
      </c>
      <c r="R10" s="3" t="s">
        <v>47</v>
      </c>
      <c r="S10" s="1" t="s">
        <v>34</v>
      </c>
      <c r="T10" s="3" t="s">
        <v>34</v>
      </c>
      <c r="U10" s="3" t="s">
        <v>34</v>
      </c>
      <c r="V10" s="3" t="s">
        <v>34</v>
      </c>
      <c r="W10" s="3" t="s">
        <v>37</v>
      </c>
      <c r="X10" s="3" t="s">
        <v>34</v>
      </c>
      <c r="Y10" s="157" t="s">
        <v>55</v>
      </c>
      <c r="Z10" s="3" t="s">
        <v>27</v>
      </c>
      <c r="AA10" s="3" t="s">
        <v>39</v>
      </c>
    </row>
    <row r="11" spans="1:27" s="211" customFormat="1" ht="33" customHeight="1">
      <c r="A11" s="16">
        <v>7</v>
      </c>
      <c r="B11" s="50" t="s">
        <v>56</v>
      </c>
      <c r="C11" s="3" t="s">
        <v>52</v>
      </c>
      <c r="D11" s="3" t="s">
        <v>27</v>
      </c>
      <c r="E11" s="1" t="s">
        <v>28</v>
      </c>
      <c r="F11" s="3" t="s">
        <v>28</v>
      </c>
      <c r="G11" s="50">
        <v>1970</v>
      </c>
      <c r="H11" s="127">
        <v>309.1</v>
      </c>
      <c r="I11" s="108"/>
      <c r="J11" s="108">
        <v>1408000</v>
      </c>
      <c r="K11" s="50" t="s">
        <v>57</v>
      </c>
      <c r="L11" s="13">
        <v>7</v>
      </c>
      <c r="M11" s="13"/>
      <c r="N11" s="14"/>
      <c r="O11" s="158" t="s">
        <v>773</v>
      </c>
      <c r="P11" s="3" t="s">
        <v>31</v>
      </c>
      <c r="Q11" s="3" t="s">
        <v>46</v>
      </c>
      <c r="R11" s="3" t="s">
        <v>47</v>
      </c>
      <c r="S11" s="1" t="s">
        <v>34</v>
      </c>
      <c r="T11" s="3" t="s">
        <v>34</v>
      </c>
      <c r="U11" s="3" t="s">
        <v>34</v>
      </c>
      <c r="V11" s="3" t="s">
        <v>34</v>
      </c>
      <c r="W11" s="3" t="s">
        <v>37</v>
      </c>
      <c r="X11" s="3" t="s">
        <v>34</v>
      </c>
      <c r="Y11" s="3" t="s">
        <v>55</v>
      </c>
      <c r="Z11" s="3" t="s">
        <v>27</v>
      </c>
      <c r="AA11" s="3" t="s">
        <v>39</v>
      </c>
    </row>
    <row r="12" spans="1:27" s="211" customFormat="1" ht="35.25" customHeight="1">
      <c r="A12" s="16">
        <v>8</v>
      </c>
      <c r="B12" s="50" t="s">
        <v>775</v>
      </c>
      <c r="C12" s="3" t="s">
        <v>58</v>
      </c>
      <c r="D12" s="3" t="s">
        <v>27</v>
      </c>
      <c r="E12" s="1" t="s">
        <v>28</v>
      </c>
      <c r="F12" s="3" t="s">
        <v>28</v>
      </c>
      <c r="G12" s="50">
        <v>1983</v>
      </c>
      <c r="H12" s="127">
        <v>41</v>
      </c>
      <c r="I12" s="108"/>
      <c r="J12" s="108">
        <v>130000</v>
      </c>
      <c r="K12" s="50" t="s">
        <v>774</v>
      </c>
      <c r="L12" s="7">
        <v>8</v>
      </c>
      <c r="M12" s="7"/>
      <c r="N12" s="38"/>
      <c r="O12" s="53" t="s">
        <v>29</v>
      </c>
      <c r="P12" s="200" t="s">
        <v>31</v>
      </c>
      <c r="Q12" s="200" t="s">
        <v>46</v>
      </c>
      <c r="R12" s="200" t="s">
        <v>47</v>
      </c>
      <c r="S12" s="1" t="s">
        <v>34</v>
      </c>
      <c r="T12" s="3" t="s">
        <v>34</v>
      </c>
      <c r="U12" s="3" t="s">
        <v>37</v>
      </c>
      <c r="V12" s="3" t="s">
        <v>34</v>
      </c>
      <c r="W12" s="3" t="s">
        <v>37</v>
      </c>
      <c r="X12" s="3" t="s">
        <v>37</v>
      </c>
      <c r="Y12" s="3">
        <v>1</v>
      </c>
      <c r="Z12" s="3" t="s">
        <v>28</v>
      </c>
      <c r="AA12" s="3" t="s">
        <v>39</v>
      </c>
    </row>
    <row r="13" spans="1:27" s="211" customFormat="1" ht="25.5">
      <c r="A13" s="16">
        <v>9</v>
      </c>
      <c r="B13" s="50" t="s">
        <v>61</v>
      </c>
      <c r="C13" s="3" t="s">
        <v>62</v>
      </c>
      <c r="D13" s="3" t="s">
        <v>27</v>
      </c>
      <c r="E13" s="1" t="s">
        <v>28</v>
      </c>
      <c r="F13" s="3" t="s">
        <v>28</v>
      </c>
      <c r="G13" s="50">
        <v>1981</v>
      </c>
      <c r="H13" s="127">
        <v>93.18</v>
      </c>
      <c r="I13" s="108"/>
      <c r="J13" s="65">
        <v>384000</v>
      </c>
      <c r="K13" s="50" t="s">
        <v>63</v>
      </c>
      <c r="L13" s="7">
        <v>9</v>
      </c>
      <c r="M13" s="7"/>
      <c r="N13" s="38"/>
      <c r="O13" s="53" t="s">
        <v>29</v>
      </c>
      <c r="P13" s="3" t="s">
        <v>31</v>
      </c>
      <c r="Q13" s="3" t="s">
        <v>32</v>
      </c>
      <c r="R13" s="3" t="s">
        <v>47</v>
      </c>
      <c r="S13" s="1" t="s">
        <v>64</v>
      </c>
      <c r="T13" s="3" t="s">
        <v>35</v>
      </c>
      <c r="U13" s="3" t="s">
        <v>48</v>
      </c>
      <c r="V13" s="3" t="s">
        <v>64</v>
      </c>
      <c r="W13" s="3" t="s">
        <v>37</v>
      </c>
      <c r="X13" s="1" t="s">
        <v>34</v>
      </c>
      <c r="Y13" s="3">
        <v>1</v>
      </c>
      <c r="Z13" s="3" t="s">
        <v>28</v>
      </c>
      <c r="AA13" s="3" t="s">
        <v>39</v>
      </c>
    </row>
    <row r="14" spans="1:27" s="213" customFormat="1" ht="39.75" customHeight="1">
      <c r="A14" s="16">
        <v>10</v>
      </c>
      <c r="B14" s="50" t="s">
        <v>776</v>
      </c>
      <c r="C14" s="3" t="s">
        <v>62</v>
      </c>
      <c r="D14" s="3" t="s">
        <v>27</v>
      </c>
      <c r="E14" s="1" t="s">
        <v>28</v>
      </c>
      <c r="F14" s="3" t="s">
        <v>28</v>
      </c>
      <c r="G14" s="50" t="s">
        <v>465</v>
      </c>
      <c r="H14" s="159">
        <v>398.4</v>
      </c>
      <c r="I14" s="108"/>
      <c r="J14" s="108">
        <v>2063000</v>
      </c>
      <c r="K14" s="50" t="s">
        <v>65</v>
      </c>
      <c r="L14" s="13">
        <v>10</v>
      </c>
      <c r="M14" s="14"/>
      <c r="N14" s="16" t="s">
        <v>510</v>
      </c>
      <c r="O14" s="53" t="s">
        <v>29</v>
      </c>
      <c r="P14" s="3" t="s">
        <v>31</v>
      </c>
      <c r="Q14" s="3" t="s">
        <v>32</v>
      </c>
      <c r="R14" s="3" t="s">
        <v>47</v>
      </c>
      <c r="S14" s="1" t="s">
        <v>64</v>
      </c>
      <c r="T14" s="3" t="s">
        <v>64</v>
      </c>
      <c r="U14" s="3" t="s">
        <v>64</v>
      </c>
      <c r="V14" s="3" t="s">
        <v>64</v>
      </c>
      <c r="W14" s="3" t="s">
        <v>37</v>
      </c>
      <c r="X14" s="3" t="s">
        <v>64</v>
      </c>
      <c r="Y14" s="3">
        <v>1</v>
      </c>
      <c r="Z14" s="3" t="s">
        <v>28</v>
      </c>
      <c r="AA14" s="3" t="s">
        <v>39</v>
      </c>
    </row>
    <row r="15" spans="1:27" s="211" customFormat="1" ht="27" customHeight="1">
      <c r="A15" s="16">
        <v>11</v>
      </c>
      <c r="B15" s="50" t="s">
        <v>61</v>
      </c>
      <c r="C15" s="3" t="s">
        <v>62</v>
      </c>
      <c r="D15" s="3" t="s">
        <v>27</v>
      </c>
      <c r="E15" s="1" t="s">
        <v>28</v>
      </c>
      <c r="F15" s="3" t="s">
        <v>28</v>
      </c>
      <c r="G15" s="50">
        <v>1937</v>
      </c>
      <c r="H15" s="127">
        <v>28.8</v>
      </c>
      <c r="I15" s="108"/>
      <c r="J15" s="108">
        <v>119000</v>
      </c>
      <c r="K15" s="50" t="s">
        <v>67</v>
      </c>
      <c r="L15" s="7">
        <v>11</v>
      </c>
      <c r="M15" s="7"/>
      <c r="N15" s="38"/>
      <c r="O15" s="53" t="s">
        <v>29</v>
      </c>
      <c r="P15" s="3" t="s">
        <v>68</v>
      </c>
      <c r="Q15" s="3" t="s">
        <v>42</v>
      </c>
      <c r="R15" s="3" t="s">
        <v>777</v>
      </c>
      <c r="S15" s="1" t="s">
        <v>36</v>
      </c>
      <c r="T15" s="3" t="s">
        <v>35</v>
      </c>
      <c r="U15" s="3" t="s">
        <v>35</v>
      </c>
      <c r="V15" s="3" t="s">
        <v>36</v>
      </c>
      <c r="W15" s="3" t="s">
        <v>37</v>
      </c>
      <c r="X15" s="3" t="s">
        <v>35</v>
      </c>
      <c r="Y15" s="100">
        <v>1</v>
      </c>
      <c r="Z15" s="3" t="s">
        <v>28</v>
      </c>
      <c r="AA15" s="3" t="s">
        <v>39</v>
      </c>
    </row>
    <row r="16" spans="1:27" s="211" customFormat="1" ht="52.5" customHeight="1">
      <c r="A16" s="16">
        <v>12</v>
      </c>
      <c r="B16" s="50" t="s">
        <v>61</v>
      </c>
      <c r="C16" s="3" t="s">
        <v>62</v>
      </c>
      <c r="D16" s="3" t="s">
        <v>27</v>
      </c>
      <c r="E16" s="1"/>
      <c r="F16" s="3" t="s">
        <v>28</v>
      </c>
      <c r="G16" s="50">
        <v>1980</v>
      </c>
      <c r="H16" s="156">
        <v>27.2</v>
      </c>
      <c r="I16" s="105"/>
      <c r="J16" s="105">
        <v>112000</v>
      </c>
      <c r="K16" s="50" t="s">
        <v>70</v>
      </c>
      <c r="L16" s="7">
        <v>12</v>
      </c>
      <c r="M16" s="13"/>
      <c r="N16" s="3" t="s">
        <v>778</v>
      </c>
      <c r="O16" s="53" t="s">
        <v>29</v>
      </c>
      <c r="P16" s="3" t="s">
        <v>31</v>
      </c>
      <c r="Q16" s="3" t="s">
        <v>32</v>
      </c>
      <c r="R16" s="3" t="s">
        <v>47</v>
      </c>
      <c r="S16" s="1" t="s">
        <v>499</v>
      </c>
      <c r="T16" s="3" t="s">
        <v>791</v>
      </c>
      <c r="U16" s="3" t="s">
        <v>35</v>
      </c>
      <c r="V16" s="3" t="s">
        <v>34</v>
      </c>
      <c r="W16" s="3" t="s">
        <v>37</v>
      </c>
      <c r="X16" s="3" t="s">
        <v>34</v>
      </c>
      <c r="Y16" s="3">
        <v>1</v>
      </c>
      <c r="Z16" s="3" t="s">
        <v>28</v>
      </c>
      <c r="AA16" s="3" t="s">
        <v>39</v>
      </c>
    </row>
    <row r="17" spans="1:27" s="211" customFormat="1" ht="24" customHeight="1">
      <c r="A17" s="16">
        <v>13</v>
      </c>
      <c r="B17" s="50" t="s">
        <v>71</v>
      </c>
      <c r="C17" s="3" t="s">
        <v>72</v>
      </c>
      <c r="D17" s="3" t="s">
        <v>27</v>
      </c>
      <c r="E17" s="1"/>
      <c r="F17" s="3" t="s">
        <v>28</v>
      </c>
      <c r="G17" s="203">
        <v>1983</v>
      </c>
      <c r="H17" s="156" t="s">
        <v>35</v>
      </c>
      <c r="I17" s="116">
        <v>26254.46</v>
      </c>
      <c r="J17" s="102"/>
      <c r="K17" s="50" t="s">
        <v>73</v>
      </c>
      <c r="L17" s="13">
        <v>13</v>
      </c>
      <c r="M17" s="7"/>
      <c r="N17" s="1"/>
      <c r="O17" s="53" t="s">
        <v>29</v>
      </c>
      <c r="P17" s="3" t="s">
        <v>74</v>
      </c>
      <c r="Q17" s="3" t="s">
        <v>46</v>
      </c>
      <c r="R17" s="3" t="s">
        <v>75</v>
      </c>
      <c r="S17" s="1" t="s">
        <v>36</v>
      </c>
      <c r="T17" s="3" t="s">
        <v>35</v>
      </c>
      <c r="U17" s="3" t="s">
        <v>35</v>
      </c>
      <c r="V17" s="3" t="s">
        <v>498</v>
      </c>
      <c r="W17" s="3" t="s">
        <v>37</v>
      </c>
      <c r="X17" s="3" t="s">
        <v>37</v>
      </c>
      <c r="Y17" s="3">
        <v>1</v>
      </c>
      <c r="Z17" s="3" t="s">
        <v>28</v>
      </c>
      <c r="AA17" s="3" t="s">
        <v>39</v>
      </c>
    </row>
    <row r="18" spans="1:27" s="211" customFormat="1" ht="45" customHeight="1">
      <c r="A18" s="16">
        <v>14</v>
      </c>
      <c r="B18" s="50" t="s">
        <v>71</v>
      </c>
      <c r="C18" s="3" t="s">
        <v>76</v>
      </c>
      <c r="D18" s="3" t="s">
        <v>27</v>
      </c>
      <c r="E18" s="1"/>
      <c r="F18" s="3" t="s">
        <v>28</v>
      </c>
      <c r="G18" s="203">
        <v>1936</v>
      </c>
      <c r="H18" s="156">
        <v>62.1</v>
      </c>
      <c r="I18" s="116"/>
      <c r="J18" s="102">
        <v>322000</v>
      </c>
      <c r="K18" s="50" t="s">
        <v>67</v>
      </c>
      <c r="L18" s="7">
        <v>14</v>
      </c>
      <c r="M18" s="7"/>
      <c r="N18" s="3" t="s">
        <v>788</v>
      </c>
      <c r="O18" s="53" t="s">
        <v>29</v>
      </c>
      <c r="P18" s="3" t="s">
        <v>31</v>
      </c>
      <c r="Q18" s="3" t="s">
        <v>68</v>
      </c>
      <c r="R18" s="3" t="s">
        <v>786</v>
      </c>
      <c r="S18" s="1" t="s">
        <v>34</v>
      </c>
      <c r="T18" s="3" t="s">
        <v>34</v>
      </c>
      <c r="U18" s="3" t="s">
        <v>34</v>
      </c>
      <c r="V18" s="3" t="s">
        <v>34</v>
      </c>
      <c r="W18" s="3" t="s">
        <v>37</v>
      </c>
      <c r="X18" s="3" t="s">
        <v>37</v>
      </c>
      <c r="Y18" s="3">
        <v>1</v>
      </c>
      <c r="Z18" s="3" t="s">
        <v>27</v>
      </c>
      <c r="AA18" s="3" t="s">
        <v>39</v>
      </c>
    </row>
    <row r="19" spans="1:27" s="211" customFormat="1" ht="45" customHeight="1">
      <c r="A19" s="16">
        <v>15</v>
      </c>
      <c r="B19" s="50" t="s">
        <v>71</v>
      </c>
      <c r="C19" s="3" t="s">
        <v>72</v>
      </c>
      <c r="D19" s="3" t="s">
        <v>27</v>
      </c>
      <c r="E19" s="1"/>
      <c r="F19" s="3" t="s">
        <v>28</v>
      </c>
      <c r="G19" s="203">
        <v>1983</v>
      </c>
      <c r="H19" s="156">
        <v>174.47</v>
      </c>
      <c r="I19" s="116"/>
      <c r="J19" s="102">
        <v>903000</v>
      </c>
      <c r="K19" s="50" t="s">
        <v>78</v>
      </c>
      <c r="L19" s="7">
        <v>15</v>
      </c>
      <c r="M19" s="13"/>
      <c r="N19" s="3" t="s">
        <v>788</v>
      </c>
      <c r="O19" s="53" t="s">
        <v>29</v>
      </c>
      <c r="P19" s="3" t="s">
        <v>31</v>
      </c>
      <c r="Q19" s="3" t="s">
        <v>68</v>
      </c>
      <c r="R19" s="3" t="s">
        <v>79</v>
      </c>
      <c r="S19" s="1" t="s">
        <v>34</v>
      </c>
      <c r="T19" s="3" t="s">
        <v>792</v>
      </c>
      <c r="U19" s="3" t="s">
        <v>34</v>
      </c>
      <c r="V19" s="3" t="s">
        <v>34</v>
      </c>
      <c r="W19" s="3" t="s">
        <v>37</v>
      </c>
      <c r="X19" s="3" t="s">
        <v>34</v>
      </c>
      <c r="Y19" s="3">
        <v>1</v>
      </c>
      <c r="Z19" s="3" t="s">
        <v>27</v>
      </c>
      <c r="AA19" s="3" t="s">
        <v>39</v>
      </c>
    </row>
    <row r="20" spans="1:27" s="189" customFormat="1" ht="28.5" customHeight="1">
      <c r="A20" s="16">
        <v>16</v>
      </c>
      <c r="B20" s="50" t="s">
        <v>71</v>
      </c>
      <c r="C20" s="3" t="s">
        <v>72</v>
      </c>
      <c r="D20" s="3" t="s">
        <v>27</v>
      </c>
      <c r="E20" s="1" t="s">
        <v>28</v>
      </c>
      <c r="F20" s="3" t="s">
        <v>27</v>
      </c>
      <c r="G20" s="203">
        <v>2002</v>
      </c>
      <c r="H20" s="156">
        <v>51.8</v>
      </c>
      <c r="I20" s="116"/>
      <c r="J20" s="102">
        <v>268000</v>
      </c>
      <c r="K20" s="50" t="s">
        <v>80</v>
      </c>
      <c r="L20" s="13">
        <v>16</v>
      </c>
      <c r="M20" s="7"/>
      <c r="N20" s="3"/>
      <c r="O20" s="204" t="s">
        <v>29</v>
      </c>
      <c r="P20" s="3" t="s">
        <v>31</v>
      </c>
      <c r="Q20" s="3" t="s">
        <v>46</v>
      </c>
      <c r="R20" s="3" t="s">
        <v>77</v>
      </c>
      <c r="S20" s="1" t="s">
        <v>36</v>
      </c>
      <c r="T20" s="3" t="s">
        <v>35</v>
      </c>
      <c r="U20" s="3" t="s">
        <v>36</v>
      </c>
      <c r="V20" s="3" t="s">
        <v>34</v>
      </c>
      <c r="W20" s="3" t="s">
        <v>37</v>
      </c>
      <c r="X20" s="3" t="s">
        <v>36</v>
      </c>
      <c r="Y20" s="157" t="s">
        <v>81</v>
      </c>
      <c r="Z20" s="3" t="s">
        <v>28</v>
      </c>
      <c r="AA20" s="3" t="s">
        <v>39</v>
      </c>
    </row>
    <row r="21" spans="1:27" s="189" customFormat="1" ht="44.25" customHeight="1">
      <c r="A21" s="16">
        <v>17</v>
      </c>
      <c r="B21" s="50" t="s">
        <v>71</v>
      </c>
      <c r="C21" s="3" t="s">
        <v>72</v>
      </c>
      <c r="D21" s="3" t="s">
        <v>27</v>
      </c>
      <c r="E21" s="1"/>
      <c r="F21" s="3" t="s">
        <v>27</v>
      </c>
      <c r="G21" s="203">
        <v>1910</v>
      </c>
      <c r="H21" s="160">
        <v>47.9</v>
      </c>
      <c r="I21" s="116"/>
      <c r="J21" s="102">
        <v>248000</v>
      </c>
      <c r="K21" s="50" t="s">
        <v>82</v>
      </c>
      <c r="L21" s="7">
        <v>17</v>
      </c>
      <c r="M21" s="7"/>
      <c r="N21" s="3" t="s">
        <v>788</v>
      </c>
      <c r="O21" s="204" t="s">
        <v>29</v>
      </c>
      <c r="P21" s="3" t="s">
        <v>31</v>
      </c>
      <c r="Q21" s="3" t="s">
        <v>46</v>
      </c>
      <c r="R21" s="3" t="s">
        <v>77</v>
      </c>
      <c r="S21" s="1" t="s">
        <v>36</v>
      </c>
      <c r="T21" s="3" t="s">
        <v>792</v>
      </c>
      <c r="U21" s="3" t="s">
        <v>34</v>
      </c>
      <c r="V21" s="3" t="s">
        <v>34</v>
      </c>
      <c r="W21" s="3" t="s">
        <v>37</v>
      </c>
      <c r="X21" s="3" t="s">
        <v>34</v>
      </c>
      <c r="Y21" s="3">
        <v>2</v>
      </c>
      <c r="Z21" s="3" t="s">
        <v>27</v>
      </c>
      <c r="AA21" s="3" t="s">
        <v>39</v>
      </c>
    </row>
    <row r="22" spans="1:27" s="189" customFormat="1" ht="32.25" customHeight="1">
      <c r="A22" s="16">
        <v>18</v>
      </c>
      <c r="B22" s="50" t="s">
        <v>71</v>
      </c>
      <c r="C22" s="3" t="s">
        <v>72</v>
      </c>
      <c r="D22" s="3" t="s">
        <v>27</v>
      </c>
      <c r="E22" s="1"/>
      <c r="F22" s="3" t="s">
        <v>27</v>
      </c>
      <c r="G22" s="203">
        <v>2002</v>
      </c>
      <c r="H22" s="156">
        <v>98.4</v>
      </c>
      <c r="I22" s="116"/>
      <c r="J22" s="102">
        <v>510000</v>
      </c>
      <c r="K22" s="50" t="s">
        <v>83</v>
      </c>
      <c r="L22" s="7">
        <v>18</v>
      </c>
      <c r="M22" s="13"/>
      <c r="N22" s="3" t="s">
        <v>789</v>
      </c>
      <c r="O22" s="204" t="s">
        <v>29</v>
      </c>
      <c r="P22" s="3" t="s">
        <v>31</v>
      </c>
      <c r="Q22" s="3" t="s">
        <v>46</v>
      </c>
      <c r="R22" s="3" t="s">
        <v>69</v>
      </c>
      <c r="S22" s="1" t="s">
        <v>34</v>
      </c>
      <c r="T22" s="3" t="s">
        <v>34</v>
      </c>
      <c r="U22" s="3" t="s">
        <v>34</v>
      </c>
      <c r="V22" s="3" t="s">
        <v>34</v>
      </c>
      <c r="W22" s="3" t="s">
        <v>37</v>
      </c>
      <c r="X22" s="3" t="s">
        <v>34</v>
      </c>
      <c r="Y22" s="3">
        <v>1</v>
      </c>
      <c r="Z22" s="3" t="s">
        <v>28</v>
      </c>
      <c r="AA22" s="3" t="s">
        <v>39</v>
      </c>
    </row>
    <row r="23" spans="1:27" s="189" customFormat="1" ht="20.25" customHeight="1">
      <c r="A23" s="16">
        <v>19</v>
      </c>
      <c r="B23" s="50" t="s">
        <v>71</v>
      </c>
      <c r="C23" s="3" t="s">
        <v>72</v>
      </c>
      <c r="D23" s="3" t="s">
        <v>27</v>
      </c>
      <c r="E23" s="1" t="s">
        <v>28</v>
      </c>
      <c r="F23" s="3" t="s">
        <v>27</v>
      </c>
      <c r="G23" s="203">
        <v>1920</v>
      </c>
      <c r="H23" s="156">
        <v>211.2</v>
      </c>
      <c r="I23" s="116"/>
      <c r="J23" s="102">
        <v>1094000</v>
      </c>
      <c r="K23" s="50" t="s">
        <v>84</v>
      </c>
      <c r="L23" s="13">
        <v>19</v>
      </c>
      <c r="M23" s="7"/>
      <c r="N23" s="3"/>
      <c r="O23" s="204" t="s">
        <v>29</v>
      </c>
      <c r="P23" s="3" t="s">
        <v>31</v>
      </c>
      <c r="Q23" s="3" t="s">
        <v>46</v>
      </c>
      <c r="R23" s="3" t="s">
        <v>85</v>
      </c>
      <c r="S23" s="1" t="s">
        <v>36</v>
      </c>
      <c r="T23" s="3" t="s">
        <v>35</v>
      </c>
      <c r="U23" s="3" t="s">
        <v>36</v>
      </c>
      <c r="V23" s="3" t="s">
        <v>36</v>
      </c>
      <c r="W23" s="3" t="s">
        <v>37</v>
      </c>
      <c r="X23" s="3" t="s">
        <v>36</v>
      </c>
      <c r="Y23" s="3">
        <v>1</v>
      </c>
      <c r="Z23" s="3" t="s">
        <v>28</v>
      </c>
      <c r="AA23" s="3" t="s">
        <v>39</v>
      </c>
    </row>
    <row r="24" spans="1:27" s="189" customFormat="1" ht="21" customHeight="1">
      <c r="A24" s="16">
        <v>20</v>
      </c>
      <c r="B24" s="50" t="s">
        <v>71</v>
      </c>
      <c r="C24" s="3" t="s">
        <v>72</v>
      </c>
      <c r="D24" s="3" t="s">
        <v>27</v>
      </c>
      <c r="E24" s="1" t="s">
        <v>28</v>
      </c>
      <c r="F24" s="3" t="s">
        <v>28</v>
      </c>
      <c r="G24" s="203">
        <v>1920</v>
      </c>
      <c r="H24" s="156" t="s">
        <v>35</v>
      </c>
      <c r="I24" s="116">
        <v>31783</v>
      </c>
      <c r="J24" s="102"/>
      <c r="K24" s="50" t="s">
        <v>781</v>
      </c>
      <c r="L24" s="7">
        <v>20</v>
      </c>
      <c r="M24" s="7"/>
      <c r="N24" s="3"/>
      <c r="O24" s="204" t="s">
        <v>29</v>
      </c>
      <c r="P24" s="3" t="s">
        <v>31</v>
      </c>
      <c r="Q24" s="3" t="s">
        <v>86</v>
      </c>
      <c r="R24" s="3" t="s">
        <v>79</v>
      </c>
      <c r="S24" s="1" t="s">
        <v>34</v>
      </c>
      <c r="T24" s="3" t="s">
        <v>34</v>
      </c>
      <c r="U24" s="3" t="s">
        <v>34</v>
      </c>
      <c r="V24" s="3" t="s">
        <v>34</v>
      </c>
      <c r="W24" s="3" t="s">
        <v>37</v>
      </c>
      <c r="X24" s="3" t="s">
        <v>34</v>
      </c>
      <c r="Y24" s="3">
        <v>1</v>
      </c>
      <c r="Z24" s="3" t="s">
        <v>28</v>
      </c>
      <c r="AA24" s="3" t="s">
        <v>39</v>
      </c>
    </row>
    <row r="25" spans="1:27" s="189" customFormat="1" ht="21" customHeight="1">
      <c r="A25" s="16">
        <v>21</v>
      </c>
      <c r="B25" s="50" t="s">
        <v>780</v>
      </c>
      <c r="C25" s="3" t="s">
        <v>72</v>
      </c>
      <c r="D25" s="3" t="s">
        <v>27</v>
      </c>
      <c r="E25" s="1" t="s">
        <v>28</v>
      </c>
      <c r="F25" s="3" t="s">
        <v>28</v>
      </c>
      <c r="G25" s="50" t="s">
        <v>35</v>
      </c>
      <c r="H25" s="156" t="s">
        <v>35</v>
      </c>
      <c r="I25" s="102">
        <v>35000</v>
      </c>
      <c r="J25" s="102"/>
      <c r="K25" s="50" t="s">
        <v>782</v>
      </c>
      <c r="L25" s="7">
        <v>21</v>
      </c>
      <c r="M25" s="7"/>
      <c r="N25" s="3"/>
      <c r="O25" s="204"/>
      <c r="P25" s="3" t="s">
        <v>31</v>
      </c>
      <c r="Q25" s="3" t="s">
        <v>787</v>
      </c>
      <c r="R25" s="3" t="s">
        <v>75</v>
      </c>
      <c r="S25" s="1" t="s">
        <v>793</v>
      </c>
      <c r="T25" s="3" t="s">
        <v>34</v>
      </c>
      <c r="U25" s="3" t="s">
        <v>34</v>
      </c>
      <c r="V25" s="3" t="s">
        <v>34</v>
      </c>
      <c r="W25" s="3" t="s">
        <v>37</v>
      </c>
      <c r="X25" s="3" t="s">
        <v>34</v>
      </c>
      <c r="Y25" s="3">
        <v>1</v>
      </c>
      <c r="Z25" s="3" t="s">
        <v>28</v>
      </c>
      <c r="AA25" s="3" t="s">
        <v>39</v>
      </c>
    </row>
    <row r="26" spans="1:27" s="189" customFormat="1" ht="49.5" customHeight="1">
      <c r="A26" s="16">
        <v>22</v>
      </c>
      <c r="B26" s="50" t="s">
        <v>780</v>
      </c>
      <c r="C26" s="3" t="s">
        <v>72</v>
      </c>
      <c r="D26" s="3" t="s">
        <v>27</v>
      </c>
      <c r="E26" s="1" t="s">
        <v>28</v>
      </c>
      <c r="F26" s="3" t="s">
        <v>28</v>
      </c>
      <c r="G26" s="203">
        <v>1970</v>
      </c>
      <c r="H26" s="156">
        <v>102</v>
      </c>
      <c r="I26" s="116"/>
      <c r="J26" s="102">
        <v>528000</v>
      </c>
      <c r="K26" s="50" t="s">
        <v>783</v>
      </c>
      <c r="L26" s="13">
        <v>22</v>
      </c>
      <c r="M26" s="13"/>
      <c r="N26" s="3" t="s">
        <v>790</v>
      </c>
      <c r="O26" s="204" t="s">
        <v>29</v>
      </c>
      <c r="P26" s="3" t="s">
        <v>31</v>
      </c>
      <c r="Q26" s="3" t="s">
        <v>32</v>
      </c>
      <c r="R26" s="3" t="s">
        <v>47</v>
      </c>
      <c r="S26" s="1" t="s">
        <v>34</v>
      </c>
      <c r="T26" s="3" t="s">
        <v>34</v>
      </c>
      <c r="U26" s="3" t="s">
        <v>34</v>
      </c>
      <c r="V26" s="3" t="s">
        <v>34</v>
      </c>
      <c r="W26" s="3" t="s">
        <v>37</v>
      </c>
      <c r="X26" s="3" t="s">
        <v>34</v>
      </c>
      <c r="Y26" s="3">
        <v>1</v>
      </c>
      <c r="Z26" s="3" t="s">
        <v>28</v>
      </c>
      <c r="AA26" s="3" t="s">
        <v>39</v>
      </c>
    </row>
    <row r="27" spans="1:27" s="39" customFormat="1" ht="48" customHeight="1">
      <c r="A27" s="16">
        <v>23</v>
      </c>
      <c r="B27" s="4" t="s">
        <v>846</v>
      </c>
      <c r="C27" s="200" t="s">
        <v>87</v>
      </c>
      <c r="D27" s="200" t="s">
        <v>27</v>
      </c>
      <c r="E27" s="38"/>
      <c r="F27" s="200" t="s">
        <v>28</v>
      </c>
      <c r="G27" s="4" t="s">
        <v>88</v>
      </c>
      <c r="H27" s="127">
        <v>219.2</v>
      </c>
      <c r="I27" s="102"/>
      <c r="J27" s="102">
        <f>1115000+84408.62</f>
        <v>1199408.62</v>
      </c>
      <c r="K27" s="4" t="s">
        <v>89</v>
      </c>
      <c r="L27" s="7">
        <v>23</v>
      </c>
      <c r="M27" s="38"/>
      <c r="N27" s="38"/>
      <c r="O27" s="204" t="s">
        <v>29</v>
      </c>
      <c r="P27" s="200" t="s">
        <v>31</v>
      </c>
      <c r="Q27" s="200" t="s">
        <v>32</v>
      </c>
      <c r="R27" s="200" t="s">
        <v>90</v>
      </c>
      <c r="S27" s="38" t="s">
        <v>34</v>
      </c>
      <c r="T27" s="200" t="s">
        <v>35</v>
      </c>
      <c r="U27" s="200" t="s">
        <v>34</v>
      </c>
      <c r="V27" s="200" t="s">
        <v>34</v>
      </c>
      <c r="W27" s="200" t="s">
        <v>91</v>
      </c>
      <c r="X27" s="200" t="s">
        <v>34</v>
      </c>
      <c r="Y27" s="200">
        <v>2</v>
      </c>
      <c r="Z27" s="200" t="s">
        <v>28</v>
      </c>
      <c r="AA27" s="200" t="s">
        <v>39</v>
      </c>
    </row>
    <row r="28" spans="1:27" s="189" customFormat="1" ht="22.5" customHeight="1">
      <c r="A28" s="16">
        <v>24</v>
      </c>
      <c r="B28" s="50" t="s">
        <v>92</v>
      </c>
      <c r="C28" s="3" t="s">
        <v>147</v>
      </c>
      <c r="D28" s="3" t="s">
        <v>27</v>
      </c>
      <c r="E28" s="1"/>
      <c r="F28" s="3" t="s">
        <v>28</v>
      </c>
      <c r="G28" s="50">
        <v>2000</v>
      </c>
      <c r="H28" s="160"/>
      <c r="I28" s="108">
        <v>19109.31</v>
      </c>
      <c r="J28" s="108"/>
      <c r="K28" s="50" t="s">
        <v>785</v>
      </c>
      <c r="L28" s="7">
        <v>24</v>
      </c>
      <c r="M28" s="7"/>
      <c r="N28" s="38"/>
      <c r="O28" s="204" t="s">
        <v>29</v>
      </c>
      <c r="P28" s="200"/>
      <c r="Q28" s="200"/>
      <c r="R28" s="200"/>
      <c r="S28" s="1" t="s">
        <v>35</v>
      </c>
      <c r="T28" s="3" t="s">
        <v>35</v>
      </c>
      <c r="U28" s="3" t="s">
        <v>35</v>
      </c>
      <c r="V28" s="3" t="s">
        <v>34</v>
      </c>
      <c r="W28" s="3" t="s">
        <v>37</v>
      </c>
      <c r="X28" s="3" t="s">
        <v>37</v>
      </c>
      <c r="Y28" s="3">
        <v>1</v>
      </c>
      <c r="Z28" s="3" t="s">
        <v>28</v>
      </c>
      <c r="AA28" s="3" t="s">
        <v>39</v>
      </c>
    </row>
    <row r="29" spans="1:27" s="189" customFormat="1" ht="40.5" customHeight="1">
      <c r="A29" s="16">
        <v>25</v>
      </c>
      <c r="B29" s="50" t="s">
        <v>511</v>
      </c>
      <c r="C29" s="3" t="s">
        <v>512</v>
      </c>
      <c r="D29" s="3" t="s">
        <v>27</v>
      </c>
      <c r="E29" s="200"/>
      <c r="F29" s="5" t="s">
        <v>28</v>
      </c>
      <c r="G29" s="203" t="s">
        <v>59</v>
      </c>
      <c r="H29" s="156">
        <v>167</v>
      </c>
      <c r="I29" s="108">
        <v>96916.3</v>
      </c>
      <c r="J29" s="108"/>
      <c r="K29" s="50" t="s">
        <v>94</v>
      </c>
      <c r="L29" s="13">
        <v>25</v>
      </c>
      <c r="M29" s="13"/>
      <c r="N29" s="62" t="s">
        <v>902</v>
      </c>
      <c r="O29" s="204" t="s">
        <v>784</v>
      </c>
      <c r="P29" s="3" t="s">
        <v>31</v>
      </c>
      <c r="Q29" s="3" t="s">
        <v>32</v>
      </c>
      <c r="R29" s="3" t="s">
        <v>95</v>
      </c>
      <c r="S29" s="1" t="s">
        <v>36</v>
      </c>
      <c r="T29" s="3" t="s">
        <v>794</v>
      </c>
      <c r="U29" s="3" t="s">
        <v>34</v>
      </c>
      <c r="V29" s="3" t="s">
        <v>36</v>
      </c>
      <c r="W29" s="3" t="s">
        <v>37</v>
      </c>
      <c r="X29" s="3" t="s">
        <v>37</v>
      </c>
      <c r="Y29" s="3">
        <v>2</v>
      </c>
      <c r="Z29" s="3" t="s">
        <v>28</v>
      </c>
      <c r="AA29" s="3" t="s">
        <v>39</v>
      </c>
    </row>
    <row r="30" spans="1:27" s="189" customFormat="1" ht="19.5" customHeight="1">
      <c r="A30" s="16">
        <v>26</v>
      </c>
      <c r="B30" s="50" t="s">
        <v>964</v>
      </c>
      <c r="C30" s="3" t="s">
        <v>96</v>
      </c>
      <c r="D30" s="3" t="s">
        <v>27</v>
      </c>
      <c r="E30" s="1"/>
      <c r="F30" s="3" t="s">
        <v>28</v>
      </c>
      <c r="G30" s="50" t="s">
        <v>59</v>
      </c>
      <c r="H30" s="156" t="s">
        <v>35</v>
      </c>
      <c r="I30" s="108">
        <v>22048.6</v>
      </c>
      <c r="J30" s="108"/>
      <c r="K30" s="50" t="s">
        <v>97</v>
      </c>
      <c r="L30" s="7">
        <v>26</v>
      </c>
      <c r="M30" s="7"/>
      <c r="N30" s="38"/>
      <c r="O30" s="204"/>
      <c r="P30" s="3" t="s">
        <v>68</v>
      </c>
      <c r="Q30" s="3" t="s">
        <v>42</v>
      </c>
      <c r="R30" s="3" t="s">
        <v>98</v>
      </c>
      <c r="S30" s="1" t="s">
        <v>37</v>
      </c>
      <c r="T30" s="3" t="s">
        <v>37</v>
      </c>
      <c r="U30" s="3" t="s">
        <v>37</v>
      </c>
      <c r="V30" s="3" t="s">
        <v>37</v>
      </c>
      <c r="W30" s="3" t="s">
        <v>37</v>
      </c>
      <c r="X30" s="3" t="s">
        <v>37</v>
      </c>
      <c r="Y30" s="3" t="s">
        <v>42</v>
      </c>
      <c r="Z30" s="3" t="s">
        <v>28</v>
      </c>
      <c r="AA30" s="3" t="s">
        <v>39</v>
      </c>
    </row>
    <row r="31" spans="1:27" s="39" customFormat="1" ht="32.25" customHeight="1">
      <c r="A31" s="16">
        <v>27</v>
      </c>
      <c r="B31" s="50" t="s">
        <v>99</v>
      </c>
      <c r="C31" s="3" t="s">
        <v>100</v>
      </c>
      <c r="D31" s="3" t="s">
        <v>27</v>
      </c>
      <c r="E31" s="1"/>
      <c r="F31" s="3" t="s">
        <v>28</v>
      </c>
      <c r="G31" s="50" t="s">
        <v>101</v>
      </c>
      <c r="H31" s="127"/>
      <c r="I31" s="116">
        <v>14723.89</v>
      </c>
      <c r="J31" s="102"/>
      <c r="K31" s="50" t="s">
        <v>514</v>
      </c>
      <c r="L31" s="7">
        <v>27</v>
      </c>
      <c r="M31" s="14"/>
      <c r="N31" s="14"/>
      <c r="O31" s="204"/>
      <c r="P31" s="3" t="s">
        <v>68</v>
      </c>
      <c r="Q31" s="3" t="s">
        <v>42</v>
      </c>
      <c r="R31" s="3" t="s">
        <v>98</v>
      </c>
      <c r="S31" s="100" t="s">
        <v>37</v>
      </c>
      <c r="T31" s="1" t="s">
        <v>37</v>
      </c>
      <c r="U31" s="3" t="s">
        <v>37</v>
      </c>
      <c r="V31" s="3" t="s">
        <v>37</v>
      </c>
      <c r="W31" s="3" t="s">
        <v>37</v>
      </c>
      <c r="X31" s="3" t="s">
        <v>37</v>
      </c>
      <c r="Y31" s="3" t="s">
        <v>37</v>
      </c>
      <c r="Z31" s="3" t="s">
        <v>28</v>
      </c>
      <c r="AA31" s="3" t="s">
        <v>39</v>
      </c>
    </row>
    <row r="32" spans="1:27" s="39" customFormat="1" ht="25.5" customHeight="1">
      <c r="A32" s="16">
        <v>28</v>
      </c>
      <c r="B32" s="50" t="s">
        <v>102</v>
      </c>
      <c r="C32" s="3" t="s">
        <v>100</v>
      </c>
      <c r="D32" s="3" t="s">
        <v>27</v>
      </c>
      <c r="E32" s="1"/>
      <c r="F32" s="3" t="s">
        <v>28</v>
      </c>
      <c r="G32" s="50" t="s">
        <v>103</v>
      </c>
      <c r="H32" s="127"/>
      <c r="I32" s="116">
        <v>13022.51</v>
      </c>
      <c r="J32" s="102"/>
      <c r="K32" s="50" t="s">
        <v>795</v>
      </c>
      <c r="L32" s="13">
        <v>28</v>
      </c>
      <c r="M32" s="38"/>
      <c r="N32" s="38"/>
      <c r="O32" s="204"/>
      <c r="P32" s="3" t="s">
        <v>68</v>
      </c>
      <c r="Q32" s="3"/>
      <c r="R32" s="3" t="s">
        <v>98</v>
      </c>
      <c r="S32" s="100" t="s">
        <v>37</v>
      </c>
      <c r="T32" s="1" t="s">
        <v>37</v>
      </c>
      <c r="U32" s="3" t="s">
        <v>37</v>
      </c>
      <c r="V32" s="3" t="s">
        <v>37</v>
      </c>
      <c r="W32" s="3" t="s">
        <v>37</v>
      </c>
      <c r="X32" s="3" t="s">
        <v>37</v>
      </c>
      <c r="Y32" s="3" t="s">
        <v>37</v>
      </c>
      <c r="Z32" s="3" t="s">
        <v>28</v>
      </c>
      <c r="AA32" s="3" t="s">
        <v>39</v>
      </c>
    </row>
    <row r="33" spans="1:27" s="39" customFormat="1" ht="32.25" customHeight="1">
      <c r="A33" s="16">
        <v>29</v>
      </c>
      <c r="B33" s="50" t="s">
        <v>102</v>
      </c>
      <c r="C33" s="3" t="s">
        <v>100</v>
      </c>
      <c r="D33" s="3" t="s">
        <v>27</v>
      </c>
      <c r="E33" s="1"/>
      <c r="F33" s="3" t="s">
        <v>28</v>
      </c>
      <c r="G33" s="50" t="s">
        <v>105</v>
      </c>
      <c r="H33" s="127"/>
      <c r="I33" s="116">
        <v>1999.58</v>
      </c>
      <c r="J33" s="102"/>
      <c r="K33" s="50" t="s">
        <v>513</v>
      </c>
      <c r="L33" s="7">
        <v>29</v>
      </c>
      <c r="M33" s="38"/>
      <c r="N33" s="38"/>
      <c r="O33" s="204"/>
      <c r="P33" s="3" t="s">
        <v>106</v>
      </c>
      <c r="Q33" s="3" t="s">
        <v>42</v>
      </c>
      <c r="R33" s="3" t="s">
        <v>107</v>
      </c>
      <c r="S33" s="100" t="s">
        <v>37</v>
      </c>
      <c r="T33" s="1" t="s">
        <v>37</v>
      </c>
      <c r="U33" s="3" t="s">
        <v>37</v>
      </c>
      <c r="V33" s="3" t="s">
        <v>37</v>
      </c>
      <c r="W33" s="3" t="s">
        <v>37</v>
      </c>
      <c r="X33" s="3" t="s">
        <v>37</v>
      </c>
      <c r="Y33" s="3" t="s">
        <v>37</v>
      </c>
      <c r="Z33" s="3" t="s">
        <v>28</v>
      </c>
      <c r="AA33" s="3" t="s">
        <v>39</v>
      </c>
    </row>
    <row r="34" spans="1:27" s="39" customFormat="1" ht="30" customHeight="1">
      <c r="A34" s="16">
        <v>30</v>
      </c>
      <c r="B34" s="50" t="s">
        <v>99</v>
      </c>
      <c r="C34" s="3" t="s">
        <v>100</v>
      </c>
      <c r="D34" s="3" t="s">
        <v>27</v>
      </c>
      <c r="E34" s="1"/>
      <c r="F34" s="3" t="s">
        <v>28</v>
      </c>
      <c r="G34" s="50" t="s">
        <v>93</v>
      </c>
      <c r="H34" s="127"/>
      <c r="I34" s="116">
        <v>19191.7</v>
      </c>
      <c r="J34" s="102"/>
      <c r="K34" s="50" t="s">
        <v>515</v>
      </c>
      <c r="L34" s="7">
        <v>30</v>
      </c>
      <c r="M34" s="14"/>
      <c r="N34" s="14"/>
      <c r="O34" s="204"/>
      <c r="P34" s="3" t="s">
        <v>68</v>
      </c>
      <c r="Q34" s="3" t="s">
        <v>42</v>
      </c>
      <c r="R34" s="3" t="s">
        <v>98</v>
      </c>
      <c r="S34" s="100" t="s">
        <v>37</v>
      </c>
      <c r="T34" s="1" t="s">
        <v>37</v>
      </c>
      <c r="U34" s="3" t="s">
        <v>37</v>
      </c>
      <c r="V34" s="3" t="s">
        <v>37</v>
      </c>
      <c r="W34" s="3" t="s">
        <v>37</v>
      </c>
      <c r="X34" s="3" t="s">
        <v>37</v>
      </c>
      <c r="Y34" s="3" t="s">
        <v>37</v>
      </c>
      <c r="Z34" s="3" t="s">
        <v>28</v>
      </c>
      <c r="AA34" s="3" t="s">
        <v>39</v>
      </c>
    </row>
    <row r="35" spans="1:27" s="39" customFormat="1" ht="28.5" customHeight="1">
      <c r="A35" s="16">
        <v>31</v>
      </c>
      <c r="B35" s="50" t="s">
        <v>99</v>
      </c>
      <c r="C35" s="3" t="s">
        <v>100</v>
      </c>
      <c r="D35" s="3" t="s">
        <v>27</v>
      </c>
      <c r="E35" s="1"/>
      <c r="F35" s="3" t="s">
        <v>28</v>
      </c>
      <c r="G35" s="50" t="s">
        <v>93</v>
      </c>
      <c r="H35" s="127"/>
      <c r="I35" s="116">
        <v>19971.7</v>
      </c>
      <c r="J35" s="102"/>
      <c r="K35" s="50" t="s">
        <v>516</v>
      </c>
      <c r="L35" s="13">
        <v>31</v>
      </c>
      <c r="M35" s="38"/>
      <c r="N35" s="38"/>
      <c r="O35" s="204"/>
      <c r="P35" s="3" t="s">
        <v>68</v>
      </c>
      <c r="Q35" s="3" t="s">
        <v>42</v>
      </c>
      <c r="R35" s="3" t="s">
        <v>54</v>
      </c>
      <c r="S35" s="100" t="s">
        <v>37</v>
      </c>
      <c r="T35" s="1" t="s">
        <v>37</v>
      </c>
      <c r="U35" s="3" t="s">
        <v>37</v>
      </c>
      <c r="V35" s="3" t="s">
        <v>37</v>
      </c>
      <c r="W35" s="3" t="s">
        <v>37</v>
      </c>
      <c r="X35" s="3" t="s">
        <v>37</v>
      </c>
      <c r="Y35" s="3" t="s">
        <v>37</v>
      </c>
      <c r="Z35" s="3" t="s">
        <v>28</v>
      </c>
      <c r="AA35" s="3" t="s">
        <v>39</v>
      </c>
    </row>
    <row r="36" spans="1:27" s="39" customFormat="1" ht="30" customHeight="1">
      <c r="A36" s="16">
        <v>32</v>
      </c>
      <c r="B36" s="50" t="s">
        <v>99</v>
      </c>
      <c r="C36" s="3" t="s">
        <v>100</v>
      </c>
      <c r="D36" s="3" t="s">
        <v>27</v>
      </c>
      <c r="E36" s="1"/>
      <c r="F36" s="3" t="s">
        <v>28</v>
      </c>
      <c r="G36" s="50" t="s">
        <v>109</v>
      </c>
      <c r="H36" s="127"/>
      <c r="I36" s="116">
        <v>14892.99</v>
      </c>
      <c r="J36" s="102"/>
      <c r="K36" s="50" t="s">
        <v>796</v>
      </c>
      <c r="L36" s="7">
        <v>32</v>
      </c>
      <c r="M36" s="38"/>
      <c r="N36" s="38"/>
      <c r="O36" s="204"/>
      <c r="P36" s="3" t="s">
        <v>68</v>
      </c>
      <c r="Q36" s="3" t="s">
        <v>42</v>
      </c>
      <c r="R36" s="3" t="s">
        <v>54</v>
      </c>
      <c r="S36" s="100" t="s">
        <v>37</v>
      </c>
      <c r="T36" s="1" t="s">
        <v>37</v>
      </c>
      <c r="U36" s="3" t="s">
        <v>37</v>
      </c>
      <c r="V36" s="3" t="s">
        <v>37</v>
      </c>
      <c r="W36" s="3" t="s">
        <v>37</v>
      </c>
      <c r="X36" s="3" t="s">
        <v>37</v>
      </c>
      <c r="Y36" s="3" t="s">
        <v>37</v>
      </c>
      <c r="Z36" s="3" t="s">
        <v>28</v>
      </c>
      <c r="AA36" s="3" t="s">
        <v>39</v>
      </c>
    </row>
    <row r="37" spans="1:27" s="39" customFormat="1" ht="27" customHeight="1">
      <c r="A37" s="16">
        <v>33</v>
      </c>
      <c r="B37" s="50" t="s">
        <v>99</v>
      </c>
      <c r="C37" s="3" t="s">
        <v>100</v>
      </c>
      <c r="D37" s="3" t="s">
        <v>27</v>
      </c>
      <c r="E37" s="1"/>
      <c r="F37" s="3" t="s">
        <v>28</v>
      </c>
      <c r="G37" s="50" t="s">
        <v>110</v>
      </c>
      <c r="H37" s="127"/>
      <c r="I37" s="116">
        <v>11578.36</v>
      </c>
      <c r="J37" s="102"/>
      <c r="K37" s="50" t="s">
        <v>517</v>
      </c>
      <c r="L37" s="7">
        <v>33</v>
      </c>
      <c r="M37" s="14"/>
      <c r="N37" s="14"/>
      <c r="O37" s="204"/>
      <c r="P37" s="3" t="s">
        <v>68</v>
      </c>
      <c r="Q37" s="3" t="s">
        <v>42</v>
      </c>
      <c r="R37" s="3" t="s">
        <v>54</v>
      </c>
      <c r="S37" s="100" t="s">
        <v>37</v>
      </c>
      <c r="T37" s="1" t="s">
        <v>37</v>
      </c>
      <c r="U37" s="3" t="s">
        <v>37</v>
      </c>
      <c r="V37" s="3" t="s">
        <v>37</v>
      </c>
      <c r="W37" s="3" t="s">
        <v>37</v>
      </c>
      <c r="X37" s="3" t="s">
        <v>37</v>
      </c>
      <c r="Y37" s="3" t="s">
        <v>37</v>
      </c>
      <c r="Z37" s="3" t="s">
        <v>28</v>
      </c>
      <c r="AA37" s="3" t="s">
        <v>39</v>
      </c>
    </row>
    <row r="38" spans="1:27" s="39" customFormat="1" ht="29.25" customHeight="1">
      <c r="A38" s="16">
        <v>34</v>
      </c>
      <c r="B38" s="50" t="s">
        <v>99</v>
      </c>
      <c r="C38" s="3" t="s">
        <v>100</v>
      </c>
      <c r="D38" s="3" t="s">
        <v>27</v>
      </c>
      <c r="E38" s="1"/>
      <c r="F38" s="3" t="s">
        <v>28</v>
      </c>
      <c r="G38" s="50" t="s">
        <v>110</v>
      </c>
      <c r="H38" s="127"/>
      <c r="I38" s="116">
        <v>11364.66</v>
      </c>
      <c r="J38" s="102"/>
      <c r="K38" s="50" t="s">
        <v>518</v>
      </c>
      <c r="L38" s="13">
        <v>34</v>
      </c>
      <c r="M38" s="38"/>
      <c r="N38" s="38"/>
      <c r="O38" s="204"/>
      <c r="P38" s="3" t="s">
        <v>68</v>
      </c>
      <c r="Q38" s="3" t="s">
        <v>42</v>
      </c>
      <c r="R38" s="3" t="s">
        <v>54</v>
      </c>
      <c r="S38" s="100" t="s">
        <v>37</v>
      </c>
      <c r="T38" s="1" t="s">
        <v>37</v>
      </c>
      <c r="U38" s="3" t="s">
        <v>37</v>
      </c>
      <c r="V38" s="3" t="s">
        <v>37</v>
      </c>
      <c r="W38" s="3" t="s">
        <v>37</v>
      </c>
      <c r="X38" s="3" t="s">
        <v>37</v>
      </c>
      <c r="Y38" s="3" t="s">
        <v>37</v>
      </c>
      <c r="Z38" s="3" t="s">
        <v>28</v>
      </c>
      <c r="AA38" s="3" t="s">
        <v>39</v>
      </c>
    </row>
    <row r="39" spans="1:27" s="39" customFormat="1" ht="27" customHeight="1">
      <c r="A39" s="16">
        <v>35</v>
      </c>
      <c r="B39" s="50" t="s">
        <v>99</v>
      </c>
      <c r="C39" s="3" t="s">
        <v>100</v>
      </c>
      <c r="D39" s="3" t="s">
        <v>27</v>
      </c>
      <c r="E39" s="1"/>
      <c r="F39" s="3" t="s">
        <v>28</v>
      </c>
      <c r="G39" s="50">
        <v>2017</v>
      </c>
      <c r="H39" s="127"/>
      <c r="I39" s="116">
        <v>4305</v>
      </c>
      <c r="J39" s="102"/>
      <c r="K39" s="50" t="s">
        <v>519</v>
      </c>
      <c r="L39" s="7">
        <v>35</v>
      </c>
      <c r="M39" s="38"/>
      <c r="N39" s="38"/>
      <c r="O39" s="204"/>
      <c r="P39" s="3" t="s">
        <v>112</v>
      </c>
      <c r="Q39" s="3" t="s">
        <v>42</v>
      </c>
      <c r="R39" s="3" t="s">
        <v>113</v>
      </c>
      <c r="S39" s="100" t="s">
        <v>37</v>
      </c>
      <c r="T39" s="1" t="s">
        <v>37</v>
      </c>
      <c r="U39" s="3" t="s">
        <v>37</v>
      </c>
      <c r="V39" s="3" t="s">
        <v>37</v>
      </c>
      <c r="W39" s="3" t="s">
        <v>37</v>
      </c>
      <c r="X39" s="3" t="s">
        <v>37</v>
      </c>
      <c r="Y39" s="3" t="s">
        <v>37</v>
      </c>
      <c r="Z39" s="3" t="s">
        <v>28</v>
      </c>
      <c r="AA39" s="3" t="s">
        <v>39</v>
      </c>
    </row>
    <row r="40" spans="1:27" s="39" customFormat="1" ht="27.75" customHeight="1">
      <c r="A40" s="16">
        <v>36</v>
      </c>
      <c r="B40" s="50" t="s">
        <v>99</v>
      </c>
      <c r="C40" s="3" t="s">
        <v>100</v>
      </c>
      <c r="D40" s="3" t="s">
        <v>27</v>
      </c>
      <c r="E40" s="1"/>
      <c r="F40" s="3" t="s">
        <v>28</v>
      </c>
      <c r="G40" s="50" t="s">
        <v>114</v>
      </c>
      <c r="H40" s="127"/>
      <c r="I40" s="116">
        <v>15550</v>
      </c>
      <c r="J40" s="102"/>
      <c r="K40" s="50" t="s">
        <v>520</v>
      </c>
      <c r="L40" s="7">
        <v>36</v>
      </c>
      <c r="M40" s="14"/>
      <c r="N40" s="14"/>
      <c r="O40" s="204"/>
      <c r="P40" s="3" t="s">
        <v>68</v>
      </c>
      <c r="Q40" s="3" t="s">
        <v>42</v>
      </c>
      <c r="R40" s="3" t="s">
        <v>98</v>
      </c>
      <c r="S40" s="100" t="s">
        <v>37</v>
      </c>
      <c r="T40" s="1" t="s">
        <v>37</v>
      </c>
      <c r="U40" s="3" t="s">
        <v>37</v>
      </c>
      <c r="V40" s="3" t="s">
        <v>37</v>
      </c>
      <c r="W40" s="3" t="s">
        <v>37</v>
      </c>
      <c r="X40" s="3" t="s">
        <v>37</v>
      </c>
      <c r="Y40" s="3" t="s">
        <v>37</v>
      </c>
      <c r="Z40" s="3" t="s">
        <v>28</v>
      </c>
      <c r="AA40" s="3" t="s">
        <v>39</v>
      </c>
    </row>
    <row r="41" spans="1:27" s="39" customFormat="1" ht="27.75" customHeight="1">
      <c r="A41" s="16">
        <v>37</v>
      </c>
      <c r="B41" s="50" t="s">
        <v>99</v>
      </c>
      <c r="C41" s="3" t="s">
        <v>100</v>
      </c>
      <c r="D41" s="3" t="s">
        <v>27</v>
      </c>
      <c r="E41" s="1"/>
      <c r="F41" s="3" t="s">
        <v>28</v>
      </c>
      <c r="G41" s="50" t="s">
        <v>114</v>
      </c>
      <c r="H41" s="127"/>
      <c r="I41" s="116">
        <v>15550</v>
      </c>
      <c r="J41" s="102"/>
      <c r="K41" s="50" t="s">
        <v>521</v>
      </c>
      <c r="L41" s="13">
        <v>37</v>
      </c>
      <c r="M41" s="38"/>
      <c r="N41" s="38"/>
      <c r="O41" s="204"/>
      <c r="P41" s="3" t="s">
        <v>68</v>
      </c>
      <c r="Q41" s="3" t="s">
        <v>42</v>
      </c>
      <c r="R41" s="3" t="s">
        <v>98</v>
      </c>
      <c r="S41" s="100" t="s">
        <v>37</v>
      </c>
      <c r="T41" s="1" t="s">
        <v>37</v>
      </c>
      <c r="U41" s="3" t="s">
        <v>37</v>
      </c>
      <c r="V41" s="3" t="s">
        <v>37</v>
      </c>
      <c r="W41" s="3" t="s">
        <v>37</v>
      </c>
      <c r="X41" s="3" t="s">
        <v>37</v>
      </c>
      <c r="Y41" s="3" t="s">
        <v>37</v>
      </c>
      <c r="Z41" s="3" t="s">
        <v>28</v>
      </c>
      <c r="AA41" s="3" t="s">
        <v>39</v>
      </c>
    </row>
    <row r="42" spans="1:27" s="39" customFormat="1" ht="28.5" customHeight="1">
      <c r="A42" s="16">
        <v>38</v>
      </c>
      <c r="B42" s="50" t="s">
        <v>99</v>
      </c>
      <c r="C42" s="3" t="s">
        <v>100</v>
      </c>
      <c r="D42" s="3" t="s">
        <v>27</v>
      </c>
      <c r="E42" s="1"/>
      <c r="F42" s="3" t="s">
        <v>28</v>
      </c>
      <c r="G42" s="50" t="s">
        <v>115</v>
      </c>
      <c r="H42" s="127"/>
      <c r="I42" s="116">
        <v>18200</v>
      </c>
      <c r="J42" s="102"/>
      <c r="K42" s="50" t="s">
        <v>522</v>
      </c>
      <c r="L42" s="7">
        <v>38</v>
      </c>
      <c r="M42" s="38"/>
      <c r="N42" s="38"/>
      <c r="O42" s="204"/>
      <c r="P42" s="3" t="s">
        <v>68</v>
      </c>
      <c r="Q42" s="3" t="s">
        <v>42</v>
      </c>
      <c r="R42" s="3" t="s">
        <v>54</v>
      </c>
      <c r="S42" s="100" t="s">
        <v>37</v>
      </c>
      <c r="T42" s="1" t="s">
        <v>37</v>
      </c>
      <c r="U42" s="3" t="s">
        <v>37</v>
      </c>
      <c r="V42" s="3" t="s">
        <v>37</v>
      </c>
      <c r="W42" s="3" t="s">
        <v>37</v>
      </c>
      <c r="X42" s="3" t="s">
        <v>37</v>
      </c>
      <c r="Y42" s="3" t="s">
        <v>37</v>
      </c>
      <c r="Z42" s="3" t="s">
        <v>28</v>
      </c>
      <c r="AA42" s="3" t="s">
        <v>39</v>
      </c>
    </row>
    <row r="43" spans="1:27" s="39" customFormat="1" ht="30.75" customHeight="1">
      <c r="A43" s="16">
        <v>39</v>
      </c>
      <c r="B43" s="50" t="s">
        <v>99</v>
      </c>
      <c r="C43" s="3" t="s">
        <v>100</v>
      </c>
      <c r="D43" s="3" t="s">
        <v>27</v>
      </c>
      <c r="E43" s="1"/>
      <c r="F43" s="3" t="s">
        <v>28</v>
      </c>
      <c r="G43" s="50" t="s">
        <v>115</v>
      </c>
      <c r="H43" s="127"/>
      <c r="I43" s="116">
        <v>18300</v>
      </c>
      <c r="J43" s="102"/>
      <c r="K43" s="50" t="s">
        <v>523</v>
      </c>
      <c r="L43" s="7">
        <v>39</v>
      </c>
      <c r="M43" s="14"/>
      <c r="N43" s="14"/>
      <c r="O43" s="204"/>
      <c r="P43" s="3" t="s">
        <v>68</v>
      </c>
      <c r="Q43" s="3" t="s">
        <v>42</v>
      </c>
      <c r="R43" s="3" t="s">
        <v>54</v>
      </c>
      <c r="S43" s="100" t="s">
        <v>37</v>
      </c>
      <c r="T43" s="1" t="s">
        <v>37</v>
      </c>
      <c r="U43" s="3" t="s">
        <v>37</v>
      </c>
      <c r="V43" s="3" t="s">
        <v>37</v>
      </c>
      <c r="W43" s="3" t="s">
        <v>37</v>
      </c>
      <c r="X43" s="3" t="s">
        <v>37</v>
      </c>
      <c r="Y43" s="3" t="s">
        <v>37</v>
      </c>
      <c r="Z43" s="3" t="s">
        <v>28</v>
      </c>
      <c r="AA43" s="3" t="s">
        <v>39</v>
      </c>
    </row>
    <row r="44" spans="1:27" s="39" customFormat="1" ht="30.75" customHeight="1">
      <c r="A44" s="16">
        <v>40</v>
      </c>
      <c r="B44" s="50" t="s">
        <v>99</v>
      </c>
      <c r="C44" s="3" t="s">
        <v>100</v>
      </c>
      <c r="D44" s="3" t="s">
        <v>27</v>
      </c>
      <c r="E44" s="1"/>
      <c r="F44" s="3" t="s">
        <v>28</v>
      </c>
      <c r="G44" s="50">
        <v>2016</v>
      </c>
      <c r="H44" s="127"/>
      <c r="I44" s="116">
        <v>3936</v>
      </c>
      <c r="J44" s="102"/>
      <c r="K44" s="50" t="s">
        <v>524</v>
      </c>
      <c r="L44" s="13">
        <v>40</v>
      </c>
      <c r="M44" s="38"/>
      <c r="N44" s="38"/>
      <c r="O44" s="204"/>
      <c r="P44" s="3" t="s">
        <v>112</v>
      </c>
      <c r="Q44" s="3"/>
      <c r="R44" s="3" t="s">
        <v>113</v>
      </c>
      <c r="S44" s="100" t="s">
        <v>37</v>
      </c>
      <c r="T44" s="1" t="s">
        <v>37</v>
      </c>
      <c r="U44" s="3" t="s">
        <v>37</v>
      </c>
      <c r="V44" s="3" t="s">
        <v>37</v>
      </c>
      <c r="W44" s="3" t="s">
        <v>37</v>
      </c>
      <c r="X44" s="3" t="s">
        <v>37</v>
      </c>
      <c r="Y44" s="3" t="s">
        <v>37</v>
      </c>
      <c r="Z44" s="3" t="s">
        <v>28</v>
      </c>
      <c r="AA44" s="3" t="s">
        <v>39</v>
      </c>
    </row>
    <row r="45" spans="1:27" s="39" customFormat="1" ht="30.75" customHeight="1">
      <c r="A45" s="16">
        <v>41</v>
      </c>
      <c r="B45" s="50" t="s">
        <v>99</v>
      </c>
      <c r="C45" s="3" t="s">
        <v>100</v>
      </c>
      <c r="D45" s="3" t="s">
        <v>27</v>
      </c>
      <c r="E45" s="1"/>
      <c r="F45" s="3" t="s">
        <v>28</v>
      </c>
      <c r="G45" s="50" t="s">
        <v>110</v>
      </c>
      <c r="H45" s="127"/>
      <c r="I45" s="116">
        <v>11854</v>
      </c>
      <c r="J45" s="102"/>
      <c r="K45" s="50" t="s">
        <v>797</v>
      </c>
      <c r="L45" s="7">
        <v>41</v>
      </c>
      <c r="M45" s="38"/>
      <c r="N45" s="38"/>
      <c r="O45" s="204"/>
      <c r="P45" s="3" t="s">
        <v>68</v>
      </c>
      <c r="Q45" s="3" t="s">
        <v>42</v>
      </c>
      <c r="R45" s="3" t="s">
        <v>98</v>
      </c>
      <c r="S45" s="100" t="s">
        <v>37</v>
      </c>
      <c r="T45" s="1" t="s">
        <v>37</v>
      </c>
      <c r="U45" s="3" t="s">
        <v>37</v>
      </c>
      <c r="V45" s="3" t="s">
        <v>37</v>
      </c>
      <c r="W45" s="3" t="s">
        <v>37</v>
      </c>
      <c r="X45" s="3" t="s">
        <v>37</v>
      </c>
      <c r="Y45" s="3" t="s">
        <v>37</v>
      </c>
      <c r="Z45" s="3" t="s">
        <v>28</v>
      </c>
      <c r="AA45" s="3" t="s">
        <v>39</v>
      </c>
    </row>
    <row r="46" spans="1:27" s="39" customFormat="1" ht="30.75" customHeight="1">
      <c r="A46" s="16">
        <v>42</v>
      </c>
      <c r="B46" s="50" t="s">
        <v>99</v>
      </c>
      <c r="C46" s="3" t="s">
        <v>100</v>
      </c>
      <c r="D46" s="3" t="s">
        <v>27</v>
      </c>
      <c r="E46" s="1"/>
      <c r="F46" s="3" t="s">
        <v>28</v>
      </c>
      <c r="G46" s="50">
        <v>2016</v>
      </c>
      <c r="H46" s="127"/>
      <c r="I46" s="116">
        <v>3936</v>
      </c>
      <c r="J46" s="102"/>
      <c r="K46" s="50" t="s">
        <v>525</v>
      </c>
      <c r="L46" s="7">
        <v>42</v>
      </c>
      <c r="M46" s="14"/>
      <c r="N46" s="14"/>
      <c r="O46" s="204"/>
      <c r="P46" s="3" t="s">
        <v>112</v>
      </c>
      <c r="Q46" s="3"/>
      <c r="R46" s="3" t="s">
        <v>113</v>
      </c>
      <c r="S46" s="100" t="s">
        <v>37</v>
      </c>
      <c r="T46" s="1" t="s">
        <v>37</v>
      </c>
      <c r="U46" s="3" t="s">
        <v>37</v>
      </c>
      <c r="V46" s="3" t="s">
        <v>37</v>
      </c>
      <c r="W46" s="3" t="s">
        <v>37</v>
      </c>
      <c r="X46" s="3" t="s">
        <v>37</v>
      </c>
      <c r="Y46" s="3" t="s">
        <v>37</v>
      </c>
      <c r="Z46" s="3" t="s">
        <v>28</v>
      </c>
      <c r="AA46" s="3" t="s">
        <v>39</v>
      </c>
    </row>
    <row r="47" spans="1:27" s="39" customFormat="1" ht="27" customHeight="1">
      <c r="A47" s="16">
        <v>43</v>
      </c>
      <c r="B47" s="50" t="s">
        <v>99</v>
      </c>
      <c r="C47" s="3" t="s">
        <v>100</v>
      </c>
      <c r="D47" s="3" t="s">
        <v>27</v>
      </c>
      <c r="E47" s="1"/>
      <c r="F47" s="3" t="s">
        <v>28</v>
      </c>
      <c r="G47" s="50" t="s">
        <v>110</v>
      </c>
      <c r="H47" s="127"/>
      <c r="I47" s="116">
        <v>19220.56</v>
      </c>
      <c r="J47" s="102"/>
      <c r="K47" s="50" t="s">
        <v>526</v>
      </c>
      <c r="L47" s="13">
        <v>43</v>
      </c>
      <c r="M47" s="38"/>
      <c r="N47" s="38"/>
      <c r="O47" s="204"/>
      <c r="P47" s="3" t="s">
        <v>68</v>
      </c>
      <c r="Q47" s="3" t="s">
        <v>42</v>
      </c>
      <c r="R47" s="3" t="s">
        <v>98</v>
      </c>
      <c r="S47" s="100" t="s">
        <v>37</v>
      </c>
      <c r="T47" s="1" t="s">
        <v>37</v>
      </c>
      <c r="U47" s="3" t="s">
        <v>37</v>
      </c>
      <c r="V47" s="3" t="s">
        <v>37</v>
      </c>
      <c r="W47" s="3" t="s">
        <v>37</v>
      </c>
      <c r="X47" s="3" t="s">
        <v>37</v>
      </c>
      <c r="Y47" s="3" t="s">
        <v>37</v>
      </c>
      <c r="Z47" s="3" t="s">
        <v>28</v>
      </c>
      <c r="AA47" s="3" t="s">
        <v>39</v>
      </c>
    </row>
    <row r="48" spans="1:27" s="39" customFormat="1" ht="26.25" customHeight="1">
      <c r="A48" s="16">
        <v>44</v>
      </c>
      <c r="B48" s="50" t="s">
        <v>117</v>
      </c>
      <c r="C48" s="3" t="s">
        <v>100</v>
      </c>
      <c r="D48" s="3" t="s">
        <v>27</v>
      </c>
      <c r="E48" s="1"/>
      <c r="F48" s="3" t="s">
        <v>28</v>
      </c>
      <c r="G48" s="50" t="s">
        <v>118</v>
      </c>
      <c r="H48" s="127"/>
      <c r="I48" s="116">
        <v>12965.37</v>
      </c>
      <c r="J48" s="102"/>
      <c r="K48" s="50" t="s">
        <v>798</v>
      </c>
      <c r="L48" s="7">
        <v>44</v>
      </c>
      <c r="M48" s="38"/>
      <c r="N48" s="38"/>
      <c r="O48" s="204"/>
      <c r="P48" s="3" t="s">
        <v>68</v>
      </c>
      <c r="Q48" s="3" t="s">
        <v>42</v>
      </c>
      <c r="R48" s="3" t="s">
        <v>98</v>
      </c>
      <c r="S48" s="100" t="s">
        <v>37</v>
      </c>
      <c r="T48" s="1" t="s">
        <v>37</v>
      </c>
      <c r="U48" s="3" t="s">
        <v>37</v>
      </c>
      <c r="V48" s="3" t="s">
        <v>37</v>
      </c>
      <c r="W48" s="3" t="s">
        <v>37</v>
      </c>
      <c r="X48" s="3" t="s">
        <v>37</v>
      </c>
      <c r="Y48" s="3" t="s">
        <v>37</v>
      </c>
      <c r="Z48" s="3" t="s">
        <v>28</v>
      </c>
      <c r="AA48" s="3" t="s">
        <v>39</v>
      </c>
    </row>
    <row r="49" spans="1:27" s="39" customFormat="1" ht="27" customHeight="1">
      <c r="A49" s="16">
        <v>45</v>
      </c>
      <c r="B49" s="50" t="s">
        <v>99</v>
      </c>
      <c r="C49" s="3" t="s">
        <v>100</v>
      </c>
      <c r="D49" s="3" t="s">
        <v>27</v>
      </c>
      <c r="E49" s="1"/>
      <c r="F49" s="3" t="s">
        <v>28</v>
      </c>
      <c r="G49" s="50" t="s">
        <v>103</v>
      </c>
      <c r="H49" s="127"/>
      <c r="I49" s="116">
        <v>11726.26</v>
      </c>
      <c r="J49" s="102"/>
      <c r="K49" s="50" t="s">
        <v>527</v>
      </c>
      <c r="L49" s="7">
        <v>45</v>
      </c>
      <c r="M49" s="14"/>
      <c r="N49" s="14"/>
      <c r="O49" s="204"/>
      <c r="P49" s="3" t="s">
        <v>68</v>
      </c>
      <c r="Q49" s="3" t="s">
        <v>42</v>
      </c>
      <c r="R49" s="3" t="s">
        <v>98</v>
      </c>
      <c r="S49" s="100" t="s">
        <v>37</v>
      </c>
      <c r="T49" s="1" t="s">
        <v>37</v>
      </c>
      <c r="U49" s="3" t="s">
        <v>37</v>
      </c>
      <c r="V49" s="3" t="s">
        <v>37</v>
      </c>
      <c r="W49" s="3" t="s">
        <v>37</v>
      </c>
      <c r="X49" s="3" t="s">
        <v>37</v>
      </c>
      <c r="Y49" s="3" t="s">
        <v>37</v>
      </c>
      <c r="Z49" s="3" t="s">
        <v>28</v>
      </c>
      <c r="AA49" s="3" t="s">
        <v>39</v>
      </c>
    </row>
    <row r="50" spans="1:27" s="39" customFormat="1" ht="28.5" customHeight="1">
      <c r="A50" s="16">
        <v>46</v>
      </c>
      <c r="B50" s="50" t="s">
        <v>99</v>
      </c>
      <c r="C50" s="3" t="s">
        <v>100</v>
      </c>
      <c r="D50" s="3" t="s">
        <v>27</v>
      </c>
      <c r="E50" s="1"/>
      <c r="F50" s="3" t="s">
        <v>28</v>
      </c>
      <c r="G50" s="50" t="s">
        <v>119</v>
      </c>
      <c r="H50" s="127"/>
      <c r="I50" s="116">
        <v>17705.72</v>
      </c>
      <c r="J50" s="102"/>
      <c r="K50" s="50" t="s">
        <v>528</v>
      </c>
      <c r="L50" s="13">
        <v>46</v>
      </c>
      <c r="M50" s="38"/>
      <c r="N50" s="38"/>
      <c r="O50" s="204"/>
      <c r="P50" s="3" t="s">
        <v>68</v>
      </c>
      <c r="Q50" s="3" t="s">
        <v>42</v>
      </c>
      <c r="R50" s="3" t="s">
        <v>98</v>
      </c>
      <c r="S50" s="100" t="s">
        <v>37</v>
      </c>
      <c r="T50" s="1" t="s">
        <v>37</v>
      </c>
      <c r="U50" s="3" t="s">
        <v>37</v>
      </c>
      <c r="V50" s="3" t="s">
        <v>37</v>
      </c>
      <c r="W50" s="3" t="s">
        <v>37</v>
      </c>
      <c r="X50" s="3" t="s">
        <v>37</v>
      </c>
      <c r="Y50" s="3" t="s">
        <v>37</v>
      </c>
      <c r="Z50" s="3" t="s">
        <v>28</v>
      </c>
      <c r="AA50" s="3" t="s">
        <v>39</v>
      </c>
    </row>
    <row r="51" spans="1:27" s="39" customFormat="1" ht="30" customHeight="1">
      <c r="A51" s="16">
        <v>47</v>
      </c>
      <c r="B51" s="50" t="s">
        <v>99</v>
      </c>
      <c r="C51" s="3" t="s">
        <v>100</v>
      </c>
      <c r="D51" s="3" t="s">
        <v>27</v>
      </c>
      <c r="E51" s="1"/>
      <c r="F51" s="3" t="s">
        <v>28</v>
      </c>
      <c r="G51" s="50" t="s">
        <v>110</v>
      </c>
      <c r="H51" s="127"/>
      <c r="I51" s="116">
        <v>10635.57</v>
      </c>
      <c r="J51" s="102"/>
      <c r="K51" s="50" t="s">
        <v>529</v>
      </c>
      <c r="L51" s="7">
        <v>47</v>
      </c>
      <c r="M51" s="38"/>
      <c r="N51" s="38"/>
      <c r="O51" s="204"/>
      <c r="P51" s="3" t="s">
        <v>68</v>
      </c>
      <c r="Q51" s="3" t="s">
        <v>42</v>
      </c>
      <c r="R51" s="3" t="s">
        <v>98</v>
      </c>
      <c r="S51" s="100" t="s">
        <v>37</v>
      </c>
      <c r="T51" s="1" t="s">
        <v>37</v>
      </c>
      <c r="U51" s="3" t="s">
        <v>37</v>
      </c>
      <c r="V51" s="3" t="s">
        <v>37</v>
      </c>
      <c r="W51" s="3" t="s">
        <v>37</v>
      </c>
      <c r="X51" s="3" t="s">
        <v>37</v>
      </c>
      <c r="Y51" s="3" t="s">
        <v>37</v>
      </c>
      <c r="Z51" s="3" t="s">
        <v>28</v>
      </c>
      <c r="AA51" s="3" t="s">
        <v>39</v>
      </c>
    </row>
    <row r="52" spans="1:27" s="39" customFormat="1" ht="33" customHeight="1">
      <c r="A52" s="16">
        <v>48</v>
      </c>
      <c r="B52" s="50" t="s">
        <v>99</v>
      </c>
      <c r="C52" s="3" t="s">
        <v>100</v>
      </c>
      <c r="D52" s="3" t="s">
        <v>27</v>
      </c>
      <c r="E52" s="1"/>
      <c r="F52" s="3" t="s">
        <v>28</v>
      </c>
      <c r="G52" s="50" t="s">
        <v>110</v>
      </c>
      <c r="H52" s="127"/>
      <c r="I52" s="116">
        <v>11578.36</v>
      </c>
      <c r="J52" s="102"/>
      <c r="K52" s="50" t="s">
        <v>530</v>
      </c>
      <c r="L52" s="7">
        <v>48</v>
      </c>
      <c r="M52" s="14"/>
      <c r="N52" s="14"/>
      <c r="O52" s="204"/>
      <c r="P52" s="3" t="s">
        <v>68</v>
      </c>
      <c r="Q52" s="3" t="s">
        <v>42</v>
      </c>
      <c r="R52" s="3" t="s">
        <v>98</v>
      </c>
      <c r="S52" s="100" t="s">
        <v>37</v>
      </c>
      <c r="T52" s="1" t="s">
        <v>37</v>
      </c>
      <c r="U52" s="3" t="s">
        <v>37</v>
      </c>
      <c r="V52" s="3" t="s">
        <v>37</v>
      </c>
      <c r="W52" s="3" t="s">
        <v>37</v>
      </c>
      <c r="X52" s="3" t="s">
        <v>37</v>
      </c>
      <c r="Y52" s="3" t="s">
        <v>37</v>
      </c>
      <c r="Z52" s="3" t="s">
        <v>28</v>
      </c>
      <c r="AA52" s="3" t="s">
        <v>39</v>
      </c>
    </row>
    <row r="53" spans="1:27" s="39" customFormat="1" ht="33" customHeight="1">
      <c r="A53" s="16">
        <v>49</v>
      </c>
      <c r="B53" s="50" t="s">
        <v>102</v>
      </c>
      <c r="C53" s="3" t="s">
        <v>100</v>
      </c>
      <c r="D53" s="3" t="s">
        <v>27</v>
      </c>
      <c r="E53" s="1"/>
      <c r="F53" s="3" t="s">
        <v>28</v>
      </c>
      <c r="G53" s="50" t="s">
        <v>103</v>
      </c>
      <c r="H53" s="127"/>
      <c r="I53" s="116">
        <v>11977.68</v>
      </c>
      <c r="J53" s="102"/>
      <c r="K53" s="50" t="s">
        <v>799</v>
      </c>
      <c r="L53" s="13">
        <v>49</v>
      </c>
      <c r="M53" s="38"/>
      <c r="N53" s="38"/>
      <c r="O53" s="204"/>
      <c r="P53" s="3" t="s">
        <v>68</v>
      </c>
      <c r="Q53" s="3" t="s">
        <v>42</v>
      </c>
      <c r="R53" s="3" t="s">
        <v>98</v>
      </c>
      <c r="S53" s="100" t="s">
        <v>37</v>
      </c>
      <c r="T53" s="1" t="s">
        <v>37</v>
      </c>
      <c r="U53" s="3" t="s">
        <v>37</v>
      </c>
      <c r="V53" s="3" t="s">
        <v>37</v>
      </c>
      <c r="W53" s="3" t="s">
        <v>37</v>
      </c>
      <c r="X53" s="3" t="s">
        <v>37</v>
      </c>
      <c r="Y53" s="3" t="s">
        <v>37</v>
      </c>
      <c r="Z53" s="3" t="s">
        <v>28</v>
      </c>
      <c r="AA53" s="3" t="s">
        <v>39</v>
      </c>
    </row>
    <row r="54" spans="1:27" s="39" customFormat="1" ht="30" customHeight="1">
      <c r="A54" s="16">
        <v>50</v>
      </c>
      <c r="B54" s="50" t="s">
        <v>102</v>
      </c>
      <c r="C54" s="3" t="s">
        <v>100</v>
      </c>
      <c r="D54" s="3" t="s">
        <v>27</v>
      </c>
      <c r="E54" s="1"/>
      <c r="F54" s="3" t="s">
        <v>28</v>
      </c>
      <c r="G54" s="50" t="s">
        <v>103</v>
      </c>
      <c r="H54" s="127"/>
      <c r="I54" s="116">
        <v>11577.68</v>
      </c>
      <c r="J54" s="102"/>
      <c r="K54" s="50" t="s">
        <v>800</v>
      </c>
      <c r="L54" s="7">
        <v>50</v>
      </c>
      <c r="M54" s="38"/>
      <c r="N54" s="38"/>
      <c r="O54" s="204"/>
      <c r="P54" s="3" t="s">
        <v>68</v>
      </c>
      <c r="Q54" s="3" t="s">
        <v>42</v>
      </c>
      <c r="R54" s="3" t="s">
        <v>98</v>
      </c>
      <c r="S54" s="100" t="s">
        <v>37</v>
      </c>
      <c r="T54" s="1" t="s">
        <v>37</v>
      </c>
      <c r="U54" s="3" t="s">
        <v>37</v>
      </c>
      <c r="V54" s="3" t="s">
        <v>37</v>
      </c>
      <c r="W54" s="3" t="s">
        <v>37</v>
      </c>
      <c r="X54" s="3" t="s">
        <v>37</v>
      </c>
      <c r="Y54" s="3" t="s">
        <v>37</v>
      </c>
      <c r="Z54" s="3" t="s">
        <v>28</v>
      </c>
      <c r="AA54" s="3" t="s">
        <v>39</v>
      </c>
    </row>
    <row r="55" spans="1:27" s="39" customFormat="1" ht="27" customHeight="1">
      <c r="A55" s="16">
        <v>51</v>
      </c>
      <c r="B55" s="50" t="s">
        <v>102</v>
      </c>
      <c r="C55" s="3" t="s">
        <v>100</v>
      </c>
      <c r="D55" s="3" t="s">
        <v>27</v>
      </c>
      <c r="E55" s="1"/>
      <c r="F55" s="3" t="s">
        <v>28</v>
      </c>
      <c r="G55" s="50">
        <v>2018</v>
      </c>
      <c r="H55" s="159"/>
      <c r="I55" s="116">
        <v>10086</v>
      </c>
      <c r="J55" s="102"/>
      <c r="K55" s="50" t="s">
        <v>354</v>
      </c>
      <c r="L55" s="7">
        <v>51</v>
      </c>
      <c r="M55" s="14"/>
      <c r="N55" s="14"/>
      <c r="O55" s="204"/>
      <c r="P55" s="3" t="s">
        <v>112</v>
      </c>
      <c r="Q55" s="3" t="s">
        <v>42</v>
      </c>
      <c r="R55" s="3" t="s">
        <v>113</v>
      </c>
      <c r="S55" s="100" t="s">
        <v>37</v>
      </c>
      <c r="T55" s="1" t="s">
        <v>37</v>
      </c>
      <c r="U55" s="3" t="s">
        <v>37</v>
      </c>
      <c r="V55" s="3" t="s">
        <v>37</v>
      </c>
      <c r="W55" s="3" t="s">
        <v>37</v>
      </c>
      <c r="X55" s="3" t="s">
        <v>37</v>
      </c>
      <c r="Y55" s="3" t="s">
        <v>37</v>
      </c>
      <c r="Z55" s="3" t="s">
        <v>28</v>
      </c>
      <c r="AA55" s="3" t="s">
        <v>39</v>
      </c>
    </row>
    <row r="56" spans="1:27" s="39" customFormat="1" ht="30" customHeight="1">
      <c r="A56" s="16">
        <v>52</v>
      </c>
      <c r="B56" s="50" t="s">
        <v>102</v>
      </c>
      <c r="C56" s="3" t="s">
        <v>100</v>
      </c>
      <c r="D56" s="3" t="s">
        <v>27</v>
      </c>
      <c r="E56" s="1"/>
      <c r="F56" s="3" t="s">
        <v>28</v>
      </c>
      <c r="G56" s="50" t="s">
        <v>114</v>
      </c>
      <c r="H56" s="127"/>
      <c r="I56" s="116">
        <v>16379.99</v>
      </c>
      <c r="J56" s="102"/>
      <c r="K56" s="50" t="s">
        <v>531</v>
      </c>
      <c r="L56" s="13">
        <v>52</v>
      </c>
      <c r="M56" s="38"/>
      <c r="N56" s="38"/>
      <c r="O56" s="204"/>
      <c r="P56" s="3" t="s">
        <v>31</v>
      </c>
      <c r="Q56" s="3" t="s">
        <v>42</v>
      </c>
      <c r="R56" s="3" t="s">
        <v>54</v>
      </c>
      <c r="S56" s="100" t="s">
        <v>37</v>
      </c>
      <c r="T56" s="1" t="s">
        <v>37</v>
      </c>
      <c r="U56" s="3" t="s">
        <v>37</v>
      </c>
      <c r="V56" s="3" t="s">
        <v>37</v>
      </c>
      <c r="W56" s="3" t="s">
        <v>37</v>
      </c>
      <c r="X56" s="3" t="s">
        <v>37</v>
      </c>
      <c r="Y56" s="3" t="s">
        <v>37</v>
      </c>
      <c r="Z56" s="3" t="s">
        <v>28</v>
      </c>
      <c r="AA56" s="3" t="s">
        <v>39</v>
      </c>
    </row>
    <row r="57" spans="1:27" s="39" customFormat="1" ht="39" customHeight="1">
      <c r="A57" s="16">
        <v>53</v>
      </c>
      <c r="B57" s="4" t="s">
        <v>102</v>
      </c>
      <c r="C57" s="200" t="s">
        <v>100</v>
      </c>
      <c r="D57" s="200" t="s">
        <v>27</v>
      </c>
      <c r="E57" s="38"/>
      <c r="F57" s="200" t="s">
        <v>28</v>
      </c>
      <c r="G57" s="4">
        <v>2021</v>
      </c>
      <c r="H57" s="127"/>
      <c r="I57" s="102">
        <v>10332</v>
      </c>
      <c r="J57" s="102"/>
      <c r="K57" s="4" t="s">
        <v>532</v>
      </c>
      <c r="L57" s="7">
        <v>53</v>
      </c>
      <c r="M57" s="38"/>
      <c r="N57" s="38"/>
      <c r="O57" s="204"/>
      <c r="P57" s="200" t="s">
        <v>112</v>
      </c>
      <c r="Q57" s="200" t="s">
        <v>42</v>
      </c>
      <c r="R57" s="200" t="s">
        <v>113</v>
      </c>
      <c r="S57" s="101" t="s">
        <v>37</v>
      </c>
      <c r="T57" s="38" t="s">
        <v>37</v>
      </c>
      <c r="U57" s="200" t="s">
        <v>37</v>
      </c>
      <c r="V57" s="200" t="s">
        <v>37</v>
      </c>
      <c r="W57" s="200" t="s">
        <v>37</v>
      </c>
      <c r="X57" s="200" t="s">
        <v>37</v>
      </c>
      <c r="Y57" s="200" t="s">
        <v>37</v>
      </c>
      <c r="Z57" s="200" t="s">
        <v>28</v>
      </c>
      <c r="AA57" s="200" t="s">
        <v>39</v>
      </c>
    </row>
    <row r="58" spans="1:27" s="39" customFormat="1" ht="27" customHeight="1">
      <c r="A58" s="16">
        <v>54</v>
      </c>
      <c r="B58" s="50" t="s">
        <v>102</v>
      </c>
      <c r="C58" s="3" t="s">
        <v>100</v>
      </c>
      <c r="D58" s="3" t="s">
        <v>27</v>
      </c>
      <c r="E58" s="1"/>
      <c r="F58" s="3" t="s">
        <v>28</v>
      </c>
      <c r="G58" s="50" t="s">
        <v>93</v>
      </c>
      <c r="H58" s="127"/>
      <c r="I58" s="116">
        <v>19671.7</v>
      </c>
      <c r="J58" s="102"/>
      <c r="K58" s="50" t="s">
        <v>120</v>
      </c>
      <c r="L58" s="7">
        <v>54</v>
      </c>
      <c r="M58" s="14"/>
      <c r="N58" s="14"/>
      <c r="O58" s="204"/>
      <c r="P58" s="3" t="s">
        <v>68</v>
      </c>
      <c r="Q58" s="3" t="s">
        <v>42</v>
      </c>
      <c r="R58" s="3" t="s">
        <v>79</v>
      </c>
      <c r="S58" s="100" t="s">
        <v>37</v>
      </c>
      <c r="T58" s="1" t="s">
        <v>37</v>
      </c>
      <c r="U58" s="3" t="s">
        <v>37</v>
      </c>
      <c r="V58" s="3" t="s">
        <v>37</v>
      </c>
      <c r="W58" s="3" t="s">
        <v>37</v>
      </c>
      <c r="X58" s="3" t="s">
        <v>37</v>
      </c>
      <c r="Y58" s="3" t="s">
        <v>37</v>
      </c>
      <c r="Z58" s="3" t="s">
        <v>28</v>
      </c>
      <c r="AA58" s="3" t="s">
        <v>39</v>
      </c>
    </row>
    <row r="59" spans="1:29" s="39" customFormat="1" ht="30" customHeight="1">
      <c r="A59" s="16">
        <v>55</v>
      </c>
      <c r="B59" s="50" t="s">
        <v>99</v>
      </c>
      <c r="C59" s="3" t="s">
        <v>100</v>
      </c>
      <c r="D59" s="3" t="s">
        <v>27</v>
      </c>
      <c r="E59" s="1"/>
      <c r="F59" s="3" t="s">
        <v>28</v>
      </c>
      <c r="G59" s="50">
        <v>2007</v>
      </c>
      <c r="H59" s="127"/>
      <c r="I59" s="116">
        <v>13347.86</v>
      </c>
      <c r="J59" s="102"/>
      <c r="K59" s="50" t="s">
        <v>355</v>
      </c>
      <c r="L59" s="13">
        <v>55</v>
      </c>
      <c r="M59" s="38"/>
      <c r="N59" s="38"/>
      <c r="O59" s="204"/>
      <c r="P59" s="3" t="s">
        <v>68</v>
      </c>
      <c r="Q59" s="3" t="s">
        <v>42</v>
      </c>
      <c r="R59" s="3" t="s">
        <v>98</v>
      </c>
      <c r="S59" s="100" t="s">
        <v>37</v>
      </c>
      <c r="T59" s="1" t="s">
        <v>37</v>
      </c>
      <c r="U59" s="3" t="s">
        <v>37</v>
      </c>
      <c r="V59" s="3" t="s">
        <v>37</v>
      </c>
      <c r="W59" s="3" t="s">
        <v>37</v>
      </c>
      <c r="X59" s="3" t="s">
        <v>37</v>
      </c>
      <c r="Y59" s="3" t="s">
        <v>37</v>
      </c>
      <c r="Z59" s="3" t="s">
        <v>28</v>
      </c>
      <c r="AA59" s="3" t="s">
        <v>39</v>
      </c>
      <c r="AB59" s="212"/>
      <c r="AC59" s="212"/>
    </row>
    <row r="60" spans="1:27" s="39" customFormat="1" ht="33" customHeight="1">
      <c r="A60" s="16">
        <v>56</v>
      </c>
      <c r="B60" s="50" t="s">
        <v>102</v>
      </c>
      <c r="C60" s="3" t="s">
        <v>100</v>
      </c>
      <c r="D60" s="3" t="s">
        <v>27</v>
      </c>
      <c r="E60" s="1"/>
      <c r="F60" s="3" t="s">
        <v>28</v>
      </c>
      <c r="G60" s="50">
        <v>2016</v>
      </c>
      <c r="H60" s="127"/>
      <c r="I60" s="116">
        <v>3936</v>
      </c>
      <c r="J60" s="102"/>
      <c r="K60" s="50" t="s">
        <v>121</v>
      </c>
      <c r="L60" s="7">
        <v>56</v>
      </c>
      <c r="M60" s="38"/>
      <c r="N60" s="38"/>
      <c r="O60" s="204"/>
      <c r="P60" s="3" t="s">
        <v>112</v>
      </c>
      <c r="Q60" s="3"/>
      <c r="R60" s="3" t="s">
        <v>113</v>
      </c>
      <c r="S60" s="100" t="s">
        <v>37</v>
      </c>
      <c r="T60" s="1" t="s">
        <v>37</v>
      </c>
      <c r="U60" s="3" t="s">
        <v>37</v>
      </c>
      <c r="V60" s="3" t="s">
        <v>37</v>
      </c>
      <c r="W60" s="3" t="s">
        <v>37</v>
      </c>
      <c r="X60" s="3" t="s">
        <v>37</v>
      </c>
      <c r="Y60" s="3" t="s">
        <v>37</v>
      </c>
      <c r="Z60" s="3" t="s">
        <v>28</v>
      </c>
      <c r="AA60" s="3" t="s">
        <v>39</v>
      </c>
    </row>
    <row r="61" spans="1:27" s="39" customFormat="1" ht="28.5" customHeight="1">
      <c r="A61" s="16">
        <v>57</v>
      </c>
      <c r="B61" s="50" t="s">
        <v>102</v>
      </c>
      <c r="C61" s="3" t="s">
        <v>100</v>
      </c>
      <c r="D61" s="3" t="s">
        <v>27</v>
      </c>
      <c r="E61" s="1"/>
      <c r="F61" s="3" t="s">
        <v>28</v>
      </c>
      <c r="G61" s="50" t="s">
        <v>103</v>
      </c>
      <c r="H61" s="127"/>
      <c r="I61" s="116">
        <v>10790.9</v>
      </c>
      <c r="J61" s="102"/>
      <c r="K61" s="50" t="s">
        <v>122</v>
      </c>
      <c r="L61" s="7">
        <v>57</v>
      </c>
      <c r="M61" s="14"/>
      <c r="N61" s="14"/>
      <c r="O61" s="204"/>
      <c r="P61" s="3" t="s">
        <v>68</v>
      </c>
      <c r="Q61" s="3" t="s">
        <v>42</v>
      </c>
      <c r="R61" s="3" t="s">
        <v>54</v>
      </c>
      <c r="S61" s="100" t="s">
        <v>37</v>
      </c>
      <c r="T61" s="1" t="s">
        <v>37</v>
      </c>
      <c r="U61" s="3" t="s">
        <v>37</v>
      </c>
      <c r="V61" s="3" t="s">
        <v>37</v>
      </c>
      <c r="W61" s="3" t="s">
        <v>37</v>
      </c>
      <c r="X61" s="3" t="s">
        <v>37</v>
      </c>
      <c r="Y61" s="3" t="s">
        <v>37</v>
      </c>
      <c r="Z61" s="3" t="s">
        <v>28</v>
      </c>
      <c r="AA61" s="3" t="s">
        <v>39</v>
      </c>
    </row>
    <row r="62" spans="1:27" s="39" customFormat="1" ht="30" customHeight="1">
      <c r="A62" s="16">
        <v>58</v>
      </c>
      <c r="B62" s="50" t="s">
        <v>102</v>
      </c>
      <c r="C62" s="3" t="s">
        <v>100</v>
      </c>
      <c r="D62" s="3" t="s">
        <v>27</v>
      </c>
      <c r="E62" s="1"/>
      <c r="F62" s="3" t="s">
        <v>28</v>
      </c>
      <c r="G62" s="50" t="s">
        <v>103</v>
      </c>
      <c r="H62" s="127"/>
      <c r="I62" s="116">
        <v>13326.9</v>
      </c>
      <c r="J62" s="102"/>
      <c r="K62" s="50" t="s">
        <v>123</v>
      </c>
      <c r="L62" s="13">
        <v>58</v>
      </c>
      <c r="M62" s="38"/>
      <c r="N62" s="38"/>
      <c r="O62" s="204"/>
      <c r="P62" s="3" t="s">
        <v>68</v>
      </c>
      <c r="Q62" s="3" t="s">
        <v>42</v>
      </c>
      <c r="R62" s="3" t="s">
        <v>124</v>
      </c>
      <c r="S62" s="100" t="s">
        <v>37</v>
      </c>
      <c r="T62" s="1" t="s">
        <v>37</v>
      </c>
      <c r="U62" s="3" t="s">
        <v>37</v>
      </c>
      <c r="V62" s="3" t="s">
        <v>37</v>
      </c>
      <c r="W62" s="3" t="s">
        <v>37</v>
      </c>
      <c r="X62" s="3" t="s">
        <v>37</v>
      </c>
      <c r="Y62" s="3" t="s">
        <v>37</v>
      </c>
      <c r="Z62" s="3" t="s">
        <v>28</v>
      </c>
      <c r="AA62" s="3" t="s">
        <v>39</v>
      </c>
    </row>
    <row r="63" spans="1:27" s="39" customFormat="1" ht="30" customHeight="1">
      <c r="A63" s="16">
        <v>59</v>
      </c>
      <c r="B63" s="4" t="s">
        <v>99</v>
      </c>
      <c r="C63" s="200" t="s">
        <v>100</v>
      </c>
      <c r="D63" s="200" t="s">
        <v>27</v>
      </c>
      <c r="E63" s="38"/>
      <c r="F63" s="200" t="s">
        <v>28</v>
      </c>
      <c r="G63" s="4">
        <v>2021</v>
      </c>
      <c r="H63" s="127"/>
      <c r="I63" s="102">
        <v>6975.15</v>
      </c>
      <c r="J63" s="102"/>
      <c r="K63" s="4" t="s">
        <v>122</v>
      </c>
      <c r="L63" s="7">
        <v>59</v>
      </c>
      <c r="M63" s="38"/>
      <c r="N63" s="38"/>
      <c r="O63" s="204"/>
      <c r="P63" s="200" t="s">
        <v>112</v>
      </c>
      <c r="Q63" s="200" t="s">
        <v>42</v>
      </c>
      <c r="R63" s="200" t="s">
        <v>113</v>
      </c>
      <c r="S63" s="100" t="s">
        <v>37</v>
      </c>
      <c r="T63" s="1" t="s">
        <v>37</v>
      </c>
      <c r="U63" s="3" t="s">
        <v>37</v>
      </c>
      <c r="V63" s="3" t="s">
        <v>37</v>
      </c>
      <c r="W63" s="3" t="s">
        <v>37</v>
      </c>
      <c r="X63" s="3" t="s">
        <v>37</v>
      </c>
      <c r="Y63" s="3" t="s">
        <v>37</v>
      </c>
      <c r="Z63" s="3" t="s">
        <v>28</v>
      </c>
      <c r="AA63" s="3" t="s">
        <v>39</v>
      </c>
    </row>
    <row r="64" spans="1:27" s="39" customFormat="1" ht="30" customHeight="1">
      <c r="A64" s="16">
        <v>60</v>
      </c>
      <c r="B64" s="50" t="s">
        <v>102</v>
      </c>
      <c r="C64" s="3" t="s">
        <v>100</v>
      </c>
      <c r="D64" s="3" t="s">
        <v>27</v>
      </c>
      <c r="E64" s="1"/>
      <c r="F64" s="3" t="s">
        <v>28</v>
      </c>
      <c r="G64" s="50" t="s">
        <v>103</v>
      </c>
      <c r="H64" s="127"/>
      <c r="I64" s="116">
        <v>11567.66</v>
      </c>
      <c r="J64" s="102"/>
      <c r="K64" s="50" t="s">
        <v>125</v>
      </c>
      <c r="L64" s="7">
        <v>60</v>
      </c>
      <c r="M64" s="38"/>
      <c r="N64" s="38"/>
      <c r="O64" s="204"/>
      <c r="P64" s="3" t="s">
        <v>68</v>
      </c>
      <c r="Q64" s="3" t="s">
        <v>42</v>
      </c>
      <c r="R64" s="3" t="s">
        <v>98</v>
      </c>
      <c r="S64" s="100" t="s">
        <v>37</v>
      </c>
      <c r="T64" s="1" t="s">
        <v>37</v>
      </c>
      <c r="U64" s="3" t="s">
        <v>37</v>
      </c>
      <c r="V64" s="3" t="s">
        <v>37</v>
      </c>
      <c r="W64" s="3" t="s">
        <v>37</v>
      </c>
      <c r="X64" s="3" t="s">
        <v>37</v>
      </c>
      <c r="Y64" s="3" t="s">
        <v>37</v>
      </c>
      <c r="Z64" s="3" t="s">
        <v>28</v>
      </c>
      <c r="AA64" s="3" t="s">
        <v>39</v>
      </c>
    </row>
    <row r="65" spans="1:27" s="39" customFormat="1" ht="55.5" customHeight="1">
      <c r="A65" s="16">
        <v>61</v>
      </c>
      <c r="B65" s="50" t="s">
        <v>801</v>
      </c>
      <c r="C65" s="161" t="s">
        <v>802</v>
      </c>
      <c r="D65" s="161" t="s">
        <v>27</v>
      </c>
      <c r="E65" s="162"/>
      <c r="F65" s="161" t="s">
        <v>28</v>
      </c>
      <c r="G65" s="163">
        <v>1941</v>
      </c>
      <c r="H65" s="164">
        <v>192.64</v>
      </c>
      <c r="I65" s="117"/>
      <c r="J65" s="117">
        <v>941000</v>
      </c>
      <c r="K65" s="163" t="s">
        <v>126</v>
      </c>
      <c r="L65" s="13">
        <v>61</v>
      </c>
      <c r="M65" s="14"/>
      <c r="N65" s="161" t="s">
        <v>805</v>
      </c>
      <c r="O65" s="204"/>
      <c r="P65" s="161" t="s">
        <v>127</v>
      </c>
      <c r="Q65" s="161" t="s">
        <v>68</v>
      </c>
      <c r="R65" s="161" t="s">
        <v>128</v>
      </c>
      <c r="S65" s="162"/>
      <c r="T65" s="161" t="s">
        <v>35</v>
      </c>
      <c r="U65" s="161" t="s">
        <v>36</v>
      </c>
      <c r="V65" s="161" t="s">
        <v>36</v>
      </c>
      <c r="W65" s="161" t="s">
        <v>37</v>
      </c>
      <c r="X65" s="161" t="s">
        <v>36</v>
      </c>
      <c r="Y65" s="165" t="s">
        <v>55</v>
      </c>
      <c r="Z65" s="161" t="s">
        <v>27</v>
      </c>
      <c r="AA65" s="161" t="s">
        <v>39</v>
      </c>
    </row>
    <row r="66" spans="1:27" s="39" customFormat="1" ht="26.25" customHeight="1">
      <c r="A66" s="16">
        <v>62</v>
      </c>
      <c r="B66" s="50" t="s">
        <v>129</v>
      </c>
      <c r="C66" s="3" t="s">
        <v>130</v>
      </c>
      <c r="D66" s="3" t="s">
        <v>27</v>
      </c>
      <c r="E66" s="1"/>
      <c r="F66" s="3" t="s">
        <v>27</v>
      </c>
      <c r="G66" s="50">
        <v>1920</v>
      </c>
      <c r="H66" s="156">
        <v>86</v>
      </c>
      <c r="I66" s="116"/>
      <c r="J66" s="102">
        <v>420000</v>
      </c>
      <c r="K66" s="50" t="s">
        <v>131</v>
      </c>
      <c r="L66" s="7">
        <v>62</v>
      </c>
      <c r="M66" s="38"/>
      <c r="N66" s="3"/>
      <c r="O66" s="204"/>
      <c r="P66" s="3" t="s">
        <v>127</v>
      </c>
      <c r="Q66" s="3" t="s">
        <v>68</v>
      </c>
      <c r="R66" s="3" t="s">
        <v>132</v>
      </c>
      <c r="S66" s="1" t="s">
        <v>36</v>
      </c>
      <c r="T66" s="3" t="s">
        <v>792</v>
      </c>
      <c r="U66" s="3" t="s">
        <v>187</v>
      </c>
      <c r="V66" s="3" t="s">
        <v>806</v>
      </c>
      <c r="W66" s="3" t="s">
        <v>37</v>
      </c>
      <c r="X66" s="3" t="s">
        <v>36</v>
      </c>
      <c r="Y66" s="3">
        <v>1</v>
      </c>
      <c r="Z66" s="3" t="s">
        <v>28</v>
      </c>
      <c r="AA66" s="3" t="s">
        <v>39</v>
      </c>
    </row>
    <row r="67" spans="1:27" s="39" customFormat="1" ht="27.75" customHeight="1">
      <c r="A67" s="16">
        <v>63</v>
      </c>
      <c r="B67" s="50" t="s">
        <v>133</v>
      </c>
      <c r="C67" s="3" t="s">
        <v>130</v>
      </c>
      <c r="D67" s="3" t="s">
        <v>27</v>
      </c>
      <c r="E67" s="1"/>
      <c r="F67" s="3" t="s">
        <v>28</v>
      </c>
      <c r="G67" s="50">
        <v>1920</v>
      </c>
      <c r="H67" s="156">
        <v>86</v>
      </c>
      <c r="I67" s="116"/>
      <c r="J67" s="102">
        <v>420000</v>
      </c>
      <c r="K67" s="50" t="s">
        <v>134</v>
      </c>
      <c r="L67" s="7">
        <v>63</v>
      </c>
      <c r="M67" s="38"/>
      <c r="N67" s="3"/>
      <c r="O67" s="204"/>
      <c r="P67" s="3" t="s">
        <v>46</v>
      </c>
      <c r="Q67" s="3" t="s">
        <v>46</v>
      </c>
      <c r="R67" s="3" t="s">
        <v>128</v>
      </c>
      <c r="S67" s="1" t="s">
        <v>36</v>
      </c>
      <c r="T67" s="3" t="s">
        <v>34</v>
      </c>
      <c r="U67" s="3" t="s">
        <v>187</v>
      </c>
      <c r="V67" s="3" t="s">
        <v>36</v>
      </c>
      <c r="W67" s="3" t="s">
        <v>37</v>
      </c>
      <c r="X67" s="3" t="s">
        <v>36</v>
      </c>
      <c r="Y67" s="3">
        <v>1</v>
      </c>
      <c r="Z67" s="3" t="s">
        <v>28</v>
      </c>
      <c r="AA67" s="3" t="s">
        <v>39</v>
      </c>
    </row>
    <row r="68" spans="1:27" s="39" customFormat="1" ht="51">
      <c r="A68" s="16">
        <v>64</v>
      </c>
      <c r="B68" s="50" t="s">
        <v>135</v>
      </c>
      <c r="C68" s="3" t="s">
        <v>136</v>
      </c>
      <c r="D68" s="3" t="s">
        <v>27</v>
      </c>
      <c r="E68" s="1"/>
      <c r="F68" s="3" t="s">
        <v>27</v>
      </c>
      <c r="G68" s="50">
        <v>1913</v>
      </c>
      <c r="H68" s="156">
        <v>64.72</v>
      </c>
      <c r="I68" s="116"/>
      <c r="J68" s="102">
        <v>338000</v>
      </c>
      <c r="K68" s="50" t="s">
        <v>137</v>
      </c>
      <c r="L68" s="13">
        <v>64</v>
      </c>
      <c r="M68" s="14"/>
      <c r="N68" s="3"/>
      <c r="O68" s="204"/>
      <c r="P68" s="3" t="s">
        <v>31</v>
      </c>
      <c r="Q68" s="3" t="s">
        <v>46</v>
      </c>
      <c r="R68" s="3" t="s">
        <v>138</v>
      </c>
      <c r="S68" s="1" t="s">
        <v>36</v>
      </c>
      <c r="T68" s="3" t="s">
        <v>34</v>
      </c>
      <c r="U68" s="3" t="s">
        <v>34</v>
      </c>
      <c r="V68" s="3" t="s">
        <v>34</v>
      </c>
      <c r="W68" s="3" t="s">
        <v>37</v>
      </c>
      <c r="X68" s="3" t="s">
        <v>34</v>
      </c>
      <c r="Y68" s="3">
        <v>2</v>
      </c>
      <c r="Z68" s="3" t="s">
        <v>27</v>
      </c>
      <c r="AA68" s="3" t="s">
        <v>39</v>
      </c>
    </row>
    <row r="69" spans="1:27" s="39" customFormat="1" ht="36" customHeight="1">
      <c r="A69" s="16">
        <v>65</v>
      </c>
      <c r="B69" s="50" t="s">
        <v>503</v>
      </c>
      <c r="C69" s="3" t="s">
        <v>139</v>
      </c>
      <c r="D69" s="3" t="s">
        <v>27</v>
      </c>
      <c r="E69" s="1"/>
      <c r="F69" s="3" t="s">
        <v>28</v>
      </c>
      <c r="G69" s="50">
        <v>1925</v>
      </c>
      <c r="H69" s="156" t="s">
        <v>35</v>
      </c>
      <c r="I69" s="116">
        <v>620000</v>
      </c>
      <c r="J69" s="102"/>
      <c r="K69" s="50" t="s">
        <v>803</v>
      </c>
      <c r="L69" s="7">
        <v>65</v>
      </c>
      <c r="M69" s="38"/>
      <c r="N69" s="3" t="s">
        <v>805</v>
      </c>
      <c r="O69" s="204"/>
      <c r="P69" s="3" t="s">
        <v>31</v>
      </c>
      <c r="Q69" s="3" t="s">
        <v>46</v>
      </c>
      <c r="R69" s="3" t="s">
        <v>51</v>
      </c>
      <c r="S69" s="1" t="s">
        <v>499</v>
      </c>
      <c r="T69" s="3" t="s">
        <v>34</v>
      </c>
      <c r="U69" s="3" t="s">
        <v>34</v>
      </c>
      <c r="V69" s="3" t="s">
        <v>34</v>
      </c>
      <c r="W69" s="3" t="s">
        <v>37</v>
      </c>
      <c r="X69" s="3" t="s">
        <v>34</v>
      </c>
      <c r="Y69" s="3">
        <v>2</v>
      </c>
      <c r="Z69" s="3" t="s">
        <v>27</v>
      </c>
      <c r="AA69" s="3" t="s">
        <v>39</v>
      </c>
    </row>
    <row r="70" spans="1:27" s="39" customFormat="1" ht="63.75">
      <c r="A70" s="16">
        <v>66</v>
      </c>
      <c r="B70" s="50" t="s">
        <v>140</v>
      </c>
      <c r="C70" s="3" t="s">
        <v>141</v>
      </c>
      <c r="D70" s="3" t="s">
        <v>27</v>
      </c>
      <c r="E70" s="1"/>
      <c r="F70" s="3" t="s">
        <v>28</v>
      </c>
      <c r="G70" s="50">
        <v>1965</v>
      </c>
      <c r="H70" s="156" t="s">
        <v>35</v>
      </c>
      <c r="I70" s="116">
        <v>810000</v>
      </c>
      <c r="J70" s="102"/>
      <c r="K70" s="50" t="s">
        <v>142</v>
      </c>
      <c r="L70" s="7">
        <v>66</v>
      </c>
      <c r="M70" s="38"/>
      <c r="N70" s="3"/>
      <c r="O70" s="204"/>
      <c r="P70" s="3" t="s">
        <v>31</v>
      </c>
      <c r="Q70" s="3" t="s">
        <v>32</v>
      </c>
      <c r="R70" s="3" t="s">
        <v>804</v>
      </c>
      <c r="S70" s="1" t="s">
        <v>36</v>
      </c>
      <c r="T70" s="3" t="s">
        <v>34</v>
      </c>
      <c r="U70" s="3" t="s">
        <v>34</v>
      </c>
      <c r="V70" s="3" t="s">
        <v>34</v>
      </c>
      <c r="W70" s="3" t="s">
        <v>37</v>
      </c>
      <c r="X70" s="3" t="s">
        <v>807</v>
      </c>
      <c r="Y70" s="3">
        <v>2</v>
      </c>
      <c r="Z70" s="3" t="s">
        <v>27</v>
      </c>
      <c r="AA70" s="3" t="s">
        <v>39</v>
      </c>
    </row>
    <row r="71" spans="1:27" s="39" customFormat="1" ht="63.75">
      <c r="A71" s="16">
        <v>67</v>
      </c>
      <c r="B71" s="50" t="s">
        <v>143</v>
      </c>
      <c r="C71" s="3" t="s">
        <v>144</v>
      </c>
      <c r="D71" s="3" t="s">
        <v>27</v>
      </c>
      <c r="E71" s="1" t="s">
        <v>28</v>
      </c>
      <c r="F71" s="3" t="s">
        <v>27</v>
      </c>
      <c r="G71" s="50">
        <v>1950</v>
      </c>
      <c r="H71" s="156">
        <v>298</v>
      </c>
      <c r="I71" s="116"/>
      <c r="J71" s="102">
        <v>1557000</v>
      </c>
      <c r="K71" s="50" t="s">
        <v>145</v>
      </c>
      <c r="L71" s="13">
        <v>67</v>
      </c>
      <c r="M71" s="14"/>
      <c r="N71" s="3"/>
      <c r="O71" s="158" t="s">
        <v>500</v>
      </c>
      <c r="P71" s="3" t="s">
        <v>31</v>
      </c>
      <c r="Q71" s="3" t="s">
        <v>46</v>
      </c>
      <c r="R71" s="3" t="s">
        <v>69</v>
      </c>
      <c r="S71" s="3" t="s">
        <v>36</v>
      </c>
      <c r="T71" s="3" t="s">
        <v>34</v>
      </c>
      <c r="U71" s="3" t="s">
        <v>34</v>
      </c>
      <c r="V71" s="3" t="s">
        <v>34</v>
      </c>
      <c r="W71" s="3" t="s">
        <v>37</v>
      </c>
      <c r="X71" s="3" t="s">
        <v>34</v>
      </c>
      <c r="Y71" s="3">
        <v>2</v>
      </c>
      <c r="Z71" s="3" t="s">
        <v>27</v>
      </c>
      <c r="AA71" s="3" t="s">
        <v>39</v>
      </c>
    </row>
    <row r="72" spans="1:27" s="39" customFormat="1" ht="32.25" customHeight="1">
      <c r="A72" s="16">
        <v>68</v>
      </c>
      <c r="B72" s="50" t="s">
        <v>146</v>
      </c>
      <c r="C72" s="3" t="s">
        <v>147</v>
      </c>
      <c r="D72" s="3" t="s">
        <v>27</v>
      </c>
      <c r="E72" s="1"/>
      <c r="F72" s="3" t="s">
        <v>28</v>
      </c>
      <c r="G72" s="50">
        <v>1925</v>
      </c>
      <c r="H72" s="127"/>
      <c r="I72" s="116">
        <v>150000</v>
      </c>
      <c r="J72" s="102"/>
      <c r="K72" s="50" t="s">
        <v>148</v>
      </c>
      <c r="L72" s="7">
        <v>68</v>
      </c>
      <c r="M72" s="38"/>
      <c r="N72" s="38"/>
      <c r="O72" s="204"/>
      <c r="P72" s="3" t="s">
        <v>31</v>
      </c>
      <c r="Q72" s="3" t="s">
        <v>46</v>
      </c>
      <c r="R72" s="3" t="s">
        <v>47</v>
      </c>
      <c r="S72" s="3" t="s">
        <v>34</v>
      </c>
      <c r="T72" s="3" t="s">
        <v>779</v>
      </c>
      <c r="U72" s="3" t="s">
        <v>779</v>
      </c>
      <c r="V72" s="3" t="s">
        <v>36</v>
      </c>
      <c r="W72" s="3" t="s">
        <v>37</v>
      </c>
      <c r="X72" s="3" t="s">
        <v>37</v>
      </c>
      <c r="Y72" s="3">
        <v>1</v>
      </c>
      <c r="Z72" s="3" t="s">
        <v>28</v>
      </c>
      <c r="AA72" s="3" t="s">
        <v>39</v>
      </c>
    </row>
    <row r="73" spans="1:27" s="39" customFormat="1" ht="25.5">
      <c r="A73" s="16">
        <v>69</v>
      </c>
      <c r="B73" s="50" t="s">
        <v>149</v>
      </c>
      <c r="C73" s="3" t="s">
        <v>150</v>
      </c>
      <c r="D73" s="3" t="s">
        <v>27</v>
      </c>
      <c r="E73" s="1"/>
      <c r="F73" s="3" t="s">
        <v>28</v>
      </c>
      <c r="G73" s="50">
        <v>1970</v>
      </c>
      <c r="H73" s="127"/>
      <c r="I73" s="116">
        <v>460000</v>
      </c>
      <c r="J73" s="102"/>
      <c r="K73" s="50" t="s">
        <v>151</v>
      </c>
      <c r="L73" s="7">
        <v>69</v>
      </c>
      <c r="M73" s="38"/>
      <c r="N73" s="38"/>
      <c r="O73" s="204"/>
      <c r="P73" s="3" t="s">
        <v>152</v>
      </c>
      <c r="Q73" s="3" t="s">
        <v>32</v>
      </c>
      <c r="R73" s="3" t="s">
        <v>153</v>
      </c>
      <c r="S73" s="3" t="s">
        <v>36</v>
      </c>
      <c r="T73" s="3" t="s">
        <v>214</v>
      </c>
      <c r="U73" s="3" t="s">
        <v>214</v>
      </c>
      <c r="V73" s="3" t="s">
        <v>36</v>
      </c>
      <c r="W73" s="3" t="s">
        <v>37</v>
      </c>
      <c r="X73" s="3" t="s">
        <v>37</v>
      </c>
      <c r="Y73" s="3">
        <v>1</v>
      </c>
      <c r="Z73" s="3" t="s">
        <v>28</v>
      </c>
      <c r="AA73" s="3" t="s">
        <v>39</v>
      </c>
    </row>
    <row r="74" spans="1:27" s="39" customFormat="1" ht="38.25">
      <c r="A74" s="16">
        <v>70</v>
      </c>
      <c r="B74" s="50" t="s">
        <v>154</v>
      </c>
      <c r="C74" s="3"/>
      <c r="D74" s="3" t="s">
        <v>27</v>
      </c>
      <c r="E74" s="1"/>
      <c r="F74" s="3" t="s">
        <v>28</v>
      </c>
      <c r="G74" s="50">
        <v>1970</v>
      </c>
      <c r="H74" s="127"/>
      <c r="I74" s="116">
        <v>465000</v>
      </c>
      <c r="J74" s="102"/>
      <c r="K74" s="50" t="s">
        <v>155</v>
      </c>
      <c r="L74" s="13">
        <v>70</v>
      </c>
      <c r="M74" s="14"/>
      <c r="N74" s="14"/>
      <c r="O74" s="204"/>
      <c r="P74" s="3" t="s">
        <v>32</v>
      </c>
      <c r="Q74" s="3" t="s">
        <v>42</v>
      </c>
      <c r="R74" s="3" t="s">
        <v>66</v>
      </c>
      <c r="S74" s="3" t="s">
        <v>34</v>
      </c>
      <c r="T74" s="3"/>
      <c r="U74" s="3"/>
      <c r="V74" s="3"/>
      <c r="W74" s="3"/>
      <c r="X74" s="3"/>
      <c r="Y74" s="3"/>
      <c r="Z74" s="3"/>
      <c r="AA74" s="3" t="s">
        <v>39</v>
      </c>
    </row>
    <row r="75" spans="1:27" s="39" customFormat="1" ht="41.25" customHeight="1">
      <c r="A75" s="16">
        <v>71</v>
      </c>
      <c r="B75" s="50" t="s">
        <v>156</v>
      </c>
      <c r="C75" s="3" t="s">
        <v>808</v>
      </c>
      <c r="D75" s="3" t="s">
        <v>27</v>
      </c>
      <c r="E75" s="1"/>
      <c r="F75" s="3" t="s">
        <v>28</v>
      </c>
      <c r="G75" s="50">
        <v>1941</v>
      </c>
      <c r="H75" s="127"/>
      <c r="I75" s="116">
        <v>575000</v>
      </c>
      <c r="J75" s="102"/>
      <c r="K75" s="50" t="s">
        <v>157</v>
      </c>
      <c r="L75" s="7">
        <v>71</v>
      </c>
      <c r="M75" s="38"/>
      <c r="N75" s="38"/>
      <c r="O75" s="204"/>
      <c r="P75" s="3" t="s">
        <v>127</v>
      </c>
      <c r="Q75" s="3" t="s">
        <v>46</v>
      </c>
      <c r="R75" s="3" t="s">
        <v>809</v>
      </c>
      <c r="S75" s="3" t="s">
        <v>34</v>
      </c>
      <c r="T75" s="3" t="s">
        <v>34</v>
      </c>
      <c r="U75" s="3" t="s">
        <v>34</v>
      </c>
      <c r="V75" s="3" t="s">
        <v>187</v>
      </c>
      <c r="W75" s="3" t="s">
        <v>37</v>
      </c>
      <c r="X75" s="3" t="s">
        <v>34</v>
      </c>
      <c r="Y75" s="100" t="s">
        <v>497</v>
      </c>
      <c r="Z75" s="3" t="s">
        <v>27</v>
      </c>
      <c r="AA75" s="3" t="s">
        <v>39</v>
      </c>
    </row>
    <row r="76" spans="1:27" s="39" customFormat="1" ht="23.25" customHeight="1">
      <c r="A76" s="16">
        <v>72</v>
      </c>
      <c r="B76" s="50" t="s">
        <v>158</v>
      </c>
      <c r="C76" s="166"/>
      <c r="D76" s="166"/>
      <c r="E76" s="167"/>
      <c r="F76" s="166"/>
      <c r="G76" s="50">
        <v>2011</v>
      </c>
      <c r="H76" s="127"/>
      <c r="I76" s="116">
        <v>12145.38</v>
      </c>
      <c r="J76" s="102"/>
      <c r="K76" s="50" t="s">
        <v>533</v>
      </c>
      <c r="L76" s="7">
        <v>72</v>
      </c>
      <c r="M76" s="38"/>
      <c r="N76" s="38"/>
      <c r="O76" s="204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38"/>
    </row>
    <row r="77" spans="1:27" s="39" customFormat="1" ht="30" customHeight="1">
      <c r="A77" s="16">
        <v>73</v>
      </c>
      <c r="B77" s="50" t="s">
        <v>158</v>
      </c>
      <c r="C77" s="3"/>
      <c r="D77" s="3"/>
      <c r="E77" s="1"/>
      <c r="F77" s="3"/>
      <c r="G77" s="50">
        <v>2011</v>
      </c>
      <c r="H77" s="127"/>
      <c r="I77" s="116">
        <v>12112.71</v>
      </c>
      <c r="J77" s="102"/>
      <c r="K77" s="50" t="s">
        <v>534</v>
      </c>
      <c r="L77" s="13">
        <v>73</v>
      </c>
      <c r="M77" s="38"/>
      <c r="N77" s="38"/>
      <c r="O77" s="204"/>
      <c r="P77" s="200"/>
      <c r="Q77" s="200"/>
      <c r="R77" s="200"/>
      <c r="S77" s="200" t="s">
        <v>34</v>
      </c>
      <c r="T77" s="200"/>
      <c r="U77" s="200"/>
      <c r="V77" s="200"/>
      <c r="W77" s="200"/>
      <c r="X77" s="200"/>
      <c r="Y77" s="200"/>
      <c r="Z77" s="200"/>
      <c r="AA77" s="38"/>
    </row>
    <row r="78" spans="1:27" s="39" customFormat="1" ht="24" customHeight="1">
      <c r="A78" s="16">
        <v>74</v>
      </c>
      <c r="B78" s="50" t="s">
        <v>158</v>
      </c>
      <c r="C78" s="3"/>
      <c r="D78" s="3"/>
      <c r="E78" s="1"/>
      <c r="F78" s="3"/>
      <c r="G78" s="50">
        <v>2011</v>
      </c>
      <c r="H78" s="127"/>
      <c r="I78" s="102">
        <v>11949</v>
      </c>
      <c r="J78" s="102"/>
      <c r="K78" s="50" t="s">
        <v>159</v>
      </c>
      <c r="L78" s="7">
        <v>74</v>
      </c>
      <c r="M78" s="14"/>
      <c r="N78" s="14" t="s">
        <v>903</v>
      </c>
      <c r="O78" s="204"/>
      <c r="P78" s="200"/>
      <c r="Q78" s="200"/>
      <c r="R78" s="200"/>
      <c r="S78" s="200" t="s">
        <v>34</v>
      </c>
      <c r="T78" s="200"/>
      <c r="U78" s="200"/>
      <c r="V78" s="200"/>
      <c r="W78" s="200"/>
      <c r="X78" s="200"/>
      <c r="Y78" s="200"/>
      <c r="Z78" s="200"/>
      <c r="AA78" s="38"/>
    </row>
    <row r="79" spans="1:27" s="39" customFormat="1" ht="26.25" customHeight="1">
      <c r="A79" s="16">
        <v>75</v>
      </c>
      <c r="B79" s="50" t="s">
        <v>99</v>
      </c>
      <c r="C79" s="3" t="s">
        <v>100</v>
      </c>
      <c r="D79" s="3" t="s">
        <v>27</v>
      </c>
      <c r="E79" s="1"/>
      <c r="F79" s="3" t="s">
        <v>28</v>
      </c>
      <c r="G79" s="50">
        <v>2010</v>
      </c>
      <c r="H79" s="127"/>
      <c r="I79" s="116">
        <v>16999.88</v>
      </c>
      <c r="J79" s="102"/>
      <c r="K79" s="50" t="s">
        <v>160</v>
      </c>
      <c r="L79" s="7">
        <v>75</v>
      </c>
      <c r="M79" s="38"/>
      <c r="N79" s="38"/>
      <c r="O79" s="204"/>
      <c r="P79" s="3" t="s">
        <v>46</v>
      </c>
      <c r="Q79" s="3" t="s">
        <v>42</v>
      </c>
      <c r="R79" s="3" t="s">
        <v>47</v>
      </c>
      <c r="S79" s="200"/>
      <c r="T79" s="200"/>
      <c r="U79" s="200"/>
      <c r="V79" s="200"/>
      <c r="W79" s="200"/>
      <c r="X79" s="200"/>
      <c r="Y79" s="200"/>
      <c r="Z79" s="200"/>
      <c r="AA79" s="38"/>
    </row>
    <row r="80" spans="1:27" s="39" customFormat="1" ht="20.25" customHeight="1">
      <c r="A80" s="16">
        <v>76</v>
      </c>
      <c r="B80" s="50" t="s">
        <v>99</v>
      </c>
      <c r="C80" s="3" t="s">
        <v>100</v>
      </c>
      <c r="D80" s="3" t="s">
        <v>27</v>
      </c>
      <c r="E80" s="1"/>
      <c r="F80" s="3" t="s">
        <v>28</v>
      </c>
      <c r="G80" s="50">
        <v>2010</v>
      </c>
      <c r="H80" s="127"/>
      <c r="I80" s="116">
        <v>14905.39</v>
      </c>
      <c r="J80" s="102"/>
      <c r="K80" s="50" t="s">
        <v>161</v>
      </c>
      <c r="L80" s="13">
        <v>76</v>
      </c>
      <c r="M80" s="14"/>
      <c r="N80" s="14"/>
      <c r="O80" s="204"/>
      <c r="P80" s="3" t="s">
        <v>46</v>
      </c>
      <c r="Q80" s="3" t="s">
        <v>42</v>
      </c>
      <c r="R80" s="3" t="s">
        <v>47</v>
      </c>
      <c r="S80" s="200"/>
      <c r="T80" s="200"/>
      <c r="U80" s="200"/>
      <c r="V80" s="200"/>
      <c r="W80" s="200"/>
      <c r="X80" s="200"/>
      <c r="Y80" s="200"/>
      <c r="Z80" s="200"/>
      <c r="AA80" s="38"/>
    </row>
    <row r="81" spans="1:27" s="39" customFormat="1" ht="51">
      <c r="A81" s="16">
        <v>77</v>
      </c>
      <c r="B81" s="50" t="s">
        <v>162</v>
      </c>
      <c r="C81" s="3"/>
      <c r="D81" s="3"/>
      <c r="E81" s="1"/>
      <c r="F81" s="3"/>
      <c r="G81" s="50">
        <v>2011</v>
      </c>
      <c r="H81" s="127"/>
      <c r="I81" s="116">
        <v>668773.34</v>
      </c>
      <c r="J81" s="102"/>
      <c r="K81" s="50" t="s">
        <v>163</v>
      </c>
      <c r="L81" s="7">
        <v>77</v>
      </c>
      <c r="M81" s="38"/>
      <c r="N81" s="38"/>
      <c r="O81" s="204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38"/>
    </row>
    <row r="82" spans="1:27" s="39" customFormat="1" ht="25.5">
      <c r="A82" s="16">
        <v>78</v>
      </c>
      <c r="B82" s="3" t="s">
        <v>810</v>
      </c>
      <c r="C82" s="200"/>
      <c r="D82" s="200"/>
      <c r="E82" s="200"/>
      <c r="F82" s="200"/>
      <c r="G82" s="4"/>
      <c r="H82" s="127"/>
      <c r="I82" s="116">
        <v>82081.6</v>
      </c>
      <c r="J82" s="102"/>
      <c r="K82" s="4"/>
      <c r="L82" s="7">
        <v>78</v>
      </c>
      <c r="M82" s="38"/>
      <c r="N82" s="38"/>
      <c r="O82" s="204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38"/>
    </row>
    <row r="83" spans="1:27" s="39" customFormat="1" ht="19.5" customHeight="1">
      <c r="A83" s="16">
        <v>79</v>
      </c>
      <c r="B83" s="3" t="s">
        <v>99</v>
      </c>
      <c r="C83" s="3" t="s">
        <v>100</v>
      </c>
      <c r="D83" s="3" t="s">
        <v>27</v>
      </c>
      <c r="E83" s="1"/>
      <c r="F83" s="3" t="s">
        <v>28</v>
      </c>
      <c r="G83" s="3">
        <v>2009</v>
      </c>
      <c r="H83" s="127"/>
      <c r="I83" s="116">
        <v>12660.92</v>
      </c>
      <c r="J83" s="102"/>
      <c r="K83" s="3" t="s">
        <v>164</v>
      </c>
      <c r="L83" s="13">
        <v>79</v>
      </c>
      <c r="M83" s="14"/>
      <c r="N83" s="14"/>
      <c r="O83" s="35"/>
      <c r="P83" s="3" t="s">
        <v>165</v>
      </c>
      <c r="Q83" s="3" t="s">
        <v>42</v>
      </c>
      <c r="R83" s="3" t="s">
        <v>54</v>
      </c>
      <c r="S83" s="200"/>
      <c r="T83" s="200"/>
      <c r="U83" s="200"/>
      <c r="V83" s="200"/>
      <c r="W83" s="200"/>
      <c r="X83" s="200"/>
      <c r="Y83" s="200"/>
      <c r="Z83" s="200"/>
      <c r="AA83" s="38"/>
    </row>
    <row r="84" spans="1:27" s="39" customFormat="1" ht="23.25" customHeight="1">
      <c r="A84" s="16">
        <v>80</v>
      </c>
      <c r="B84" s="3" t="s">
        <v>99</v>
      </c>
      <c r="C84" s="3" t="s">
        <v>100</v>
      </c>
      <c r="D84" s="3" t="s">
        <v>27</v>
      </c>
      <c r="E84" s="1"/>
      <c r="F84" s="3" t="s">
        <v>28</v>
      </c>
      <c r="G84" s="3" t="s">
        <v>466</v>
      </c>
      <c r="H84" s="127"/>
      <c r="I84" s="116">
        <v>6000</v>
      </c>
      <c r="J84" s="102"/>
      <c r="K84" s="3" t="s">
        <v>467</v>
      </c>
      <c r="L84" s="7">
        <v>80</v>
      </c>
      <c r="M84" s="200"/>
      <c r="N84" s="200"/>
      <c r="O84" s="38"/>
      <c r="P84" s="3" t="s">
        <v>74</v>
      </c>
      <c r="Q84" s="3" t="s">
        <v>42</v>
      </c>
      <c r="R84" s="3" t="s">
        <v>468</v>
      </c>
      <c r="S84" s="200"/>
      <c r="T84" s="200"/>
      <c r="U84" s="200"/>
      <c r="V84" s="200"/>
      <c r="W84" s="200"/>
      <c r="X84" s="200"/>
      <c r="Y84" s="200"/>
      <c r="Z84" s="200"/>
      <c r="AA84" s="38"/>
    </row>
    <row r="85" spans="1:27" s="39" customFormat="1" ht="20.25" customHeight="1">
      <c r="A85" s="16">
        <v>81</v>
      </c>
      <c r="B85" s="3" t="s">
        <v>99</v>
      </c>
      <c r="C85" s="3" t="s">
        <v>100</v>
      </c>
      <c r="D85" s="3" t="s">
        <v>27</v>
      </c>
      <c r="E85" s="1"/>
      <c r="F85" s="3" t="s">
        <v>28</v>
      </c>
      <c r="G85" s="3">
        <v>2013</v>
      </c>
      <c r="H85" s="127"/>
      <c r="I85" s="116">
        <v>3966.19</v>
      </c>
      <c r="J85" s="102"/>
      <c r="K85" s="3" t="s">
        <v>166</v>
      </c>
      <c r="L85" s="7">
        <v>81</v>
      </c>
      <c r="M85" s="38"/>
      <c r="N85" s="38"/>
      <c r="O85" s="17"/>
      <c r="P85" s="3" t="s">
        <v>167</v>
      </c>
      <c r="Q85" s="3"/>
      <c r="R85" s="3"/>
      <c r="S85" s="200" t="s">
        <v>36</v>
      </c>
      <c r="T85" s="200"/>
      <c r="U85" s="200"/>
      <c r="V85" s="200"/>
      <c r="W85" s="200"/>
      <c r="X85" s="200"/>
      <c r="Y85" s="200"/>
      <c r="Z85" s="200"/>
      <c r="AA85" s="38"/>
    </row>
    <row r="86" spans="1:27" s="39" customFormat="1" ht="21" customHeight="1">
      <c r="A86" s="16">
        <v>82</v>
      </c>
      <c r="B86" s="3" t="s">
        <v>99</v>
      </c>
      <c r="C86" s="3" t="s">
        <v>100</v>
      </c>
      <c r="D86" s="3" t="s">
        <v>27</v>
      </c>
      <c r="E86" s="1"/>
      <c r="F86" s="3" t="s">
        <v>28</v>
      </c>
      <c r="G86" s="3">
        <v>2013</v>
      </c>
      <c r="H86" s="127"/>
      <c r="I86" s="116">
        <v>3966.19</v>
      </c>
      <c r="J86" s="102"/>
      <c r="K86" s="3" t="s">
        <v>166</v>
      </c>
      <c r="L86" s="13">
        <v>82</v>
      </c>
      <c r="M86" s="38"/>
      <c r="N86" s="38"/>
      <c r="O86" s="17"/>
      <c r="P86" s="3" t="s">
        <v>167</v>
      </c>
      <c r="Q86" s="3"/>
      <c r="R86" s="3"/>
      <c r="S86" s="200"/>
      <c r="T86" s="200"/>
      <c r="U86" s="200"/>
      <c r="V86" s="200"/>
      <c r="W86" s="200"/>
      <c r="X86" s="200"/>
      <c r="Y86" s="200"/>
      <c r="Z86" s="200"/>
      <c r="AA86" s="38"/>
    </row>
    <row r="87" spans="1:27" s="39" customFormat="1" ht="21.75" customHeight="1">
      <c r="A87" s="16">
        <v>83</v>
      </c>
      <c r="B87" s="3" t="s">
        <v>158</v>
      </c>
      <c r="C87" s="3"/>
      <c r="D87" s="3"/>
      <c r="E87" s="1"/>
      <c r="F87" s="3"/>
      <c r="G87" s="3">
        <v>2013</v>
      </c>
      <c r="H87" s="127"/>
      <c r="I87" s="116">
        <v>11051.98</v>
      </c>
      <c r="J87" s="102"/>
      <c r="K87" s="3" t="s">
        <v>168</v>
      </c>
      <c r="L87" s="7">
        <v>83</v>
      </c>
      <c r="M87" s="14"/>
      <c r="N87" s="14"/>
      <c r="O87" s="17"/>
      <c r="P87" s="200"/>
      <c r="Q87" s="200"/>
      <c r="R87" s="200"/>
      <c r="S87" s="200" t="s">
        <v>36</v>
      </c>
      <c r="T87" s="200"/>
      <c r="U87" s="200"/>
      <c r="V87" s="200"/>
      <c r="W87" s="200"/>
      <c r="X87" s="200"/>
      <c r="Y87" s="200"/>
      <c r="Z87" s="200"/>
      <c r="AA87" s="38"/>
    </row>
    <row r="88" spans="1:27" s="39" customFormat="1" ht="18.75" customHeight="1">
      <c r="A88" s="16">
        <v>84</v>
      </c>
      <c r="B88" s="3" t="s">
        <v>158</v>
      </c>
      <c r="C88" s="3"/>
      <c r="D88" s="3"/>
      <c r="E88" s="1"/>
      <c r="F88" s="3"/>
      <c r="G88" s="3">
        <v>2012</v>
      </c>
      <c r="H88" s="127"/>
      <c r="I88" s="116">
        <v>25196.96</v>
      </c>
      <c r="J88" s="102"/>
      <c r="K88" s="3" t="s">
        <v>104</v>
      </c>
      <c r="L88" s="7">
        <v>84</v>
      </c>
      <c r="M88" s="38"/>
      <c r="N88" s="38"/>
      <c r="O88" s="17"/>
      <c r="P88" s="200"/>
      <c r="Q88" s="200"/>
      <c r="R88" s="200"/>
      <c r="S88" s="200" t="s">
        <v>36</v>
      </c>
      <c r="T88" s="200"/>
      <c r="U88" s="200"/>
      <c r="V88" s="200"/>
      <c r="W88" s="200"/>
      <c r="X88" s="200"/>
      <c r="Y88" s="200"/>
      <c r="Z88" s="200"/>
      <c r="AA88" s="38"/>
    </row>
    <row r="89" spans="1:27" s="39" customFormat="1" ht="21" customHeight="1">
      <c r="A89" s="16">
        <v>85</v>
      </c>
      <c r="B89" s="3" t="s">
        <v>158</v>
      </c>
      <c r="C89" s="3"/>
      <c r="D89" s="3"/>
      <c r="E89" s="1"/>
      <c r="F89" s="3"/>
      <c r="G89" s="3">
        <v>2012</v>
      </c>
      <c r="H89" s="127"/>
      <c r="I89" s="116">
        <v>46204.52</v>
      </c>
      <c r="J89" s="102"/>
      <c r="K89" s="3" t="s">
        <v>169</v>
      </c>
      <c r="L89" s="13">
        <v>85</v>
      </c>
      <c r="M89" s="38"/>
      <c r="N89" s="38"/>
      <c r="O89" s="17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38"/>
    </row>
    <row r="90" spans="1:27" s="39" customFormat="1" ht="35.25" customHeight="1">
      <c r="A90" s="16">
        <v>86</v>
      </c>
      <c r="B90" s="3" t="s">
        <v>158</v>
      </c>
      <c r="C90" s="3"/>
      <c r="D90" s="3"/>
      <c r="E90" s="1"/>
      <c r="F90" s="3"/>
      <c r="G90" s="3">
        <v>2012</v>
      </c>
      <c r="H90" s="127"/>
      <c r="I90" s="116">
        <v>117200.14</v>
      </c>
      <c r="J90" s="102"/>
      <c r="K90" s="3" t="s">
        <v>170</v>
      </c>
      <c r="L90" s="7">
        <v>86</v>
      </c>
      <c r="M90" s="14"/>
      <c r="N90" s="14"/>
      <c r="O90" s="17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38"/>
    </row>
    <row r="91" spans="1:27" s="189" customFormat="1" ht="21" customHeight="1">
      <c r="A91" s="16">
        <v>87</v>
      </c>
      <c r="B91" s="3" t="s">
        <v>158</v>
      </c>
      <c r="C91" s="3"/>
      <c r="D91" s="3"/>
      <c r="E91" s="1"/>
      <c r="F91" s="3"/>
      <c r="G91" s="3">
        <v>2012</v>
      </c>
      <c r="H91" s="160"/>
      <c r="I91" s="116">
        <v>10042.4</v>
      </c>
      <c r="J91" s="102"/>
      <c r="K91" s="3" t="s">
        <v>111</v>
      </c>
      <c r="L91" s="7">
        <v>87</v>
      </c>
      <c r="M91" s="7"/>
      <c r="N91" s="7"/>
      <c r="O91" s="1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7"/>
    </row>
    <row r="92" spans="1:27" s="189" customFormat="1" ht="20.25" customHeight="1">
      <c r="A92" s="16">
        <v>88</v>
      </c>
      <c r="B92" s="3" t="s">
        <v>171</v>
      </c>
      <c r="C92" s="3"/>
      <c r="D92" s="3"/>
      <c r="E92" s="1"/>
      <c r="F92" s="3"/>
      <c r="G92" s="3">
        <v>2013</v>
      </c>
      <c r="H92" s="160"/>
      <c r="I92" s="116">
        <v>252096.73</v>
      </c>
      <c r="J92" s="102"/>
      <c r="K92" s="3" t="s">
        <v>60</v>
      </c>
      <c r="L92" s="13">
        <v>88</v>
      </c>
      <c r="M92" s="7"/>
      <c r="N92" s="7"/>
      <c r="O92" s="1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7"/>
    </row>
    <row r="93" spans="1:27" s="189" customFormat="1" ht="22.5" customHeight="1">
      <c r="A93" s="16">
        <v>89</v>
      </c>
      <c r="B93" s="3" t="s">
        <v>158</v>
      </c>
      <c r="C93" s="3"/>
      <c r="D93" s="3"/>
      <c r="E93" s="1"/>
      <c r="F93" s="3"/>
      <c r="G93" s="3">
        <v>2013</v>
      </c>
      <c r="H93" s="160"/>
      <c r="I93" s="116">
        <v>31638.4</v>
      </c>
      <c r="J93" s="102"/>
      <c r="K93" s="3" t="s">
        <v>108</v>
      </c>
      <c r="L93" s="7">
        <v>89</v>
      </c>
      <c r="M93" s="13"/>
      <c r="N93" s="13"/>
      <c r="O93" s="1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7"/>
    </row>
    <row r="94" spans="1:27" s="189" customFormat="1" ht="18.75" customHeight="1">
      <c r="A94" s="16">
        <v>90</v>
      </c>
      <c r="B94" s="3" t="s">
        <v>172</v>
      </c>
      <c r="C94" s="3" t="s">
        <v>72</v>
      </c>
      <c r="D94" s="3" t="s">
        <v>27</v>
      </c>
      <c r="E94" s="1" t="s">
        <v>28</v>
      </c>
      <c r="F94" s="3" t="s">
        <v>27</v>
      </c>
      <c r="G94" s="3">
        <v>2013</v>
      </c>
      <c r="H94" s="156">
        <v>52.7</v>
      </c>
      <c r="I94" s="116"/>
      <c r="J94" s="102">
        <v>273000</v>
      </c>
      <c r="K94" s="3" t="s">
        <v>811</v>
      </c>
      <c r="L94" s="7">
        <v>90</v>
      </c>
      <c r="M94" s="7"/>
      <c r="N94" s="7"/>
      <c r="O94" s="15"/>
      <c r="P94" s="3" t="s">
        <v>31</v>
      </c>
      <c r="Q94" s="3" t="s">
        <v>46</v>
      </c>
      <c r="R94" s="3" t="s">
        <v>173</v>
      </c>
      <c r="S94" s="3" t="s">
        <v>34</v>
      </c>
      <c r="T94" s="3" t="s">
        <v>34</v>
      </c>
      <c r="U94" s="3" t="s">
        <v>34</v>
      </c>
      <c r="V94" s="3" t="s">
        <v>34</v>
      </c>
      <c r="W94" s="3" t="s">
        <v>37</v>
      </c>
      <c r="X94" s="3" t="s">
        <v>34</v>
      </c>
      <c r="Y94" s="3">
        <v>2</v>
      </c>
      <c r="Z94" s="3" t="s">
        <v>27</v>
      </c>
      <c r="AA94" s="3" t="s">
        <v>39</v>
      </c>
    </row>
    <row r="95" spans="1:27" s="189" customFormat="1" ht="32.25" customHeight="1">
      <c r="A95" s="16">
        <v>91</v>
      </c>
      <c r="B95" s="3" t="s">
        <v>174</v>
      </c>
      <c r="C95" s="3"/>
      <c r="D95" s="3"/>
      <c r="E95" s="1"/>
      <c r="F95" s="3"/>
      <c r="G95" s="3">
        <v>2015</v>
      </c>
      <c r="H95" s="160"/>
      <c r="I95" s="116">
        <v>113905.34</v>
      </c>
      <c r="J95" s="102"/>
      <c r="K95" s="3" t="s">
        <v>175</v>
      </c>
      <c r="L95" s="13">
        <v>91</v>
      </c>
      <c r="M95" s="7"/>
      <c r="N95" s="7"/>
      <c r="O95" s="15"/>
      <c r="P95" s="5"/>
      <c r="Q95" s="5"/>
      <c r="R95" s="5"/>
      <c r="S95" s="3" t="s">
        <v>37</v>
      </c>
      <c r="T95" s="3" t="s">
        <v>37</v>
      </c>
      <c r="U95" s="3" t="s">
        <v>37</v>
      </c>
      <c r="V95" s="3" t="s">
        <v>37</v>
      </c>
      <c r="W95" s="3" t="s">
        <v>37</v>
      </c>
      <c r="X95" s="3" t="s">
        <v>37</v>
      </c>
      <c r="Y95" s="3" t="s">
        <v>37</v>
      </c>
      <c r="Z95" s="3" t="s">
        <v>37</v>
      </c>
      <c r="AA95" s="3" t="s">
        <v>39</v>
      </c>
    </row>
    <row r="96" spans="1:27" s="39" customFormat="1" ht="38.25">
      <c r="A96" s="16">
        <v>92</v>
      </c>
      <c r="B96" s="240" t="s">
        <v>904</v>
      </c>
      <c r="C96" s="240" t="s">
        <v>812</v>
      </c>
      <c r="D96" s="240" t="s">
        <v>27</v>
      </c>
      <c r="E96" s="38"/>
      <c r="F96" s="240" t="s">
        <v>28</v>
      </c>
      <c r="G96" s="240">
        <v>2015</v>
      </c>
      <c r="H96" s="127"/>
      <c r="I96" s="102">
        <v>2795158.47</v>
      </c>
      <c r="J96" s="102"/>
      <c r="K96" s="240" t="s">
        <v>905</v>
      </c>
      <c r="L96" s="7">
        <v>92</v>
      </c>
      <c r="M96" s="38"/>
      <c r="N96" s="38"/>
      <c r="O96" s="17"/>
      <c r="P96" s="240"/>
      <c r="Q96" s="240"/>
      <c r="R96" s="240"/>
      <c r="S96" s="240"/>
      <c r="T96" s="240"/>
      <c r="U96" s="240"/>
      <c r="V96" s="240"/>
      <c r="W96" s="240"/>
      <c r="X96" s="240"/>
      <c r="Y96" s="240"/>
      <c r="Z96" s="240"/>
      <c r="AA96" s="240" t="s">
        <v>176</v>
      </c>
    </row>
    <row r="97" spans="1:27" s="39" customFormat="1" ht="30" customHeight="1">
      <c r="A97" s="16">
        <v>93</v>
      </c>
      <c r="B97" s="3" t="s">
        <v>177</v>
      </c>
      <c r="C97" s="3" t="s">
        <v>178</v>
      </c>
      <c r="D97" s="3"/>
      <c r="E97" s="1"/>
      <c r="F97" s="3"/>
      <c r="G97" s="3">
        <v>2014</v>
      </c>
      <c r="H97" s="127"/>
      <c r="I97" s="116">
        <v>11306.16</v>
      </c>
      <c r="J97" s="102"/>
      <c r="K97" s="200"/>
      <c r="L97" s="7">
        <v>93</v>
      </c>
      <c r="M97" s="38"/>
      <c r="N97" s="38"/>
      <c r="O97" s="17"/>
      <c r="P97" s="200"/>
      <c r="Q97" s="200"/>
      <c r="R97" s="200"/>
      <c r="S97" s="3"/>
      <c r="T97" s="3"/>
      <c r="U97" s="3"/>
      <c r="V97" s="3"/>
      <c r="W97" s="3"/>
      <c r="X97" s="3"/>
      <c r="Y97" s="3"/>
      <c r="Z97" s="3"/>
      <c r="AA97" s="3"/>
    </row>
    <row r="98" spans="1:27" s="39" customFormat="1" ht="63.75">
      <c r="A98" s="16">
        <v>94</v>
      </c>
      <c r="B98" s="3" t="s">
        <v>813</v>
      </c>
      <c r="C98" s="3" t="s">
        <v>179</v>
      </c>
      <c r="D98" s="3" t="s">
        <v>27</v>
      </c>
      <c r="E98" s="1"/>
      <c r="F98" s="3" t="s">
        <v>28</v>
      </c>
      <c r="G98" s="3">
        <v>1932</v>
      </c>
      <c r="H98" s="127">
        <v>45</v>
      </c>
      <c r="I98" s="116">
        <v>356590</v>
      </c>
      <c r="J98" s="102"/>
      <c r="K98" s="3" t="s">
        <v>180</v>
      </c>
      <c r="L98" s="13">
        <v>94</v>
      </c>
      <c r="M98" s="38"/>
      <c r="N98" s="38"/>
      <c r="O98" s="17" t="s">
        <v>500</v>
      </c>
      <c r="P98" s="3" t="s">
        <v>31</v>
      </c>
      <c r="Q98" s="3" t="s">
        <v>181</v>
      </c>
      <c r="R98" s="3" t="s">
        <v>182</v>
      </c>
      <c r="S98" s="3" t="s">
        <v>34</v>
      </c>
      <c r="T98" s="3" t="s">
        <v>34</v>
      </c>
      <c r="U98" s="3" t="s">
        <v>34</v>
      </c>
      <c r="V98" s="3" t="s">
        <v>64</v>
      </c>
      <c r="W98" s="3" t="s">
        <v>37</v>
      </c>
      <c r="X98" s="3" t="s">
        <v>37</v>
      </c>
      <c r="Y98" s="3">
        <v>1</v>
      </c>
      <c r="Z98" s="3" t="s">
        <v>28</v>
      </c>
      <c r="AA98" s="3" t="s">
        <v>28</v>
      </c>
    </row>
    <row r="99" spans="1:27" s="39" customFormat="1" ht="27" customHeight="1">
      <c r="A99" s="16">
        <v>95</v>
      </c>
      <c r="B99" s="3" t="s">
        <v>158</v>
      </c>
      <c r="C99" s="3"/>
      <c r="D99" s="3"/>
      <c r="E99" s="1"/>
      <c r="F99" s="3"/>
      <c r="G99" s="3">
        <v>2013</v>
      </c>
      <c r="H99" s="127"/>
      <c r="I99" s="116">
        <v>8698.41</v>
      </c>
      <c r="J99" s="102"/>
      <c r="K99" s="3" t="s">
        <v>183</v>
      </c>
      <c r="L99" s="7">
        <v>95</v>
      </c>
      <c r="M99" s="14"/>
      <c r="N99" s="14"/>
      <c r="O99" s="17"/>
      <c r="P99" s="3"/>
      <c r="Q99" s="3"/>
      <c r="R99" s="3"/>
      <c r="S99" s="3" t="s">
        <v>184</v>
      </c>
      <c r="T99" s="200"/>
      <c r="U99" s="200"/>
      <c r="V99" s="200"/>
      <c r="W99" s="200"/>
      <c r="X99" s="200"/>
      <c r="Y99" s="200"/>
      <c r="Z99" s="200"/>
      <c r="AA99" s="38"/>
    </row>
    <row r="100" spans="1:27" s="39" customFormat="1" ht="24" customHeight="1">
      <c r="A100" s="16">
        <v>96</v>
      </c>
      <c r="B100" s="3" t="s">
        <v>158</v>
      </c>
      <c r="C100" s="3"/>
      <c r="D100" s="3"/>
      <c r="E100" s="1"/>
      <c r="F100" s="3"/>
      <c r="G100" s="3">
        <v>2014</v>
      </c>
      <c r="H100" s="127"/>
      <c r="I100" s="116">
        <v>8341</v>
      </c>
      <c r="J100" s="102"/>
      <c r="K100" s="3" t="s">
        <v>185</v>
      </c>
      <c r="L100" s="7">
        <v>96</v>
      </c>
      <c r="M100" s="38"/>
      <c r="N100" s="38"/>
      <c r="O100" s="17"/>
      <c r="P100" s="200"/>
      <c r="Q100" s="200"/>
      <c r="R100" s="200"/>
      <c r="S100" s="3" t="s">
        <v>36</v>
      </c>
      <c r="T100" s="200"/>
      <c r="U100" s="200"/>
      <c r="V100" s="200"/>
      <c r="W100" s="200"/>
      <c r="X100" s="200"/>
      <c r="Y100" s="200"/>
      <c r="Z100" s="200"/>
      <c r="AA100" s="38"/>
    </row>
    <row r="101" spans="1:27" s="39" customFormat="1" ht="59.25" customHeight="1">
      <c r="A101" s="16">
        <v>97</v>
      </c>
      <c r="B101" s="99" t="s">
        <v>832</v>
      </c>
      <c r="C101" s="99" t="s">
        <v>814</v>
      </c>
      <c r="D101" s="99" t="s">
        <v>27</v>
      </c>
      <c r="E101" s="168"/>
      <c r="F101" s="99" t="s">
        <v>28</v>
      </c>
      <c r="G101" s="99">
        <v>1930</v>
      </c>
      <c r="H101" s="169">
        <v>31.1</v>
      </c>
      <c r="I101" s="118">
        <v>157232</v>
      </c>
      <c r="J101" s="118"/>
      <c r="K101" s="99" t="s">
        <v>816</v>
      </c>
      <c r="L101" s="13">
        <v>97</v>
      </c>
      <c r="M101" s="14"/>
      <c r="N101" s="170" t="s">
        <v>815</v>
      </c>
      <c r="O101" s="30"/>
      <c r="P101" s="99" t="s">
        <v>186</v>
      </c>
      <c r="Q101" s="99" t="s">
        <v>165</v>
      </c>
      <c r="R101" s="99" t="s">
        <v>188</v>
      </c>
      <c r="S101" s="99" t="s">
        <v>184</v>
      </c>
      <c r="T101" s="99" t="s">
        <v>35</v>
      </c>
      <c r="U101" s="99" t="s">
        <v>35</v>
      </c>
      <c r="V101" s="99" t="s">
        <v>35</v>
      </c>
      <c r="W101" s="99" t="s">
        <v>37</v>
      </c>
      <c r="X101" s="99" t="s">
        <v>36</v>
      </c>
      <c r="Y101" s="171" t="s">
        <v>49</v>
      </c>
      <c r="Z101" s="99" t="s">
        <v>27</v>
      </c>
      <c r="AA101" s="99" t="s">
        <v>28</v>
      </c>
    </row>
    <row r="102" spans="1:27" s="39" customFormat="1" ht="33.75" customHeight="1">
      <c r="A102" s="16">
        <v>98</v>
      </c>
      <c r="B102" s="3" t="s">
        <v>189</v>
      </c>
      <c r="C102" s="3" t="s">
        <v>130</v>
      </c>
      <c r="D102" s="3" t="s">
        <v>27</v>
      </c>
      <c r="E102" s="1"/>
      <c r="F102" s="3" t="s">
        <v>28</v>
      </c>
      <c r="G102" s="3">
        <v>1970</v>
      </c>
      <c r="H102" s="156">
        <v>765.6</v>
      </c>
      <c r="I102" s="108"/>
      <c r="J102" s="108">
        <v>4000000</v>
      </c>
      <c r="K102" s="3" t="s">
        <v>190</v>
      </c>
      <c r="L102" s="7">
        <v>98</v>
      </c>
      <c r="M102" s="38"/>
      <c r="N102" s="38"/>
      <c r="O102" s="30"/>
      <c r="P102" s="3" t="s">
        <v>191</v>
      </c>
      <c r="Q102" s="3" t="s">
        <v>192</v>
      </c>
      <c r="R102" s="3" t="s">
        <v>90</v>
      </c>
      <c r="S102" s="1" t="s">
        <v>36</v>
      </c>
      <c r="T102" s="3" t="s">
        <v>35</v>
      </c>
      <c r="U102" s="3" t="s">
        <v>36</v>
      </c>
      <c r="V102" s="3" t="s">
        <v>34</v>
      </c>
      <c r="W102" s="3" t="s">
        <v>37</v>
      </c>
      <c r="X102" s="3" t="s">
        <v>36</v>
      </c>
      <c r="Y102" s="3">
        <v>2</v>
      </c>
      <c r="Z102" s="3" t="s">
        <v>176</v>
      </c>
      <c r="AA102" s="3" t="s">
        <v>39</v>
      </c>
    </row>
    <row r="103" spans="1:27" s="189" customFormat="1" ht="33.75" customHeight="1">
      <c r="A103" s="16">
        <v>99</v>
      </c>
      <c r="B103" s="3" t="s">
        <v>194</v>
      </c>
      <c r="C103" s="3" t="s">
        <v>817</v>
      </c>
      <c r="D103" s="3" t="s">
        <v>27</v>
      </c>
      <c r="E103" s="1"/>
      <c r="F103" s="3" t="s">
        <v>28</v>
      </c>
      <c r="G103" s="3">
        <v>1980</v>
      </c>
      <c r="H103" s="127">
        <v>23.99</v>
      </c>
      <c r="I103" s="105"/>
      <c r="J103" s="105">
        <v>935000</v>
      </c>
      <c r="K103" s="3" t="s">
        <v>818</v>
      </c>
      <c r="L103" s="7">
        <v>99</v>
      </c>
      <c r="M103" s="13"/>
      <c r="N103" s="13"/>
      <c r="O103" s="30"/>
      <c r="P103" s="3"/>
      <c r="Q103" s="3" t="s">
        <v>195</v>
      </c>
      <c r="R103" s="200"/>
      <c r="S103" s="38"/>
      <c r="T103" s="38"/>
      <c r="U103" s="38"/>
      <c r="V103" s="38"/>
      <c r="W103" s="38"/>
      <c r="X103" s="38"/>
      <c r="Y103" s="3" t="s">
        <v>55</v>
      </c>
      <c r="Z103" s="3" t="s">
        <v>27</v>
      </c>
      <c r="AA103" s="3" t="s">
        <v>28</v>
      </c>
    </row>
    <row r="104" spans="1:27" s="189" customFormat="1" ht="27.75" customHeight="1">
      <c r="A104" s="16">
        <v>100</v>
      </c>
      <c r="B104" s="209" t="s">
        <v>906</v>
      </c>
      <c r="C104" s="3"/>
      <c r="D104" s="3"/>
      <c r="E104" s="1"/>
      <c r="F104" s="3"/>
      <c r="G104" s="16">
        <v>2016</v>
      </c>
      <c r="H104" s="127"/>
      <c r="I104" s="116">
        <v>17449.85</v>
      </c>
      <c r="J104" s="102"/>
      <c r="K104" s="3" t="s">
        <v>196</v>
      </c>
      <c r="L104" s="13">
        <v>100</v>
      </c>
      <c r="M104" s="7"/>
      <c r="N104" s="7"/>
      <c r="O104" s="30"/>
      <c r="P104" s="209"/>
      <c r="Q104" s="209"/>
      <c r="R104" s="209"/>
      <c r="S104" s="38"/>
      <c r="T104" s="38"/>
      <c r="U104" s="38"/>
      <c r="V104" s="38"/>
      <c r="W104" s="38"/>
      <c r="X104" s="38"/>
      <c r="Y104" s="209"/>
      <c r="Z104" s="209"/>
      <c r="AA104" s="7"/>
    </row>
    <row r="105" spans="1:27" s="189" customFormat="1" ht="25.5" customHeight="1">
      <c r="A105" s="16">
        <v>101</v>
      </c>
      <c r="B105" s="3" t="s">
        <v>197</v>
      </c>
      <c r="C105" s="3"/>
      <c r="D105" s="3"/>
      <c r="E105" s="1"/>
      <c r="F105" s="3"/>
      <c r="G105" s="16">
        <v>2016</v>
      </c>
      <c r="H105" s="127"/>
      <c r="I105" s="116">
        <v>9300</v>
      </c>
      <c r="J105" s="102"/>
      <c r="K105" s="3" t="s">
        <v>198</v>
      </c>
      <c r="L105" s="7">
        <v>101</v>
      </c>
      <c r="M105" s="7"/>
      <c r="N105" s="7"/>
      <c r="O105" s="30"/>
      <c r="P105" s="200"/>
      <c r="Q105" s="200"/>
      <c r="R105" s="200"/>
      <c r="S105" s="38"/>
      <c r="T105" s="38"/>
      <c r="U105" s="38"/>
      <c r="V105" s="38"/>
      <c r="W105" s="38"/>
      <c r="X105" s="38"/>
      <c r="Y105" s="5"/>
      <c r="Z105" s="200"/>
      <c r="AA105" s="7"/>
    </row>
    <row r="106" spans="1:27" s="189" customFormat="1" ht="33" customHeight="1">
      <c r="A106" s="16">
        <v>102</v>
      </c>
      <c r="B106" s="3" t="s">
        <v>819</v>
      </c>
      <c r="C106" s="3"/>
      <c r="D106" s="3"/>
      <c r="E106" s="1"/>
      <c r="F106" s="3"/>
      <c r="G106" s="16"/>
      <c r="H106" s="127"/>
      <c r="I106" s="116">
        <v>11306.16</v>
      </c>
      <c r="J106" s="102"/>
      <c r="K106" s="3" t="s">
        <v>125</v>
      </c>
      <c r="L106" s="7">
        <v>102</v>
      </c>
      <c r="M106" s="13"/>
      <c r="N106" s="13"/>
      <c r="O106" s="30"/>
      <c r="P106" s="200"/>
      <c r="Q106" s="200"/>
      <c r="R106" s="200"/>
      <c r="S106" s="38"/>
      <c r="T106" s="38"/>
      <c r="U106" s="38"/>
      <c r="V106" s="38"/>
      <c r="W106" s="38"/>
      <c r="X106" s="38"/>
      <c r="Y106" s="5"/>
      <c r="Z106" s="200"/>
      <c r="AA106" s="7"/>
    </row>
    <row r="107" spans="1:27" s="189" customFormat="1" ht="30" customHeight="1">
      <c r="A107" s="16">
        <v>103</v>
      </c>
      <c r="B107" s="3" t="s">
        <v>199</v>
      </c>
      <c r="C107" s="3"/>
      <c r="D107" s="3"/>
      <c r="E107" s="1"/>
      <c r="F107" s="3"/>
      <c r="G107" s="16" t="s">
        <v>820</v>
      </c>
      <c r="H107" s="127"/>
      <c r="I107" s="116">
        <v>6410</v>
      </c>
      <c r="J107" s="102"/>
      <c r="K107" s="3" t="s">
        <v>185</v>
      </c>
      <c r="L107" s="13">
        <v>103</v>
      </c>
      <c r="M107" s="7"/>
      <c r="N107" s="7"/>
      <c r="O107" s="30"/>
      <c r="P107" s="200"/>
      <c r="Q107" s="200"/>
      <c r="R107" s="200"/>
      <c r="S107" s="38"/>
      <c r="T107" s="38"/>
      <c r="U107" s="38"/>
      <c r="V107" s="38"/>
      <c r="W107" s="38"/>
      <c r="X107" s="38"/>
      <c r="Y107" s="5"/>
      <c r="Z107" s="200"/>
      <c r="AA107" s="7"/>
    </row>
    <row r="108" spans="1:27" s="189" customFormat="1" ht="73.5" customHeight="1">
      <c r="A108" s="16">
        <v>104</v>
      </c>
      <c r="B108" s="3" t="s">
        <v>200</v>
      </c>
      <c r="C108" s="3" t="s">
        <v>821</v>
      </c>
      <c r="D108" s="3" t="s">
        <v>27</v>
      </c>
      <c r="E108" s="1"/>
      <c r="F108" s="3" t="s">
        <v>28</v>
      </c>
      <c r="G108" s="3"/>
      <c r="H108" s="127">
        <v>179</v>
      </c>
      <c r="I108" s="108"/>
      <c r="J108" s="108">
        <v>816000</v>
      </c>
      <c r="K108" s="3" t="s">
        <v>201</v>
      </c>
      <c r="L108" s="7">
        <v>104</v>
      </c>
      <c r="M108" s="7"/>
      <c r="N108" s="7"/>
      <c r="O108" s="30"/>
      <c r="P108" s="3" t="s">
        <v>186</v>
      </c>
      <c r="Q108" s="3" t="s">
        <v>195</v>
      </c>
      <c r="R108" s="3" t="s">
        <v>202</v>
      </c>
      <c r="S108" s="3" t="s">
        <v>34</v>
      </c>
      <c r="T108" s="3" t="s">
        <v>34</v>
      </c>
      <c r="U108" s="3" t="s">
        <v>34</v>
      </c>
      <c r="V108" s="3" t="s">
        <v>34</v>
      </c>
      <c r="W108" s="3" t="s">
        <v>37</v>
      </c>
      <c r="X108" s="3" t="s">
        <v>34</v>
      </c>
      <c r="Y108" s="3">
        <v>2</v>
      </c>
      <c r="Z108" s="3" t="s">
        <v>27</v>
      </c>
      <c r="AA108" s="3" t="s">
        <v>28</v>
      </c>
    </row>
    <row r="109" spans="1:27" ht="85.5" customHeight="1">
      <c r="A109" s="16">
        <v>105</v>
      </c>
      <c r="B109" s="50" t="s">
        <v>535</v>
      </c>
      <c r="C109" s="3" t="s">
        <v>822</v>
      </c>
      <c r="D109" s="3" t="s">
        <v>27</v>
      </c>
      <c r="E109" s="1" t="s">
        <v>28</v>
      </c>
      <c r="F109" s="3" t="s">
        <v>28</v>
      </c>
      <c r="G109" s="50" t="s">
        <v>203</v>
      </c>
      <c r="H109" s="156">
        <v>438</v>
      </c>
      <c r="I109" s="104"/>
      <c r="J109" s="104">
        <v>1780000</v>
      </c>
      <c r="K109" s="50" t="s">
        <v>204</v>
      </c>
      <c r="L109" s="7">
        <v>105</v>
      </c>
      <c r="M109" s="13"/>
      <c r="N109" s="13"/>
      <c r="O109" s="17"/>
      <c r="P109" s="3" t="s">
        <v>205</v>
      </c>
      <c r="Q109" s="3" t="s">
        <v>206</v>
      </c>
      <c r="R109" s="3" t="s">
        <v>207</v>
      </c>
      <c r="S109" s="3" t="s">
        <v>34</v>
      </c>
      <c r="T109" s="3" t="s">
        <v>34</v>
      </c>
      <c r="U109" s="3" t="s">
        <v>34</v>
      </c>
      <c r="V109" s="3" t="s">
        <v>34</v>
      </c>
      <c r="W109" s="3" t="s">
        <v>37</v>
      </c>
      <c r="X109" s="3" t="s">
        <v>34</v>
      </c>
      <c r="Y109" s="3">
        <v>2</v>
      </c>
      <c r="Z109" s="3" t="s">
        <v>208</v>
      </c>
      <c r="AA109" s="3" t="s">
        <v>28</v>
      </c>
    </row>
    <row r="110" spans="1:27" ht="35.25" customHeight="1">
      <c r="A110" s="16">
        <v>106</v>
      </c>
      <c r="B110" s="50" t="s">
        <v>209</v>
      </c>
      <c r="C110" s="3" t="s">
        <v>210</v>
      </c>
      <c r="D110" s="3" t="s">
        <v>27</v>
      </c>
      <c r="E110" s="1"/>
      <c r="F110" s="3" t="s">
        <v>28</v>
      </c>
      <c r="G110" s="50" t="s">
        <v>203</v>
      </c>
      <c r="H110" s="156">
        <v>154</v>
      </c>
      <c r="I110" s="104"/>
      <c r="J110" s="104">
        <v>406000</v>
      </c>
      <c r="K110" s="50" t="s">
        <v>204</v>
      </c>
      <c r="L110" s="13">
        <v>106</v>
      </c>
      <c r="M110" s="7"/>
      <c r="N110" s="7"/>
      <c r="O110" s="17"/>
      <c r="P110" s="3" t="s">
        <v>211</v>
      </c>
      <c r="Q110" s="3" t="s">
        <v>212</v>
      </c>
      <c r="R110" s="3" t="s">
        <v>213</v>
      </c>
      <c r="S110" s="3" t="s">
        <v>36</v>
      </c>
      <c r="T110" s="3" t="s">
        <v>214</v>
      </c>
      <c r="U110" s="3" t="s">
        <v>37</v>
      </c>
      <c r="V110" s="3" t="s">
        <v>36</v>
      </c>
      <c r="W110" s="3" t="s">
        <v>37</v>
      </c>
      <c r="X110" s="3" t="s">
        <v>37</v>
      </c>
      <c r="Y110" s="3" t="s">
        <v>42</v>
      </c>
      <c r="Z110" s="3" t="s">
        <v>214</v>
      </c>
      <c r="AA110" s="3" t="s">
        <v>28</v>
      </c>
    </row>
    <row r="111" spans="1:27" ht="21.75" customHeight="1">
      <c r="A111" s="16">
        <v>107</v>
      </c>
      <c r="B111" s="50" t="s">
        <v>99</v>
      </c>
      <c r="C111" s="3" t="s">
        <v>100</v>
      </c>
      <c r="D111" s="3" t="s">
        <v>27</v>
      </c>
      <c r="E111" s="1"/>
      <c r="F111" s="3" t="s">
        <v>28</v>
      </c>
      <c r="G111" s="50">
        <v>2021</v>
      </c>
      <c r="H111" s="127"/>
      <c r="I111" s="172">
        <v>8794.5</v>
      </c>
      <c r="J111" s="84"/>
      <c r="K111" s="50" t="s">
        <v>215</v>
      </c>
      <c r="L111" s="7">
        <v>107</v>
      </c>
      <c r="M111" s="7"/>
      <c r="N111" s="7"/>
      <c r="O111" s="17"/>
      <c r="P111" s="3" t="s">
        <v>112</v>
      </c>
      <c r="Q111" s="3" t="s">
        <v>42</v>
      </c>
      <c r="R111" s="3" t="s">
        <v>113</v>
      </c>
      <c r="S111" s="200"/>
      <c r="T111" s="200"/>
      <c r="U111" s="200"/>
      <c r="V111" s="200"/>
      <c r="W111" s="200"/>
      <c r="X111" s="200"/>
      <c r="Y111" s="5"/>
      <c r="Z111" s="38"/>
      <c r="AA111" s="1"/>
    </row>
    <row r="112" spans="1:27" ht="24.75" customHeight="1">
      <c r="A112" s="16">
        <v>108</v>
      </c>
      <c r="B112" s="50" t="s">
        <v>99</v>
      </c>
      <c r="C112" s="3" t="s">
        <v>100</v>
      </c>
      <c r="D112" s="3" t="s">
        <v>27</v>
      </c>
      <c r="E112" s="1"/>
      <c r="F112" s="3" t="s">
        <v>28</v>
      </c>
      <c r="G112" s="50">
        <v>2021</v>
      </c>
      <c r="H112" s="127"/>
      <c r="I112" s="172">
        <v>13345.5</v>
      </c>
      <c r="J112" s="84"/>
      <c r="K112" s="50" t="s">
        <v>217</v>
      </c>
      <c r="L112" s="7">
        <v>108</v>
      </c>
      <c r="M112" s="13"/>
      <c r="N112" s="13"/>
      <c r="O112" s="17"/>
      <c r="P112" s="3" t="s">
        <v>112</v>
      </c>
      <c r="Q112" s="3" t="s">
        <v>42</v>
      </c>
      <c r="R112" s="3" t="s">
        <v>113</v>
      </c>
      <c r="S112" s="200"/>
      <c r="T112" s="200"/>
      <c r="U112" s="200"/>
      <c r="V112" s="200"/>
      <c r="W112" s="200"/>
      <c r="X112" s="200"/>
      <c r="Y112" s="5"/>
      <c r="Z112" s="38"/>
      <c r="AA112" s="1"/>
    </row>
    <row r="113" spans="1:27" ht="27.75" customHeight="1">
      <c r="A113" s="16">
        <v>109</v>
      </c>
      <c r="B113" s="50" t="s">
        <v>99</v>
      </c>
      <c r="C113" s="3" t="s">
        <v>100</v>
      </c>
      <c r="D113" s="3" t="s">
        <v>27</v>
      </c>
      <c r="E113" s="1"/>
      <c r="F113" s="3" t="s">
        <v>28</v>
      </c>
      <c r="G113" s="50" t="s">
        <v>35</v>
      </c>
      <c r="H113" s="127"/>
      <c r="I113" s="172">
        <v>6000</v>
      </c>
      <c r="J113" s="84"/>
      <c r="K113" s="50" t="s">
        <v>218</v>
      </c>
      <c r="L113" s="13">
        <v>109</v>
      </c>
      <c r="M113" s="7"/>
      <c r="N113" s="7"/>
      <c r="O113" s="17"/>
      <c r="P113" s="3" t="s">
        <v>216</v>
      </c>
      <c r="Q113" s="3" t="s">
        <v>86</v>
      </c>
      <c r="R113" s="3" t="s">
        <v>98</v>
      </c>
      <c r="S113" s="200"/>
      <c r="T113" s="200"/>
      <c r="U113" s="200"/>
      <c r="V113" s="200"/>
      <c r="W113" s="200"/>
      <c r="X113" s="200"/>
      <c r="Y113" s="5"/>
      <c r="Z113" s="38"/>
      <c r="AA113" s="1"/>
    </row>
    <row r="114" spans="1:27" ht="24" customHeight="1">
      <c r="A114" s="16">
        <v>110</v>
      </c>
      <c r="B114" s="50" t="s">
        <v>99</v>
      </c>
      <c r="C114" s="3" t="s">
        <v>100</v>
      </c>
      <c r="D114" s="3" t="s">
        <v>27</v>
      </c>
      <c r="E114" s="1"/>
      <c r="F114" s="3" t="s">
        <v>28</v>
      </c>
      <c r="G114" s="50" t="s">
        <v>35</v>
      </c>
      <c r="H114" s="127"/>
      <c r="I114" s="172">
        <v>6000</v>
      </c>
      <c r="J114" s="84"/>
      <c r="K114" s="50" t="s">
        <v>219</v>
      </c>
      <c r="L114" s="7">
        <v>110</v>
      </c>
      <c r="M114" s="7"/>
      <c r="N114" s="7"/>
      <c r="O114" s="15"/>
      <c r="P114" s="3" t="s">
        <v>220</v>
      </c>
      <c r="Q114" s="3" t="s">
        <v>86</v>
      </c>
      <c r="R114" s="3" t="s">
        <v>98</v>
      </c>
      <c r="S114" s="5"/>
      <c r="T114" s="5"/>
      <c r="U114" s="5"/>
      <c r="V114" s="5"/>
      <c r="W114" s="5"/>
      <c r="X114" s="5"/>
      <c r="Y114" s="5"/>
      <c r="Z114" s="38"/>
      <c r="AA114" s="1"/>
    </row>
    <row r="115" spans="1:27" ht="21" customHeight="1">
      <c r="A115" s="16">
        <v>111</v>
      </c>
      <c r="B115" s="50" t="s">
        <v>99</v>
      </c>
      <c r="C115" s="3" t="s">
        <v>100</v>
      </c>
      <c r="D115" s="3" t="s">
        <v>27</v>
      </c>
      <c r="E115" s="1"/>
      <c r="F115" s="3" t="s">
        <v>28</v>
      </c>
      <c r="G115" s="50" t="s">
        <v>35</v>
      </c>
      <c r="H115" s="127"/>
      <c r="I115" s="172">
        <v>6000</v>
      </c>
      <c r="J115" s="84"/>
      <c r="K115" s="50" t="s">
        <v>221</v>
      </c>
      <c r="L115" s="7">
        <v>111</v>
      </c>
      <c r="M115" s="13"/>
      <c r="N115" s="13"/>
      <c r="O115" s="15"/>
      <c r="P115" s="3" t="s">
        <v>220</v>
      </c>
      <c r="Q115" s="3" t="s">
        <v>86</v>
      </c>
      <c r="R115" s="3" t="s">
        <v>98</v>
      </c>
      <c r="S115" s="5"/>
      <c r="T115" s="5"/>
      <c r="U115" s="5"/>
      <c r="V115" s="5"/>
      <c r="W115" s="5"/>
      <c r="X115" s="5"/>
      <c r="Y115" s="5"/>
      <c r="Z115" s="38"/>
      <c r="AA115" s="1"/>
    </row>
    <row r="116" spans="1:27" ht="24.75" customHeight="1">
      <c r="A116" s="16">
        <v>112</v>
      </c>
      <c r="B116" s="50" t="s">
        <v>99</v>
      </c>
      <c r="C116" s="3" t="s">
        <v>100</v>
      </c>
      <c r="D116" s="3" t="s">
        <v>27</v>
      </c>
      <c r="E116" s="1"/>
      <c r="F116" s="3" t="s">
        <v>28</v>
      </c>
      <c r="G116" s="50" t="s">
        <v>35</v>
      </c>
      <c r="H116" s="127"/>
      <c r="I116" s="172">
        <v>6000</v>
      </c>
      <c r="J116" s="84"/>
      <c r="K116" s="50" t="s">
        <v>222</v>
      </c>
      <c r="L116" s="13">
        <v>112</v>
      </c>
      <c r="M116" s="7"/>
      <c r="N116" s="7"/>
      <c r="O116" s="15"/>
      <c r="P116" s="3" t="s">
        <v>106</v>
      </c>
      <c r="Q116" s="3" t="s">
        <v>223</v>
      </c>
      <c r="R116" s="3" t="s">
        <v>223</v>
      </c>
      <c r="S116" s="5"/>
      <c r="T116" s="5"/>
      <c r="U116" s="5"/>
      <c r="V116" s="5"/>
      <c r="W116" s="5"/>
      <c r="X116" s="5"/>
      <c r="Y116" s="5"/>
      <c r="Z116" s="38"/>
      <c r="AA116" s="1"/>
    </row>
    <row r="117" spans="1:27" ht="24" customHeight="1">
      <c r="A117" s="16">
        <v>113</v>
      </c>
      <c r="B117" s="50" t="s">
        <v>224</v>
      </c>
      <c r="C117" s="3"/>
      <c r="D117" s="3"/>
      <c r="E117" s="1"/>
      <c r="F117" s="3"/>
      <c r="G117" s="50">
        <v>2017</v>
      </c>
      <c r="H117" s="160"/>
      <c r="I117" s="119">
        <v>10837.89</v>
      </c>
      <c r="J117" s="86"/>
      <c r="K117" s="50" t="s">
        <v>225</v>
      </c>
      <c r="L117" s="7">
        <v>113</v>
      </c>
      <c r="M117" s="7"/>
      <c r="N117" s="7"/>
      <c r="O117" s="15"/>
      <c r="P117" s="7"/>
      <c r="Q117" s="5"/>
      <c r="R117" s="5"/>
      <c r="S117" s="5"/>
      <c r="T117" s="5"/>
      <c r="U117" s="5"/>
      <c r="V117" s="5"/>
      <c r="W117" s="5"/>
      <c r="X117" s="5"/>
      <c r="Y117" s="5"/>
      <c r="Z117" s="38"/>
      <c r="AA117" s="1"/>
    </row>
    <row r="118" spans="1:27" ht="28.5" customHeight="1">
      <c r="A118" s="16">
        <v>114</v>
      </c>
      <c r="B118" s="50" t="s">
        <v>158</v>
      </c>
      <c r="C118" s="3"/>
      <c r="D118" s="3"/>
      <c r="E118" s="1"/>
      <c r="F118" s="3"/>
      <c r="G118" s="50">
        <v>2016</v>
      </c>
      <c r="H118" s="160"/>
      <c r="I118" s="119">
        <v>10000</v>
      </c>
      <c r="J118" s="86"/>
      <c r="K118" s="50" t="s">
        <v>226</v>
      </c>
      <c r="L118" s="7">
        <v>114</v>
      </c>
      <c r="M118" s="13"/>
      <c r="N118" s="13"/>
      <c r="O118" s="15"/>
      <c r="P118" s="7"/>
      <c r="Q118" s="5"/>
      <c r="R118" s="5"/>
      <c r="S118" s="5"/>
      <c r="T118" s="5"/>
      <c r="U118" s="5"/>
      <c r="V118" s="5"/>
      <c r="W118" s="5"/>
      <c r="X118" s="5"/>
      <c r="Y118" s="5"/>
      <c r="Z118" s="38"/>
      <c r="AA118" s="1"/>
    </row>
    <row r="119" spans="1:27" ht="24" customHeight="1">
      <c r="A119" s="16">
        <v>115</v>
      </c>
      <c r="B119" s="50" t="s">
        <v>158</v>
      </c>
      <c r="C119" s="3"/>
      <c r="D119" s="3"/>
      <c r="E119" s="1"/>
      <c r="F119" s="3"/>
      <c r="G119" s="50">
        <v>2018</v>
      </c>
      <c r="H119" s="160"/>
      <c r="I119" s="173">
        <v>27346</v>
      </c>
      <c r="J119" s="152"/>
      <c r="K119" s="50" t="s">
        <v>227</v>
      </c>
      <c r="L119" s="13">
        <v>115</v>
      </c>
      <c r="M119" s="7"/>
      <c r="N119" s="7"/>
      <c r="O119" s="15"/>
      <c r="P119" s="7"/>
      <c r="Q119" s="5"/>
      <c r="R119" s="5"/>
      <c r="S119" s="5"/>
      <c r="T119" s="5"/>
      <c r="U119" s="5"/>
      <c r="V119" s="5"/>
      <c r="W119" s="5"/>
      <c r="X119" s="5"/>
      <c r="Y119" s="5"/>
      <c r="Z119" s="7"/>
      <c r="AA119" s="1"/>
    </row>
    <row r="120" spans="1:27" s="214" customFormat="1" ht="24" customHeight="1">
      <c r="A120" s="16">
        <v>116</v>
      </c>
      <c r="B120" s="174" t="s">
        <v>356</v>
      </c>
      <c r="C120" s="40" t="s">
        <v>357</v>
      </c>
      <c r="D120" s="41"/>
      <c r="E120" s="40"/>
      <c r="F120" s="40"/>
      <c r="G120" s="41">
        <v>2019</v>
      </c>
      <c r="H120" s="175"/>
      <c r="I120" s="153">
        <v>64630.99</v>
      </c>
      <c r="J120" s="153"/>
      <c r="K120" s="174" t="s">
        <v>60</v>
      </c>
      <c r="L120" s="7">
        <v>116</v>
      </c>
      <c r="M120" s="13"/>
      <c r="N120" s="13"/>
      <c r="O120" s="40"/>
      <c r="P120" s="16"/>
      <c r="Q120" s="16"/>
      <c r="R120" s="16"/>
      <c r="S120" s="16"/>
      <c r="T120" s="16"/>
      <c r="U120" s="16"/>
      <c r="V120" s="16"/>
      <c r="W120" s="16"/>
      <c r="X120" s="16"/>
      <c r="Y120" s="13"/>
      <c r="Z120" s="13"/>
      <c r="AA120" s="41"/>
    </row>
    <row r="121" spans="1:27" s="214" customFormat="1" ht="24" customHeight="1">
      <c r="A121" s="16">
        <v>117</v>
      </c>
      <c r="B121" s="174" t="s">
        <v>356</v>
      </c>
      <c r="C121" s="40" t="s">
        <v>357</v>
      </c>
      <c r="D121" s="41"/>
      <c r="E121" s="40"/>
      <c r="F121" s="40"/>
      <c r="G121" s="41">
        <v>2019</v>
      </c>
      <c r="H121" s="175"/>
      <c r="I121" s="153">
        <v>111871.93</v>
      </c>
      <c r="J121" s="153"/>
      <c r="K121" s="174" t="s">
        <v>166</v>
      </c>
      <c r="L121" s="7">
        <v>117</v>
      </c>
      <c r="M121" s="7"/>
      <c r="N121" s="7"/>
      <c r="O121" s="40"/>
      <c r="P121" s="16"/>
      <c r="Q121" s="16"/>
      <c r="R121" s="16"/>
      <c r="S121" s="16"/>
      <c r="T121" s="16"/>
      <c r="U121" s="16"/>
      <c r="V121" s="16"/>
      <c r="W121" s="16"/>
      <c r="X121" s="16"/>
      <c r="Y121" s="13"/>
      <c r="Z121" s="13"/>
      <c r="AA121" s="41"/>
    </row>
    <row r="122" spans="1:27" s="214" customFormat="1" ht="24" customHeight="1">
      <c r="A122" s="16">
        <v>118</v>
      </c>
      <c r="B122" s="174" t="s">
        <v>224</v>
      </c>
      <c r="C122" s="40" t="s">
        <v>357</v>
      </c>
      <c r="D122" s="41"/>
      <c r="E122" s="40"/>
      <c r="F122" s="40"/>
      <c r="G122" s="41">
        <v>2019</v>
      </c>
      <c r="H122" s="175"/>
      <c r="I122" s="154">
        <v>7516.5</v>
      </c>
      <c r="J122" s="154"/>
      <c r="K122" s="174" t="s">
        <v>358</v>
      </c>
      <c r="L122" s="13">
        <v>118</v>
      </c>
      <c r="M122" s="7"/>
      <c r="N122" s="7"/>
      <c r="O122" s="40"/>
      <c r="P122" s="16"/>
      <c r="Q122" s="16"/>
      <c r="R122" s="16"/>
      <c r="S122" s="16"/>
      <c r="T122" s="16"/>
      <c r="U122" s="16"/>
      <c r="V122" s="16"/>
      <c r="W122" s="16"/>
      <c r="X122" s="16"/>
      <c r="Y122" s="13"/>
      <c r="Z122" s="13"/>
      <c r="AA122" s="41"/>
    </row>
    <row r="123" spans="1:27" s="214" customFormat="1" ht="24" customHeight="1">
      <c r="A123" s="16">
        <v>119</v>
      </c>
      <c r="B123" s="174" t="s">
        <v>224</v>
      </c>
      <c r="C123" s="40" t="s">
        <v>357</v>
      </c>
      <c r="D123" s="41"/>
      <c r="E123" s="40"/>
      <c r="F123" s="40"/>
      <c r="G123" s="41">
        <v>2019</v>
      </c>
      <c r="H123" s="175"/>
      <c r="I123" s="154">
        <v>11880.79</v>
      </c>
      <c r="J123" s="154"/>
      <c r="K123" s="174" t="s">
        <v>359</v>
      </c>
      <c r="L123" s="7">
        <v>119</v>
      </c>
      <c r="M123" s="13"/>
      <c r="N123" s="13"/>
      <c r="O123" s="40"/>
      <c r="P123" s="16"/>
      <c r="Q123" s="16"/>
      <c r="R123" s="16"/>
      <c r="S123" s="16"/>
      <c r="T123" s="16"/>
      <c r="U123" s="16"/>
      <c r="V123" s="16"/>
      <c r="W123" s="16"/>
      <c r="X123" s="16"/>
      <c r="Y123" s="13"/>
      <c r="Z123" s="13"/>
      <c r="AA123" s="41"/>
    </row>
    <row r="124" spans="1:27" s="39" customFormat="1" ht="40.5" customHeight="1">
      <c r="A124" s="16">
        <v>120</v>
      </c>
      <c r="B124" s="54" t="s">
        <v>360</v>
      </c>
      <c r="C124" s="18" t="s">
        <v>361</v>
      </c>
      <c r="D124" s="19" t="s">
        <v>27</v>
      </c>
      <c r="E124" s="18"/>
      <c r="F124" s="18"/>
      <c r="G124" s="19">
        <v>2009</v>
      </c>
      <c r="H124" s="175"/>
      <c r="I124" s="121">
        <v>14298.58</v>
      </c>
      <c r="J124" s="121"/>
      <c r="K124" s="54" t="s">
        <v>362</v>
      </c>
      <c r="L124" s="7">
        <v>120</v>
      </c>
      <c r="M124" s="7"/>
      <c r="N124" s="7" t="s">
        <v>480</v>
      </c>
      <c r="O124" s="18"/>
      <c r="P124" s="18" t="s">
        <v>165</v>
      </c>
      <c r="Q124" s="16"/>
      <c r="R124" s="16"/>
      <c r="S124" s="16"/>
      <c r="T124" s="16"/>
      <c r="U124" s="16"/>
      <c r="V124" s="16"/>
      <c r="W124" s="16"/>
      <c r="X124" s="16"/>
      <c r="Y124" s="13"/>
      <c r="Z124" s="13"/>
      <c r="AA124" s="38"/>
    </row>
    <row r="125" spans="1:27" s="39" customFormat="1" ht="36" customHeight="1">
      <c r="A125" s="16">
        <v>121</v>
      </c>
      <c r="B125" s="54" t="s">
        <v>363</v>
      </c>
      <c r="C125" s="18" t="s">
        <v>361</v>
      </c>
      <c r="D125" s="19" t="s">
        <v>27</v>
      </c>
      <c r="E125" s="18"/>
      <c r="F125" s="18"/>
      <c r="G125" s="19">
        <v>2013</v>
      </c>
      <c r="H125" s="175"/>
      <c r="I125" s="120">
        <v>20000</v>
      </c>
      <c r="J125" s="121"/>
      <c r="K125" s="54" t="s">
        <v>364</v>
      </c>
      <c r="L125" s="13">
        <v>121</v>
      </c>
      <c r="M125" s="7"/>
      <c r="N125" s="7"/>
      <c r="O125" s="18"/>
      <c r="P125" s="18" t="s">
        <v>165</v>
      </c>
      <c r="Q125" s="16"/>
      <c r="R125" s="16"/>
      <c r="S125" s="16"/>
      <c r="T125" s="16"/>
      <c r="U125" s="16"/>
      <c r="V125" s="16"/>
      <c r="W125" s="16"/>
      <c r="X125" s="16"/>
      <c r="Y125" s="13"/>
      <c r="Z125" s="13"/>
      <c r="AA125" s="38"/>
    </row>
    <row r="126" spans="1:27" s="39" customFormat="1" ht="28.5" customHeight="1">
      <c r="A126" s="16">
        <v>122</v>
      </c>
      <c r="B126" s="54" t="s">
        <v>365</v>
      </c>
      <c r="C126" s="18" t="s">
        <v>361</v>
      </c>
      <c r="D126" s="19" t="s">
        <v>27</v>
      </c>
      <c r="E126" s="18"/>
      <c r="F126" s="18"/>
      <c r="G126" s="19">
        <v>2018</v>
      </c>
      <c r="H126" s="175"/>
      <c r="I126" s="121">
        <v>4950</v>
      </c>
      <c r="J126" s="121"/>
      <c r="K126" s="54" t="s">
        <v>366</v>
      </c>
      <c r="L126" s="7">
        <v>122</v>
      </c>
      <c r="M126" s="13"/>
      <c r="N126" s="13"/>
      <c r="O126" s="18"/>
      <c r="P126" s="18" t="s">
        <v>165</v>
      </c>
      <c r="Q126" s="16"/>
      <c r="R126" s="16"/>
      <c r="S126" s="16"/>
      <c r="T126" s="16"/>
      <c r="U126" s="16"/>
      <c r="V126" s="16"/>
      <c r="W126" s="16"/>
      <c r="X126" s="16"/>
      <c r="Y126" s="13"/>
      <c r="Z126" s="13"/>
      <c r="AA126" s="38"/>
    </row>
    <row r="127" spans="1:27" s="39" customFormat="1" ht="29.25" customHeight="1">
      <c r="A127" s="16">
        <v>123</v>
      </c>
      <c r="B127" s="54" t="s">
        <v>367</v>
      </c>
      <c r="C127" s="18" t="s">
        <v>361</v>
      </c>
      <c r="D127" s="19" t="s">
        <v>27</v>
      </c>
      <c r="E127" s="18"/>
      <c r="F127" s="18"/>
      <c r="G127" s="19">
        <v>2016</v>
      </c>
      <c r="H127" s="175"/>
      <c r="I127" s="121">
        <v>17504</v>
      </c>
      <c r="J127" s="121"/>
      <c r="K127" s="54" t="s">
        <v>368</v>
      </c>
      <c r="L127" s="7">
        <v>123</v>
      </c>
      <c r="M127" s="7"/>
      <c r="N127" s="7"/>
      <c r="O127" s="18"/>
      <c r="P127" s="18" t="s">
        <v>165</v>
      </c>
      <c r="Q127" s="16"/>
      <c r="R127" s="16"/>
      <c r="S127" s="16"/>
      <c r="T127" s="16"/>
      <c r="U127" s="16"/>
      <c r="V127" s="16"/>
      <c r="W127" s="16"/>
      <c r="X127" s="16"/>
      <c r="Y127" s="13"/>
      <c r="Z127" s="13"/>
      <c r="AA127" s="38"/>
    </row>
    <row r="128" spans="1:27" s="39" customFormat="1" ht="42" customHeight="1">
      <c r="A128" s="16">
        <v>124</v>
      </c>
      <c r="B128" s="54" t="s">
        <v>369</v>
      </c>
      <c r="C128" s="18" t="s">
        <v>361</v>
      </c>
      <c r="D128" s="19" t="s">
        <v>27</v>
      </c>
      <c r="E128" s="18"/>
      <c r="F128" s="18"/>
      <c r="G128" s="19">
        <v>2016</v>
      </c>
      <c r="H128" s="175"/>
      <c r="I128" s="121">
        <v>15196</v>
      </c>
      <c r="J128" s="121"/>
      <c r="K128" s="54" t="s">
        <v>370</v>
      </c>
      <c r="L128" s="13">
        <v>124</v>
      </c>
      <c r="M128" s="7"/>
      <c r="N128" s="7"/>
      <c r="O128" s="18"/>
      <c r="P128" s="18" t="s">
        <v>165</v>
      </c>
      <c r="Q128" s="16"/>
      <c r="R128" s="16"/>
      <c r="S128" s="16"/>
      <c r="T128" s="16"/>
      <c r="U128" s="16"/>
      <c r="V128" s="16"/>
      <c r="W128" s="16"/>
      <c r="X128" s="16"/>
      <c r="Y128" s="13"/>
      <c r="Z128" s="13"/>
      <c r="AA128" s="38"/>
    </row>
    <row r="129" spans="1:27" s="39" customFormat="1" ht="39" customHeight="1">
      <c r="A129" s="16">
        <v>125</v>
      </c>
      <c r="B129" s="54" t="s">
        <v>371</v>
      </c>
      <c r="C129" s="18" t="s">
        <v>361</v>
      </c>
      <c r="D129" s="19" t="s">
        <v>27</v>
      </c>
      <c r="E129" s="18"/>
      <c r="F129" s="18"/>
      <c r="G129" s="19">
        <v>2016</v>
      </c>
      <c r="H129" s="175"/>
      <c r="I129" s="121">
        <v>6642</v>
      </c>
      <c r="J129" s="121"/>
      <c r="K129" s="54" t="s">
        <v>372</v>
      </c>
      <c r="L129" s="7">
        <v>125</v>
      </c>
      <c r="M129" s="13"/>
      <c r="N129" s="13"/>
      <c r="O129" s="18"/>
      <c r="P129" s="18" t="s">
        <v>165</v>
      </c>
      <c r="Q129" s="16"/>
      <c r="R129" s="16"/>
      <c r="S129" s="16"/>
      <c r="T129" s="16"/>
      <c r="U129" s="16"/>
      <c r="V129" s="16"/>
      <c r="W129" s="16"/>
      <c r="X129" s="16"/>
      <c r="Y129" s="13"/>
      <c r="Z129" s="13"/>
      <c r="AA129" s="38"/>
    </row>
    <row r="130" spans="1:27" s="39" customFormat="1" ht="42" customHeight="1">
      <c r="A130" s="16">
        <v>126</v>
      </c>
      <c r="B130" s="54" t="s">
        <v>373</v>
      </c>
      <c r="C130" s="18" t="s">
        <v>361</v>
      </c>
      <c r="D130" s="19" t="s">
        <v>27</v>
      </c>
      <c r="E130" s="18"/>
      <c r="F130" s="18"/>
      <c r="G130" s="19">
        <v>2016</v>
      </c>
      <c r="H130" s="175"/>
      <c r="I130" s="121">
        <v>12480</v>
      </c>
      <c r="J130" s="121"/>
      <c r="K130" s="54" t="s">
        <v>374</v>
      </c>
      <c r="L130" s="7">
        <v>126</v>
      </c>
      <c r="M130" s="7"/>
      <c r="N130" s="7"/>
      <c r="O130" s="18"/>
      <c r="P130" s="18" t="s">
        <v>165</v>
      </c>
      <c r="Q130" s="16"/>
      <c r="R130" s="16"/>
      <c r="S130" s="16"/>
      <c r="T130" s="16"/>
      <c r="U130" s="16"/>
      <c r="V130" s="16"/>
      <c r="W130" s="16"/>
      <c r="X130" s="16"/>
      <c r="Y130" s="13"/>
      <c r="Z130" s="13"/>
      <c r="AA130" s="38"/>
    </row>
    <row r="131" spans="1:27" s="39" customFormat="1" ht="41.25" customHeight="1">
      <c r="A131" s="16">
        <v>127</v>
      </c>
      <c r="B131" s="54" t="s">
        <v>375</v>
      </c>
      <c r="C131" s="18" t="s">
        <v>361</v>
      </c>
      <c r="D131" s="19" t="s">
        <v>27</v>
      </c>
      <c r="E131" s="18"/>
      <c r="F131" s="18"/>
      <c r="G131" s="19">
        <v>2019</v>
      </c>
      <c r="H131" s="175"/>
      <c r="I131" s="121">
        <v>22034.98</v>
      </c>
      <c r="J131" s="121"/>
      <c r="K131" s="54" t="s">
        <v>376</v>
      </c>
      <c r="L131" s="13">
        <v>127</v>
      </c>
      <c r="M131" s="7"/>
      <c r="N131" s="7"/>
      <c r="O131" s="18"/>
      <c r="P131" s="18" t="s">
        <v>165</v>
      </c>
      <c r="Q131" s="16"/>
      <c r="R131" s="16"/>
      <c r="S131" s="16"/>
      <c r="T131" s="16"/>
      <c r="U131" s="16"/>
      <c r="V131" s="16"/>
      <c r="W131" s="16"/>
      <c r="X131" s="16"/>
      <c r="Y131" s="13"/>
      <c r="Z131" s="13"/>
      <c r="AA131" s="38"/>
    </row>
    <row r="132" spans="1:27" s="39" customFormat="1" ht="32.25" customHeight="1">
      <c r="A132" s="16">
        <v>128</v>
      </c>
      <c r="B132" s="54" t="s">
        <v>369</v>
      </c>
      <c r="C132" s="18" t="s">
        <v>361</v>
      </c>
      <c r="D132" s="19" t="s">
        <v>27</v>
      </c>
      <c r="E132" s="18"/>
      <c r="F132" s="18"/>
      <c r="G132" s="19">
        <v>2019</v>
      </c>
      <c r="H132" s="175"/>
      <c r="I132" s="121">
        <v>21505.68</v>
      </c>
      <c r="J132" s="121"/>
      <c r="K132" s="54" t="s">
        <v>377</v>
      </c>
      <c r="L132" s="7">
        <v>128</v>
      </c>
      <c r="M132" s="13"/>
      <c r="N132" s="13"/>
      <c r="O132" s="18"/>
      <c r="P132" s="18" t="s">
        <v>165</v>
      </c>
      <c r="Q132" s="16"/>
      <c r="R132" s="16"/>
      <c r="S132" s="16"/>
      <c r="T132" s="16"/>
      <c r="U132" s="16"/>
      <c r="V132" s="16"/>
      <c r="W132" s="16"/>
      <c r="X132" s="16"/>
      <c r="Y132" s="13"/>
      <c r="Z132" s="13"/>
      <c r="AA132" s="38"/>
    </row>
    <row r="133" spans="1:27" s="39" customFormat="1" ht="40.5" customHeight="1">
      <c r="A133" s="16">
        <v>129</v>
      </c>
      <c r="B133" s="54" t="s">
        <v>378</v>
      </c>
      <c r="C133" s="18" t="s">
        <v>379</v>
      </c>
      <c r="D133" s="19" t="s">
        <v>27</v>
      </c>
      <c r="E133" s="18"/>
      <c r="F133" s="18"/>
      <c r="G133" s="19" t="s">
        <v>380</v>
      </c>
      <c r="H133" s="175"/>
      <c r="I133" s="121">
        <f>12697+12700</f>
        <v>25397</v>
      </c>
      <c r="J133" s="121"/>
      <c r="K133" s="54" t="s">
        <v>381</v>
      </c>
      <c r="L133" s="7">
        <v>129</v>
      </c>
      <c r="M133" s="7"/>
      <c r="N133" s="18" t="s">
        <v>824</v>
      </c>
      <c r="O133" s="18"/>
      <c r="P133" s="18" t="s">
        <v>165</v>
      </c>
      <c r="Q133" s="16"/>
      <c r="R133" s="18" t="s">
        <v>47</v>
      </c>
      <c r="S133" s="16"/>
      <c r="T133" s="3"/>
      <c r="U133" s="3"/>
      <c r="V133" s="3"/>
      <c r="W133" s="3"/>
      <c r="X133" s="16"/>
      <c r="Y133" s="13"/>
      <c r="Z133" s="13"/>
      <c r="AA133" s="38"/>
    </row>
    <row r="134" spans="1:27" s="39" customFormat="1" ht="40.5" customHeight="1">
      <c r="A134" s="16">
        <v>130</v>
      </c>
      <c r="B134" s="50" t="s">
        <v>469</v>
      </c>
      <c r="C134" s="3" t="s">
        <v>469</v>
      </c>
      <c r="D134" s="1" t="s">
        <v>823</v>
      </c>
      <c r="E134" s="3" t="s">
        <v>28</v>
      </c>
      <c r="F134" s="3" t="s">
        <v>28</v>
      </c>
      <c r="G134" s="1">
        <v>2019</v>
      </c>
      <c r="H134" s="123">
        <v>1522</v>
      </c>
      <c r="I134" s="116">
        <v>1195754.17</v>
      </c>
      <c r="J134" s="102"/>
      <c r="K134" s="50" t="s">
        <v>470</v>
      </c>
      <c r="L134" s="13">
        <v>130</v>
      </c>
      <c r="M134" s="18"/>
      <c r="N134" s="18"/>
      <c r="O134" s="18"/>
      <c r="P134" s="3" t="s">
        <v>471</v>
      </c>
      <c r="Q134" s="18"/>
      <c r="R134" s="3" t="s">
        <v>472</v>
      </c>
      <c r="S134" s="18"/>
      <c r="T134" s="3" t="s">
        <v>64</v>
      </c>
      <c r="U134" s="3" t="s">
        <v>64</v>
      </c>
      <c r="V134" s="3" t="s">
        <v>64</v>
      </c>
      <c r="W134" s="3" t="s">
        <v>37</v>
      </c>
      <c r="X134" s="18"/>
      <c r="Y134" s="19"/>
      <c r="Z134" s="19"/>
      <c r="AA134" s="38"/>
    </row>
    <row r="135" spans="1:27" s="39" customFormat="1" ht="40.5" customHeight="1">
      <c r="A135" s="16">
        <v>131</v>
      </c>
      <c r="B135" s="50" t="s">
        <v>473</v>
      </c>
      <c r="C135" s="3" t="s">
        <v>474</v>
      </c>
      <c r="D135" s="1"/>
      <c r="E135" s="3"/>
      <c r="F135" s="3"/>
      <c r="G135" s="1">
        <v>2019</v>
      </c>
      <c r="H135" s="123"/>
      <c r="I135" s="116">
        <v>971589.02</v>
      </c>
      <c r="J135" s="102"/>
      <c r="K135" s="50" t="s">
        <v>475</v>
      </c>
      <c r="L135" s="7">
        <v>131</v>
      </c>
      <c r="M135" s="18"/>
      <c r="N135" s="18"/>
      <c r="O135" s="18"/>
      <c r="P135" s="3" t="s">
        <v>471</v>
      </c>
      <c r="Q135" s="18"/>
      <c r="R135" s="3" t="s">
        <v>476</v>
      </c>
      <c r="S135" s="18"/>
      <c r="T135" s="3" t="s">
        <v>64</v>
      </c>
      <c r="U135" s="3" t="s">
        <v>64</v>
      </c>
      <c r="V135" s="3" t="s">
        <v>37</v>
      </c>
      <c r="W135" s="3" t="s">
        <v>37</v>
      </c>
      <c r="X135" s="18"/>
      <c r="Y135" s="19"/>
      <c r="Z135" s="200"/>
      <c r="AA135" s="38"/>
    </row>
    <row r="136" spans="1:27" s="39" customFormat="1" ht="24.75" customHeight="1">
      <c r="A136" s="16">
        <v>132</v>
      </c>
      <c r="B136" s="50" t="s">
        <v>477</v>
      </c>
      <c r="C136" s="3" t="s">
        <v>478</v>
      </c>
      <c r="D136" s="1"/>
      <c r="E136" s="3"/>
      <c r="F136" s="3"/>
      <c r="G136" s="1">
        <v>2019</v>
      </c>
      <c r="H136" s="124"/>
      <c r="I136" s="116">
        <v>293744.51</v>
      </c>
      <c r="J136" s="102"/>
      <c r="K136" s="50" t="s">
        <v>479</v>
      </c>
      <c r="L136" s="7">
        <v>132</v>
      </c>
      <c r="M136" s="18"/>
      <c r="N136" s="18"/>
      <c r="O136" s="18"/>
      <c r="P136" s="3" t="s">
        <v>471</v>
      </c>
      <c r="Q136" s="1"/>
      <c r="R136" s="3" t="s">
        <v>476</v>
      </c>
      <c r="S136" s="18"/>
      <c r="T136" s="3" t="s">
        <v>37</v>
      </c>
      <c r="U136" s="3" t="s">
        <v>37</v>
      </c>
      <c r="V136" s="3" t="s">
        <v>37</v>
      </c>
      <c r="W136" s="3" t="s">
        <v>37</v>
      </c>
      <c r="X136" s="18"/>
      <c r="Y136" s="19"/>
      <c r="Z136" s="19"/>
      <c r="AA136" s="38"/>
    </row>
    <row r="137" spans="1:27" s="39" customFormat="1" ht="24.75" customHeight="1">
      <c r="A137" s="16">
        <v>133</v>
      </c>
      <c r="B137" s="1" t="s">
        <v>825</v>
      </c>
      <c r="C137" s="1" t="s">
        <v>536</v>
      </c>
      <c r="D137" s="1"/>
      <c r="E137" s="1"/>
      <c r="F137" s="1"/>
      <c r="G137" s="1">
        <v>2019</v>
      </c>
      <c r="H137" s="123"/>
      <c r="I137" s="120">
        <v>20249</v>
      </c>
      <c r="J137" s="120"/>
      <c r="K137" s="1" t="s">
        <v>479</v>
      </c>
      <c r="L137" s="13">
        <v>133</v>
      </c>
      <c r="M137" s="18"/>
      <c r="N137" s="18"/>
      <c r="O137" s="18"/>
      <c r="P137" s="18"/>
      <c r="Q137" s="18"/>
      <c r="R137" s="18"/>
      <c r="S137" s="18"/>
      <c r="T137" s="3" t="s">
        <v>37</v>
      </c>
      <c r="U137" s="3" t="s">
        <v>37</v>
      </c>
      <c r="V137" s="3" t="s">
        <v>37</v>
      </c>
      <c r="W137" s="3" t="s">
        <v>37</v>
      </c>
      <c r="X137" s="18"/>
      <c r="Y137" s="19"/>
      <c r="Z137" s="19"/>
      <c r="AA137" s="38"/>
    </row>
    <row r="138" spans="1:27" s="39" customFormat="1" ht="25.5" customHeight="1">
      <c r="A138" s="16">
        <v>134</v>
      </c>
      <c r="B138" s="4" t="s">
        <v>537</v>
      </c>
      <c r="C138" s="200" t="s">
        <v>100</v>
      </c>
      <c r="D138" s="38" t="s">
        <v>27</v>
      </c>
      <c r="E138" s="200"/>
      <c r="F138" s="200"/>
      <c r="G138" s="38">
        <v>2019</v>
      </c>
      <c r="H138" s="123"/>
      <c r="I138" s="102">
        <v>28350</v>
      </c>
      <c r="J138" s="102"/>
      <c r="K138" s="4" t="s">
        <v>116</v>
      </c>
      <c r="L138" s="7">
        <v>134</v>
      </c>
      <c r="M138" s="18"/>
      <c r="N138" s="18"/>
      <c r="O138" s="18"/>
      <c r="P138" s="200" t="s">
        <v>165</v>
      </c>
      <c r="Q138" s="200" t="s">
        <v>68</v>
      </c>
      <c r="R138" s="200" t="s">
        <v>106</v>
      </c>
      <c r="S138" s="18"/>
      <c r="T138" s="18"/>
      <c r="U138" s="18"/>
      <c r="V138" s="18"/>
      <c r="W138" s="18"/>
      <c r="X138" s="18"/>
      <c r="Y138" s="19"/>
      <c r="Z138" s="19"/>
      <c r="AA138" s="38"/>
    </row>
    <row r="139" spans="1:27" s="39" customFormat="1" ht="25.5" customHeight="1">
      <c r="A139" s="16">
        <v>135</v>
      </c>
      <c r="B139" s="4" t="s">
        <v>907</v>
      </c>
      <c r="C139" s="240" t="s">
        <v>908</v>
      </c>
      <c r="D139" s="38" t="s">
        <v>27</v>
      </c>
      <c r="E139" s="240"/>
      <c r="F139" s="240"/>
      <c r="G139" s="38">
        <v>2022</v>
      </c>
      <c r="H139" s="123"/>
      <c r="I139" s="102">
        <v>4580</v>
      </c>
      <c r="J139" s="102"/>
      <c r="K139" s="4" t="s">
        <v>913</v>
      </c>
      <c r="L139" s="7">
        <v>135</v>
      </c>
      <c r="M139" s="18"/>
      <c r="N139" s="18"/>
      <c r="O139" s="18"/>
      <c r="P139" s="240"/>
      <c r="Q139" s="240"/>
      <c r="R139" s="240"/>
      <c r="S139" s="18"/>
      <c r="T139" s="18"/>
      <c r="U139" s="18"/>
      <c r="V139" s="18"/>
      <c r="W139" s="18"/>
      <c r="X139" s="18"/>
      <c r="Y139" s="19"/>
      <c r="Z139" s="19"/>
      <c r="AA139" s="38"/>
    </row>
    <row r="140" spans="1:27" s="39" customFormat="1" ht="25.5" customHeight="1">
      <c r="A140" s="16">
        <v>136</v>
      </c>
      <c r="B140" s="4" t="s">
        <v>909</v>
      </c>
      <c r="C140" s="240" t="s">
        <v>908</v>
      </c>
      <c r="D140" s="38" t="s">
        <v>27</v>
      </c>
      <c r="E140" s="240"/>
      <c r="F140" s="240"/>
      <c r="G140" s="38">
        <v>2021</v>
      </c>
      <c r="H140" s="123"/>
      <c r="I140" s="102">
        <v>8279.98</v>
      </c>
      <c r="J140" s="102"/>
      <c r="K140" s="4" t="s">
        <v>914</v>
      </c>
      <c r="L140" s="13">
        <v>136</v>
      </c>
      <c r="M140" s="18"/>
      <c r="N140" s="18"/>
      <c r="O140" s="18"/>
      <c r="P140" s="240"/>
      <c r="Q140" s="240"/>
      <c r="R140" s="240"/>
      <c r="S140" s="18"/>
      <c r="T140" s="18"/>
      <c r="U140" s="18"/>
      <c r="V140" s="18"/>
      <c r="W140" s="18"/>
      <c r="X140" s="18"/>
      <c r="Y140" s="19"/>
      <c r="Z140" s="19"/>
      <c r="AA140" s="38"/>
    </row>
    <row r="141" spans="1:27" s="39" customFormat="1" ht="25.5" customHeight="1">
      <c r="A141" s="16">
        <v>137</v>
      </c>
      <c r="B141" s="4" t="s">
        <v>910</v>
      </c>
      <c r="C141" s="240" t="s">
        <v>911</v>
      </c>
      <c r="D141" s="38" t="s">
        <v>27</v>
      </c>
      <c r="E141" s="240"/>
      <c r="F141" s="240"/>
      <c r="G141" s="38">
        <v>2022</v>
      </c>
      <c r="H141" s="123"/>
      <c r="I141" s="102">
        <v>40096.3</v>
      </c>
      <c r="J141" s="102"/>
      <c r="K141" s="4" t="s">
        <v>166</v>
      </c>
      <c r="L141" s="7">
        <v>137</v>
      </c>
      <c r="M141" s="18"/>
      <c r="N141" s="18"/>
      <c r="O141" s="18"/>
      <c r="P141" s="240" t="s">
        <v>165</v>
      </c>
      <c r="Q141" s="240" t="s">
        <v>68</v>
      </c>
      <c r="R141" s="240" t="s">
        <v>106</v>
      </c>
      <c r="S141" s="18"/>
      <c r="T141" s="18"/>
      <c r="U141" s="18"/>
      <c r="V141" s="18"/>
      <c r="W141" s="18"/>
      <c r="X141" s="18"/>
      <c r="Y141" s="19"/>
      <c r="Z141" s="19"/>
      <c r="AA141" s="38"/>
    </row>
    <row r="142" spans="1:27" s="39" customFormat="1" ht="25.5" customHeight="1">
      <c r="A142" s="16">
        <v>138</v>
      </c>
      <c r="B142" s="4" t="s">
        <v>912</v>
      </c>
      <c r="C142" s="240" t="s">
        <v>911</v>
      </c>
      <c r="D142" s="38" t="s">
        <v>27</v>
      </c>
      <c r="E142" s="240"/>
      <c r="F142" s="240"/>
      <c r="G142" s="38">
        <v>2023</v>
      </c>
      <c r="H142" s="123"/>
      <c r="I142" s="102">
        <v>96853.85</v>
      </c>
      <c r="J142" s="102"/>
      <c r="K142" s="4"/>
      <c r="L142" s="7">
        <v>138</v>
      </c>
      <c r="M142" s="18"/>
      <c r="N142" s="18"/>
      <c r="O142" s="18"/>
      <c r="P142" s="240"/>
      <c r="Q142" s="240"/>
      <c r="R142" s="240"/>
      <c r="S142" s="18"/>
      <c r="T142" s="18"/>
      <c r="U142" s="18"/>
      <c r="V142" s="18"/>
      <c r="W142" s="18"/>
      <c r="X142" s="18"/>
      <c r="Y142" s="19"/>
      <c r="Z142" s="19"/>
      <c r="AA142" s="38"/>
    </row>
    <row r="143" spans="1:27" s="39" customFormat="1" ht="33" customHeight="1">
      <c r="A143" s="16">
        <v>139</v>
      </c>
      <c r="B143" s="4" t="s">
        <v>538</v>
      </c>
      <c r="C143" s="200" t="s">
        <v>539</v>
      </c>
      <c r="D143" s="38" t="s">
        <v>27</v>
      </c>
      <c r="E143" s="200"/>
      <c r="F143" s="200"/>
      <c r="G143" s="38">
        <v>2020</v>
      </c>
      <c r="H143" s="125"/>
      <c r="I143" s="103">
        <v>5282</v>
      </c>
      <c r="J143" s="103"/>
      <c r="K143" s="54"/>
      <c r="L143" s="13">
        <v>139</v>
      </c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9"/>
      <c r="Z143" s="19"/>
      <c r="AA143" s="38"/>
    </row>
    <row r="144" spans="1:27" s="39" customFormat="1" ht="28.5" customHeight="1">
      <c r="A144" s="16">
        <v>140</v>
      </c>
      <c r="B144" s="38" t="s">
        <v>540</v>
      </c>
      <c r="C144" s="200" t="s">
        <v>539</v>
      </c>
      <c r="D144" s="38" t="s">
        <v>27</v>
      </c>
      <c r="E144" s="38"/>
      <c r="F144" s="38"/>
      <c r="G144" s="38">
        <v>2020</v>
      </c>
      <c r="H144" s="89"/>
      <c r="I144" s="65">
        <v>6573.5</v>
      </c>
      <c r="J144" s="65"/>
      <c r="K144" s="54"/>
      <c r="L144" s="7">
        <v>140</v>
      </c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9"/>
      <c r="Z144" s="19"/>
      <c r="AA144" s="38"/>
    </row>
    <row r="145" spans="1:27" s="39" customFormat="1" ht="30" customHeight="1">
      <c r="A145" s="16">
        <v>141</v>
      </c>
      <c r="B145" s="4" t="s">
        <v>541</v>
      </c>
      <c r="C145" s="200" t="s">
        <v>542</v>
      </c>
      <c r="D145" s="38" t="s">
        <v>27</v>
      </c>
      <c r="E145" s="200"/>
      <c r="F145" s="200"/>
      <c r="G145" s="38">
        <v>2020</v>
      </c>
      <c r="H145" s="125"/>
      <c r="I145" s="103">
        <v>6745</v>
      </c>
      <c r="J145" s="103"/>
      <c r="K145" s="54"/>
      <c r="L145" s="7">
        <v>141</v>
      </c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9"/>
      <c r="Z145" s="19"/>
      <c r="AA145" s="38"/>
    </row>
    <row r="146" spans="1:27" s="39" customFormat="1" ht="24" customHeight="1">
      <c r="A146" s="16">
        <v>142</v>
      </c>
      <c r="B146" s="4" t="s">
        <v>543</v>
      </c>
      <c r="C146" s="200" t="s">
        <v>544</v>
      </c>
      <c r="D146" s="38" t="s">
        <v>27</v>
      </c>
      <c r="E146" s="200"/>
      <c r="F146" s="200"/>
      <c r="G146" s="38">
        <v>2020</v>
      </c>
      <c r="H146" s="125"/>
      <c r="I146" s="103">
        <v>19680</v>
      </c>
      <c r="J146" s="103"/>
      <c r="K146" s="54" t="s">
        <v>963</v>
      </c>
      <c r="L146" s="13">
        <v>142</v>
      </c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9"/>
      <c r="Z146" s="19"/>
      <c r="AA146" s="38"/>
    </row>
    <row r="147" spans="1:27" s="232" customFormat="1" ht="26.25" customHeight="1">
      <c r="A147" s="16">
        <v>143</v>
      </c>
      <c r="B147" s="224" t="s">
        <v>839</v>
      </c>
      <c r="C147" s="225"/>
      <c r="D147" s="226"/>
      <c r="E147" s="225"/>
      <c r="F147" s="225"/>
      <c r="G147" s="226">
        <v>2021</v>
      </c>
      <c r="H147" s="227"/>
      <c r="I147" s="228">
        <v>93539.04</v>
      </c>
      <c r="J147" s="228"/>
      <c r="K147" s="229" t="s">
        <v>845</v>
      </c>
      <c r="L147" s="7">
        <v>143</v>
      </c>
      <c r="M147" s="230"/>
      <c r="N147" s="230"/>
      <c r="O147" s="230"/>
      <c r="P147" s="230"/>
      <c r="Q147" s="230"/>
      <c r="R147" s="230"/>
      <c r="S147" s="230"/>
      <c r="T147" s="230"/>
      <c r="U147" s="230"/>
      <c r="V147" s="230"/>
      <c r="W147" s="230"/>
      <c r="X147" s="230"/>
      <c r="Y147" s="231"/>
      <c r="Z147" s="231"/>
      <c r="AA147" s="226"/>
    </row>
    <row r="148" spans="1:27" ht="19.5" customHeight="1">
      <c r="A148" s="294" t="s">
        <v>228</v>
      </c>
      <c r="B148" s="294"/>
      <c r="C148" s="294"/>
      <c r="D148" s="294"/>
      <c r="E148" s="294"/>
      <c r="F148" s="294"/>
      <c r="G148" s="294"/>
      <c r="H148" s="156"/>
      <c r="I148" s="172"/>
      <c r="J148" s="60">
        <f>SUM(I5:J147)</f>
        <v>38962448.269999996</v>
      </c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1"/>
      <c r="Y148" s="1"/>
      <c r="Z148" s="1"/>
      <c r="AA148" s="1"/>
    </row>
    <row r="149" spans="1:27" ht="21" customHeight="1">
      <c r="A149" s="280" t="s">
        <v>850</v>
      </c>
      <c r="B149" s="280"/>
      <c r="C149" s="280"/>
      <c r="D149" s="280"/>
      <c r="E149" s="280"/>
      <c r="F149" s="280"/>
      <c r="G149" s="201"/>
      <c r="H149" s="176"/>
      <c r="I149" s="60"/>
      <c r="J149" s="60"/>
      <c r="K149" s="201"/>
      <c r="L149" s="206"/>
      <c r="M149" s="206"/>
      <c r="N149" s="206"/>
      <c r="O149" s="206"/>
      <c r="P149" s="206"/>
      <c r="Q149" s="206"/>
      <c r="R149" s="206"/>
      <c r="S149" s="206"/>
      <c r="T149" s="206"/>
      <c r="U149" s="206"/>
      <c r="V149" s="206"/>
      <c r="W149" s="206"/>
      <c r="X149" s="205"/>
      <c r="Y149" s="205"/>
      <c r="Z149" s="205"/>
      <c r="AA149" s="8"/>
    </row>
    <row r="150" spans="1:27" s="39" customFormat="1" ht="24" customHeight="1">
      <c r="A150" s="200">
        <v>1</v>
      </c>
      <c r="B150" s="200" t="s">
        <v>702</v>
      </c>
      <c r="C150" s="200"/>
      <c r="D150" s="200" t="s">
        <v>176</v>
      </c>
      <c r="E150" s="64"/>
      <c r="F150" s="64"/>
      <c r="G150" s="200">
        <v>1967</v>
      </c>
      <c r="H150" s="89">
        <v>1090</v>
      </c>
      <c r="I150" s="104">
        <v>5458011.9</v>
      </c>
      <c r="J150" s="104"/>
      <c r="K150" s="200" t="s">
        <v>883</v>
      </c>
      <c r="L150" s="4">
        <v>1</v>
      </c>
      <c r="M150" s="4"/>
      <c r="N150" s="4"/>
      <c r="O150" s="35" t="s">
        <v>714</v>
      </c>
      <c r="P150" s="200" t="s">
        <v>715</v>
      </c>
      <c r="Q150" s="200" t="s">
        <v>716</v>
      </c>
      <c r="R150" s="200" t="s">
        <v>886</v>
      </c>
      <c r="S150" s="200" t="s">
        <v>884</v>
      </c>
      <c r="T150" s="200" t="s">
        <v>885</v>
      </c>
      <c r="U150" s="200" t="s">
        <v>885</v>
      </c>
      <c r="V150" s="200" t="s">
        <v>885</v>
      </c>
      <c r="W150" s="200" t="s">
        <v>550</v>
      </c>
      <c r="X150" s="200" t="s">
        <v>549</v>
      </c>
      <c r="Y150" s="38">
        <v>2</v>
      </c>
      <c r="Z150" s="38" t="s">
        <v>39</v>
      </c>
      <c r="AA150" s="38" t="s">
        <v>39</v>
      </c>
    </row>
    <row r="151" spans="1:27" s="39" customFormat="1" ht="27" customHeight="1">
      <c r="A151" s="200">
        <v>2</v>
      </c>
      <c r="B151" s="203" t="s">
        <v>265</v>
      </c>
      <c r="C151" s="200"/>
      <c r="D151" s="200" t="s">
        <v>176</v>
      </c>
      <c r="E151" s="64"/>
      <c r="F151" s="64"/>
      <c r="G151" s="200">
        <v>1978</v>
      </c>
      <c r="H151" s="89"/>
      <c r="I151" s="104">
        <v>3117000</v>
      </c>
      <c r="J151" s="104"/>
      <c r="K151" s="200" t="s">
        <v>883</v>
      </c>
      <c r="L151" s="200">
        <v>2</v>
      </c>
      <c r="M151" s="200"/>
      <c r="N151" s="200"/>
      <c r="O151" s="17"/>
      <c r="P151" s="200" t="s">
        <v>717</v>
      </c>
      <c r="Q151" s="200" t="s">
        <v>718</v>
      </c>
      <c r="R151" s="200" t="s">
        <v>719</v>
      </c>
      <c r="S151" s="200" t="s">
        <v>884</v>
      </c>
      <c r="T151" s="200" t="s">
        <v>885</v>
      </c>
      <c r="U151" s="200" t="s">
        <v>885</v>
      </c>
      <c r="V151" s="200" t="s">
        <v>885</v>
      </c>
      <c r="W151" s="200" t="s">
        <v>550</v>
      </c>
      <c r="X151" s="200" t="s">
        <v>549</v>
      </c>
      <c r="Y151" s="38"/>
      <c r="Z151" s="38" t="s">
        <v>39</v>
      </c>
      <c r="AA151" s="38" t="s">
        <v>39</v>
      </c>
    </row>
    <row r="152" spans="1:27" s="39" customFormat="1" ht="21" customHeight="1">
      <c r="A152" s="200">
        <v>3</v>
      </c>
      <c r="B152" s="200" t="s">
        <v>703</v>
      </c>
      <c r="C152" s="200"/>
      <c r="D152" s="200" t="s">
        <v>176</v>
      </c>
      <c r="E152" s="64"/>
      <c r="F152" s="64"/>
      <c r="G152" s="200">
        <v>1979</v>
      </c>
      <c r="H152" s="89"/>
      <c r="I152" s="104">
        <v>51953.9</v>
      </c>
      <c r="J152" s="104"/>
      <c r="K152" s="200" t="s">
        <v>706</v>
      </c>
      <c r="L152" s="200">
        <v>3</v>
      </c>
      <c r="M152" s="200"/>
      <c r="N152" s="200"/>
      <c r="O152" s="17"/>
      <c r="P152" s="200" t="s">
        <v>715</v>
      </c>
      <c r="Q152" s="200" t="s">
        <v>718</v>
      </c>
      <c r="R152" s="200" t="s">
        <v>720</v>
      </c>
      <c r="S152" s="200" t="s">
        <v>884</v>
      </c>
      <c r="T152" s="200" t="s">
        <v>885</v>
      </c>
      <c r="U152" s="200" t="s">
        <v>885</v>
      </c>
      <c r="V152" s="200" t="s">
        <v>885</v>
      </c>
      <c r="W152" s="200" t="s">
        <v>550</v>
      </c>
      <c r="X152" s="200" t="s">
        <v>549</v>
      </c>
      <c r="Y152" s="38"/>
      <c r="Z152" s="38" t="s">
        <v>39</v>
      </c>
      <c r="AA152" s="38" t="s">
        <v>39</v>
      </c>
    </row>
    <row r="153" spans="1:27" s="39" customFormat="1" ht="21" customHeight="1">
      <c r="A153" s="200">
        <v>4</v>
      </c>
      <c r="B153" s="200" t="s">
        <v>703</v>
      </c>
      <c r="C153" s="200"/>
      <c r="D153" s="200" t="s">
        <v>176</v>
      </c>
      <c r="E153" s="64"/>
      <c r="F153" s="64"/>
      <c r="G153" s="200">
        <v>1980</v>
      </c>
      <c r="H153" s="89"/>
      <c r="I153" s="104">
        <v>197604.3</v>
      </c>
      <c r="J153" s="104"/>
      <c r="K153" s="200" t="s">
        <v>707</v>
      </c>
      <c r="L153" s="200">
        <v>4</v>
      </c>
      <c r="M153" s="200"/>
      <c r="N153" s="200"/>
      <c r="O153" s="17"/>
      <c r="P153" s="200" t="s">
        <v>718</v>
      </c>
      <c r="Q153" s="200" t="s">
        <v>716</v>
      </c>
      <c r="R153" s="200" t="s">
        <v>721</v>
      </c>
      <c r="S153" s="200" t="s">
        <v>884</v>
      </c>
      <c r="T153" s="200" t="s">
        <v>885</v>
      </c>
      <c r="U153" s="200" t="s">
        <v>885</v>
      </c>
      <c r="V153" s="200" t="s">
        <v>885</v>
      </c>
      <c r="W153" s="200" t="s">
        <v>550</v>
      </c>
      <c r="X153" s="200" t="s">
        <v>549</v>
      </c>
      <c r="Y153" s="38"/>
      <c r="Z153" s="38" t="s">
        <v>39</v>
      </c>
      <c r="AA153" s="38" t="s">
        <v>39</v>
      </c>
    </row>
    <row r="154" spans="1:27" s="39" customFormat="1" ht="21" customHeight="1">
      <c r="A154" s="200">
        <v>5</v>
      </c>
      <c r="B154" s="200" t="s">
        <v>703</v>
      </c>
      <c r="C154" s="200"/>
      <c r="D154" s="200" t="s">
        <v>176</v>
      </c>
      <c r="E154" s="64"/>
      <c r="F154" s="64"/>
      <c r="G154" s="200">
        <v>1995</v>
      </c>
      <c r="H154" s="89"/>
      <c r="I154" s="104">
        <v>184837.9</v>
      </c>
      <c r="J154" s="104"/>
      <c r="K154" s="200" t="s">
        <v>708</v>
      </c>
      <c r="L154" s="4">
        <v>5</v>
      </c>
      <c r="M154" s="4"/>
      <c r="N154" s="4"/>
      <c r="O154" s="17"/>
      <c r="P154" s="200" t="s">
        <v>718</v>
      </c>
      <c r="Q154" s="200" t="s">
        <v>716</v>
      </c>
      <c r="R154" s="200" t="s">
        <v>720</v>
      </c>
      <c r="S154" s="200" t="s">
        <v>884</v>
      </c>
      <c r="T154" s="200" t="s">
        <v>885</v>
      </c>
      <c r="U154" s="200" t="s">
        <v>885</v>
      </c>
      <c r="V154" s="200" t="s">
        <v>885</v>
      </c>
      <c r="W154" s="200" t="s">
        <v>550</v>
      </c>
      <c r="X154" s="200" t="s">
        <v>549</v>
      </c>
      <c r="Y154" s="38"/>
      <c r="Z154" s="38" t="s">
        <v>39</v>
      </c>
      <c r="AA154" s="38" t="s">
        <v>39</v>
      </c>
    </row>
    <row r="155" spans="1:27" s="39" customFormat="1" ht="23.25" customHeight="1">
      <c r="A155" s="200">
        <v>6</v>
      </c>
      <c r="B155" s="200" t="s">
        <v>703</v>
      </c>
      <c r="C155" s="200"/>
      <c r="D155" s="200" t="s">
        <v>176</v>
      </c>
      <c r="E155" s="64"/>
      <c r="F155" s="64"/>
      <c r="G155" s="200">
        <v>1975</v>
      </c>
      <c r="H155" s="89"/>
      <c r="I155" s="104">
        <v>5073.17</v>
      </c>
      <c r="J155" s="104"/>
      <c r="K155" s="200" t="s">
        <v>709</v>
      </c>
      <c r="L155" s="200">
        <v>6</v>
      </c>
      <c r="M155" s="200"/>
      <c r="N155" s="200"/>
      <c r="O155" s="17"/>
      <c r="P155" s="200" t="s">
        <v>718</v>
      </c>
      <c r="Q155" s="200" t="s">
        <v>718</v>
      </c>
      <c r="R155" s="200" t="s">
        <v>887</v>
      </c>
      <c r="S155" s="200" t="s">
        <v>884</v>
      </c>
      <c r="T155" s="200" t="s">
        <v>885</v>
      </c>
      <c r="U155" s="200" t="s">
        <v>885</v>
      </c>
      <c r="V155" s="200" t="s">
        <v>885</v>
      </c>
      <c r="W155" s="200" t="s">
        <v>550</v>
      </c>
      <c r="X155" s="200" t="s">
        <v>549</v>
      </c>
      <c r="Y155" s="38"/>
      <c r="Z155" s="38" t="s">
        <v>39</v>
      </c>
      <c r="AA155" s="38" t="s">
        <v>39</v>
      </c>
    </row>
    <row r="156" spans="1:27" s="39" customFormat="1" ht="30" customHeight="1">
      <c r="A156" s="200">
        <v>7</v>
      </c>
      <c r="B156" s="200" t="s">
        <v>704</v>
      </c>
      <c r="C156" s="200"/>
      <c r="D156" s="200" t="s">
        <v>176</v>
      </c>
      <c r="E156" s="64"/>
      <c r="F156" s="64"/>
      <c r="G156" s="90"/>
      <c r="H156" s="89"/>
      <c r="I156" s="85">
        <v>5159783.55</v>
      </c>
      <c r="J156" s="85"/>
      <c r="K156" s="200" t="s">
        <v>710</v>
      </c>
      <c r="L156" s="200">
        <v>7</v>
      </c>
      <c r="M156" s="200"/>
      <c r="N156" s="200"/>
      <c r="O156" s="17"/>
      <c r="P156" s="200"/>
      <c r="Q156" s="200"/>
      <c r="R156" s="200"/>
      <c r="S156" s="200" t="s">
        <v>550</v>
      </c>
      <c r="T156" s="200" t="s">
        <v>550</v>
      </c>
      <c r="U156" s="200" t="s">
        <v>550</v>
      </c>
      <c r="V156" s="200" t="s">
        <v>550</v>
      </c>
      <c r="W156" s="200" t="s">
        <v>550</v>
      </c>
      <c r="X156" s="200" t="s">
        <v>550</v>
      </c>
      <c r="Y156" s="38"/>
      <c r="Z156" s="38" t="s">
        <v>39</v>
      </c>
      <c r="AA156" s="38" t="s">
        <v>39</v>
      </c>
    </row>
    <row r="157" spans="1:27" s="39" customFormat="1" ht="30.75" customHeight="1">
      <c r="A157" s="200">
        <v>8</v>
      </c>
      <c r="B157" s="200" t="s">
        <v>704</v>
      </c>
      <c r="C157" s="200"/>
      <c r="D157" s="200" t="s">
        <v>176</v>
      </c>
      <c r="E157" s="64"/>
      <c r="F157" s="64"/>
      <c r="G157" s="90"/>
      <c r="H157" s="89"/>
      <c r="I157" s="84">
        <v>11137867.73</v>
      </c>
      <c r="J157" s="84"/>
      <c r="K157" s="200" t="s">
        <v>711</v>
      </c>
      <c r="L157" s="200">
        <v>8</v>
      </c>
      <c r="M157" s="200"/>
      <c r="N157" s="200"/>
      <c r="O157" s="17"/>
      <c r="P157" s="200"/>
      <c r="Q157" s="200"/>
      <c r="R157" s="200"/>
      <c r="S157" s="200" t="s">
        <v>550</v>
      </c>
      <c r="T157" s="200" t="s">
        <v>550</v>
      </c>
      <c r="U157" s="200" t="s">
        <v>550</v>
      </c>
      <c r="V157" s="200" t="s">
        <v>550</v>
      </c>
      <c r="W157" s="200" t="s">
        <v>550</v>
      </c>
      <c r="X157" s="200" t="s">
        <v>550</v>
      </c>
      <c r="Y157" s="38"/>
      <c r="Z157" s="38" t="s">
        <v>39</v>
      </c>
      <c r="AA157" s="38" t="s">
        <v>39</v>
      </c>
    </row>
    <row r="158" spans="1:27" s="39" customFormat="1" ht="46.5" customHeight="1">
      <c r="A158" s="200">
        <v>9</v>
      </c>
      <c r="B158" s="4" t="s">
        <v>382</v>
      </c>
      <c r="C158" s="200"/>
      <c r="D158" s="200" t="s">
        <v>176</v>
      </c>
      <c r="E158" s="64"/>
      <c r="F158" s="64"/>
      <c r="G158" s="90">
        <v>2018</v>
      </c>
      <c r="H158" s="126" t="s">
        <v>383</v>
      </c>
      <c r="I158" s="65"/>
      <c r="J158" s="65">
        <v>6792000</v>
      </c>
      <c r="K158" s="200" t="s">
        <v>712</v>
      </c>
      <c r="L158" s="4">
        <v>9</v>
      </c>
      <c r="M158" s="4"/>
      <c r="N158" s="4"/>
      <c r="O158" s="17"/>
      <c r="P158" s="200" t="s">
        <v>722</v>
      </c>
      <c r="Q158" s="200" t="s">
        <v>723</v>
      </c>
      <c r="R158" s="200" t="s">
        <v>888</v>
      </c>
      <c r="S158" s="200" t="s">
        <v>549</v>
      </c>
      <c r="T158" s="200" t="s">
        <v>549</v>
      </c>
      <c r="U158" s="200" t="s">
        <v>549</v>
      </c>
      <c r="V158" s="200" t="s">
        <v>549</v>
      </c>
      <c r="W158" s="200" t="s">
        <v>550</v>
      </c>
      <c r="X158" s="200" t="s">
        <v>549</v>
      </c>
      <c r="Y158" s="38">
        <v>4</v>
      </c>
      <c r="Z158" s="38" t="s">
        <v>176</v>
      </c>
      <c r="AA158" s="38" t="s">
        <v>39</v>
      </c>
    </row>
    <row r="159" spans="1:27" s="39" customFormat="1" ht="25.5" customHeight="1">
      <c r="A159" s="200">
        <v>10</v>
      </c>
      <c r="B159" s="200" t="s">
        <v>705</v>
      </c>
      <c r="C159" s="200"/>
      <c r="D159" s="200" t="s">
        <v>176</v>
      </c>
      <c r="E159" s="200"/>
      <c r="F159" s="200"/>
      <c r="G159" s="200"/>
      <c r="H159" s="127"/>
      <c r="I159" s="65">
        <v>751270.07</v>
      </c>
      <c r="J159" s="65"/>
      <c r="K159" s="200" t="s">
        <v>713</v>
      </c>
      <c r="L159" s="200">
        <v>10</v>
      </c>
      <c r="M159" s="200"/>
      <c r="N159" s="200"/>
      <c r="O159" s="200"/>
      <c r="P159" s="200" t="s">
        <v>724</v>
      </c>
      <c r="Q159" s="200" t="s">
        <v>723</v>
      </c>
      <c r="R159" s="200" t="s">
        <v>888</v>
      </c>
      <c r="S159" s="200" t="s">
        <v>549</v>
      </c>
      <c r="T159" s="200" t="s">
        <v>549</v>
      </c>
      <c r="U159" s="200" t="s">
        <v>549</v>
      </c>
      <c r="V159" s="200" t="s">
        <v>549</v>
      </c>
      <c r="W159" s="200" t="s">
        <v>550</v>
      </c>
      <c r="X159" s="200" t="s">
        <v>549</v>
      </c>
      <c r="Y159" s="38"/>
      <c r="Z159" s="38" t="s">
        <v>39</v>
      </c>
      <c r="AA159" s="38" t="s">
        <v>39</v>
      </c>
    </row>
    <row r="160" spans="1:27" s="189" customFormat="1" ht="18.75" customHeight="1">
      <c r="A160" s="279" t="s">
        <v>228</v>
      </c>
      <c r="B160" s="279" t="s">
        <v>228</v>
      </c>
      <c r="C160" s="279"/>
      <c r="D160" s="24"/>
      <c r="E160" s="32"/>
      <c r="F160" s="24"/>
      <c r="G160" s="24"/>
      <c r="H160" s="128"/>
      <c r="I160" s="109"/>
      <c r="J160" s="113">
        <f>I159+J158+I157+I156+I155+I154+I153+I152+I151+I150</f>
        <v>32855402.520000003</v>
      </c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ht="24.75" customHeight="1">
      <c r="A161" s="280" t="s">
        <v>928</v>
      </c>
      <c r="B161" s="280"/>
      <c r="C161" s="280"/>
      <c r="D161" s="280"/>
      <c r="E161" s="280"/>
      <c r="F161" s="280"/>
      <c r="G161" s="201"/>
      <c r="H161" s="122"/>
      <c r="I161" s="60"/>
      <c r="J161" s="60"/>
      <c r="K161" s="201"/>
      <c r="L161" s="201"/>
      <c r="M161" s="201"/>
      <c r="N161" s="201"/>
      <c r="O161" s="201"/>
      <c r="P161" s="9"/>
      <c r="Q161" s="9"/>
      <c r="R161" s="9"/>
      <c r="S161" s="201"/>
      <c r="T161" s="201"/>
      <c r="U161" s="201"/>
      <c r="V161" s="201"/>
      <c r="W161" s="201"/>
      <c r="X161" s="201"/>
      <c r="Y161" s="8"/>
      <c r="Z161" s="8"/>
      <c r="AA161" s="8"/>
    </row>
    <row r="162" spans="1:27" s="39" customFormat="1" ht="39" customHeight="1">
      <c r="A162" s="200">
        <v>1</v>
      </c>
      <c r="B162" s="203" t="s">
        <v>828</v>
      </c>
      <c r="C162" s="200"/>
      <c r="D162" s="200" t="s">
        <v>176</v>
      </c>
      <c r="E162" s="38" t="s">
        <v>39</v>
      </c>
      <c r="F162" s="38" t="s">
        <v>39</v>
      </c>
      <c r="G162" s="203" t="s">
        <v>266</v>
      </c>
      <c r="H162" s="89">
        <v>738.65</v>
      </c>
      <c r="I162" s="105"/>
      <c r="J162" s="105">
        <f>5096000+67939.05</f>
        <v>5163939.05</v>
      </c>
      <c r="K162" s="203" t="s">
        <v>267</v>
      </c>
      <c r="L162" s="200">
        <v>1</v>
      </c>
      <c r="M162" s="200" t="s">
        <v>492</v>
      </c>
      <c r="N162" s="200"/>
      <c r="O162" s="17" t="s">
        <v>490</v>
      </c>
      <c r="P162" s="200" t="s">
        <v>31</v>
      </c>
      <c r="Q162" s="200" t="s">
        <v>192</v>
      </c>
      <c r="R162" s="200" t="s">
        <v>491</v>
      </c>
      <c r="S162" s="200" t="s">
        <v>34</v>
      </c>
      <c r="T162" s="200" t="s">
        <v>34</v>
      </c>
      <c r="U162" s="200" t="s">
        <v>34</v>
      </c>
      <c r="V162" s="200" t="s">
        <v>184</v>
      </c>
      <c r="W162" s="200" t="s">
        <v>214</v>
      </c>
      <c r="X162" s="200" t="s">
        <v>184</v>
      </c>
      <c r="Y162" s="38">
        <v>2</v>
      </c>
      <c r="Z162" s="38" t="s">
        <v>176</v>
      </c>
      <c r="AA162" s="38" t="s">
        <v>28</v>
      </c>
    </row>
    <row r="163" spans="1:27" s="39" customFormat="1" ht="45" customHeight="1">
      <c r="A163" s="200">
        <v>2</v>
      </c>
      <c r="B163" s="203" t="s">
        <v>692</v>
      </c>
      <c r="C163" s="200"/>
      <c r="D163" s="38" t="s">
        <v>176</v>
      </c>
      <c r="E163" s="200" t="s">
        <v>39</v>
      </c>
      <c r="F163" s="200" t="s">
        <v>39</v>
      </c>
      <c r="G163" s="14"/>
      <c r="H163" s="89">
        <v>92.19</v>
      </c>
      <c r="I163" s="105">
        <v>300000</v>
      </c>
      <c r="J163" s="105"/>
      <c r="K163" s="203" t="s">
        <v>693</v>
      </c>
      <c r="L163" s="200">
        <v>2</v>
      </c>
      <c r="M163" s="200" t="s">
        <v>492</v>
      </c>
      <c r="N163" s="200"/>
      <c r="O163" s="200" t="s">
        <v>490</v>
      </c>
      <c r="P163" s="200" t="s">
        <v>31</v>
      </c>
      <c r="Q163" s="200" t="s">
        <v>595</v>
      </c>
      <c r="R163" s="200" t="s">
        <v>596</v>
      </c>
      <c r="S163" s="200" t="s">
        <v>34</v>
      </c>
      <c r="T163" s="200" t="s">
        <v>34</v>
      </c>
      <c r="U163" s="200" t="s">
        <v>34</v>
      </c>
      <c r="V163" s="200" t="s">
        <v>184</v>
      </c>
      <c r="W163" s="200" t="s">
        <v>214</v>
      </c>
      <c r="X163" s="200" t="s">
        <v>184</v>
      </c>
      <c r="Y163" s="38">
        <v>2</v>
      </c>
      <c r="Z163" s="38" t="s">
        <v>176</v>
      </c>
      <c r="AA163" s="38" t="s">
        <v>28</v>
      </c>
    </row>
    <row r="164" spans="1:27" s="39" customFormat="1" ht="30" customHeight="1">
      <c r="A164" s="200">
        <v>3</v>
      </c>
      <c r="B164" s="203" t="s">
        <v>945</v>
      </c>
      <c r="C164" s="200"/>
      <c r="D164" s="38"/>
      <c r="E164" s="200"/>
      <c r="F164" s="200"/>
      <c r="G164" s="14"/>
      <c r="H164" s="89"/>
      <c r="I164" s="103">
        <v>63027.4</v>
      </c>
      <c r="J164" s="103"/>
      <c r="K164" s="203" t="s">
        <v>841</v>
      </c>
      <c r="L164" s="200">
        <v>3</v>
      </c>
      <c r="M164" s="200"/>
      <c r="N164" s="200"/>
      <c r="O164" s="200"/>
      <c r="P164" s="200"/>
      <c r="Q164" s="200"/>
      <c r="R164" s="200"/>
      <c r="S164" s="200"/>
      <c r="T164" s="200"/>
      <c r="U164" s="200"/>
      <c r="V164" s="200"/>
      <c r="W164" s="200"/>
      <c r="X164" s="200"/>
      <c r="Y164" s="38"/>
      <c r="Z164" s="38"/>
      <c r="AA164" s="38"/>
    </row>
    <row r="165" spans="1:27" s="39" customFormat="1" ht="56.25" customHeight="1">
      <c r="A165" s="200">
        <v>4</v>
      </c>
      <c r="B165" s="203" t="s">
        <v>840</v>
      </c>
      <c r="C165" s="200"/>
      <c r="D165" s="38"/>
      <c r="E165" s="200"/>
      <c r="F165" s="200"/>
      <c r="G165" s="14"/>
      <c r="H165" s="89"/>
      <c r="I165" s="103">
        <v>46944.92</v>
      </c>
      <c r="J165" s="103"/>
      <c r="K165" s="203" t="s">
        <v>842</v>
      </c>
      <c r="L165" s="200">
        <v>4</v>
      </c>
      <c r="M165" s="200"/>
      <c r="N165" s="200"/>
      <c r="O165" s="200"/>
      <c r="P165" s="200"/>
      <c r="Q165" s="200"/>
      <c r="R165" s="200"/>
      <c r="S165" s="200"/>
      <c r="T165" s="200"/>
      <c r="U165" s="200"/>
      <c r="V165" s="200"/>
      <c r="W165" s="200"/>
      <c r="X165" s="200"/>
      <c r="Y165" s="38"/>
      <c r="Z165" s="38"/>
      <c r="AA165" s="38"/>
    </row>
    <row r="166" spans="1:27" s="39" customFormat="1" ht="25.5">
      <c r="A166" s="240">
        <v>5</v>
      </c>
      <c r="B166" s="240" t="s">
        <v>859</v>
      </c>
      <c r="C166" s="240"/>
      <c r="D166" s="240" t="s">
        <v>176</v>
      </c>
      <c r="E166" s="240" t="s">
        <v>860</v>
      </c>
      <c r="F166" s="240" t="s">
        <v>39</v>
      </c>
      <c r="G166" s="240">
        <v>2022</v>
      </c>
      <c r="H166" s="89"/>
      <c r="I166" s="84">
        <v>46000</v>
      </c>
      <c r="J166" s="84"/>
      <c r="K166" s="240" t="s">
        <v>861</v>
      </c>
      <c r="L166" s="240">
        <v>5</v>
      </c>
      <c r="M166" s="240"/>
      <c r="N166" s="240" t="s">
        <v>214</v>
      </c>
      <c r="O166" s="240"/>
      <c r="P166" s="295" t="s">
        <v>68</v>
      </c>
      <c r="Q166" s="296"/>
      <c r="R166" s="297"/>
      <c r="S166" s="240" t="s">
        <v>34</v>
      </c>
      <c r="T166" s="240" t="s">
        <v>214</v>
      </c>
      <c r="U166" s="240" t="s">
        <v>214</v>
      </c>
      <c r="V166" s="240" t="s">
        <v>214</v>
      </c>
      <c r="W166" s="240" t="s">
        <v>214</v>
      </c>
      <c r="X166" s="240" t="s">
        <v>214</v>
      </c>
      <c r="Y166" s="38"/>
      <c r="Z166" s="240" t="s">
        <v>214</v>
      </c>
      <c r="AA166" s="240" t="s">
        <v>214</v>
      </c>
    </row>
    <row r="167" spans="1:27" ht="16.5" customHeight="1">
      <c r="A167" s="279" t="s">
        <v>228</v>
      </c>
      <c r="B167" s="279"/>
      <c r="C167" s="279"/>
      <c r="D167" s="42"/>
      <c r="E167" s="36"/>
      <c r="F167" s="20"/>
      <c r="G167" s="5"/>
      <c r="H167" s="128"/>
      <c r="I167" s="84"/>
      <c r="J167" s="60">
        <f>I166+I165+I164+I163+J162</f>
        <v>5619911.37</v>
      </c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1"/>
    </row>
    <row r="168" spans="1:27" ht="20.25" customHeight="1">
      <c r="A168" s="202" t="s">
        <v>847</v>
      </c>
      <c r="B168" s="205"/>
      <c r="C168" s="205"/>
      <c r="D168" s="205"/>
      <c r="E168" s="26"/>
      <c r="F168" s="25"/>
      <c r="G168" s="205"/>
      <c r="H168" s="129"/>
      <c r="I168" s="110"/>
      <c r="J168" s="110"/>
      <c r="K168" s="205"/>
      <c r="L168" s="205"/>
      <c r="M168" s="205"/>
      <c r="N168" s="205"/>
      <c r="O168" s="205"/>
      <c r="P168" s="205"/>
      <c r="Q168" s="205"/>
      <c r="R168" s="205"/>
      <c r="S168" s="205"/>
      <c r="T168" s="205"/>
      <c r="U168" s="205"/>
      <c r="V168" s="205"/>
      <c r="W168" s="205"/>
      <c r="X168" s="205"/>
      <c r="Y168" s="205"/>
      <c r="Z168" s="205"/>
      <c r="AA168" s="205"/>
    </row>
    <row r="169" spans="1:27" s="39" customFormat="1" ht="44.25" customHeight="1">
      <c r="A169" s="200">
        <v>1</v>
      </c>
      <c r="B169" s="200" t="s">
        <v>733</v>
      </c>
      <c r="C169" s="200" t="s">
        <v>812</v>
      </c>
      <c r="D169" s="200" t="s">
        <v>176</v>
      </c>
      <c r="E169" s="200" t="s">
        <v>39</v>
      </c>
      <c r="F169" s="200" t="s">
        <v>39</v>
      </c>
      <c r="G169" s="200">
        <v>2015</v>
      </c>
      <c r="H169" s="89">
        <v>863.08</v>
      </c>
      <c r="I169" s="84"/>
      <c r="J169" s="84">
        <v>4322000</v>
      </c>
      <c r="K169" s="200" t="s">
        <v>319</v>
      </c>
      <c r="L169" s="87">
        <v>1</v>
      </c>
      <c r="M169" s="200" t="s">
        <v>462</v>
      </c>
      <c r="N169" s="87"/>
      <c r="O169" s="35" t="s">
        <v>851</v>
      </c>
      <c r="P169" s="200" t="s">
        <v>191</v>
      </c>
      <c r="Q169" s="200" t="s">
        <v>192</v>
      </c>
      <c r="R169" s="200" t="s">
        <v>734</v>
      </c>
      <c r="S169" s="200" t="s">
        <v>64</v>
      </c>
      <c r="T169" s="200" t="s">
        <v>64</v>
      </c>
      <c r="U169" s="200" t="s">
        <v>64</v>
      </c>
      <c r="V169" s="200" t="s">
        <v>64</v>
      </c>
      <c r="W169" s="200" t="s">
        <v>268</v>
      </c>
      <c r="X169" s="200" t="s">
        <v>64</v>
      </c>
      <c r="Y169" s="38">
        <v>2</v>
      </c>
      <c r="Z169" s="38" t="s">
        <v>39</v>
      </c>
      <c r="AA169" s="38" t="s">
        <v>176</v>
      </c>
    </row>
    <row r="170" spans="1:27" s="39" customFormat="1" ht="15.75" customHeight="1">
      <c r="A170" s="200"/>
      <c r="B170" s="283" t="s">
        <v>228</v>
      </c>
      <c r="C170" s="283"/>
      <c r="D170" s="37"/>
      <c r="E170" s="37"/>
      <c r="F170" s="88"/>
      <c r="G170" s="38"/>
      <c r="H170" s="89"/>
      <c r="I170" s="111"/>
      <c r="J170" s="60">
        <v>4322000</v>
      </c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</row>
    <row r="171" spans="1:27" ht="22.5" customHeight="1">
      <c r="A171" s="281" t="s">
        <v>254</v>
      </c>
      <c r="B171" s="282"/>
      <c r="C171" s="282"/>
      <c r="D171" s="282"/>
      <c r="E171" s="26"/>
      <c r="F171" s="25"/>
      <c r="G171" s="205"/>
      <c r="H171" s="129"/>
      <c r="I171" s="110"/>
      <c r="J171" s="110"/>
      <c r="K171" s="205"/>
      <c r="L171" s="205"/>
      <c r="M171" s="205"/>
      <c r="N171" s="205"/>
      <c r="O171" s="205"/>
      <c r="P171" s="205"/>
      <c r="Q171" s="205"/>
      <c r="R171" s="205"/>
      <c r="S171" s="205"/>
      <c r="T171" s="205"/>
      <c r="U171" s="205"/>
      <c r="V171" s="205"/>
      <c r="W171" s="205"/>
      <c r="X171" s="205"/>
      <c r="Y171" s="205"/>
      <c r="Z171" s="205"/>
      <c r="AA171" s="205"/>
    </row>
    <row r="172" spans="1:27" s="39" customFormat="1" ht="53.25" customHeight="1">
      <c r="A172" s="200">
        <v>1</v>
      </c>
      <c r="B172" s="4" t="s">
        <v>844</v>
      </c>
      <c r="C172" s="200" t="s">
        <v>572</v>
      </c>
      <c r="D172" s="200" t="s">
        <v>27</v>
      </c>
      <c r="E172" s="64" t="s">
        <v>39</v>
      </c>
      <c r="F172" s="38" t="s">
        <v>39</v>
      </c>
      <c r="G172" s="4">
        <v>1913</v>
      </c>
      <c r="H172" s="89">
        <v>537</v>
      </c>
      <c r="I172" s="106"/>
      <c r="J172" s="106">
        <f>2182000+121380.34+60000</f>
        <v>2363380.34</v>
      </c>
      <c r="K172" s="4" t="s">
        <v>273</v>
      </c>
      <c r="L172" s="200">
        <v>1</v>
      </c>
      <c r="M172" s="200"/>
      <c r="N172" s="200"/>
      <c r="O172" s="200" t="s">
        <v>439</v>
      </c>
      <c r="P172" s="200" t="s">
        <v>31</v>
      </c>
      <c r="Q172" s="200" t="s">
        <v>165</v>
      </c>
      <c r="R172" s="200" t="s">
        <v>274</v>
      </c>
      <c r="S172" s="200" t="s">
        <v>184</v>
      </c>
      <c r="T172" s="200" t="s">
        <v>184</v>
      </c>
      <c r="U172" s="200" t="s">
        <v>184</v>
      </c>
      <c r="V172" s="200" t="s">
        <v>187</v>
      </c>
      <c r="W172" s="200" t="s">
        <v>214</v>
      </c>
      <c r="X172" s="200" t="s">
        <v>184</v>
      </c>
      <c r="Y172" s="38">
        <v>2</v>
      </c>
      <c r="Z172" s="38" t="s">
        <v>275</v>
      </c>
      <c r="AA172" s="38" t="s">
        <v>28</v>
      </c>
    </row>
    <row r="173" spans="1:27" s="39" customFormat="1" ht="57.75" customHeight="1">
      <c r="A173" s="200">
        <v>2</v>
      </c>
      <c r="B173" s="4" t="s">
        <v>276</v>
      </c>
      <c r="C173" s="200" t="s">
        <v>833</v>
      </c>
      <c r="D173" s="200" t="s">
        <v>27</v>
      </c>
      <c r="E173" s="64" t="s">
        <v>39</v>
      </c>
      <c r="F173" s="38" t="s">
        <v>39</v>
      </c>
      <c r="G173" s="4">
        <v>2010</v>
      </c>
      <c r="H173" s="89">
        <v>1391.1</v>
      </c>
      <c r="I173" s="106"/>
      <c r="J173" s="106">
        <v>7074000</v>
      </c>
      <c r="K173" s="4" t="s">
        <v>273</v>
      </c>
      <c r="L173" s="200">
        <v>2</v>
      </c>
      <c r="M173" s="200"/>
      <c r="N173" s="200"/>
      <c r="O173" s="200" t="s">
        <v>440</v>
      </c>
      <c r="P173" s="200" t="s">
        <v>191</v>
      </c>
      <c r="Q173" s="200"/>
      <c r="R173" s="200" t="s">
        <v>277</v>
      </c>
      <c r="S173" s="200" t="s">
        <v>278</v>
      </c>
      <c r="T173" s="200" t="s">
        <v>278</v>
      </c>
      <c r="U173" s="200" t="s">
        <v>278</v>
      </c>
      <c r="V173" s="200" t="s">
        <v>184</v>
      </c>
      <c r="W173" s="200" t="s">
        <v>214</v>
      </c>
      <c r="X173" s="200" t="s">
        <v>184</v>
      </c>
      <c r="Y173" s="38">
        <v>2</v>
      </c>
      <c r="Z173" s="38" t="s">
        <v>28</v>
      </c>
      <c r="AA173" s="38" t="s">
        <v>28</v>
      </c>
    </row>
    <row r="174" spans="1:27" ht="21" customHeight="1">
      <c r="A174" s="5"/>
      <c r="B174" s="279" t="s">
        <v>228</v>
      </c>
      <c r="C174" s="279"/>
      <c r="D174" s="2"/>
      <c r="E174" s="33"/>
      <c r="F174" s="10"/>
      <c r="G174" s="5"/>
      <c r="H174" s="128"/>
      <c r="I174" s="112"/>
      <c r="J174" s="113">
        <f>SUM(J172:J173)</f>
        <v>9437380.34</v>
      </c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1"/>
    </row>
    <row r="175" spans="1:27" ht="23.25" customHeight="1">
      <c r="A175" s="281" t="s">
        <v>287</v>
      </c>
      <c r="B175" s="281"/>
      <c r="C175" s="281"/>
      <c r="D175" s="281"/>
      <c r="E175" s="26"/>
      <c r="F175" s="26"/>
      <c r="G175" s="202"/>
      <c r="H175" s="130"/>
      <c r="I175" s="113"/>
      <c r="J175" s="113"/>
      <c r="K175" s="202"/>
      <c r="L175" s="202"/>
      <c r="M175" s="202"/>
      <c r="N175" s="202"/>
      <c r="O175" s="202"/>
      <c r="P175" s="202"/>
      <c r="Q175" s="202"/>
      <c r="R175" s="202"/>
      <c r="S175" s="202"/>
      <c r="T175" s="202"/>
      <c r="U175" s="202"/>
      <c r="V175" s="202"/>
      <c r="W175" s="202"/>
      <c r="X175" s="202"/>
      <c r="Y175" s="202"/>
      <c r="Z175" s="202"/>
      <c r="AA175" s="205"/>
    </row>
    <row r="176" spans="1:27" s="39" customFormat="1" ht="38.25">
      <c r="A176" s="200">
        <v>1</v>
      </c>
      <c r="B176" s="97" t="s">
        <v>953</v>
      </c>
      <c r="C176" s="200" t="s">
        <v>283</v>
      </c>
      <c r="D176" s="200" t="s">
        <v>27</v>
      </c>
      <c r="E176" s="38" t="s">
        <v>28</v>
      </c>
      <c r="F176" s="200" t="s">
        <v>290</v>
      </c>
      <c r="G176" s="97">
        <v>1936</v>
      </c>
      <c r="H176" s="177">
        <v>1057</v>
      </c>
      <c r="I176" s="65"/>
      <c r="J176" s="65">
        <f>4295000</f>
        <v>4295000</v>
      </c>
      <c r="K176" s="97" t="s">
        <v>291</v>
      </c>
      <c r="L176" s="200">
        <v>1</v>
      </c>
      <c r="M176" s="38" t="s">
        <v>396</v>
      </c>
      <c r="N176" s="200"/>
      <c r="O176" s="17" t="s">
        <v>27</v>
      </c>
      <c r="P176" s="4" t="s">
        <v>205</v>
      </c>
      <c r="Q176" s="4" t="s">
        <v>292</v>
      </c>
      <c r="R176" s="200" t="s">
        <v>274</v>
      </c>
      <c r="S176" s="200" t="s">
        <v>184</v>
      </c>
      <c r="T176" s="200" t="s">
        <v>184</v>
      </c>
      <c r="U176" s="200" t="s">
        <v>184</v>
      </c>
      <c r="V176" s="200" t="s">
        <v>184</v>
      </c>
      <c r="W176" s="200" t="s">
        <v>37</v>
      </c>
      <c r="X176" s="4" t="s">
        <v>184</v>
      </c>
      <c r="Y176" s="4">
        <v>3</v>
      </c>
      <c r="Z176" s="4" t="s">
        <v>27</v>
      </c>
      <c r="AA176" s="200" t="s">
        <v>28</v>
      </c>
    </row>
    <row r="177" spans="1:27" s="39" customFormat="1" ht="38.25">
      <c r="A177" s="200">
        <v>2</v>
      </c>
      <c r="B177" s="97" t="s">
        <v>289</v>
      </c>
      <c r="C177" s="200" t="s">
        <v>283</v>
      </c>
      <c r="D177" s="200" t="s">
        <v>27</v>
      </c>
      <c r="E177" s="38" t="s">
        <v>28</v>
      </c>
      <c r="F177" s="200" t="s">
        <v>28</v>
      </c>
      <c r="G177" s="97">
        <v>2002</v>
      </c>
      <c r="H177" s="127">
        <v>1768.65</v>
      </c>
      <c r="I177" s="65"/>
      <c r="J177" s="65">
        <v>5796000</v>
      </c>
      <c r="K177" s="97" t="s">
        <v>291</v>
      </c>
      <c r="L177" s="200">
        <v>2</v>
      </c>
      <c r="M177" s="38" t="s">
        <v>396</v>
      </c>
      <c r="N177" s="200"/>
      <c r="O177" s="17" t="s">
        <v>27</v>
      </c>
      <c r="P177" s="200" t="s">
        <v>191</v>
      </c>
      <c r="Q177" s="200" t="s">
        <v>192</v>
      </c>
      <c r="R177" s="200" t="s">
        <v>274</v>
      </c>
      <c r="S177" s="200" t="s">
        <v>184</v>
      </c>
      <c r="T177" s="200" t="s">
        <v>184</v>
      </c>
      <c r="U177" s="200" t="s">
        <v>184</v>
      </c>
      <c r="V177" s="200" t="s">
        <v>184</v>
      </c>
      <c r="W177" s="200" t="s">
        <v>37</v>
      </c>
      <c r="X177" s="200" t="s">
        <v>184</v>
      </c>
      <c r="Y177" s="200">
        <v>2</v>
      </c>
      <c r="Z177" s="200" t="s">
        <v>28</v>
      </c>
      <c r="AA177" s="200" t="s">
        <v>27</v>
      </c>
    </row>
    <row r="178" spans="1:27" s="39" customFormat="1" ht="39.75" customHeight="1">
      <c r="A178" s="200">
        <v>3</v>
      </c>
      <c r="B178" s="97" t="s">
        <v>293</v>
      </c>
      <c r="C178" s="200" t="s">
        <v>294</v>
      </c>
      <c r="D178" s="200" t="s">
        <v>27</v>
      </c>
      <c r="E178" s="38" t="s">
        <v>28</v>
      </c>
      <c r="F178" s="200" t="s">
        <v>28</v>
      </c>
      <c r="G178" s="97">
        <v>2011</v>
      </c>
      <c r="H178" s="127">
        <v>84.86</v>
      </c>
      <c r="I178" s="98"/>
      <c r="J178" s="98">
        <v>468000</v>
      </c>
      <c r="K178" s="97" t="s">
        <v>291</v>
      </c>
      <c r="L178" s="200">
        <v>3</v>
      </c>
      <c r="M178" s="38" t="s">
        <v>396</v>
      </c>
      <c r="N178" s="200"/>
      <c r="O178" s="17" t="s">
        <v>295</v>
      </c>
      <c r="P178" s="200" t="s">
        <v>68</v>
      </c>
      <c r="Q178" s="200" t="s">
        <v>165</v>
      </c>
      <c r="R178" s="200" t="s">
        <v>296</v>
      </c>
      <c r="S178" s="200" t="s">
        <v>184</v>
      </c>
      <c r="T178" s="200" t="s">
        <v>184</v>
      </c>
      <c r="U178" s="200" t="s">
        <v>297</v>
      </c>
      <c r="V178" s="200" t="s">
        <v>184</v>
      </c>
      <c r="W178" s="200" t="s">
        <v>37</v>
      </c>
      <c r="X178" s="200" t="s">
        <v>298</v>
      </c>
      <c r="Y178" s="200" t="s">
        <v>37</v>
      </c>
      <c r="Z178" s="200" t="s">
        <v>37</v>
      </c>
      <c r="AA178" s="200" t="s">
        <v>37</v>
      </c>
    </row>
    <row r="179" spans="1:27" s="39" customFormat="1" ht="38.25">
      <c r="A179" s="200">
        <v>4</v>
      </c>
      <c r="B179" s="97" t="s">
        <v>283</v>
      </c>
      <c r="C179" s="200" t="s">
        <v>283</v>
      </c>
      <c r="D179" s="200" t="s">
        <v>27</v>
      </c>
      <c r="E179" s="38" t="s">
        <v>28</v>
      </c>
      <c r="F179" s="200" t="s">
        <v>28</v>
      </c>
      <c r="G179" s="97">
        <v>1985</v>
      </c>
      <c r="H179" s="127">
        <v>1608.4</v>
      </c>
      <c r="I179" s="65"/>
      <c r="J179" s="65">
        <v>5271000</v>
      </c>
      <c r="K179" s="97" t="s">
        <v>291</v>
      </c>
      <c r="L179" s="200">
        <v>4</v>
      </c>
      <c r="M179" s="38" t="s">
        <v>396</v>
      </c>
      <c r="N179" s="200"/>
      <c r="O179" s="17" t="s">
        <v>299</v>
      </c>
      <c r="P179" s="200" t="s">
        <v>300</v>
      </c>
      <c r="Q179" s="200" t="s">
        <v>301</v>
      </c>
      <c r="R179" s="200" t="s">
        <v>302</v>
      </c>
      <c r="S179" s="200" t="s">
        <v>184</v>
      </c>
      <c r="T179" s="200" t="s">
        <v>184</v>
      </c>
      <c r="U179" s="200" t="s">
        <v>184</v>
      </c>
      <c r="V179" s="200" t="s">
        <v>184</v>
      </c>
      <c r="W179" s="200" t="s">
        <v>37</v>
      </c>
      <c r="X179" s="200" t="s">
        <v>34</v>
      </c>
      <c r="Y179" s="200">
        <v>3</v>
      </c>
      <c r="Z179" s="200" t="s">
        <v>27</v>
      </c>
      <c r="AA179" s="200" t="s">
        <v>28</v>
      </c>
    </row>
    <row r="180" spans="1:27" s="39" customFormat="1" ht="38.25">
      <c r="A180" s="200">
        <v>5</v>
      </c>
      <c r="B180" s="97" t="s">
        <v>954</v>
      </c>
      <c r="C180" s="200" t="s">
        <v>303</v>
      </c>
      <c r="D180" s="200" t="s">
        <v>27</v>
      </c>
      <c r="E180" s="38" t="s">
        <v>28</v>
      </c>
      <c r="F180" s="200" t="s">
        <v>28</v>
      </c>
      <c r="G180" s="97">
        <v>1994</v>
      </c>
      <c r="H180" s="127">
        <v>707</v>
      </c>
      <c r="I180" s="65"/>
      <c r="J180" s="65">
        <f>3595000+136234.8</f>
        <v>3731234.8</v>
      </c>
      <c r="K180" s="97" t="s">
        <v>291</v>
      </c>
      <c r="L180" s="200">
        <v>5</v>
      </c>
      <c r="M180" s="38" t="s">
        <v>396</v>
      </c>
      <c r="N180" s="200"/>
      <c r="O180" s="17" t="s">
        <v>304</v>
      </c>
      <c r="P180" s="200" t="s">
        <v>191</v>
      </c>
      <c r="Q180" s="200" t="s">
        <v>305</v>
      </c>
      <c r="R180" s="200" t="s">
        <v>306</v>
      </c>
      <c r="S180" s="200" t="s">
        <v>184</v>
      </c>
      <c r="T180" s="200" t="s">
        <v>184</v>
      </c>
      <c r="U180" s="200" t="s">
        <v>184</v>
      </c>
      <c r="V180" s="200" t="s">
        <v>184</v>
      </c>
      <c r="W180" s="200" t="s">
        <v>37</v>
      </c>
      <c r="X180" s="200" t="s">
        <v>184</v>
      </c>
      <c r="Y180" s="200">
        <v>1</v>
      </c>
      <c r="Z180" s="200" t="s">
        <v>28</v>
      </c>
      <c r="AA180" s="200" t="s">
        <v>28</v>
      </c>
    </row>
    <row r="181" spans="1:27" s="39" customFormat="1" ht="51.75" customHeight="1">
      <c r="A181" s="200">
        <v>6</v>
      </c>
      <c r="B181" s="4" t="s">
        <v>282</v>
      </c>
      <c r="C181" s="200" t="s">
        <v>283</v>
      </c>
      <c r="D181" s="200" t="s">
        <v>27</v>
      </c>
      <c r="E181" s="200" t="s">
        <v>28</v>
      </c>
      <c r="F181" s="200" t="s">
        <v>284</v>
      </c>
      <c r="G181" s="4" t="s">
        <v>736</v>
      </c>
      <c r="H181" s="127">
        <v>362</v>
      </c>
      <c r="I181" s="86"/>
      <c r="J181" s="86">
        <v>1471000</v>
      </c>
      <c r="K181" s="4" t="s">
        <v>285</v>
      </c>
      <c r="L181" s="200">
        <v>6</v>
      </c>
      <c r="M181" s="200" t="s">
        <v>570</v>
      </c>
      <c r="N181" s="200" t="s">
        <v>446</v>
      </c>
      <c r="O181" s="17"/>
      <c r="P181" s="200" t="s">
        <v>186</v>
      </c>
      <c r="Q181" s="200" t="s">
        <v>193</v>
      </c>
      <c r="R181" s="200" t="s">
        <v>286</v>
      </c>
      <c r="S181" s="200" t="s">
        <v>34</v>
      </c>
      <c r="T181" s="200" t="s">
        <v>34</v>
      </c>
      <c r="U181" s="200" t="s">
        <v>34</v>
      </c>
      <c r="V181" s="200" t="s">
        <v>34</v>
      </c>
      <c r="W181" s="200" t="s">
        <v>37</v>
      </c>
      <c r="X181" s="200" t="s">
        <v>184</v>
      </c>
      <c r="Y181" s="200">
        <v>2</v>
      </c>
      <c r="Z181" s="200" t="s">
        <v>865</v>
      </c>
      <c r="AA181" s="200" t="s">
        <v>28</v>
      </c>
    </row>
    <row r="182" spans="1:27" s="39" customFormat="1" ht="38.25">
      <c r="A182" s="200">
        <v>7</v>
      </c>
      <c r="B182" s="4" t="s">
        <v>270</v>
      </c>
      <c r="C182" s="200" t="s">
        <v>271</v>
      </c>
      <c r="D182" s="200" t="s">
        <v>27</v>
      </c>
      <c r="E182" s="200" t="s">
        <v>28</v>
      </c>
      <c r="F182" s="200" t="s">
        <v>28</v>
      </c>
      <c r="G182" s="4" t="s">
        <v>737</v>
      </c>
      <c r="H182" s="177">
        <v>231</v>
      </c>
      <c r="I182" s="85"/>
      <c r="J182" s="85">
        <v>939000</v>
      </c>
      <c r="K182" s="4" t="s">
        <v>738</v>
      </c>
      <c r="L182" s="200">
        <v>7</v>
      </c>
      <c r="M182" s="38" t="s">
        <v>567</v>
      </c>
      <c r="N182" s="200"/>
      <c r="O182" s="17"/>
      <c r="P182" s="4" t="s">
        <v>31</v>
      </c>
      <c r="Q182" s="4" t="s">
        <v>165</v>
      </c>
      <c r="R182" s="200" t="s">
        <v>431</v>
      </c>
      <c r="S182" s="200" t="s">
        <v>34</v>
      </c>
      <c r="T182" s="200" t="s">
        <v>34</v>
      </c>
      <c r="U182" s="200" t="s">
        <v>863</v>
      </c>
      <c r="V182" s="200" t="s">
        <v>34</v>
      </c>
      <c r="W182" s="200" t="s">
        <v>864</v>
      </c>
      <c r="X182" s="4" t="s">
        <v>432</v>
      </c>
      <c r="Y182" s="4">
        <v>2</v>
      </c>
      <c r="Z182" s="4" t="s">
        <v>433</v>
      </c>
      <c r="AA182" s="200" t="s">
        <v>28</v>
      </c>
    </row>
    <row r="183" spans="1:27" ht="22.5" customHeight="1">
      <c r="A183" s="279" t="s">
        <v>228</v>
      </c>
      <c r="B183" s="279"/>
      <c r="C183" s="279"/>
      <c r="D183" s="2"/>
      <c r="E183" s="33"/>
      <c r="F183" s="10"/>
      <c r="G183" s="5"/>
      <c r="H183" s="128"/>
      <c r="I183" s="112"/>
      <c r="J183" s="113">
        <f>SUM(J176:J182)</f>
        <v>21971234.8</v>
      </c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1"/>
    </row>
    <row r="184" spans="1:27" ht="23.25" customHeight="1">
      <c r="A184" s="280" t="s">
        <v>848</v>
      </c>
      <c r="B184" s="280"/>
      <c r="C184" s="280"/>
      <c r="D184" s="280"/>
      <c r="E184" s="280"/>
      <c r="F184" s="280"/>
      <c r="G184" s="201"/>
      <c r="H184" s="122"/>
      <c r="I184" s="60"/>
      <c r="J184" s="60"/>
      <c r="K184" s="201"/>
      <c r="L184" s="201"/>
      <c r="M184" s="201"/>
      <c r="N184" s="201"/>
      <c r="O184" s="201"/>
      <c r="P184" s="9"/>
      <c r="Q184" s="9"/>
      <c r="R184" s="9"/>
      <c r="S184" s="201"/>
      <c r="T184" s="201"/>
      <c r="U184" s="201"/>
      <c r="V184" s="201"/>
      <c r="W184" s="201"/>
      <c r="X184" s="201"/>
      <c r="Y184" s="8"/>
      <c r="Z184" s="8"/>
      <c r="AA184" s="8"/>
    </row>
    <row r="185" spans="1:27" s="39" customFormat="1" ht="48" customHeight="1">
      <c r="A185" s="200">
        <v>1</v>
      </c>
      <c r="B185" s="4" t="s">
        <v>409</v>
      </c>
      <c r="C185" s="200" t="s">
        <v>727</v>
      </c>
      <c r="D185" s="200" t="s">
        <v>27</v>
      </c>
      <c r="E185" s="200" t="s">
        <v>28</v>
      </c>
      <c r="F185" s="200" t="s">
        <v>28</v>
      </c>
      <c r="G185" s="200">
        <v>2019</v>
      </c>
      <c r="H185" s="89">
        <v>283.7</v>
      </c>
      <c r="I185" s="55"/>
      <c r="J185" s="55">
        <v>1421000</v>
      </c>
      <c r="K185" s="200" t="s">
        <v>408</v>
      </c>
      <c r="L185" s="4">
        <v>1</v>
      </c>
      <c r="M185" s="200" t="s">
        <v>411</v>
      </c>
      <c r="N185" s="200"/>
      <c r="O185" s="35" t="s">
        <v>728</v>
      </c>
      <c r="P185" s="292" t="s">
        <v>410</v>
      </c>
      <c r="Q185" s="292"/>
      <c r="R185" s="292"/>
      <c r="S185" s="200" t="s">
        <v>269</v>
      </c>
      <c r="T185" s="200" t="s">
        <v>269</v>
      </c>
      <c r="U185" s="200" t="s">
        <v>269</v>
      </c>
      <c r="V185" s="200" t="s">
        <v>269</v>
      </c>
      <c r="W185" s="200" t="s">
        <v>37</v>
      </c>
      <c r="X185" s="200" t="s">
        <v>269</v>
      </c>
      <c r="Y185" s="38">
        <v>1</v>
      </c>
      <c r="Z185" s="200" t="s">
        <v>729</v>
      </c>
      <c r="AA185" s="38" t="s">
        <v>28</v>
      </c>
    </row>
    <row r="186" spans="9:10" ht="18.75" customHeight="1">
      <c r="I186" s="114" t="s">
        <v>317</v>
      </c>
      <c r="J186" s="179">
        <v>1421000</v>
      </c>
    </row>
    <row r="188" spans="9:10" ht="19.5" customHeight="1">
      <c r="I188" s="114" t="s">
        <v>481</v>
      </c>
      <c r="J188" s="180">
        <f>SUM(J186,J183,J174,J170,J167,J160,J148)</f>
        <v>114589377.3</v>
      </c>
    </row>
  </sheetData>
  <sheetProtection selectLockedCells="1" selectUnlockedCells="1"/>
  <mergeCells count="46">
    <mergeCell ref="P185:R185"/>
    <mergeCell ref="A184:F184"/>
    <mergeCell ref="K7:K8"/>
    <mergeCell ref="A175:D175"/>
    <mergeCell ref="A183:C183"/>
    <mergeCell ref="G7:G8"/>
    <mergeCell ref="A167:C167"/>
    <mergeCell ref="A148:G148"/>
    <mergeCell ref="D7:D8"/>
    <mergeCell ref="P166:R166"/>
    <mergeCell ref="AA2:AA3"/>
    <mergeCell ref="O7:O8"/>
    <mergeCell ref="T7:T8"/>
    <mergeCell ref="B7:B8"/>
    <mergeCell ref="C7:C8"/>
    <mergeCell ref="D2:D3"/>
    <mergeCell ref="Z7:Z8"/>
    <mergeCell ref="Z2:Z3"/>
    <mergeCell ref="P2:R2"/>
    <mergeCell ref="S2:X2"/>
    <mergeCell ref="Y2:Y3"/>
    <mergeCell ref="G2:G3"/>
    <mergeCell ref="A160:C160"/>
    <mergeCell ref="B2:B3"/>
    <mergeCell ref="F7:F8"/>
    <mergeCell ref="R7:R8"/>
    <mergeCell ref="F2:F3"/>
    <mergeCell ref="E2:E3"/>
    <mergeCell ref="H2:H3"/>
    <mergeCell ref="N2:N3"/>
    <mergeCell ref="A161:F161"/>
    <mergeCell ref="A4:F4"/>
    <mergeCell ref="L2:L3"/>
    <mergeCell ref="A2:A3"/>
    <mergeCell ref="M2:M3"/>
    <mergeCell ref="J2:J3"/>
    <mergeCell ref="A1:J1"/>
    <mergeCell ref="Y7:Y8"/>
    <mergeCell ref="O2:O3"/>
    <mergeCell ref="B174:C174"/>
    <mergeCell ref="A149:F149"/>
    <mergeCell ref="A171:D171"/>
    <mergeCell ref="B170:C170"/>
    <mergeCell ref="K2:K3"/>
    <mergeCell ref="S7:S8"/>
    <mergeCell ref="C2:C3"/>
  </mergeCells>
  <printOptions horizontalCentered="1"/>
  <pageMargins left="0.2755905511811024" right="0.2755905511811024" top="0.6692913385826772" bottom="0.6692913385826772" header="0.7874015748031497" footer="0.7874015748031497"/>
  <pageSetup horizontalDpi="300" verticalDpi="300" orientation="landscape" pageOrder="overThenDown" paperSize="9" scale="74" r:id="rId3"/>
  <rowBreaks count="5" manualBreakCount="5">
    <brk id="83" max="27" man="1"/>
    <brk id="103" max="27" man="1"/>
    <brk id="124" max="27" man="1"/>
    <brk id="145" max="27" man="1"/>
    <brk id="167" max="27" man="1"/>
  </rowBreaks>
  <colBreaks count="1" manualBreakCount="1">
    <brk id="11" max="192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66"/>
  <sheetViews>
    <sheetView view="pageBreakPreview" zoomScale="90" zoomScaleNormal="110" zoomScaleSheetLayoutView="90" zoomScalePageLayoutView="0" workbookViewId="0" topLeftCell="A1">
      <selection activeCell="F46" sqref="F46"/>
    </sheetView>
  </sheetViews>
  <sheetFormatPr defaultColWidth="9.00390625" defaultRowHeight="12.75"/>
  <cols>
    <col min="1" max="1" width="5.57421875" style="31" customWidth="1"/>
    <col min="2" max="2" width="47.7109375" style="196" customWidth="1"/>
    <col min="3" max="3" width="11.140625" style="31" customWidth="1"/>
    <col min="4" max="4" width="16.28125" style="197" customWidth="1"/>
    <col min="5" max="5" width="12.140625" style="34" customWidth="1"/>
    <col min="6" max="6" width="11.140625" style="34" customWidth="1"/>
    <col min="7" max="37" width="9.00390625" style="34" customWidth="1"/>
    <col min="38" max="16384" width="9.00390625" style="22" customWidth="1"/>
  </cols>
  <sheetData>
    <row r="1" spans="1:37" s="23" customFormat="1" ht="12.75">
      <c r="A1" s="136"/>
      <c r="B1" s="188" t="s">
        <v>484</v>
      </c>
      <c r="C1" s="189"/>
      <c r="D1" s="190" t="s">
        <v>488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</row>
    <row r="2" spans="1:37" s="23" customFormat="1" ht="22.5" customHeight="1">
      <c r="A2" s="281" t="s">
        <v>931</v>
      </c>
      <c r="B2" s="281"/>
      <c r="C2" s="281"/>
      <c r="D2" s="281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</row>
    <row r="3" spans="1:37" s="131" customFormat="1" ht="15" customHeight="1">
      <c r="A3" s="298" t="s">
        <v>926</v>
      </c>
      <c r="B3" s="298"/>
      <c r="C3" s="298"/>
      <c r="D3" s="298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</row>
    <row r="4" spans="1:4" ht="25.5">
      <c r="A4" s="6" t="s">
        <v>11</v>
      </c>
      <c r="B4" s="6" t="s">
        <v>230</v>
      </c>
      <c r="C4" s="6" t="s">
        <v>231</v>
      </c>
      <c r="D4" s="107" t="s">
        <v>232</v>
      </c>
    </row>
    <row r="5" spans="1:37" s="57" customFormat="1" ht="15" customHeight="1">
      <c r="A5" s="148">
        <v>1</v>
      </c>
      <c r="B5" s="4" t="s">
        <v>233</v>
      </c>
      <c r="C5" s="4">
        <v>2018</v>
      </c>
      <c r="D5" s="103">
        <v>4723.2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</row>
    <row r="6" spans="1:37" s="57" customFormat="1" ht="16.5" customHeight="1">
      <c r="A6" s="148">
        <v>2</v>
      </c>
      <c r="B6" s="148" t="s">
        <v>340</v>
      </c>
      <c r="C6" s="148">
        <v>2018</v>
      </c>
      <c r="D6" s="84">
        <v>814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</row>
    <row r="7" spans="1:37" s="57" customFormat="1" ht="16.5" customHeight="1">
      <c r="A7" s="148">
        <v>3</v>
      </c>
      <c r="B7" s="148" t="s">
        <v>340</v>
      </c>
      <c r="C7" s="148">
        <v>2019</v>
      </c>
      <c r="D7" s="84">
        <v>959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</row>
    <row r="8" spans="1:37" s="57" customFormat="1" ht="16.5" customHeight="1">
      <c r="A8" s="148">
        <v>4</v>
      </c>
      <c r="B8" s="148" t="s">
        <v>341</v>
      </c>
      <c r="C8" s="148">
        <v>2019</v>
      </c>
      <c r="D8" s="84">
        <v>4305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</row>
    <row r="9" spans="1:37" s="57" customFormat="1" ht="27.75" customHeight="1">
      <c r="A9" s="148">
        <v>5</v>
      </c>
      <c r="B9" s="148" t="s">
        <v>838</v>
      </c>
      <c r="C9" s="148">
        <v>2019</v>
      </c>
      <c r="D9" s="84">
        <v>12546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</row>
    <row r="10" spans="1:37" s="57" customFormat="1" ht="16.5" customHeight="1">
      <c r="A10" s="148">
        <v>6</v>
      </c>
      <c r="B10" s="148" t="s">
        <v>342</v>
      </c>
      <c r="C10" s="148">
        <v>2019</v>
      </c>
      <c r="D10" s="84">
        <v>2460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</row>
    <row r="11" spans="1:37" s="57" customFormat="1" ht="23.25" customHeight="1">
      <c r="A11" s="148">
        <v>7</v>
      </c>
      <c r="B11" s="148" t="s">
        <v>343</v>
      </c>
      <c r="C11" s="148">
        <v>2019</v>
      </c>
      <c r="D11" s="84">
        <v>2212.77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</row>
    <row r="12" spans="1:37" s="57" customFormat="1" ht="16.5" customHeight="1">
      <c r="A12" s="148">
        <v>8</v>
      </c>
      <c r="B12" s="148" t="s">
        <v>344</v>
      </c>
      <c r="C12" s="148">
        <v>2019</v>
      </c>
      <c r="D12" s="84">
        <v>1228.77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</row>
    <row r="13" spans="1:37" s="57" customFormat="1" ht="16.5" customHeight="1">
      <c r="A13" s="148">
        <v>9</v>
      </c>
      <c r="B13" s="38" t="s">
        <v>345</v>
      </c>
      <c r="C13" s="38">
        <v>2018</v>
      </c>
      <c r="D13" s="84">
        <v>30996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</row>
    <row r="14" spans="1:37" s="57" customFormat="1" ht="31.5" customHeight="1">
      <c r="A14" s="148">
        <v>10</v>
      </c>
      <c r="B14" s="148" t="s">
        <v>346</v>
      </c>
      <c r="C14" s="148">
        <v>2018</v>
      </c>
      <c r="D14" s="84">
        <v>147381.06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</row>
    <row r="15" spans="1:37" s="57" customFormat="1" ht="16.5" customHeight="1">
      <c r="A15" s="148">
        <v>11</v>
      </c>
      <c r="B15" s="148" t="s">
        <v>347</v>
      </c>
      <c r="C15" s="148">
        <v>2018</v>
      </c>
      <c r="D15" s="84">
        <v>34440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7" s="57" customFormat="1" ht="16.5" customHeight="1">
      <c r="A16" s="148">
        <v>12</v>
      </c>
      <c r="B16" s="148" t="s">
        <v>463</v>
      </c>
      <c r="C16" s="148">
        <v>2018</v>
      </c>
      <c r="D16" s="84">
        <v>46715.4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37" s="57" customFormat="1" ht="16.5" customHeight="1">
      <c r="A17" s="148">
        <v>13</v>
      </c>
      <c r="B17" s="148" t="s">
        <v>348</v>
      </c>
      <c r="C17" s="148">
        <v>2018</v>
      </c>
      <c r="D17" s="84">
        <v>7380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37" s="57" customFormat="1" ht="27.75" customHeight="1">
      <c r="A18" s="148">
        <v>14</v>
      </c>
      <c r="B18" s="148" t="s">
        <v>923</v>
      </c>
      <c r="C18" s="148">
        <v>2018</v>
      </c>
      <c r="D18" s="84">
        <v>71032.5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</row>
    <row r="19" spans="1:37" s="57" customFormat="1" ht="25.5" customHeight="1">
      <c r="A19" s="148">
        <v>15</v>
      </c>
      <c r="B19" s="148" t="s">
        <v>922</v>
      </c>
      <c r="C19" s="148">
        <v>2019</v>
      </c>
      <c r="D19" s="84">
        <v>46740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</row>
    <row r="20" spans="1:37" s="57" customFormat="1" ht="25.5" customHeight="1">
      <c r="A20" s="148">
        <v>16</v>
      </c>
      <c r="B20" s="148" t="s">
        <v>921</v>
      </c>
      <c r="C20" s="148">
        <v>2021</v>
      </c>
      <c r="D20" s="84">
        <v>4243.5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</row>
    <row r="21" spans="1:37" s="57" customFormat="1" ht="16.5" customHeight="1">
      <c r="A21" s="148">
        <v>17</v>
      </c>
      <c r="B21" s="148" t="s">
        <v>349</v>
      </c>
      <c r="C21" s="148">
        <v>2018</v>
      </c>
      <c r="D21" s="84">
        <v>7257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</row>
    <row r="22" spans="1:37" s="57" customFormat="1" ht="16.5" customHeight="1">
      <c r="A22" s="148">
        <v>18</v>
      </c>
      <c r="B22" s="148" t="s">
        <v>350</v>
      </c>
      <c r="C22" s="148">
        <v>2018</v>
      </c>
      <c r="D22" s="84">
        <v>17835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</row>
    <row r="23" spans="1:37" s="57" customFormat="1" ht="16.5" customHeight="1">
      <c r="A23" s="148">
        <v>19</v>
      </c>
      <c r="B23" s="148" t="s">
        <v>763</v>
      </c>
      <c r="C23" s="148">
        <v>2022</v>
      </c>
      <c r="D23" s="84">
        <v>4050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</row>
    <row r="24" spans="1:37" s="57" customFormat="1" ht="26.25" customHeight="1">
      <c r="A24" s="148">
        <v>20</v>
      </c>
      <c r="B24" s="148" t="s">
        <v>924</v>
      </c>
      <c r="C24" s="148">
        <v>2021</v>
      </c>
      <c r="D24" s="84">
        <v>4674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</row>
    <row r="25" spans="1:37" s="57" customFormat="1" ht="153">
      <c r="A25" s="148">
        <v>21</v>
      </c>
      <c r="B25" s="148" t="s">
        <v>890</v>
      </c>
      <c r="C25" s="148">
        <v>2023</v>
      </c>
      <c r="D25" s="84">
        <v>9999.99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</row>
    <row r="26" spans="1:37" s="23" customFormat="1" ht="16.5" customHeight="1">
      <c r="A26" s="5"/>
      <c r="B26" s="181" t="s">
        <v>228</v>
      </c>
      <c r="C26" s="182"/>
      <c r="D26" s="183">
        <f>SUM(D5:D25)</f>
        <v>461993.19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</row>
    <row r="27" spans="1:37" s="132" customFormat="1" ht="27.75" customHeight="1">
      <c r="A27" s="298" t="s">
        <v>930</v>
      </c>
      <c r="B27" s="298"/>
      <c r="C27" s="298"/>
      <c r="D27" s="298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</row>
    <row r="28" spans="1:37" s="57" customFormat="1" ht="24.75" customHeight="1">
      <c r="A28" s="148">
        <v>1</v>
      </c>
      <c r="B28" s="148" t="s">
        <v>351</v>
      </c>
      <c r="C28" s="4">
        <v>2019</v>
      </c>
      <c r="D28" s="103">
        <v>3800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</row>
    <row r="29" spans="1:37" s="57" customFormat="1" ht="18" customHeight="1">
      <c r="A29" s="220">
        <v>2</v>
      </c>
      <c r="B29" s="38" t="s">
        <v>507</v>
      </c>
      <c r="C29" s="4">
        <v>2021</v>
      </c>
      <c r="D29" s="103">
        <v>1453.98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</row>
    <row r="30" spans="1:37" s="57" customFormat="1" ht="18" customHeight="1">
      <c r="A30" s="220">
        <v>3</v>
      </c>
      <c r="B30" s="38" t="s">
        <v>764</v>
      </c>
      <c r="C30" s="4">
        <v>2021</v>
      </c>
      <c r="D30" s="103">
        <v>1448.98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</row>
    <row r="31" spans="1:37" s="57" customFormat="1" ht="18" customHeight="1">
      <c r="A31" s="248">
        <v>4</v>
      </c>
      <c r="B31" s="148" t="s">
        <v>506</v>
      </c>
      <c r="C31" s="4">
        <v>2020</v>
      </c>
      <c r="D31" s="103">
        <v>12115.84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</row>
    <row r="32" spans="1:37" s="57" customFormat="1" ht="18" customHeight="1">
      <c r="A32" s="248">
        <v>5</v>
      </c>
      <c r="B32" s="148" t="s">
        <v>765</v>
      </c>
      <c r="C32" s="148">
        <v>2022</v>
      </c>
      <c r="D32" s="84">
        <v>2945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</row>
    <row r="33" spans="1:37" s="57" customFormat="1" ht="18" customHeight="1">
      <c r="A33" s="248">
        <v>6</v>
      </c>
      <c r="B33" s="148" t="s">
        <v>766</v>
      </c>
      <c r="C33" s="148">
        <v>2022</v>
      </c>
      <c r="D33" s="84">
        <v>1960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</row>
    <row r="34" spans="1:37" s="57" customFormat="1" ht="18" customHeight="1">
      <c r="A34" s="248">
        <v>7</v>
      </c>
      <c r="B34" s="148" t="s">
        <v>766</v>
      </c>
      <c r="C34" s="148">
        <v>2022</v>
      </c>
      <c r="D34" s="84">
        <v>1939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</row>
    <row r="35" spans="1:37" s="57" customFormat="1" ht="18" customHeight="1">
      <c r="A35" s="248">
        <v>8</v>
      </c>
      <c r="B35" s="148" t="s">
        <v>767</v>
      </c>
      <c r="C35" s="148">
        <v>2022</v>
      </c>
      <c r="D35" s="84">
        <v>1569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</row>
    <row r="36" spans="1:37" s="57" customFormat="1" ht="18" customHeight="1">
      <c r="A36" s="248">
        <v>9</v>
      </c>
      <c r="B36" s="148" t="s">
        <v>767</v>
      </c>
      <c r="C36" s="148">
        <v>2022</v>
      </c>
      <c r="D36" s="84">
        <v>1569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</row>
    <row r="37" spans="1:37" s="57" customFormat="1" ht="25.5">
      <c r="A37" s="248">
        <v>10</v>
      </c>
      <c r="B37" s="148" t="s">
        <v>892</v>
      </c>
      <c r="C37" s="148">
        <v>2023</v>
      </c>
      <c r="D37" s="84">
        <v>1570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</row>
    <row r="38" spans="1:37" s="57" customFormat="1" ht="38.25">
      <c r="A38" s="248">
        <v>11</v>
      </c>
      <c r="B38" s="148" t="s">
        <v>891</v>
      </c>
      <c r="C38" s="148">
        <v>2023</v>
      </c>
      <c r="D38" s="84">
        <v>8076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</row>
    <row r="39" spans="1:37" s="23" customFormat="1" ht="15" customHeight="1">
      <c r="A39" s="5"/>
      <c r="B39" s="6" t="s">
        <v>228</v>
      </c>
      <c r="C39" s="5"/>
      <c r="D39" s="107">
        <f>SUM(D28:D38)</f>
        <v>38446.8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</row>
    <row r="40" spans="1:37" s="131" customFormat="1" ht="20.25" customHeight="1">
      <c r="A40" s="298" t="s">
        <v>464</v>
      </c>
      <c r="B40" s="298"/>
      <c r="C40" s="298"/>
      <c r="D40" s="298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</row>
    <row r="41" spans="1:37" s="23" customFormat="1" ht="16.5" customHeight="1">
      <c r="A41" s="148">
        <v>1</v>
      </c>
      <c r="B41" s="148" t="s">
        <v>352</v>
      </c>
      <c r="C41" s="148">
        <v>2019</v>
      </c>
      <c r="D41" s="84">
        <v>1230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</row>
    <row r="42" spans="1:37" s="23" customFormat="1" ht="14.25" customHeight="1">
      <c r="A42" s="148">
        <v>2</v>
      </c>
      <c r="B42" s="148" t="s">
        <v>352</v>
      </c>
      <c r="C42" s="148">
        <v>2020</v>
      </c>
      <c r="D42" s="84">
        <v>495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</row>
    <row r="43" spans="1:4" s="34" customFormat="1" ht="15" customHeight="1">
      <c r="A43" s="148">
        <v>3</v>
      </c>
      <c r="B43" s="148" t="s">
        <v>508</v>
      </c>
      <c r="C43" s="148">
        <v>2021</v>
      </c>
      <c r="D43" s="84">
        <v>3924.45</v>
      </c>
    </row>
    <row r="44" spans="1:4" s="34" customFormat="1" ht="25.5">
      <c r="A44" s="148">
        <v>4</v>
      </c>
      <c r="B44" s="148" t="s">
        <v>893</v>
      </c>
      <c r="C44" s="148">
        <v>2023</v>
      </c>
      <c r="D44" s="84">
        <v>4467</v>
      </c>
    </row>
    <row r="45" spans="1:37" s="23" customFormat="1" ht="18" customHeight="1">
      <c r="A45" s="5"/>
      <c r="B45" s="6" t="s">
        <v>228</v>
      </c>
      <c r="C45" s="5"/>
      <c r="D45" s="107">
        <f>SUM(D41:D44)</f>
        <v>10116.45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</row>
    <row r="46" spans="1:4" ht="20.25" customHeight="1">
      <c r="A46" s="281" t="s">
        <v>941</v>
      </c>
      <c r="B46" s="281"/>
      <c r="C46" s="281"/>
      <c r="D46" s="281"/>
    </row>
    <row r="47" spans="1:37" s="131" customFormat="1" ht="17.25" customHeight="1">
      <c r="A47" s="298" t="s">
        <v>482</v>
      </c>
      <c r="B47" s="298"/>
      <c r="C47" s="298"/>
      <c r="D47" s="298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</row>
    <row r="48" spans="1:37" s="208" customFormat="1" ht="17.25" customHeight="1">
      <c r="A48" s="219">
        <v>1</v>
      </c>
      <c r="B48" s="219" t="s">
        <v>545</v>
      </c>
      <c r="C48" s="219">
        <v>2018</v>
      </c>
      <c r="D48" s="84">
        <v>1098.78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</row>
    <row r="49" spans="1:37" s="57" customFormat="1" ht="17.25" customHeight="1">
      <c r="A49" s="148">
        <v>2</v>
      </c>
      <c r="B49" s="148" t="s">
        <v>546</v>
      </c>
      <c r="C49" s="148">
        <v>2020</v>
      </c>
      <c r="D49" s="84">
        <v>13900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</row>
    <row r="50" spans="1:37" s="57" customFormat="1" ht="27.75" customHeight="1">
      <c r="A50" s="148">
        <v>3</v>
      </c>
      <c r="B50" s="148" t="s">
        <v>414</v>
      </c>
      <c r="C50" s="148">
        <v>2020</v>
      </c>
      <c r="D50" s="84">
        <v>11800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</row>
    <row r="51" spans="1:37" s="57" customFormat="1" ht="20.25" customHeight="1">
      <c r="A51" s="148">
        <v>4</v>
      </c>
      <c r="B51" s="148" t="s">
        <v>725</v>
      </c>
      <c r="C51" s="148">
        <v>2022</v>
      </c>
      <c r="D51" s="84">
        <v>198515</v>
      </c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</row>
    <row r="52" spans="1:4" ht="18.75" customHeight="1">
      <c r="A52" s="5"/>
      <c r="B52" s="6" t="s">
        <v>228</v>
      </c>
      <c r="C52" s="5"/>
      <c r="D52" s="107">
        <f>SUM(D48:D51)</f>
        <v>225313.78</v>
      </c>
    </row>
    <row r="53" spans="1:37" s="131" customFormat="1" ht="18" customHeight="1">
      <c r="A53" s="298" t="s">
        <v>929</v>
      </c>
      <c r="B53" s="298"/>
      <c r="C53" s="298"/>
      <c r="D53" s="298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</row>
    <row r="54" spans="1:37" s="208" customFormat="1" ht="18" customHeight="1">
      <c r="A54" s="219">
        <v>1</v>
      </c>
      <c r="B54" s="219" t="s">
        <v>547</v>
      </c>
      <c r="C54" s="219">
        <v>2018</v>
      </c>
      <c r="D54" s="85">
        <v>2128.67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</row>
    <row r="55" spans="1:4" ht="21" customHeight="1">
      <c r="A55" s="5"/>
      <c r="B55" s="6" t="s">
        <v>228</v>
      </c>
      <c r="C55" s="5"/>
      <c r="D55" s="107">
        <f>SUM(D54)</f>
        <v>2128.67</v>
      </c>
    </row>
    <row r="56" spans="1:37" s="131" customFormat="1" ht="20.25" customHeight="1">
      <c r="A56" s="298" t="s">
        <v>483</v>
      </c>
      <c r="B56" s="298"/>
      <c r="C56" s="298"/>
      <c r="D56" s="298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</row>
    <row r="57" spans="1:37" s="57" customFormat="1" ht="18" customHeight="1">
      <c r="A57" s="148">
        <v>1</v>
      </c>
      <c r="B57" s="148" t="s">
        <v>837</v>
      </c>
      <c r="C57" s="148">
        <v>2020</v>
      </c>
      <c r="D57" s="84">
        <v>23585.6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</row>
    <row r="58" spans="1:4" ht="18" customHeight="1">
      <c r="A58" s="58"/>
      <c r="B58" s="279" t="s">
        <v>228</v>
      </c>
      <c r="C58" s="279" t="s">
        <v>237</v>
      </c>
      <c r="D58" s="107">
        <f>SUM(D57:D57)</f>
        <v>23585.6</v>
      </c>
    </row>
    <row r="59" spans="1:4" ht="17.25" customHeight="1">
      <c r="A59" s="281" t="s">
        <v>928</v>
      </c>
      <c r="B59" s="281"/>
      <c r="C59" s="281"/>
      <c r="D59" s="281"/>
    </row>
    <row r="60" spans="1:37" s="131" customFormat="1" ht="22.5" customHeight="1">
      <c r="A60" s="298" t="s">
        <v>927</v>
      </c>
      <c r="B60" s="298"/>
      <c r="C60" s="298"/>
      <c r="D60" s="298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</row>
    <row r="61" spans="1:4" ht="24.75" customHeight="1">
      <c r="A61" s="6" t="s">
        <v>11</v>
      </c>
      <c r="B61" s="6" t="s">
        <v>230</v>
      </c>
      <c r="C61" s="6" t="s">
        <v>231</v>
      </c>
      <c r="D61" s="107" t="s">
        <v>232</v>
      </c>
    </row>
    <row r="62" spans="1:37" s="57" customFormat="1" ht="18" customHeight="1">
      <c r="A62" s="148">
        <v>1</v>
      </c>
      <c r="B62" s="148" t="s">
        <v>607</v>
      </c>
      <c r="C62" s="148">
        <v>2022</v>
      </c>
      <c r="D62" s="103">
        <v>10516.5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</row>
    <row r="63" spans="1:37" s="57" customFormat="1" ht="18" customHeight="1">
      <c r="A63" s="148">
        <v>2</v>
      </c>
      <c r="B63" s="148" t="s">
        <v>607</v>
      </c>
      <c r="C63" s="148">
        <v>2022</v>
      </c>
      <c r="D63" s="103">
        <v>10516.5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</row>
    <row r="64" spans="1:37" s="57" customFormat="1" ht="28.5" customHeight="1">
      <c r="A64" s="148">
        <v>3</v>
      </c>
      <c r="B64" s="148" t="s">
        <v>829</v>
      </c>
      <c r="C64" s="148">
        <v>2022</v>
      </c>
      <c r="D64" s="103">
        <v>4551</v>
      </c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</row>
    <row r="65" spans="1:37" s="57" customFormat="1" ht="18" customHeight="1">
      <c r="A65" s="148">
        <v>4</v>
      </c>
      <c r="B65" s="148" t="s">
        <v>608</v>
      </c>
      <c r="C65" s="148">
        <v>2022</v>
      </c>
      <c r="D65" s="103">
        <v>7749</v>
      </c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</row>
    <row r="66" spans="1:37" s="57" customFormat="1" ht="27" customHeight="1">
      <c r="A66" s="148">
        <v>5</v>
      </c>
      <c r="B66" s="148" t="s">
        <v>609</v>
      </c>
      <c r="C66" s="148">
        <v>2022</v>
      </c>
      <c r="D66" s="103">
        <v>5904</v>
      </c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</row>
    <row r="67" spans="1:37" s="57" customFormat="1" ht="25.5" customHeight="1">
      <c r="A67" s="148">
        <v>6</v>
      </c>
      <c r="B67" s="148" t="s">
        <v>610</v>
      </c>
      <c r="C67" s="148">
        <v>2022</v>
      </c>
      <c r="D67" s="103">
        <v>4120.5</v>
      </c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</row>
    <row r="68" spans="1:37" s="57" customFormat="1" ht="38.25" customHeight="1">
      <c r="A68" s="148">
        <v>7</v>
      </c>
      <c r="B68" s="148" t="s">
        <v>611</v>
      </c>
      <c r="C68" s="148">
        <v>2022</v>
      </c>
      <c r="D68" s="103">
        <v>2767.5</v>
      </c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</row>
    <row r="69" spans="1:37" s="57" customFormat="1" ht="27" customHeight="1">
      <c r="A69" s="148">
        <v>8</v>
      </c>
      <c r="B69" s="148" t="s">
        <v>612</v>
      </c>
      <c r="C69" s="148">
        <v>2022</v>
      </c>
      <c r="D69" s="103">
        <v>4059</v>
      </c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</row>
    <row r="70" spans="1:37" s="57" customFormat="1" ht="22.5" customHeight="1">
      <c r="A70" s="148">
        <v>9</v>
      </c>
      <c r="B70" s="148" t="s">
        <v>613</v>
      </c>
      <c r="C70" s="148">
        <v>2022</v>
      </c>
      <c r="D70" s="103">
        <v>1303.8</v>
      </c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</row>
    <row r="71" spans="1:37" s="57" customFormat="1" ht="25.5" customHeight="1">
      <c r="A71" s="148">
        <v>10</v>
      </c>
      <c r="B71" s="148" t="s">
        <v>614</v>
      </c>
      <c r="C71" s="148">
        <v>2022</v>
      </c>
      <c r="D71" s="84">
        <v>1414.5</v>
      </c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</row>
    <row r="72" spans="1:37" s="57" customFormat="1" ht="18" customHeight="1">
      <c r="A72" s="148">
        <v>11</v>
      </c>
      <c r="B72" s="148" t="s">
        <v>615</v>
      </c>
      <c r="C72" s="148">
        <v>2022</v>
      </c>
      <c r="D72" s="84">
        <v>799.5</v>
      </c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</row>
    <row r="73" spans="1:37" s="57" customFormat="1" ht="26.25" customHeight="1">
      <c r="A73" s="148">
        <v>12</v>
      </c>
      <c r="B73" s="148" t="s">
        <v>616</v>
      </c>
      <c r="C73" s="148">
        <v>2022</v>
      </c>
      <c r="D73" s="84">
        <v>922.5</v>
      </c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</row>
    <row r="74" spans="1:37" s="57" customFormat="1" ht="18" customHeight="1">
      <c r="A74" s="148">
        <v>13</v>
      </c>
      <c r="B74" s="148" t="s">
        <v>617</v>
      </c>
      <c r="C74" s="148">
        <v>2022</v>
      </c>
      <c r="D74" s="84">
        <v>2214</v>
      </c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</row>
    <row r="75" spans="1:37" s="57" customFormat="1" ht="26.25" customHeight="1">
      <c r="A75" s="148">
        <v>14</v>
      </c>
      <c r="B75" s="148" t="s">
        <v>618</v>
      </c>
      <c r="C75" s="148">
        <v>2022</v>
      </c>
      <c r="D75" s="84">
        <v>3936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</row>
    <row r="76" spans="1:37" s="57" customFormat="1" ht="36" customHeight="1">
      <c r="A76" s="148">
        <v>15</v>
      </c>
      <c r="B76" s="148" t="s">
        <v>619</v>
      </c>
      <c r="C76" s="148">
        <v>2022</v>
      </c>
      <c r="D76" s="84">
        <v>9163.5</v>
      </c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</row>
    <row r="77" spans="1:37" s="57" customFormat="1" ht="42.75" customHeight="1">
      <c r="A77" s="148">
        <v>16</v>
      </c>
      <c r="B77" s="148" t="s">
        <v>620</v>
      </c>
      <c r="C77" s="148">
        <v>2022</v>
      </c>
      <c r="D77" s="84">
        <v>1230</v>
      </c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</row>
    <row r="78" spans="1:4" ht="12.75">
      <c r="A78" s="148"/>
      <c r="B78" s="150" t="s">
        <v>228</v>
      </c>
      <c r="C78" s="148"/>
      <c r="D78" s="155">
        <f>SUM(D62:D77)</f>
        <v>71167.8</v>
      </c>
    </row>
    <row r="79" spans="1:4" ht="15.75" customHeight="1">
      <c r="A79" s="281" t="s">
        <v>925</v>
      </c>
      <c r="B79" s="281"/>
      <c r="C79" s="281"/>
      <c r="D79" s="281"/>
    </row>
    <row r="80" spans="1:37" s="131" customFormat="1" ht="15.75" customHeight="1">
      <c r="A80" s="298" t="s">
        <v>926</v>
      </c>
      <c r="B80" s="298"/>
      <c r="C80" s="298"/>
      <c r="D80" s="298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</row>
    <row r="81" spans="1:4" ht="23.25" customHeight="1">
      <c r="A81" s="6" t="s">
        <v>11</v>
      </c>
      <c r="B81" s="6" t="s">
        <v>230</v>
      </c>
      <c r="C81" s="6" t="s">
        <v>231</v>
      </c>
      <c r="D81" s="107" t="s">
        <v>232</v>
      </c>
    </row>
    <row r="82" spans="1:37" s="57" customFormat="1" ht="17.25" customHeight="1">
      <c r="A82" s="148">
        <v>1</v>
      </c>
      <c r="B82" s="4" t="s">
        <v>600</v>
      </c>
      <c r="C82" s="4">
        <v>2019</v>
      </c>
      <c r="D82" s="55">
        <v>1399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</row>
    <row r="83" spans="1:37" s="57" customFormat="1" ht="15.75" customHeight="1">
      <c r="A83" s="148">
        <v>2</v>
      </c>
      <c r="B83" s="4" t="s">
        <v>601</v>
      </c>
      <c r="C83" s="4">
        <v>2021</v>
      </c>
      <c r="D83" s="55">
        <v>2499</v>
      </c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</row>
    <row r="84" spans="1:37" s="57" customFormat="1" ht="15.75" customHeight="1">
      <c r="A84" s="148">
        <v>3</v>
      </c>
      <c r="B84" s="4" t="s">
        <v>849</v>
      </c>
      <c r="C84" s="4">
        <v>2022</v>
      </c>
      <c r="D84" s="55">
        <v>969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</row>
    <row r="85" spans="1:4" s="34" customFormat="1" ht="18.75" customHeight="1">
      <c r="A85" s="148"/>
      <c r="B85" s="150" t="s">
        <v>228</v>
      </c>
      <c r="C85" s="148"/>
      <c r="D85" s="155">
        <f>SUM(D84,D83,D82)</f>
        <v>4867</v>
      </c>
    </row>
    <row r="86" spans="1:4" ht="17.25" customHeight="1">
      <c r="A86" s="281" t="s">
        <v>251</v>
      </c>
      <c r="B86" s="281"/>
      <c r="C86" s="281"/>
      <c r="D86" s="281"/>
    </row>
    <row r="87" spans="1:37" s="131" customFormat="1" ht="16.5" customHeight="1">
      <c r="A87" s="298" t="s">
        <v>482</v>
      </c>
      <c r="B87" s="298"/>
      <c r="C87" s="298"/>
      <c r="D87" s="298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</row>
    <row r="88" spans="1:4" ht="27" customHeight="1">
      <c r="A88" s="6" t="s">
        <v>11</v>
      </c>
      <c r="B88" s="6" t="s">
        <v>230</v>
      </c>
      <c r="C88" s="6" t="s">
        <v>231</v>
      </c>
      <c r="D88" s="107" t="s">
        <v>232</v>
      </c>
    </row>
    <row r="89" spans="1:37" s="57" customFormat="1" ht="12.75">
      <c r="A89" s="148">
        <v>1</v>
      </c>
      <c r="B89" s="148" t="s">
        <v>313</v>
      </c>
      <c r="C89" s="148">
        <v>2018</v>
      </c>
      <c r="D89" s="84">
        <v>2120</v>
      </c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</row>
    <row r="90" spans="1:37" s="57" customFormat="1" ht="21.75" customHeight="1">
      <c r="A90" s="148">
        <v>2</v>
      </c>
      <c r="B90" s="148" t="s">
        <v>313</v>
      </c>
      <c r="C90" s="148">
        <v>2019</v>
      </c>
      <c r="D90" s="84">
        <v>3400</v>
      </c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</row>
    <row r="91" spans="1:37" s="57" customFormat="1" ht="12.75">
      <c r="A91" s="148">
        <v>3</v>
      </c>
      <c r="B91" s="186" t="s">
        <v>313</v>
      </c>
      <c r="C91" s="148">
        <v>2021</v>
      </c>
      <c r="D91" s="84">
        <v>2700</v>
      </c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</row>
    <row r="92" spans="1:37" s="57" customFormat="1" ht="12.75">
      <c r="A92" s="148">
        <v>4</v>
      </c>
      <c r="B92" s="148" t="s">
        <v>413</v>
      </c>
      <c r="C92" s="148">
        <v>2018</v>
      </c>
      <c r="D92" s="84">
        <v>750</v>
      </c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</row>
    <row r="93" spans="1:37" s="57" customFormat="1" ht="12.75">
      <c r="A93" s="148">
        <v>5</v>
      </c>
      <c r="B93" s="148" t="s">
        <v>413</v>
      </c>
      <c r="C93" s="148">
        <v>2020</v>
      </c>
      <c r="D93" s="84">
        <v>740</v>
      </c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</row>
    <row r="94" spans="1:37" s="57" customFormat="1" ht="12.75">
      <c r="A94" s="148">
        <v>6</v>
      </c>
      <c r="B94" s="148" t="s">
        <v>698</v>
      </c>
      <c r="C94" s="148">
        <v>2020</v>
      </c>
      <c r="D94" s="84">
        <v>600</v>
      </c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</row>
    <row r="95" spans="1:37" s="57" customFormat="1" ht="12.75">
      <c r="A95" s="148">
        <v>7</v>
      </c>
      <c r="B95" s="148" t="s">
        <v>698</v>
      </c>
      <c r="C95" s="148">
        <v>2020</v>
      </c>
      <c r="D95" s="84">
        <v>600</v>
      </c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</row>
    <row r="96" spans="1:37" s="133" customFormat="1" ht="12.75">
      <c r="A96" s="148">
        <v>8</v>
      </c>
      <c r="B96" s="148" t="s">
        <v>858</v>
      </c>
      <c r="C96" s="148">
        <v>2023</v>
      </c>
      <c r="D96" s="84">
        <v>1200</v>
      </c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</row>
    <row r="97" spans="1:4" ht="12.75">
      <c r="A97" s="5"/>
      <c r="B97" s="6" t="s">
        <v>228</v>
      </c>
      <c r="C97" s="5"/>
      <c r="D97" s="107">
        <f>SUM(D89:D96)</f>
        <v>12110</v>
      </c>
    </row>
    <row r="98" spans="1:37" s="131" customFormat="1" ht="12.75">
      <c r="A98" s="298" t="s">
        <v>950</v>
      </c>
      <c r="B98" s="298"/>
      <c r="C98" s="298"/>
      <c r="D98" s="298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</row>
    <row r="99" spans="1:37" s="57" customFormat="1" ht="17.25" customHeight="1">
      <c r="A99" s="148">
        <v>1</v>
      </c>
      <c r="B99" s="148" t="s">
        <v>280</v>
      </c>
      <c r="C99" s="148">
        <v>2018</v>
      </c>
      <c r="D99" s="85">
        <v>3398</v>
      </c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</row>
    <row r="100" spans="1:4" ht="12.75">
      <c r="A100" s="5"/>
      <c r="B100" s="6" t="s">
        <v>228</v>
      </c>
      <c r="C100" s="5"/>
      <c r="D100" s="107">
        <f>SUM(D99)</f>
        <v>3398</v>
      </c>
    </row>
    <row r="101" spans="1:4" ht="15.75" customHeight="1">
      <c r="A101" s="281" t="s">
        <v>932</v>
      </c>
      <c r="B101" s="281"/>
      <c r="C101" s="281"/>
      <c r="D101" s="281"/>
    </row>
    <row r="102" spans="1:37" s="131" customFormat="1" ht="12.75">
      <c r="A102" s="298" t="s">
        <v>482</v>
      </c>
      <c r="B102" s="298"/>
      <c r="C102" s="298"/>
      <c r="D102" s="298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</row>
    <row r="103" spans="1:4" ht="22.5" customHeight="1">
      <c r="A103" s="6" t="s">
        <v>11</v>
      </c>
      <c r="B103" s="6" t="s">
        <v>230</v>
      </c>
      <c r="C103" s="6" t="s">
        <v>231</v>
      </c>
      <c r="D103" s="107" t="s">
        <v>232</v>
      </c>
    </row>
    <row r="104" spans="1:37" s="57" customFormat="1" ht="12.75">
      <c r="A104" s="148">
        <v>1</v>
      </c>
      <c r="B104" s="148" t="s">
        <v>329</v>
      </c>
      <c r="C104" s="148">
        <v>2018</v>
      </c>
      <c r="D104" s="84">
        <v>1200</v>
      </c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</row>
    <row r="105" spans="1:37" s="57" customFormat="1" ht="12.75">
      <c r="A105" s="148">
        <v>2</v>
      </c>
      <c r="B105" s="148" t="s">
        <v>279</v>
      </c>
      <c r="C105" s="148">
        <v>2018</v>
      </c>
      <c r="D105" s="84">
        <v>1100</v>
      </c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</row>
    <row r="106" spans="1:37" s="57" customFormat="1" ht="14.25" customHeight="1">
      <c r="A106" s="148">
        <v>3</v>
      </c>
      <c r="B106" s="148" t="s">
        <v>573</v>
      </c>
      <c r="C106" s="148">
        <v>2020</v>
      </c>
      <c r="D106" s="84">
        <v>5499.99</v>
      </c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</row>
    <row r="107" spans="1:37" s="57" customFormat="1" ht="12.75">
      <c r="A107" s="148">
        <v>4</v>
      </c>
      <c r="B107" s="148" t="s">
        <v>574</v>
      </c>
      <c r="C107" s="148">
        <v>2020</v>
      </c>
      <c r="D107" s="84">
        <v>20905.08</v>
      </c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</row>
    <row r="108" spans="1:4" ht="12.75">
      <c r="A108" s="5"/>
      <c r="B108" s="6" t="s">
        <v>228</v>
      </c>
      <c r="C108" s="5"/>
      <c r="D108" s="107">
        <f>SUM(D104:D107)</f>
        <v>28705.07</v>
      </c>
    </row>
    <row r="109" spans="1:37" s="131" customFormat="1" ht="12.75">
      <c r="A109" s="298" t="s">
        <v>933</v>
      </c>
      <c r="B109" s="298"/>
      <c r="C109" s="298"/>
      <c r="D109" s="298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</row>
    <row r="110" spans="1:37" s="57" customFormat="1" ht="12.75">
      <c r="A110" s="148">
        <v>1</v>
      </c>
      <c r="B110" s="148" t="s">
        <v>330</v>
      </c>
      <c r="C110" s="148">
        <v>2018</v>
      </c>
      <c r="D110" s="84">
        <v>3300</v>
      </c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</row>
    <row r="111" spans="1:37" s="57" customFormat="1" ht="12.75">
      <c r="A111" s="148">
        <v>2</v>
      </c>
      <c r="B111" s="148" t="s">
        <v>331</v>
      </c>
      <c r="C111" s="148">
        <v>2018</v>
      </c>
      <c r="D111" s="84">
        <v>1950</v>
      </c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</row>
    <row r="112" spans="1:37" s="57" customFormat="1" ht="12.75">
      <c r="A112" s="148">
        <v>3</v>
      </c>
      <c r="B112" s="148" t="s">
        <v>332</v>
      </c>
      <c r="C112" s="148">
        <v>2018</v>
      </c>
      <c r="D112" s="84">
        <v>450</v>
      </c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</row>
    <row r="113" spans="1:4" ht="12.75">
      <c r="A113" s="148">
        <v>4</v>
      </c>
      <c r="B113" s="148" t="s">
        <v>405</v>
      </c>
      <c r="C113" s="148">
        <v>2019</v>
      </c>
      <c r="D113" s="106">
        <v>598</v>
      </c>
    </row>
    <row r="114" spans="1:4" ht="12.75">
      <c r="A114" s="148">
        <v>5</v>
      </c>
      <c r="B114" s="148" t="s">
        <v>578</v>
      </c>
      <c r="C114" s="148">
        <v>2020</v>
      </c>
      <c r="D114" s="84">
        <v>682.65</v>
      </c>
    </row>
    <row r="115" spans="1:4" ht="12.75">
      <c r="A115" s="148">
        <v>6</v>
      </c>
      <c r="B115" s="148" t="s">
        <v>852</v>
      </c>
      <c r="C115" s="148">
        <v>2021</v>
      </c>
      <c r="D115" s="84">
        <v>2300</v>
      </c>
    </row>
    <row r="116" spans="1:4" ht="12.75">
      <c r="A116" s="148">
        <v>7</v>
      </c>
      <c r="B116" s="148" t="s">
        <v>853</v>
      </c>
      <c r="C116" s="148">
        <v>2022</v>
      </c>
      <c r="D116" s="84">
        <v>1640</v>
      </c>
    </row>
    <row r="117" spans="1:4" ht="12.75">
      <c r="A117" s="148">
        <v>8</v>
      </c>
      <c r="B117" s="148" t="s">
        <v>854</v>
      </c>
      <c r="C117" s="148">
        <v>2022</v>
      </c>
      <c r="D117" s="84">
        <v>3011</v>
      </c>
    </row>
    <row r="118" spans="1:4" ht="12.75">
      <c r="A118" s="148">
        <v>9</v>
      </c>
      <c r="B118" s="148" t="s">
        <v>751</v>
      </c>
      <c r="C118" s="148">
        <v>2022</v>
      </c>
      <c r="D118" s="84">
        <v>7171</v>
      </c>
    </row>
    <row r="119" spans="1:4" ht="12.75">
      <c r="A119" s="148">
        <v>10</v>
      </c>
      <c r="B119" s="148" t="s">
        <v>855</v>
      </c>
      <c r="C119" s="148">
        <v>2022</v>
      </c>
      <c r="D119" s="84">
        <v>4335.75</v>
      </c>
    </row>
    <row r="120" spans="1:4" ht="12.75">
      <c r="A120" s="148">
        <v>11</v>
      </c>
      <c r="B120" s="148" t="s">
        <v>856</v>
      </c>
      <c r="C120" s="148">
        <v>2022</v>
      </c>
      <c r="D120" s="84">
        <v>2500</v>
      </c>
    </row>
    <row r="121" spans="1:4" ht="12.75">
      <c r="A121" s="148">
        <v>12</v>
      </c>
      <c r="B121" s="148" t="s">
        <v>857</v>
      </c>
      <c r="C121" s="148">
        <v>2022</v>
      </c>
      <c r="D121" s="84">
        <v>1590</v>
      </c>
    </row>
    <row r="122" spans="1:37" s="57" customFormat="1" ht="12.75">
      <c r="A122" s="148">
        <v>13</v>
      </c>
      <c r="B122" s="148" t="s">
        <v>333</v>
      </c>
      <c r="C122" s="148">
        <v>2018</v>
      </c>
      <c r="D122" s="84">
        <v>370</v>
      </c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</row>
    <row r="123" spans="1:37" s="57" customFormat="1" ht="14.25" customHeight="1">
      <c r="A123" s="148">
        <v>14</v>
      </c>
      <c r="B123" s="148" t="s">
        <v>334</v>
      </c>
      <c r="C123" s="148">
        <v>2018</v>
      </c>
      <c r="D123" s="84">
        <v>16200</v>
      </c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</row>
    <row r="124" spans="1:37" s="57" customFormat="1" ht="12.75">
      <c r="A124" s="148">
        <v>15</v>
      </c>
      <c r="B124" s="148" t="s">
        <v>335</v>
      </c>
      <c r="C124" s="148">
        <v>2018</v>
      </c>
      <c r="D124" s="84">
        <v>569</v>
      </c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</row>
    <row r="125" spans="1:37" s="57" customFormat="1" ht="12.75">
      <c r="A125" s="148">
        <v>16</v>
      </c>
      <c r="B125" s="148" t="s">
        <v>407</v>
      </c>
      <c r="C125" s="148">
        <v>2019</v>
      </c>
      <c r="D125" s="106">
        <v>4500</v>
      </c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</row>
    <row r="126" spans="1:37" s="57" customFormat="1" ht="12.75">
      <c r="A126" s="148">
        <v>17</v>
      </c>
      <c r="B126" s="148" t="s">
        <v>602</v>
      </c>
      <c r="C126" s="148">
        <v>2019</v>
      </c>
      <c r="D126" s="84">
        <v>286.9</v>
      </c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</row>
    <row r="127" spans="1:37" s="57" customFormat="1" ht="12.75">
      <c r="A127" s="148">
        <v>18</v>
      </c>
      <c r="B127" s="148" t="s">
        <v>406</v>
      </c>
      <c r="C127" s="148">
        <v>2019</v>
      </c>
      <c r="D127" s="84">
        <v>379</v>
      </c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</row>
    <row r="128" spans="1:37" s="57" customFormat="1" ht="12.75">
      <c r="A128" s="148">
        <v>19</v>
      </c>
      <c r="B128" s="148" t="s">
        <v>575</v>
      </c>
      <c r="C128" s="148">
        <v>2020</v>
      </c>
      <c r="D128" s="84">
        <v>15291.36</v>
      </c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</row>
    <row r="129" spans="1:37" s="57" customFormat="1" ht="12.75">
      <c r="A129" s="148">
        <v>20</v>
      </c>
      <c r="B129" s="148" t="s">
        <v>576</v>
      </c>
      <c r="C129" s="148">
        <v>2020</v>
      </c>
      <c r="D129" s="84">
        <v>13217.58</v>
      </c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</row>
    <row r="130" spans="1:37" s="57" customFormat="1" ht="12" customHeight="1">
      <c r="A130" s="148">
        <v>21</v>
      </c>
      <c r="B130" s="148" t="s">
        <v>577</v>
      </c>
      <c r="C130" s="148">
        <v>2020</v>
      </c>
      <c r="D130" s="84">
        <v>7859.7</v>
      </c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</row>
    <row r="131" spans="1:37" s="57" customFormat="1" ht="27.75" customHeight="1">
      <c r="A131" s="148">
        <v>22</v>
      </c>
      <c r="B131" s="148" t="s">
        <v>836</v>
      </c>
      <c r="C131" s="148">
        <v>2022</v>
      </c>
      <c r="D131" s="84">
        <v>3078.69</v>
      </c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</row>
    <row r="132" spans="1:37" s="57" customFormat="1" ht="12" customHeight="1">
      <c r="A132" s="148">
        <v>23</v>
      </c>
      <c r="B132" s="148" t="s">
        <v>834</v>
      </c>
      <c r="C132" s="148">
        <v>2022</v>
      </c>
      <c r="D132" s="84">
        <v>6273</v>
      </c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</row>
    <row r="133" spans="1:37" s="208" customFormat="1" ht="30" customHeight="1">
      <c r="A133" s="219">
        <v>24</v>
      </c>
      <c r="B133" s="219" t="s">
        <v>835</v>
      </c>
      <c r="C133" s="219">
        <v>2022</v>
      </c>
      <c r="D133" s="84">
        <v>1968</v>
      </c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</row>
    <row r="134" spans="1:4" ht="12.75">
      <c r="A134" s="5"/>
      <c r="B134" s="6" t="s">
        <v>228</v>
      </c>
      <c r="C134" s="5"/>
      <c r="D134" s="107">
        <f>SUM(D110:D133)</f>
        <v>99521.63</v>
      </c>
    </row>
    <row r="135" spans="1:4" ht="12.75">
      <c r="A135" s="281" t="s">
        <v>287</v>
      </c>
      <c r="B135" s="281"/>
      <c r="C135" s="281"/>
      <c r="D135" s="281"/>
    </row>
    <row r="136" spans="1:37" s="131" customFormat="1" ht="12.75">
      <c r="A136" s="298" t="s">
        <v>934</v>
      </c>
      <c r="B136" s="298"/>
      <c r="C136" s="298"/>
      <c r="D136" s="298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</row>
    <row r="137" spans="1:4" ht="25.5">
      <c r="A137" s="6" t="s">
        <v>11</v>
      </c>
      <c r="B137" s="6" t="s">
        <v>230</v>
      </c>
      <c r="C137" s="6" t="s">
        <v>231</v>
      </c>
      <c r="D137" s="107" t="s">
        <v>232</v>
      </c>
    </row>
    <row r="138" spans="1:37" s="57" customFormat="1" ht="12" customHeight="1">
      <c r="A138" s="148">
        <v>1</v>
      </c>
      <c r="B138" s="148" t="s">
        <v>398</v>
      </c>
      <c r="C138" s="148">
        <v>2018</v>
      </c>
      <c r="D138" s="134">
        <v>7499</v>
      </c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</row>
    <row r="139" spans="1:37" s="57" customFormat="1" ht="12" customHeight="1">
      <c r="A139" s="148">
        <v>2</v>
      </c>
      <c r="B139" s="148" t="s">
        <v>339</v>
      </c>
      <c r="C139" s="148">
        <v>2019</v>
      </c>
      <c r="D139" s="84">
        <v>1699</v>
      </c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</row>
    <row r="140" spans="1:37" s="57" customFormat="1" ht="12.75">
      <c r="A140" s="148">
        <v>3</v>
      </c>
      <c r="B140" s="148" t="s">
        <v>398</v>
      </c>
      <c r="C140" s="148">
        <v>2019</v>
      </c>
      <c r="D140" s="134">
        <v>7000</v>
      </c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</row>
    <row r="141" spans="1:37" s="57" customFormat="1" ht="12.75">
      <c r="A141" s="148">
        <v>4</v>
      </c>
      <c r="B141" s="148" t="s">
        <v>398</v>
      </c>
      <c r="C141" s="148">
        <v>2019</v>
      </c>
      <c r="D141" s="134">
        <v>7000</v>
      </c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</row>
    <row r="142" spans="1:37" s="57" customFormat="1" ht="12.75">
      <c r="A142" s="148">
        <v>5</v>
      </c>
      <c r="B142" s="4" t="s">
        <v>438</v>
      </c>
      <c r="C142" s="4">
        <v>2019</v>
      </c>
      <c r="D142" s="86">
        <v>1649.42</v>
      </c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</row>
    <row r="143" spans="1:37" s="57" customFormat="1" ht="12.75">
      <c r="A143" s="148">
        <v>6</v>
      </c>
      <c r="B143" s="148" t="s">
        <v>552</v>
      </c>
      <c r="C143" s="148">
        <v>2020</v>
      </c>
      <c r="D143" s="84">
        <v>5600</v>
      </c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</row>
    <row r="144" spans="1:37" s="57" customFormat="1" ht="12.75">
      <c r="A144" s="148">
        <v>7</v>
      </c>
      <c r="B144" s="148" t="s">
        <v>553</v>
      </c>
      <c r="C144" s="148">
        <v>2020</v>
      </c>
      <c r="D144" s="84">
        <v>2264.01</v>
      </c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</row>
    <row r="145" spans="1:37" s="131" customFormat="1" ht="12.75">
      <c r="A145" s="148">
        <v>8</v>
      </c>
      <c r="B145" s="148" t="s">
        <v>555</v>
      </c>
      <c r="C145" s="148">
        <v>2018</v>
      </c>
      <c r="D145" s="84">
        <v>1384</v>
      </c>
      <c r="E145" s="39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</row>
    <row r="146" spans="1:37" s="131" customFormat="1" ht="12.75">
      <c r="A146" s="148">
        <v>9</v>
      </c>
      <c r="B146" s="4" t="s">
        <v>568</v>
      </c>
      <c r="C146" s="4">
        <v>2018</v>
      </c>
      <c r="D146" s="86">
        <v>4305</v>
      </c>
      <c r="E146" s="39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</row>
    <row r="147" spans="1:37" s="131" customFormat="1" ht="12.75">
      <c r="A147" s="148">
        <v>10</v>
      </c>
      <c r="B147" s="148" t="s">
        <v>556</v>
      </c>
      <c r="C147" s="148">
        <v>2019</v>
      </c>
      <c r="D147" s="84">
        <v>1169</v>
      </c>
      <c r="E147" s="39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</row>
    <row r="148" spans="1:37" s="208" customFormat="1" ht="12.75">
      <c r="A148" s="186">
        <v>11</v>
      </c>
      <c r="B148" s="186" t="s">
        <v>403</v>
      </c>
      <c r="C148" s="186">
        <v>2019</v>
      </c>
      <c r="D148" s="84">
        <v>1190</v>
      </c>
      <c r="E148" s="39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</row>
    <row r="149" spans="1:37" s="208" customFormat="1" ht="12.75">
      <c r="A149" s="186">
        <v>12</v>
      </c>
      <c r="B149" s="186" t="s">
        <v>404</v>
      </c>
      <c r="C149" s="186">
        <v>2019</v>
      </c>
      <c r="D149" s="84">
        <v>368</v>
      </c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</row>
    <row r="150" spans="1:37" s="131" customFormat="1" ht="12.75">
      <c r="A150" s="148">
        <v>13</v>
      </c>
      <c r="B150" s="4" t="s">
        <v>569</v>
      </c>
      <c r="C150" s="4">
        <v>2019</v>
      </c>
      <c r="D150" s="86">
        <v>1049.99</v>
      </c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</row>
    <row r="151" spans="1:37" s="131" customFormat="1" ht="12.75">
      <c r="A151" s="148">
        <v>14</v>
      </c>
      <c r="B151" s="4" t="s">
        <v>740</v>
      </c>
      <c r="C151" s="4">
        <v>2021</v>
      </c>
      <c r="D151" s="86">
        <v>1060</v>
      </c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</row>
    <row r="152" spans="1:37" s="131" customFormat="1" ht="12.75">
      <c r="A152" s="148">
        <v>15</v>
      </c>
      <c r="B152" s="4" t="s">
        <v>748</v>
      </c>
      <c r="C152" s="4">
        <v>2022</v>
      </c>
      <c r="D152" s="86">
        <v>671.46</v>
      </c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</row>
    <row r="153" spans="1:37" s="131" customFormat="1" ht="12.75">
      <c r="A153" s="148">
        <v>16</v>
      </c>
      <c r="B153" s="4" t="s">
        <v>751</v>
      </c>
      <c r="C153" s="4">
        <v>2022</v>
      </c>
      <c r="D153" s="86">
        <v>7171.51</v>
      </c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</row>
    <row r="154" spans="1:37" s="131" customFormat="1" ht="12.75">
      <c r="A154" s="148">
        <v>17</v>
      </c>
      <c r="B154" s="4" t="s">
        <v>752</v>
      </c>
      <c r="C154" s="4">
        <v>2022</v>
      </c>
      <c r="D154" s="86">
        <v>1697.4</v>
      </c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</row>
    <row r="155" spans="1:37" s="131" customFormat="1" ht="12.75">
      <c r="A155" s="148">
        <v>18</v>
      </c>
      <c r="B155" s="4" t="s">
        <v>753</v>
      </c>
      <c r="C155" s="4">
        <v>2022</v>
      </c>
      <c r="D155" s="86">
        <v>2337</v>
      </c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</row>
    <row r="156" spans="1:37" s="131" customFormat="1" ht="12.75">
      <c r="A156" s="148">
        <v>19</v>
      </c>
      <c r="B156" s="4" t="s">
        <v>754</v>
      </c>
      <c r="C156" s="4">
        <v>2022</v>
      </c>
      <c r="D156" s="86">
        <v>803.19</v>
      </c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</row>
    <row r="157" spans="1:37" s="131" customFormat="1" ht="12.75">
      <c r="A157" s="148">
        <v>20</v>
      </c>
      <c r="B157" s="4" t="s">
        <v>755</v>
      </c>
      <c r="C157" s="4">
        <v>2022</v>
      </c>
      <c r="D157" s="86">
        <v>1230</v>
      </c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</row>
    <row r="158" spans="1:37" s="131" customFormat="1" ht="17.25" customHeight="1">
      <c r="A158" s="148">
        <v>21</v>
      </c>
      <c r="B158" s="4" t="s">
        <v>757</v>
      </c>
      <c r="C158" s="4">
        <v>2022</v>
      </c>
      <c r="D158" s="86">
        <v>2287.8</v>
      </c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</row>
    <row r="159" spans="1:37" s="131" customFormat="1" ht="19.5" customHeight="1">
      <c r="A159" s="148">
        <v>22</v>
      </c>
      <c r="B159" s="4" t="s">
        <v>758</v>
      </c>
      <c r="C159" s="4">
        <v>2021</v>
      </c>
      <c r="D159" s="86">
        <v>3855.68</v>
      </c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</row>
    <row r="160" spans="1:37" s="131" customFormat="1" ht="12.75">
      <c r="A160" s="148">
        <v>23</v>
      </c>
      <c r="B160" s="148" t="s">
        <v>562</v>
      </c>
      <c r="C160" s="148">
        <v>2020</v>
      </c>
      <c r="D160" s="84">
        <v>2730.6</v>
      </c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</row>
    <row r="161" spans="1:37" s="133" customFormat="1" ht="12.75">
      <c r="A161" s="221">
        <v>24</v>
      </c>
      <c r="B161" s="221" t="s">
        <v>866</v>
      </c>
      <c r="C161" s="221">
        <v>2022</v>
      </c>
      <c r="D161" s="84">
        <v>2925.99</v>
      </c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</row>
    <row r="162" spans="1:37" s="133" customFormat="1" ht="12.75">
      <c r="A162" s="221">
        <v>25</v>
      </c>
      <c r="B162" s="221" t="s">
        <v>867</v>
      </c>
      <c r="C162" s="4">
        <v>2022</v>
      </c>
      <c r="D162" s="86">
        <v>5300</v>
      </c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</row>
    <row r="163" spans="1:37" s="133" customFormat="1" ht="12.75">
      <c r="A163" s="221">
        <v>26</v>
      </c>
      <c r="B163" s="4" t="s">
        <v>868</v>
      </c>
      <c r="C163" s="4">
        <v>2023</v>
      </c>
      <c r="D163" s="86">
        <v>9955.62</v>
      </c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</row>
    <row r="164" spans="1:37" s="133" customFormat="1" ht="12.75">
      <c r="A164" s="221">
        <v>27</v>
      </c>
      <c r="B164" s="221" t="s">
        <v>869</v>
      </c>
      <c r="C164" s="221">
        <v>2022</v>
      </c>
      <c r="D164" s="84">
        <v>2899</v>
      </c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</row>
    <row r="165" spans="1:37" s="133" customFormat="1" ht="12.75">
      <c r="A165" s="221">
        <v>28</v>
      </c>
      <c r="B165" s="221" t="s">
        <v>870</v>
      </c>
      <c r="C165" s="221">
        <v>2022</v>
      </c>
      <c r="D165" s="84">
        <v>10592.41</v>
      </c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</row>
    <row r="166" spans="1:4" s="34" customFormat="1" ht="12.75">
      <c r="A166" s="148"/>
      <c r="B166" s="150" t="s">
        <v>603</v>
      </c>
      <c r="C166" s="148"/>
      <c r="D166" s="155">
        <f>SUM(D138:D165)</f>
        <v>97695.08000000002</v>
      </c>
    </row>
    <row r="167" spans="1:37" s="131" customFormat="1" ht="12.75">
      <c r="A167" s="298" t="s">
        <v>929</v>
      </c>
      <c r="B167" s="298"/>
      <c r="C167" s="298"/>
      <c r="D167" s="298"/>
      <c r="E167" s="39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</row>
    <row r="168" spans="1:5" ht="12.75">
      <c r="A168" s="148">
        <v>1</v>
      </c>
      <c r="B168" s="148" t="s">
        <v>338</v>
      </c>
      <c r="C168" s="148">
        <v>2018</v>
      </c>
      <c r="D168" s="84">
        <v>169.99</v>
      </c>
      <c r="E168" s="39"/>
    </row>
    <row r="169" spans="1:5" ht="12.75">
      <c r="A169" s="148">
        <v>2</v>
      </c>
      <c r="B169" s="148" t="s">
        <v>337</v>
      </c>
      <c r="C169" s="148">
        <v>2018</v>
      </c>
      <c r="D169" s="84">
        <v>3398.99</v>
      </c>
      <c r="E169" s="39"/>
    </row>
    <row r="170" spans="1:5" ht="12.75">
      <c r="A170" s="148">
        <v>3</v>
      </c>
      <c r="B170" s="148" t="s">
        <v>337</v>
      </c>
      <c r="C170" s="148">
        <v>2018</v>
      </c>
      <c r="D170" s="84">
        <v>3398.99</v>
      </c>
      <c r="E170" s="39"/>
    </row>
    <row r="171" spans="1:5" ht="12.75">
      <c r="A171" s="148">
        <v>4</v>
      </c>
      <c r="B171" s="148" t="s">
        <v>554</v>
      </c>
      <c r="C171" s="148">
        <v>2018</v>
      </c>
      <c r="D171" s="84">
        <v>1450</v>
      </c>
      <c r="E171" s="39"/>
    </row>
    <row r="172" spans="1:37" s="57" customFormat="1" ht="12.75">
      <c r="A172" s="148">
        <v>5</v>
      </c>
      <c r="B172" s="148" t="s">
        <v>307</v>
      </c>
      <c r="C172" s="148">
        <v>2019</v>
      </c>
      <c r="D172" s="84">
        <v>1500</v>
      </c>
      <c r="E172" s="39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</row>
    <row r="173" spans="1:37" s="57" customFormat="1" ht="12.75">
      <c r="A173" s="148">
        <v>6</v>
      </c>
      <c r="B173" s="148" t="s">
        <v>557</v>
      </c>
      <c r="C173" s="148">
        <v>2019</v>
      </c>
      <c r="D173" s="84">
        <v>439</v>
      </c>
      <c r="E173" s="39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</row>
    <row r="174" spans="1:37" s="57" customFormat="1" ht="12.75">
      <c r="A174" s="148">
        <v>7</v>
      </c>
      <c r="B174" s="148" t="s">
        <v>558</v>
      </c>
      <c r="C174" s="148">
        <v>2019</v>
      </c>
      <c r="D174" s="84">
        <v>1909</v>
      </c>
      <c r="E174" s="39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</row>
    <row r="175" spans="1:37" s="57" customFormat="1" ht="12.75">
      <c r="A175" s="148">
        <v>8</v>
      </c>
      <c r="B175" s="148" t="s">
        <v>399</v>
      </c>
      <c r="C175" s="148">
        <v>2019</v>
      </c>
      <c r="D175" s="84">
        <v>2099.61</v>
      </c>
      <c r="E175" s="39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</row>
    <row r="176" spans="1:37" s="57" customFormat="1" ht="12.75">
      <c r="A176" s="148">
        <v>9</v>
      </c>
      <c r="B176" s="148" t="s">
        <v>399</v>
      </c>
      <c r="C176" s="148">
        <v>2019</v>
      </c>
      <c r="D176" s="84">
        <v>2099.61</v>
      </c>
      <c r="E176" s="39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</row>
    <row r="177" spans="1:37" s="57" customFormat="1" ht="12.75">
      <c r="A177" s="148">
        <v>10</v>
      </c>
      <c r="B177" s="148" t="s">
        <v>399</v>
      </c>
      <c r="C177" s="148">
        <v>2019</v>
      </c>
      <c r="D177" s="84">
        <v>2099.61</v>
      </c>
      <c r="E177" s="39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</row>
    <row r="178" spans="1:37" s="57" customFormat="1" ht="12.75">
      <c r="A178" s="148">
        <v>11</v>
      </c>
      <c r="B178" s="148" t="s">
        <v>399</v>
      </c>
      <c r="C178" s="148">
        <v>2019</v>
      </c>
      <c r="D178" s="84">
        <v>2099.61</v>
      </c>
      <c r="E178" s="39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</row>
    <row r="179" spans="1:37" s="57" customFormat="1" ht="12.75">
      <c r="A179" s="148">
        <v>12</v>
      </c>
      <c r="B179" s="148" t="s">
        <v>400</v>
      </c>
      <c r="C179" s="148">
        <v>2019</v>
      </c>
      <c r="D179" s="84">
        <v>1748.99</v>
      </c>
      <c r="E179" s="39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</row>
    <row r="180" spans="1:37" s="57" customFormat="1" ht="12.75">
      <c r="A180" s="148">
        <v>13</v>
      </c>
      <c r="B180" s="148" t="s">
        <v>401</v>
      </c>
      <c r="C180" s="148">
        <v>2019</v>
      </c>
      <c r="D180" s="84">
        <v>1379</v>
      </c>
      <c r="E180" s="39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</row>
    <row r="181" spans="1:37" s="57" customFormat="1" ht="12.75">
      <c r="A181" s="148">
        <v>14</v>
      </c>
      <c r="B181" s="148" t="s">
        <v>402</v>
      </c>
      <c r="C181" s="148">
        <v>2019</v>
      </c>
      <c r="D181" s="84">
        <v>391.14</v>
      </c>
      <c r="E181" s="39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</row>
    <row r="182" spans="1:37" s="57" customFormat="1" ht="12.75">
      <c r="A182" s="148">
        <v>15</v>
      </c>
      <c r="B182" s="148" t="s">
        <v>434</v>
      </c>
      <c r="C182" s="148">
        <v>2019</v>
      </c>
      <c r="D182" s="84">
        <v>18876</v>
      </c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</row>
    <row r="183" spans="1:37" s="57" customFormat="1" ht="12.75">
      <c r="A183" s="148">
        <v>16</v>
      </c>
      <c r="B183" s="4" t="s">
        <v>393</v>
      </c>
      <c r="C183" s="4">
        <v>2019</v>
      </c>
      <c r="D183" s="86">
        <v>1369</v>
      </c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</row>
    <row r="184" spans="1:37" s="57" customFormat="1" ht="12.75">
      <c r="A184" s="148">
        <v>17</v>
      </c>
      <c r="B184" s="4" t="s">
        <v>394</v>
      </c>
      <c r="C184" s="4">
        <v>2019</v>
      </c>
      <c r="D184" s="86">
        <v>1216</v>
      </c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</row>
    <row r="185" spans="1:37" s="57" customFormat="1" ht="12.75">
      <c r="A185" s="148">
        <v>18</v>
      </c>
      <c r="B185" s="148" t="s">
        <v>559</v>
      </c>
      <c r="C185" s="148">
        <v>2020</v>
      </c>
      <c r="D185" s="84">
        <v>4194</v>
      </c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</row>
    <row r="186" spans="1:37" s="57" customFormat="1" ht="12.75">
      <c r="A186" s="148">
        <v>19</v>
      </c>
      <c r="B186" s="148" t="s">
        <v>560</v>
      </c>
      <c r="C186" s="148">
        <v>2020</v>
      </c>
      <c r="D186" s="84">
        <v>149</v>
      </c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</row>
    <row r="187" spans="1:37" s="57" customFormat="1" ht="12.75">
      <c r="A187" s="148">
        <v>20</v>
      </c>
      <c r="B187" s="148" t="s">
        <v>561</v>
      </c>
      <c r="C187" s="148">
        <v>2020</v>
      </c>
      <c r="D187" s="84">
        <v>1613</v>
      </c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</row>
    <row r="188" spans="1:37" s="57" customFormat="1" ht="12.75">
      <c r="A188" s="148">
        <v>21</v>
      </c>
      <c r="B188" s="148" t="s">
        <v>563</v>
      </c>
      <c r="C188" s="148">
        <v>2020</v>
      </c>
      <c r="D188" s="84">
        <v>44058.6</v>
      </c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</row>
    <row r="189" spans="1:37" s="57" customFormat="1" ht="12.75">
      <c r="A189" s="148">
        <v>22</v>
      </c>
      <c r="B189" s="148" t="s">
        <v>564</v>
      </c>
      <c r="C189" s="148">
        <v>2020</v>
      </c>
      <c r="D189" s="84">
        <v>58980.96</v>
      </c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</row>
    <row r="190" spans="1:37" s="57" customFormat="1" ht="12.75">
      <c r="A190" s="148">
        <v>23</v>
      </c>
      <c r="B190" s="148" t="s">
        <v>565</v>
      </c>
      <c r="C190" s="148">
        <v>2020</v>
      </c>
      <c r="D190" s="84">
        <v>370</v>
      </c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</row>
    <row r="191" spans="1:37" s="57" customFormat="1" ht="12.75">
      <c r="A191" s="148">
        <v>24</v>
      </c>
      <c r="B191" s="148" t="s">
        <v>566</v>
      </c>
      <c r="C191" s="148">
        <v>2021</v>
      </c>
      <c r="D191" s="84">
        <v>301.35</v>
      </c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</row>
    <row r="192" spans="1:37" s="57" customFormat="1" ht="12.75">
      <c r="A192" s="148">
        <v>25</v>
      </c>
      <c r="B192" s="148" t="s">
        <v>566</v>
      </c>
      <c r="C192" s="148">
        <v>2021</v>
      </c>
      <c r="D192" s="84">
        <v>301.35</v>
      </c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</row>
    <row r="193" spans="1:37" s="57" customFormat="1" ht="12.75">
      <c r="A193" s="148">
        <v>26</v>
      </c>
      <c r="B193" s="4" t="s">
        <v>739</v>
      </c>
      <c r="C193" s="4">
        <v>2021</v>
      </c>
      <c r="D193" s="86">
        <v>349</v>
      </c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</row>
    <row r="194" spans="1:37" s="57" customFormat="1" ht="12.75">
      <c r="A194" s="148">
        <v>27</v>
      </c>
      <c r="B194" s="4" t="s">
        <v>741</v>
      </c>
      <c r="C194" s="4">
        <v>2021</v>
      </c>
      <c r="D194" s="86">
        <v>3980</v>
      </c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</row>
    <row r="195" spans="1:37" s="57" customFormat="1" ht="12.75">
      <c r="A195" s="148">
        <v>28</v>
      </c>
      <c r="B195" s="4" t="s">
        <v>742</v>
      </c>
      <c r="C195" s="4">
        <v>2021</v>
      </c>
      <c r="D195" s="86">
        <v>410</v>
      </c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</row>
    <row r="196" spans="1:37" s="57" customFormat="1" ht="12.75">
      <c r="A196" s="148">
        <v>29</v>
      </c>
      <c r="B196" s="4" t="s">
        <v>743</v>
      </c>
      <c r="C196" s="4">
        <v>2022</v>
      </c>
      <c r="D196" s="86">
        <v>2397.02</v>
      </c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</row>
    <row r="197" spans="1:37" s="57" customFormat="1" ht="12.75">
      <c r="A197" s="148">
        <v>30</v>
      </c>
      <c r="B197" s="4" t="s">
        <v>744</v>
      </c>
      <c r="C197" s="4">
        <v>2022</v>
      </c>
      <c r="D197" s="86">
        <v>10259.96</v>
      </c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</row>
    <row r="198" spans="1:37" s="57" customFormat="1" ht="12.75">
      <c r="A198" s="148">
        <v>31</v>
      </c>
      <c r="B198" s="4" t="s">
        <v>745</v>
      </c>
      <c r="C198" s="4">
        <v>2022</v>
      </c>
      <c r="D198" s="86">
        <v>1391.13</v>
      </c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</row>
    <row r="199" spans="1:37" s="57" customFormat="1" ht="12.75">
      <c r="A199" s="148">
        <v>32</v>
      </c>
      <c r="B199" s="4" t="s">
        <v>746</v>
      </c>
      <c r="C199" s="4">
        <v>2022</v>
      </c>
      <c r="D199" s="86">
        <v>251.56</v>
      </c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</row>
    <row r="200" spans="1:37" s="57" customFormat="1" ht="12.75">
      <c r="A200" s="148">
        <v>33</v>
      </c>
      <c r="B200" s="4" t="s">
        <v>747</v>
      </c>
      <c r="C200" s="4">
        <v>2022</v>
      </c>
      <c r="D200" s="86">
        <v>408.34</v>
      </c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</row>
    <row r="201" spans="1:37" s="57" customFormat="1" ht="12.75">
      <c r="A201" s="148">
        <v>34</v>
      </c>
      <c r="B201" s="4" t="s">
        <v>749</v>
      </c>
      <c r="C201" s="4">
        <v>2022</v>
      </c>
      <c r="D201" s="86">
        <v>3419.99</v>
      </c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</row>
    <row r="202" spans="1:37" s="57" customFormat="1" ht="12.75">
      <c r="A202" s="148">
        <v>35</v>
      </c>
      <c r="B202" s="4" t="s">
        <v>750</v>
      </c>
      <c r="C202" s="4">
        <v>2022</v>
      </c>
      <c r="D202" s="86">
        <v>2986.8</v>
      </c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</row>
    <row r="203" spans="1:37" s="57" customFormat="1" ht="12.75">
      <c r="A203" s="148">
        <v>36</v>
      </c>
      <c r="B203" s="4" t="s">
        <v>756</v>
      </c>
      <c r="C203" s="4">
        <v>2022</v>
      </c>
      <c r="D203" s="86">
        <v>7380</v>
      </c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</row>
    <row r="204" spans="1:37" s="133" customFormat="1" ht="12.75">
      <c r="A204" s="148">
        <v>37</v>
      </c>
      <c r="B204" s="4" t="s">
        <v>871</v>
      </c>
      <c r="C204" s="4">
        <v>2022</v>
      </c>
      <c r="D204" s="86">
        <v>3720</v>
      </c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</row>
    <row r="205" spans="1:37" s="133" customFormat="1" ht="12.75">
      <c r="A205" s="148">
        <v>38</v>
      </c>
      <c r="B205" s="4" t="s">
        <v>872</v>
      </c>
      <c r="C205" s="4">
        <v>2022</v>
      </c>
      <c r="D205" s="86">
        <v>999.9</v>
      </c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</row>
    <row r="206" spans="1:37" s="133" customFormat="1" ht="12.75">
      <c r="A206" s="148">
        <v>39</v>
      </c>
      <c r="B206" s="4" t="s">
        <v>873</v>
      </c>
      <c r="C206" s="4">
        <v>2022</v>
      </c>
      <c r="D206" s="86">
        <v>3299.9</v>
      </c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</row>
    <row r="207" spans="1:37" s="133" customFormat="1" ht="12.75">
      <c r="A207" s="148">
        <v>40</v>
      </c>
      <c r="B207" s="4" t="s">
        <v>874</v>
      </c>
      <c r="C207" s="4">
        <v>2023</v>
      </c>
      <c r="D207" s="86">
        <v>3047.94</v>
      </c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</row>
    <row r="208" spans="1:37" s="133" customFormat="1" ht="12.75">
      <c r="A208" s="148">
        <v>41</v>
      </c>
      <c r="B208" s="4" t="s">
        <v>875</v>
      </c>
      <c r="C208" s="4">
        <v>2023</v>
      </c>
      <c r="D208" s="86">
        <v>4273.87</v>
      </c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</row>
    <row r="209" spans="1:4" ht="12.75">
      <c r="A209" s="5"/>
      <c r="B209" s="6" t="s">
        <v>228</v>
      </c>
      <c r="C209" s="5"/>
      <c r="D209" s="107">
        <f>SUM(D168:D208)</f>
        <v>204188.20999999996</v>
      </c>
    </row>
    <row r="210" spans="1:5" ht="12.75">
      <c r="A210" s="281" t="s">
        <v>935</v>
      </c>
      <c r="B210" s="281"/>
      <c r="C210" s="281"/>
      <c r="D210" s="281"/>
      <c r="E210" s="299"/>
    </row>
    <row r="211" spans="1:37" s="131" customFormat="1" ht="12.75">
      <c r="A211" s="298" t="s">
        <v>936</v>
      </c>
      <c r="B211" s="298"/>
      <c r="C211" s="298"/>
      <c r="D211" s="298"/>
      <c r="E211" s="299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</row>
    <row r="212" spans="1:5" ht="25.5">
      <c r="A212" s="6" t="s">
        <v>11</v>
      </c>
      <c r="B212" s="6" t="s">
        <v>230</v>
      </c>
      <c r="C212" s="6" t="s">
        <v>231</v>
      </c>
      <c r="D212" s="107" t="s">
        <v>232</v>
      </c>
      <c r="E212" s="299"/>
    </row>
    <row r="213" spans="1:4" ht="12.75">
      <c r="A213" s="148">
        <v>1</v>
      </c>
      <c r="B213" s="4" t="s">
        <v>326</v>
      </c>
      <c r="C213" s="4">
        <v>2018</v>
      </c>
      <c r="D213" s="86">
        <v>1238</v>
      </c>
    </row>
    <row r="214" spans="1:4" ht="37.5" customHeight="1">
      <c r="A214" s="148">
        <v>2</v>
      </c>
      <c r="B214" s="4" t="s">
        <v>391</v>
      </c>
      <c r="C214" s="4">
        <v>2020</v>
      </c>
      <c r="D214" s="86">
        <v>2498</v>
      </c>
    </row>
    <row r="215" spans="1:37" s="57" customFormat="1" ht="15.75" customHeight="1">
      <c r="A215" s="148"/>
      <c r="B215" s="150" t="s">
        <v>228</v>
      </c>
      <c r="C215" s="148"/>
      <c r="D215" s="155">
        <f>SUM(D213:D214)</f>
        <v>3736</v>
      </c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</row>
    <row r="216" spans="1:37" s="131" customFormat="1" ht="15.75" customHeight="1">
      <c r="A216" s="298" t="s">
        <v>929</v>
      </c>
      <c r="B216" s="298"/>
      <c r="C216" s="298"/>
      <c r="D216" s="298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</row>
    <row r="217" spans="1:37" s="57" customFormat="1" ht="17.25" customHeight="1">
      <c r="A217" s="148">
        <v>1</v>
      </c>
      <c r="B217" s="4" t="s">
        <v>327</v>
      </c>
      <c r="C217" s="4">
        <v>2018</v>
      </c>
      <c r="D217" s="86">
        <v>1303.8</v>
      </c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</row>
    <row r="218" spans="1:37" s="57" customFormat="1" ht="18" customHeight="1">
      <c r="A218" s="148">
        <v>2</v>
      </c>
      <c r="B218" s="4" t="s">
        <v>579</v>
      </c>
      <c r="C218" s="4">
        <v>2020</v>
      </c>
      <c r="D218" s="86">
        <v>659</v>
      </c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</row>
    <row r="219" spans="1:37" s="57" customFormat="1" ht="16.5" customHeight="1">
      <c r="A219" s="148">
        <v>3</v>
      </c>
      <c r="B219" s="4" t="s">
        <v>580</v>
      </c>
      <c r="C219" s="4">
        <v>2020</v>
      </c>
      <c r="D219" s="86">
        <v>699</v>
      </c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</row>
    <row r="220" spans="1:37" s="57" customFormat="1" ht="15" customHeight="1">
      <c r="A220" s="148">
        <v>4</v>
      </c>
      <c r="B220" s="4" t="s">
        <v>581</v>
      </c>
      <c r="C220" s="4">
        <v>2020</v>
      </c>
      <c r="D220" s="86">
        <v>3199</v>
      </c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</row>
    <row r="221" spans="1:37" s="57" customFormat="1" ht="14.25" customHeight="1">
      <c r="A221" s="148">
        <v>5</v>
      </c>
      <c r="B221" s="4" t="s">
        <v>582</v>
      </c>
      <c r="C221" s="4">
        <v>2020</v>
      </c>
      <c r="D221" s="86">
        <v>959</v>
      </c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</row>
    <row r="222" spans="1:37" s="57" customFormat="1" ht="16.5" customHeight="1">
      <c r="A222" s="148">
        <v>6</v>
      </c>
      <c r="B222" s="4" t="s">
        <v>761</v>
      </c>
      <c r="C222" s="4">
        <v>2021</v>
      </c>
      <c r="D222" s="86">
        <v>2499</v>
      </c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</row>
    <row r="223" spans="1:4" ht="15.75" customHeight="1">
      <c r="A223" s="5"/>
      <c r="B223" s="6" t="s">
        <v>228</v>
      </c>
      <c r="C223" s="5"/>
      <c r="D223" s="107">
        <f>SUM(D217:D222)</f>
        <v>9318.8</v>
      </c>
    </row>
    <row r="224" spans="1:4" ht="15.75" customHeight="1">
      <c r="A224" s="281" t="s">
        <v>938</v>
      </c>
      <c r="B224" s="281"/>
      <c r="C224" s="281"/>
      <c r="D224" s="281"/>
    </row>
    <row r="225" spans="1:37" s="131" customFormat="1" ht="15.75" customHeight="1">
      <c r="A225" s="298" t="s">
        <v>937</v>
      </c>
      <c r="B225" s="298"/>
      <c r="C225" s="298"/>
      <c r="D225" s="298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</row>
    <row r="226" spans="1:4" ht="30.75" customHeight="1">
      <c r="A226" s="6" t="s">
        <v>11</v>
      </c>
      <c r="B226" s="6" t="s">
        <v>230</v>
      </c>
      <c r="C226" s="6" t="s">
        <v>231</v>
      </c>
      <c r="D226" s="107" t="s">
        <v>232</v>
      </c>
    </row>
    <row r="227" spans="1:37" s="57" customFormat="1" ht="16.5" customHeight="1">
      <c r="A227" s="148">
        <v>1</v>
      </c>
      <c r="B227" s="148" t="s">
        <v>320</v>
      </c>
      <c r="C227" s="148">
        <v>2018</v>
      </c>
      <c r="D227" s="84">
        <v>490.77</v>
      </c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</row>
    <row r="228" spans="1:37" s="57" customFormat="1" ht="15.75" customHeight="1">
      <c r="A228" s="148">
        <v>2</v>
      </c>
      <c r="B228" s="148" t="s">
        <v>321</v>
      </c>
      <c r="C228" s="148">
        <v>2018</v>
      </c>
      <c r="D228" s="84">
        <v>2312.4</v>
      </c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</row>
    <row r="229" spans="1:37" s="57" customFormat="1" ht="18" customHeight="1">
      <c r="A229" s="148">
        <v>3</v>
      </c>
      <c r="B229" s="148" t="s">
        <v>322</v>
      </c>
      <c r="C229" s="148">
        <v>2018</v>
      </c>
      <c r="D229" s="84">
        <v>718</v>
      </c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</row>
    <row r="230" spans="1:37" s="57" customFormat="1" ht="15" customHeight="1">
      <c r="A230" s="148">
        <v>4</v>
      </c>
      <c r="B230" s="148" t="s">
        <v>584</v>
      </c>
      <c r="C230" s="148">
        <v>2020</v>
      </c>
      <c r="D230" s="84">
        <v>2900</v>
      </c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</row>
    <row r="231" spans="1:37" s="57" customFormat="1" ht="15" customHeight="1">
      <c r="A231" s="148">
        <v>5</v>
      </c>
      <c r="B231" s="148" t="s">
        <v>585</v>
      </c>
      <c r="C231" s="148">
        <v>2020</v>
      </c>
      <c r="D231" s="84">
        <v>5043</v>
      </c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</row>
    <row r="232" spans="1:37" s="57" customFormat="1" ht="15.75" customHeight="1">
      <c r="A232" s="148">
        <v>6</v>
      </c>
      <c r="B232" s="148" t="s">
        <v>586</v>
      </c>
      <c r="C232" s="148">
        <v>2020</v>
      </c>
      <c r="D232" s="84">
        <v>2500</v>
      </c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</row>
    <row r="233" spans="1:37" s="57" customFormat="1" ht="15" customHeight="1">
      <c r="A233" s="148">
        <v>7</v>
      </c>
      <c r="B233" s="148" t="s">
        <v>586</v>
      </c>
      <c r="C233" s="148">
        <v>2020</v>
      </c>
      <c r="D233" s="84">
        <v>2500</v>
      </c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</row>
    <row r="234" spans="1:37" s="57" customFormat="1" ht="15.75" customHeight="1">
      <c r="A234" s="148">
        <v>8</v>
      </c>
      <c r="B234" s="148" t="s">
        <v>586</v>
      </c>
      <c r="C234" s="148">
        <v>2020</v>
      </c>
      <c r="D234" s="84">
        <v>2500</v>
      </c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</row>
    <row r="235" spans="1:37" s="57" customFormat="1" ht="15" customHeight="1">
      <c r="A235" s="148">
        <v>9</v>
      </c>
      <c r="B235" s="148" t="s">
        <v>586</v>
      </c>
      <c r="C235" s="148">
        <v>2020</v>
      </c>
      <c r="D235" s="84">
        <v>2500</v>
      </c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</row>
    <row r="236" spans="1:37" s="57" customFormat="1" ht="15" customHeight="1">
      <c r="A236" s="148">
        <v>10</v>
      </c>
      <c r="B236" s="148" t="s">
        <v>587</v>
      </c>
      <c r="C236" s="148">
        <v>2020</v>
      </c>
      <c r="D236" s="84">
        <v>2990</v>
      </c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</row>
    <row r="237" spans="1:37" s="57" customFormat="1" ht="15.75" customHeight="1">
      <c r="A237" s="148">
        <v>11</v>
      </c>
      <c r="B237" s="148" t="s">
        <v>588</v>
      </c>
      <c r="C237" s="148">
        <v>2020</v>
      </c>
      <c r="D237" s="84">
        <v>1750</v>
      </c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</row>
    <row r="238" spans="1:37" s="57" customFormat="1" ht="15" customHeight="1">
      <c r="A238" s="148">
        <v>12</v>
      </c>
      <c r="B238" s="148" t="s">
        <v>589</v>
      </c>
      <c r="C238" s="148">
        <v>2020</v>
      </c>
      <c r="D238" s="84">
        <v>950</v>
      </c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</row>
    <row r="239" spans="1:4" ht="15.75" customHeight="1">
      <c r="A239" s="5"/>
      <c r="B239" s="6" t="s">
        <v>228</v>
      </c>
      <c r="C239" s="5"/>
      <c r="D239" s="107">
        <f>SUM(D227:D238)</f>
        <v>27154.17</v>
      </c>
    </row>
    <row r="240" spans="1:37" s="131" customFormat="1" ht="15.75" customHeight="1">
      <c r="A240" s="298" t="s">
        <v>927</v>
      </c>
      <c r="B240" s="298"/>
      <c r="C240" s="298"/>
      <c r="D240" s="298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</row>
    <row r="241" spans="1:37" s="57" customFormat="1" ht="15.75" customHeight="1">
      <c r="A241" s="148">
        <v>1</v>
      </c>
      <c r="B241" s="148" t="s">
        <v>323</v>
      </c>
      <c r="C241" s="148">
        <v>2018</v>
      </c>
      <c r="D241" s="106">
        <v>3458</v>
      </c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</row>
    <row r="242" spans="1:37" s="57" customFormat="1" ht="12.75">
      <c r="A242" s="148">
        <v>2</v>
      </c>
      <c r="B242" s="148" t="s">
        <v>324</v>
      </c>
      <c r="C242" s="148">
        <v>2018</v>
      </c>
      <c r="D242" s="84">
        <v>2299.99</v>
      </c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</row>
    <row r="243" spans="1:37" s="57" customFormat="1" ht="12.75">
      <c r="A243" s="148">
        <v>3</v>
      </c>
      <c r="B243" s="148" t="s">
        <v>325</v>
      </c>
      <c r="C243" s="148">
        <v>2018</v>
      </c>
      <c r="D243" s="84">
        <v>3846</v>
      </c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</row>
    <row r="244" spans="1:37" s="57" customFormat="1" ht="14.25" customHeight="1">
      <c r="A244" s="148">
        <v>4</v>
      </c>
      <c r="B244" s="148" t="s">
        <v>387</v>
      </c>
      <c r="C244" s="148">
        <v>2019</v>
      </c>
      <c r="D244" s="84">
        <v>899.99</v>
      </c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</row>
    <row r="245" spans="1:37" s="57" customFormat="1" ht="12.75">
      <c r="A245" s="148">
        <v>5</v>
      </c>
      <c r="B245" s="148" t="s">
        <v>388</v>
      </c>
      <c r="C245" s="148">
        <v>2019</v>
      </c>
      <c r="D245" s="84">
        <v>9628.2</v>
      </c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</row>
    <row r="246" spans="1:37" s="57" customFormat="1" ht="12.75">
      <c r="A246" s="148">
        <v>6</v>
      </c>
      <c r="B246" s="148" t="s">
        <v>389</v>
      </c>
      <c r="C246" s="148">
        <v>2019</v>
      </c>
      <c r="D246" s="84">
        <v>695.13</v>
      </c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</row>
    <row r="247" spans="1:37" s="57" customFormat="1" ht="12.75">
      <c r="A247" s="148">
        <v>7</v>
      </c>
      <c r="B247" s="148" t="s">
        <v>390</v>
      </c>
      <c r="C247" s="148">
        <v>2019</v>
      </c>
      <c r="D247" s="84">
        <v>3490</v>
      </c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</row>
    <row r="248" spans="1:37" s="57" customFormat="1" ht="12.75">
      <c r="A248" s="148">
        <v>8</v>
      </c>
      <c r="B248" s="148" t="s">
        <v>590</v>
      </c>
      <c r="C248" s="148">
        <v>2020</v>
      </c>
      <c r="D248" s="84">
        <v>2583</v>
      </c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</row>
    <row r="249" spans="1:37" s="57" customFormat="1" ht="12.75">
      <c r="A249" s="148">
        <v>9</v>
      </c>
      <c r="B249" s="148" t="s">
        <v>591</v>
      </c>
      <c r="C249" s="148">
        <v>2020</v>
      </c>
      <c r="D249" s="84">
        <v>2583</v>
      </c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</row>
    <row r="250" spans="1:37" s="57" customFormat="1" ht="12.75">
      <c r="A250" s="148">
        <v>10</v>
      </c>
      <c r="B250" s="148" t="s">
        <v>592</v>
      </c>
      <c r="C250" s="148">
        <v>2020</v>
      </c>
      <c r="D250" s="84">
        <v>2583</v>
      </c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</row>
    <row r="251" spans="1:37" s="57" customFormat="1" ht="12.75">
      <c r="A251" s="148">
        <v>11</v>
      </c>
      <c r="B251" s="148" t="s">
        <v>593</v>
      </c>
      <c r="C251" s="148">
        <v>2020</v>
      </c>
      <c r="D251" s="84">
        <v>700</v>
      </c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</row>
    <row r="252" spans="1:37" s="57" customFormat="1" ht="12.75">
      <c r="A252" s="148">
        <v>12</v>
      </c>
      <c r="B252" s="148" t="s">
        <v>593</v>
      </c>
      <c r="C252" s="148">
        <v>2020</v>
      </c>
      <c r="D252" s="84">
        <v>700</v>
      </c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</row>
    <row r="253" spans="1:37" s="57" customFormat="1" ht="12.75">
      <c r="A253" s="148">
        <v>13</v>
      </c>
      <c r="B253" s="148" t="s">
        <v>593</v>
      </c>
      <c r="C253" s="148">
        <v>2020</v>
      </c>
      <c r="D253" s="84">
        <v>700</v>
      </c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</row>
    <row r="254" spans="1:4" ht="12.75">
      <c r="A254" s="5"/>
      <c r="B254" s="6" t="s">
        <v>228</v>
      </c>
      <c r="C254" s="5"/>
      <c r="D254" s="107">
        <f>SUM(D241:D253)</f>
        <v>34166.31</v>
      </c>
    </row>
    <row r="255" spans="1:4" ht="12.75">
      <c r="A255" s="281" t="s">
        <v>412</v>
      </c>
      <c r="B255" s="281"/>
      <c r="C255" s="281"/>
      <c r="D255" s="281"/>
    </row>
    <row r="256" spans="1:37" s="131" customFormat="1" ht="20.25" customHeight="1">
      <c r="A256" s="298" t="s">
        <v>482</v>
      </c>
      <c r="B256" s="298"/>
      <c r="C256" s="298"/>
      <c r="D256" s="298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</row>
    <row r="257" spans="1:4" ht="25.5">
      <c r="A257" s="6" t="s">
        <v>11</v>
      </c>
      <c r="B257" s="6" t="s">
        <v>230</v>
      </c>
      <c r="C257" s="6" t="s">
        <v>231</v>
      </c>
      <c r="D257" s="107" t="s">
        <v>232</v>
      </c>
    </row>
    <row r="258" spans="1:37" s="57" customFormat="1" ht="12.75">
      <c r="A258" s="148">
        <v>1</v>
      </c>
      <c r="B258" s="148" t="s">
        <v>313</v>
      </c>
      <c r="C258" s="148">
        <v>2019</v>
      </c>
      <c r="D258" s="85">
        <v>3491</v>
      </c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</row>
    <row r="259" spans="1:37" s="57" customFormat="1" ht="18.75" customHeight="1">
      <c r="A259" s="148">
        <v>2</v>
      </c>
      <c r="B259" s="148" t="s">
        <v>413</v>
      </c>
      <c r="C259" s="148">
        <v>2019</v>
      </c>
      <c r="D259" s="84">
        <v>1099</v>
      </c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</row>
    <row r="260" spans="1:37" s="57" customFormat="1" ht="18.75" customHeight="1">
      <c r="A260" s="148">
        <v>3</v>
      </c>
      <c r="B260" s="148" t="s">
        <v>599</v>
      </c>
      <c r="C260" s="148">
        <v>2020</v>
      </c>
      <c r="D260" s="84">
        <v>13592</v>
      </c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</row>
    <row r="261" spans="1:4" ht="13.5" customHeight="1">
      <c r="A261" s="5"/>
      <c r="B261" s="6" t="s">
        <v>228</v>
      </c>
      <c r="C261" s="5"/>
      <c r="D261" s="107">
        <f>SUM(D258:D260)</f>
        <v>18182</v>
      </c>
    </row>
    <row r="262" spans="1:4" ht="18.75" customHeight="1">
      <c r="A262" s="193"/>
      <c r="B262" s="193"/>
      <c r="C262" s="193"/>
      <c r="D262" s="191"/>
    </row>
    <row r="263" spans="2:4" ht="26.25" customHeight="1">
      <c r="B263" s="150" t="s">
        <v>316</v>
      </c>
      <c r="C263" s="63" t="s">
        <v>317</v>
      </c>
      <c r="D263" s="109">
        <f>SUM(D26,D52,D85,D97,D108,D166,D215,D239,D261)</f>
        <v>879756.2899999999</v>
      </c>
    </row>
    <row r="264" spans="2:4" ht="18.75" customHeight="1">
      <c r="B264" s="150" t="s">
        <v>315</v>
      </c>
      <c r="C264" s="63" t="s">
        <v>317</v>
      </c>
      <c r="D264" s="109">
        <f>SUM(D39,D55,D78,D100,D134,D209,D223,D254)</f>
        <v>462336.22</v>
      </c>
    </row>
    <row r="265" spans="2:37" s="31" customFormat="1" ht="18.75" customHeight="1">
      <c r="B265" s="150" t="s">
        <v>314</v>
      </c>
      <c r="C265" s="63" t="s">
        <v>317</v>
      </c>
      <c r="D265" s="109">
        <f>D45+D58</f>
        <v>33702.05</v>
      </c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</row>
    <row r="266" spans="2:4" s="39" customFormat="1" ht="18.75" customHeight="1">
      <c r="B266" s="192"/>
      <c r="C266" s="194"/>
      <c r="D266" s="195"/>
    </row>
  </sheetData>
  <sheetProtection selectLockedCells="1" selectUnlockedCells="1"/>
  <mergeCells count="31">
    <mergeCell ref="A256:D256"/>
    <mergeCell ref="A255:D255"/>
    <mergeCell ref="A240:D240"/>
    <mergeCell ref="A225:D225"/>
    <mergeCell ref="A224:D224"/>
    <mergeCell ref="A216:D216"/>
    <mergeCell ref="E210:E212"/>
    <mergeCell ref="A27:D27"/>
    <mergeCell ref="A40:D40"/>
    <mergeCell ref="A53:D53"/>
    <mergeCell ref="A109:D109"/>
    <mergeCell ref="A211:D211"/>
    <mergeCell ref="A210:D210"/>
    <mergeCell ref="A167:D167"/>
    <mergeCell ref="A135:D135"/>
    <mergeCell ref="A59:D59"/>
    <mergeCell ref="A2:D2"/>
    <mergeCell ref="A46:D46"/>
    <mergeCell ref="A47:D47"/>
    <mergeCell ref="A56:D56"/>
    <mergeCell ref="B58:C58"/>
    <mergeCell ref="A3:D3"/>
    <mergeCell ref="A60:D60"/>
    <mergeCell ref="A101:D101"/>
    <mergeCell ref="A102:D102"/>
    <mergeCell ref="A79:D79"/>
    <mergeCell ref="A80:D80"/>
    <mergeCell ref="A136:D136"/>
    <mergeCell ref="A98:D98"/>
    <mergeCell ref="A87:D87"/>
    <mergeCell ref="A86:D86"/>
  </mergeCells>
  <printOptions horizontalCentered="1"/>
  <pageMargins left="0.5905511811023623" right="0" top="0.5905511811023623" bottom="0.9055118110236221" header="0.5118110236220472" footer="0.5118110236220472"/>
  <pageSetup horizontalDpi="300" verticalDpi="300" orientation="portrait" paperSize="9" scale="89" r:id="rId1"/>
  <headerFooter alignWithMargins="0">
    <oddFooter>&amp;CStrona &amp;P z &amp;N</oddFooter>
  </headerFooter>
  <rowBreaks count="3" manualBreakCount="3">
    <brk id="31" max="3" man="1"/>
    <brk id="68" max="3" man="1"/>
    <brk id="178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="90" zoomScaleSheetLayoutView="90" zoomScalePageLayoutView="0" workbookViewId="0" topLeftCell="A10">
      <selection activeCell="H14" sqref="H14"/>
    </sheetView>
  </sheetViews>
  <sheetFormatPr defaultColWidth="9.140625" defaultRowHeight="12.75"/>
  <cols>
    <col min="1" max="1" width="6.140625" style="34" customWidth="1"/>
    <col min="2" max="2" width="29.421875" style="34" customWidth="1"/>
    <col min="3" max="3" width="16.57421875" style="96" customWidth="1"/>
    <col min="4" max="4" width="14.00390625" style="96" customWidth="1"/>
    <col min="5" max="5" width="13.28125" style="34" customWidth="1"/>
    <col min="6" max="6" width="14.00390625" style="96" customWidth="1"/>
    <col min="7" max="7" width="24.57421875" style="34" customWidth="1"/>
    <col min="8" max="8" width="19.140625" style="34" customWidth="1"/>
    <col min="9" max="16384" width="9.140625" style="34" customWidth="1"/>
  </cols>
  <sheetData>
    <row r="1" spans="2:7" ht="13.5" thickBot="1">
      <c r="B1" s="300" t="s">
        <v>261</v>
      </c>
      <c r="C1" s="301"/>
      <c r="D1" s="301"/>
      <c r="E1" s="241"/>
      <c r="F1" s="241"/>
      <c r="G1" s="242" t="s">
        <v>487</v>
      </c>
    </row>
    <row r="2" spans="2:6" ht="14.25" customHeight="1">
      <c r="B2" s="243"/>
      <c r="C2" s="244"/>
      <c r="D2" s="244"/>
      <c r="E2" s="243"/>
      <c r="F2" s="245"/>
    </row>
    <row r="3" spans="1:8" ht="78.75" customHeight="1">
      <c r="A3" s="63" t="s">
        <v>11</v>
      </c>
      <c r="B3" s="63" t="s">
        <v>262</v>
      </c>
      <c r="C3" s="235" t="s">
        <v>263</v>
      </c>
      <c r="D3" s="84" t="s">
        <v>264</v>
      </c>
      <c r="E3" s="33" t="s">
        <v>962</v>
      </c>
      <c r="F3" s="235" t="s">
        <v>944</v>
      </c>
      <c r="G3" s="33" t="s">
        <v>385</v>
      </c>
      <c r="H3" s="63" t="s">
        <v>228</v>
      </c>
    </row>
    <row r="4" spans="1:8" ht="26.25" customHeight="1">
      <c r="A4" s="38">
        <v>1</v>
      </c>
      <c r="B4" s="234" t="s">
        <v>0</v>
      </c>
      <c r="C4" s="84">
        <v>914942.64</v>
      </c>
      <c r="D4" s="235"/>
      <c r="E4" s="84"/>
      <c r="F4" s="235"/>
      <c r="G4" s="65"/>
      <c r="H4" s="109">
        <f>C4+E4+F4+G4</f>
        <v>914942.64</v>
      </c>
    </row>
    <row r="5" spans="1:8" s="246" customFormat="1" ht="33" customHeight="1">
      <c r="A5" s="234">
        <v>2</v>
      </c>
      <c r="B5" s="234" t="s">
        <v>249</v>
      </c>
      <c r="C5" s="84">
        <v>117778.94</v>
      </c>
      <c r="D5" s="235"/>
      <c r="E5" s="84"/>
      <c r="F5" s="235"/>
      <c r="G5" s="84"/>
      <c r="H5" s="109">
        <f aca="true" t="shared" si="0" ref="H5:H14">C5+E5+F5+G5</f>
        <v>117778.94</v>
      </c>
    </row>
    <row r="6" spans="1:8" s="246" customFormat="1" ht="22.5" customHeight="1">
      <c r="A6" s="234">
        <v>3</v>
      </c>
      <c r="B6" s="234" t="s">
        <v>827</v>
      </c>
      <c r="C6" s="135">
        <v>814722.73</v>
      </c>
      <c r="D6" s="84">
        <v>246384.7</v>
      </c>
      <c r="E6" s="207">
        <v>4200</v>
      </c>
      <c r="F6" s="84">
        <v>380000</v>
      </c>
      <c r="G6" s="84"/>
      <c r="H6" s="109">
        <f t="shared" si="0"/>
        <v>1198922.73</v>
      </c>
    </row>
    <row r="7" spans="1:8" s="246" customFormat="1" ht="24" customHeight="1">
      <c r="A7" s="38">
        <v>4</v>
      </c>
      <c r="B7" s="234" t="s">
        <v>251</v>
      </c>
      <c r="C7" s="237">
        <v>39286.43</v>
      </c>
      <c r="D7" s="237"/>
      <c r="E7" s="237"/>
      <c r="F7" s="237"/>
      <c r="G7" s="84"/>
      <c r="H7" s="109">
        <f t="shared" si="0"/>
        <v>39286.43</v>
      </c>
    </row>
    <row r="8" spans="1:8" s="246" customFormat="1" ht="24" customHeight="1">
      <c r="A8" s="38">
        <v>5</v>
      </c>
      <c r="B8" s="234" t="s">
        <v>287</v>
      </c>
      <c r="C8" s="84">
        <v>1500355.49</v>
      </c>
      <c r="D8" s="65">
        <v>151146.44</v>
      </c>
      <c r="E8" s="84"/>
      <c r="F8" s="239"/>
      <c r="G8" s="237"/>
      <c r="H8" s="109">
        <f t="shared" si="0"/>
        <v>1500355.49</v>
      </c>
    </row>
    <row r="9" spans="1:8" s="246" customFormat="1" ht="24.75" customHeight="1">
      <c r="A9" s="234">
        <v>6</v>
      </c>
      <c r="B9" s="234" t="s">
        <v>254</v>
      </c>
      <c r="C9" s="84">
        <v>487701.75</v>
      </c>
      <c r="D9" s="65">
        <v>33477.43</v>
      </c>
      <c r="E9" s="84"/>
      <c r="F9" s="239"/>
      <c r="G9" s="84"/>
      <c r="H9" s="109">
        <f t="shared" si="0"/>
        <v>487701.75</v>
      </c>
    </row>
    <row r="10" spans="1:8" s="246" customFormat="1" ht="24.75" customHeight="1">
      <c r="A10" s="38">
        <v>7</v>
      </c>
      <c r="B10" s="234" t="s">
        <v>416</v>
      </c>
      <c r="C10" s="84">
        <v>107996.21</v>
      </c>
      <c r="D10" s="84"/>
      <c r="E10" s="84"/>
      <c r="F10" s="84"/>
      <c r="G10" s="84"/>
      <c r="H10" s="109">
        <f t="shared" si="0"/>
        <v>107996.21</v>
      </c>
    </row>
    <row r="11" spans="1:8" s="246" customFormat="1" ht="25.5" customHeight="1">
      <c r="A11" s="234">
        <v>8</v>
      </c>
      <c r="B11" s="234" t="s">
        <v>256</v>
      </c>
      <c r="C11" s="84">
        <v>199507.28</v>
      </c>
      <c r="D11" s="237"/>
      <c r="E11" s="237">
        <v>2160</v>
      </c>
      <c r="F11" s="237"/>
      <c r="G11" s="84">
        <v>1303.8</v>
      </c>
      <c r="H11" s="109">
        <f t="shared" si="0"/>
        <v>202971.08</v>
      </c>
    </row>
    <row r="12" spans="1:8" s="246" customFormat="1" ht="25.5" customHeight="1">
      <c r="A12" s="234">
        <v>9</v>
      </c>
      <c r="B12" s="234" t="s">
        <v>309</v>
      </c>
      <c r="C12" s="238">
        <v>289359.57</v>
      </c>
      <c r="D12" s="237"/>
      <c r="E12" s="237"/>
      <c r="F12" s="237"/>
      <c r="G12" s="84"/>
      <c r="H12" s="109">
        <f t="shared" si="0"/>
        <v>289359.57</v>
      </c>
    </row>
    <row r="13" spans="1:8" s="246" customFormat="1" ht="22.5" customHeight="1">
      <c r="A13" s="234">
        <v>10</v>
      </c>
      <c r="B13" s="234" t="s">
        <v>412</v>
      </c>
      <c r="C13" s="238">
        <v>31315.8</v>
      </c>
      <c r="D13" s="237"/>
      <c r="E13" s="237"/>
      <c r="F13" s="237"/>
      <c r="G13" s="84"/>
      <c r="H13" s="109">
        <f t="shared" si="0"/>
        <v>31315.8</v>
      </c>
    </row>
    <row r="14" spans="1:8" s="246" customFormat="1" ht="25.5" customHeight="1">
      <c r="A14" s="234"/>
      <c r="B14" s="236" t="s">
        <v>236</v>
      </c>
      <c r="C14" s="235">
        <f>SUM(C4:C13)</f>
        <v>4502966.84</v>
      </c>
      <c r="D14" s="235" t="e">
        <f>SUM(D6,#REF!,D10)</f>
        <v>#REF!</v>
      </c>
      <c r="E14" s="235">
        <f>SUM(E4:E13)</f>
        <v>6360</v>
      </c>
      <c r="F14" s="235"/>
      <c r="G14" s="235">
        <f>SUM(G4,G11)</f>
        <v>1303.8</v>
      </c>
      <c r="H14" s="109">
        <f t="shared" si="0"/>
        <v>4510630.64</v>
      </c>
    </row>
  </sheetData>
  <sheetProtection/>
  <mergeCells count="1">
    <mergeCell ref="B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3"/>
  <sheetViews>
    <sheetView view="pageBreakPreview" zoomScale="60" zoomScaleNormal="110" zoomScalePageLayoutView="0" workbookViewId="0" topLeftCell="A1">
      <selection activeCell="AC15" sqref="AC15"/>
    </sheetView>
  </sheetViews>
  <sheetFormatPr defaultColWidth="9.140625" defaultRowHeight="12.75"/>
  <cols>
    <col min="1" max="1" width="3.7109375" style="22" customWidth="1"/>
    <col min="2" max="2" width="11.8515625" style="22" customWidth="1"/>
    <col min="3" max="3" width="12.57421875" style="22" customWidth="1"/>
    <col min="4" max="4" width="20.421875" style="22" customWidth="1"/>
    <col min="5" max="5" width="13.7109375" style="22" customWidth="1"/>
    <col min="6" max="6" width="12.7109375" style="22" customWidth="1"/>
    <col min="7" max="7" width="6.7109375" style="22" customWidth="1"/>
    <col min="8" max="8" width="7.57421875" style="22" customWidth="1"/>
    <col min="9" max="9" width="11.7109375" style="22" customWidth="1"/>
    <col min="10" max="10" width="7.28125" style="22" customWidth="1"/>
    <col min="11" max="11" width="10.7109375" style="22" customWidth="1"/>
    <col min="12" max="12" width="7.421875" style="22" customWidth="1"/>
    <col min="13" max="13" width="9.140625" style="22" customWidth="1"/>
    <col min="14" max="14" width="5.421875" style="22" customWidth="1"/>
    <col min="15" max="15" width="7.28125" style="22" customWidth="1"/>
    <col min="16" max="16" width="8.421875" style="22" customWidth="1"/>
    <col min="17" max="17" width="15.8515625" style="22" customWidth="1"/>
    <col min="18" max="18" width="13.28125" style="115" customWidth="1"/>
    <col min="19" max="19" width="10.57421875" style="22" customWidth="1"/>
    <col min="20" max="20" width="10.421875" style="22" customWidth="1"/>
    <col min="21" max="21" width="10.28125" style="22" customWidth="1"/>
    <col min="22" max="22" width="10.57421875" style="22" customWidth="1"/>
    <col min="23" max="23" width="5.28125" style="22" customWidth="1"/>
    <col min="24" max="25" width="8.8515625" style="22" customWidth="1"/>
    <col min="26" max="26" width="12.421875" style="22" customWidth="1"/>
    <col min="27" max="16384" width="9.140625" style="22" customWidth="1"/>
  </cols>
  <sheetData>
    <row r="1" spans="1:26" ht="13.5" thickBot="1">
      <c r="A1" s="302" t="s">
        <v>621</v>
      </c>
      <c r="B1" s="302"/>
      <c r="C1" s="302"/>
      <c r="D1" s="302"/>
      <c r="E1" s="302"/>
      <c r="M1" s="34"/>
      <c r="Y1" s="144"/>
      <c r="Z1" s="144"/>
    </row>
    <row r="2" spans="1:14" ht="12.75">
      <c r="A2" s="142"/>
      <c r="D2" s="56"/>
      <c r="I2" s="144"/>
      <c r="M2" s="34"/>
      <c r="N2" s="43"/>
    </row>
    <row r="3" spans="1:26" ht="12.75">
      <c r="A3" s="303" t="s">
        <v>622</v>
      </c>
      <c r="B3" s="303"/>
      <c r="C3" s="303"/>
      <c r="D3" s="303"/>
      <c r="E3" s="303"/>
      <c r="F3" s="303"/>
      <c r="G3" s="303"/>
      <c r="H3" s="303"/>
      <c r="I3" s="303"/>
      <c r="J3" s="1"/>
      <c r="K3" s="1"/>
      <c r="L3" s="1"/>
      <c r="M3" s="38"/>
      <c r="N3" s="178"/>
      <c r="O3" s="1"/>
      <c r="P3" s="1"/>
      <c r="Q3" s="1"/>
      <c r="R3" s="147"/>
      <c r="S3" s="1"/>
      <c r="T3" s="1"/>
      <c r="U3" s="1"/>
      <c r="V3" s="1"/>
      <c r="W3" s="1"/>
      <c r="X3" s="1"/>
      <c r="Y3" s="1"/>
      <c r="Z3" s="1"/>
    </row>
    <row r="4" spans="1:26" ht="12.75">
      <c r="A4" s="294" t="s">
        <v>11</v>
      </c>
      <c r="B4" s="294" t="s">
        <v>623</v>
      </c>
      <c r="C4" s="294" t="s">
        <v>624</v>
      </c>
      <c r="D4" s="294" t="s">
        <v>625</v>
      </c>
      <c r="E4" s="294" t="s">
        <v>626</v>
      </c>
      <c r="F4" s="294" t="s">
        <v>627</v>
      </c>
      <c r="G4" s="294" t="s">
        <v>628</v>
      </c>
      <c r="H4" s="294" t="s">
        <v>629</v>
      </c>
      <c r="I4" s="294" t="s">
        <v>630</v>
      </c>
      <c r="J4" s="294" t="s">
        <v>631</v>
      </c>
      <c r="K4" s="294" t="s">
        <v>632</v>
      </c>
      <c r="L4" s="294" t="s">
        <v>942</v>
      </c>
      <c r="M4" s="283" t="s">
        <v>633</v>
      </c>
      <c r="N4" s="305" t="s">
        <v>11</v>
      </c>
      <c r="O4" s="294" t="s">
        <v>631</v>
      </c>
      <c r="P4" s="294" t="s">
        <v>634</v>
      </c>
      <c r="Q4" s="294" t="s">
        <v>635</v>
      </c>
      <c r="R4" s="304" t="s">
        <v>882</v>
      </c>
      <c r="S4" s="294" t="s">
        <v>948</v>
      </c>
      <c r="T4" s="294"/>
      <c r="U4" s="294" t="s">
        <v>949</v>
      </c>
      <c r="V4" s="294"/>
      <c r="W4" s="294" t="s">
        <v>636</v>
      </c>
      <c r="X4" s="294"/>
      <c r="Y4" s="294"/>
      <c r="Z4" s="294"/>
    </row>
    <row r="5" spans="1:26" ht="24.75" customHeight="1">
      <c r="A5" s="294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83"/>
      <c r="N5" s="306"/>
      <c r="O5" s="294"/>
      <c r="P5" s="294"/>
      <c r="Q5" s="294"/>
      <c r="R5" s="304"/>
      <c r="S5" s="294"/>
      <c r="T5" s="294"/>
      <c r="U5" s="294"/>
      <c r="V5" s="294"/>
      <c r="W5" s="294"/>
      <c r="X5" s="294"/>
      <c r="Y5" s="294"/>
      <c r="Z5" s="294"/>
    </row>
    <row r="6" spans="1:26" ht="12" customHeight="1">
      <c r="A6" s="294"/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83"/>
      <c r="N6" s="307"/>
      <c r="O6" s="294"/>
      <c r="P6" s="294"/>
      <c r="Q6" s="294"/>
      <c r="R6" s="304"/>
      <c r="S6" s="58" t="s">
        <v>637</v>
      </c>
      <c r="T6" s="58" t="s">
        <v>638</v>
      </c>
      <c r="U6" s="58" t="s">
        <v>637</v>
      </c>
      <c r="V6" s="58" t="s">
        <v>638</v>
      </c>
      <c r="W6" s="58" t="s">
        <v>639</v>
      </c>
      <c r="X6" s="58" t="s">
        <v>640</v>
      </c>
      <c r="Y6" s="58" t="s">
        <v>641</v>
      </c>
      <c r="Z6" s="58" t="s">
        <v>642</v>
      </c>
    </row>
    <row r="7" spans="1:26" ht="24" customHeight="1">
      <c r="A7" s="280" t="s">
        <v>260</v>
      </c>
      <c r="B7" s="280"/>
      <c r="C7" s="280"/>
      <c r="D7" s="280"/>
      <c r="E7" s="280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60"/>
      <c r="S7" s="149"/>
      <c r="T7" s="149"/>
      <c r="U7" s="149"/>
      <c r="V7" s="149"/>
      <c r="W7" s="149"/>
      <c r="X7" s="149"/>
      <c r="Y7" s="149"/>
      <c r="Z7" s="149"/>
    </row>
    <row r="8" spans="1:26" s="34" customFormat="1" ht="25.5">
      <c r="A8" s="148">
        <v>1</v>
      </c>
      <c r="B8" s="4" t="s">
        <v>643</v>
      </c>
      <c r="C8" s="4" t="s">
        <v>644</v>
      </c>
      <c r="D8" s="4" t="s">
        <v>645</v>
      </c>
      <c r="E8" s="4" t="s">
        <v>646</v>
      </c>
      <c r="F8" s="4" t="s">
        <v>647</v>
      </c>
      <c r="G8" s="4">
        <v>2461</v>
      </c>
      <c r="H8" s="4">
        <v>1999</v>
      </c>
      <c r="I8" s="148"/>
      <c r="J8" s="4">
        <v>9</v>
      </c>
      <c r="K8" s="148"/>
      <c r="L8" s="38" t="s">
        <v>648</v>
      </c>
      <c r="M8" s="38" t="s">
        <v>39</v>
      </c>
      <c r="N8" s="148">
        <v>1</v>
      </c>
      <c r="O8" s="4">
        <v>9</v>
      </c>
      <c r="P8" s="198">
        <v>418033</v>
      </c>
      <c r="Q8" s="148" t="s">
        <v>649</v>
      </c>
      <c r="R8" s="84"/>
      <c r="S8" s="4" t="s">
        <v>894</v>
      </c>
      <c r="T8" s="4" t="s">
        <v>895</v>
      </c>
      <c r="U8" s="4"/>
      <c r="V8" s="4"/>
      <c r="W8" s="148" t="s">
        <v>237</v>
      </c>
      <c r="X8" s="148" t="s">
        <v>237</v>
      </c>
      <c r="Y8" s="148" t="s">
        <v>237</v>
      </c>
      <c r="Z8" s="148"/>
    </row>
    <row r="9" spans="1:26" s="34" customFormat="1" ht="24" customHeight="1">
      <c r="A9" s="148">
        <v>2</v>
      </c>
      <c r="B9" s="4" t="s">
        <v>643</v>
      </c>
      <c r="C9" s="4" t="s">
        <v>650</v>
      </c>
      <c r="D9" s="4" t="s">
        <v>651</v>
      </c>
      <c r="E9" s="4" t="s">
        <v>652</v>
      </c>
      <c r="F9" s="4" t="s">
        <v>647</v>
      </c>
      <c r="G9" s="4">
        <v>1968</v>
      </c>
      <c r="H9" s="4">
        <v>2016</v>
      </c>
      <c r="I9" s="148" t="s">
        <v>916</v>
      </c>
      <c r="J9" s="4">
        <v>7</v>
      </c>
      <c r="K9" s="148">
        <v>886</v>
      </c>
      <c r="L9" s="38" t="s">
        <v>653</v>
      </c>
      <c r="M9" s="38" t="s">
        <v>39</v>
      </c>
      <c r="N9" s="148">
        <v>2</v>
      </c>
      <c r="O9" s="4">
        <v>7</v>
      </c>
      <c r="P9" s="198">
        <v>136700</v>
      </c>
      <c r="Q9" s="148" t="s">
        <v>654</v>
      </c>
      <c r="R9" s="84">
        <v>41000</v>
      </c>
      <c r="S9" s="4" t="s">
        <v>896</v>
      </c>
      <c r="T9" s="4" t="s">
        <v>897</v>
      </c>
      <c r="U9" s="4" t="s">
        <v>896</v>
      </c>
      <c r="V9" s="4" t="s">
        <v>897</v>
      </c>
      <c r="W9" s="148" t="s">
        <v>237</v>
      </c>
      <c r="X9" s="148" t="s">
        <v>237</v>
      </c>
      <c r="Y9" s="148" t="s">
        <v>237</v>
      </c>
      <c r="Z9" s="148" t="s">
        <v>655</v>
      </c>
    </row>
    <row r="10" spans="1:26" s="34" customFormat="1" ht="25.5">
      <c r="A10" s="148">
        <v>3</v>
      </c>
      <c r="B10" s="4" t="s">
        <v>656</v>
      </c>
      <c r="C10" s="4" t="s">
        <v>657</v>
      </c>
      <c r="D10" s="4" t="s">
        <v>658</v>
      </c>
      <c r="E10" s="4" t="s">
        <v>659</v>
      </c>
      <c r="F10" s="4" t="s">
        <v>660</v>
      </c>
      <c r="G10" s="4">
        <v>6374</v>
      </c>
      <c r="H10" s="4">
        <v>2013</v>
      </c>
      <c r="I10" s="148"/>
      <c r="J10" s="4">
        <v>6</v>
      </c>
      <c r="K10" s="148"/>
      <c r="L10" s="38" t="s">
        <v>661</v>
      </c>
      <c r="M10" s="38"/>
      <c r="N10" s="148">
        <v>3</v>
      </c>
      <c r="O10" s="4">
        <v>6</v>
      </c>
      <c r="P10" s="148">
        <v>8257.9</v>
      </c>
      <c r="Q10" s="148" t="s">
        <v>649</v>
      </c>
      <c r="R10" s="84">
        <v>280000</v>
      </c>
      <c r="S10" s="4" t="s">
        <v>898</v>
      </c>
      <c r="T10" s="4" t="s">
        <v>899</v>
      </c>
      <c r="U10" s="4" t="s">
        <v>898</v>
      </c>
      <c r="V10" s="4" t="s">
        <v>899</v>
      </c>
      <c r="W10" s="148" t="s">
        <v>237</v>
      </c>
      <c r="X10" s="148" t="s">
        <v>237</v>
      </c>
      <c r="Y10" s="148" t="s">
        <v>237</v>
      </c>
      <c r="Z10" s="148"/>
    </row>
    <row r="11" spans="1:26" ht="12.75">
      <c r="A11" s="280" t="s">
        <v>662</v>
      </c>
      <c r="B11" s="280"/>
      <c r="C11" s="280"/>
      <c r="D11" s="280"/>
      <c r="E11" s="280"/>
      <c r="F11" s="59"/>
      <c r="G11" s="59"/>
      <c r="H11" s="59"/>
      <c r="I11" s="185"/>
      <c r="J11" s="59"/>
      <c r="K11" s="185"/>
      <c r="L11" s="151"/>
      <c r="M11" s="151"/>
      <c r="N11" s="185"/>
      <c r="O11" s="59"/>
      <c r="P11" s="185"/>
      <c r="Q11" s="185"/>
      <c r="R11" s="61"/>
      <c r="S11" s="59"/>
      <c r="T11" s="59"/>
      <c r="U11" s="59"/>
      <c r="V11" s="59"/>
      <c r="W11" s="185"/>
      <c r="X11" s="185"/>
      <c r="Y11" s="185"/>
      <c r="Z11" s="185"/>
    </row>
    <row r="12" spans="1:26" s="34" customFormat="1" ht="25.5">
      <c r="A12" s="148">
        <v>1</v>
      </c>
      <c r="B12" s="148" t="s">
        <v>663</v>
      </c>
      <c r="C12" s="148" t="s">
        <v>664</v>
      </c>
      <c r="D12" s="148" t="s">
        <v>665</v>
      </c>
      <c r="E12" s="148" t="s">
        <v>666</v>
      </c>
      <c r="F12" s="4" t="s">
        <v>660</v>
      </c>
      <c r="G12" s="148">
        <v>2637</v>
      </c>
      <c r="H12" s="148">
        <v>2007</v>
      </c>
      <c r="I12" s="148"/>
      <c r="J12" s="148">
        <v>6</v>
      </c>
      <c r="K12" s="148"/>
      <c r="L12" s="148" t="s">
        <v>667</v>
      </c>
      <c r="M12" s="148"/>
      <c r="N12" s="148">
        <v>1</v>
      </c>
      <c r="O12" s="148">
        <v>6</v>
      </c>
      <c r="P12" s="148">
        <v>14856</v>
      </c>
      <c r="Q12" s="148" t="s">
        <v>649</v>
      </c>
      <c r="R12" s="84"/>
      <c r="S12" s="148" t="s">
        <v>900</v>
      </c>
      <c r="T12" s="148" t="s">
        <v>901</v>
      </c>
      <c r="U12" s="38"/>
      <c r="V12" s="38"/>
      <c r="W12" s="148" t="s">
        <v>237</v>
      </c>
      <c r="X12" s="148" t="s">
        <v>237</v>
      </c>
      <c r="Y12" s="38"/>
      <c r="Z12" s="38"/>
    </row>
    <row r="13" spans="1:26" ht="25.5" customHeight="1">
      <c r="A13" s="280" t="s">
        <v>668</v>
      </c>
      <c r="B13" s="280"/>
      <c r="C13" s="280"/>
      <c r="D13" s="280"/>
      <c r="E13" s="280"/>
      <c r="F13" s="280"/>
      <c r="G13" s="280"/>
      <c r="H13" s="280"/>
      <c r="I13" s="280"/>
      <c r="J13" s="280"/>
      <c r="K13" s="149"/>
      <c r="L13" s="149"/>
      <c r="M13" s="149"/>
      <c r="N13" s="149"/>
      <c r="O13" s="149"/>
      <c r="P13" s="149"/>
      <c r="Q13" s="149"/>
      <c r="R13" s="60"/>
      <c r="S13" s="149"/>
      <c r="T13" s="149"/>
      <c r="U13" s="149"/>
      <c r="V13" s="149"/>
      <c r="W13" s="149"/>
      <c r="X13" s="149"/>
      <c r="Y13" s="149"/>
      <c r="Z13" s="149"/>
    </row>
    <row r="14" spans="1:26" s="34" customFormat="1" ht="25.5" customHeight="1">
      <c r="A14" s="148">
        <v>1</v>
      </c>
      <c r="B14" s="148" t="s">
        <v>669</v>
      </c>
      <c r="C14" s="148" t="s">
        <v>670</v>
      </c>
      <c r="D14" s="148" t="s">
        <v>671</v>
      </c>
      <c r="E14" s="148" t="s">
        <v>672</v>
      </c>
      <c r="F14" s="148" t="s">
        <v>673</v>
      </c>
      <c r="G14" s="148">
        <v>4750</v>
      </c>
      <c r="H14" s="148">
        <v>2004</v>
      </c>
      <c r="I14" s="148" t="s">
        <v>674</v>
      </c>
      <c r="J14" s="4">
        <v>1</v>
      </c>
      <c r="K14" s="4"/>
      <c r="L14" s="4">
        <v>6000</v>
      </c>
      <c r="M14" s="4" t="s">
        <v>39</v>
      </c>
      <c r="N14" s="148">
        <v>1</v>
      </c>
      <c r="O14" s="4">
        <v>1</v>
      </c>
      <c r="P14" s="148"/>
      <c r="Q14" s="148" t="s">
        <v>889</v>
      </c>
      <c r="R14" s="84"/>
      <c r="S14" s="148" t="s">
        <v>955</v>
      </c>
      <c r="T14" s="148" t="s">
        <v>956</v>
      </c>
      <c r="U14" s="38"/>
      <c r="V14" s="38"/>
      <c r="W14" s="148" t="s">
        <v>237</v>
      </c>
      <c r="X14" s="148" t="s">
        <v>237</v>
      </c>
      <c r="Y14" s="38"/>
      <c r="Z14" s="38"/>
    </row>
    <row r="15" spans="1:26" s="34" customFormat="1" ht="25.5" customHeight="1">
      <c r="A15" s="148">
        <v>2</v>
      </c>
      <c r="B15" s="148" t="s">
        <v>726</v>
      </c>
      <c r="C15" s="148" t="s">
        <v>675</v>
      </c>
      <c r="D15" s="148">
        <v>17722</v>
      </c>
      <c r="E15" s="148" t="s">
        <v>676</v>
      </c>
      <c r="F15" s="148" t="s">
        <v>677</v>
      </c>
      <c r="G15" s="148"/>
      <c r="H15" s="148">
        <v>1978</v>
      </c>
      <c r="I15" s="148" t="s">
        <v>678</v>
      </c>
      <c r="J15" s="148">
        <v>0</v>
      </c>
      <c r="K15" s="148">
        <v>4000</v>
      </c>
      <c r="L15" s="148">
        <v>6300</v>
      </c>
      <c r="M15" s="148" t="s">
        <v>39</v>
      </c>
      <c r="N15" s="148">
        <v>2</v>
      </c>
      <c r="O15" s="148">
        <v>0</v>
      </c>
      <c r="P15" s="148"/>
      <c r="Q15" s="148"/>
      <c r="R15" s="84"/>
      <c r="S15" s="148" t="s">
        <v>957</v>
      </c>
      <c r="T15" s="148" t="s">
        <v>958</v>
      </c>
      <c r="U15" s="38"/>
      <c r="V15" s="38"/>
      <c r="W15" s="148" t="s">
        <v>237</v>
      </c>
      <c r="X15" s="148" t="s">
        <v>237</v>
      </c>
      <c r="Y15" s="38"/>
      <c r="Z15" s="38"/>
    </row>
    <row r="16" spans="1:26" s="34" customFormat="1" ht="25.5" customHeight="1">
      <c r="A16" s="148">
        <v>3</v>
      </c>
      <c r="B16" s="148" t="s">
        <v>679</v>
      </c>
      <c r="C16" s="148" t="s">
        <v>675</v>
      </c>
      <c r="D16" s="148">
        <v>40</v>
      </c>
      <c r="E16" s="148" t="s">
        <v>680</v>
      </c>
      <c r="F16" s="148" t="s">
        <v>677</v>
      </c>
      <c r="G16" s="148"/>
      <c r="H16" s="148">
        <v>1994</v>
      </c>
      <c r="I16" s="148"/>
      <c r="J16" s="148">
        <v>0</v>
      </c>
      <c r="K16" s="148">
        <v>4000</v>
      </c>
      <c r="L16" s="148">
        <v>5550</v>
      </c>
      <c r="M16" s="148" t="s">
        <v>39</v>
      </c>
      <c r="N16" s="148">
        <v>3</v>
      </c>
      <c r="O16" s="148">
        <v>0</v>
      </c>
      <c r="P16" s="199"/>
      <c r="Q16" s="184"/>
      <c r="R16" s="84"/>
      <c r="S16" s="148" t="s">
        <v>957</v>
      </c>
      <c r="T16" s="148" t="s">
        <v>958</v>
      </c>
      <c r="U16" s="38"/>
      <c r="V16" s="38"/>
      <c r="W16" s="148" t="s">
        <v>237</v>
      </c>
      <c r="X16" s="148" t="s">
        <v>237</v>
      </c>
      <c r="Y16" s="38"/>
      <c r="Z16" s="38"/>
    </row>
    <row r="17" spans="1:26" ht="25.5" customHeight="1">
      <c r="A17" s="280" t="s">
        <v>309</v>
      </c>
      <c r="B17" s="280"/>
      <c r="C17" s="280"/>
      <c r="D17" s="280"/>
      <c r="E17" s="280"/>
      <c r="F17" s="151"/>
      <c r="G17" s="151"/>
      <c r="H17" s="151"/>
      <c r="I17" s="151"/>
      <c r="J17" s="151"/>
      <c r="K17" s="151"/>
      <c r="L17" s="151"/>
      <c r="M17" s="149"/>
      <c r="N17" s="151"/>
      <c r="O17" s="151"/>
      <c r="P17" s="151"/>
      <c r="Q17" s="151"/>
      <c r="R17" s="110"/>
      <c r="S17" s="151"/>
      <c r="T17" s="151"/>
      <c r="U17" s="151"/>
      <c r="V17" s="151"/>
      <c r="W17" s="151"/>
      <c r="X17" s="151"/>
      <c r="Y17" s="151"/>
      <c r="Z17" s="151"/>
    </row>
    <row r="18" spans="1:26" s="34" customFormat="1" ht="25.5" customHeight="1">
      <c r="A18" s="148">
        <v>1</v>
      </c>
      <c r="B18" s="4" t="s">
        <v>731</v>
      </c>
      <c r="C18" s="4" t="s">
        <v>681</v>
      </c>
      <c r="D18" s="4" t="s">
        <v>682</v>
      </c>
      <c r="E18" s="4" t="s">
        <v>683</v>
      </c>
      <c r="F18" s="4" t="s">
        <v>684</v>
      </c>
      <c r="G18" s="4">
        <v>1995</v>
      </c>
      <c r="H18" s="4">
        <v>2013</v>
      </c>
      <c r="I18" s="4" t="s">
        <v>685</v>
      </c>
      <c r="J18" s="4">
        <v>9</v>
      </c>
      <c r="K18" s="4" t="s">
        <v>237</v>
      </c>
      <c r="L18" s="4">
        <v>4975</v>
      </c>
      <c r="M18" s="4"/>
      <c r="N18" s="148">
        <v>1</v>
      </c>
      <c r="O18" s="4">
        <v>9</v>
      </c>
      <c r="P18" s="148">
        <v>297575</v>
      </c>
      <c r="Q18" s="148" t="s">
        <v>686</v>
      </c>
      <c r="R18" s="84">
        <f>27600+2000</f>
        <v>29600</v>
      </c>
      <c r="S18" s="148" t="s">
        <v>951</v>
      </c>
      <c r="T18" s="148" t="s">
        <v>952</v>
      </c>
      <c r="U18" s="186" t="s">
        <v>951</v>
      </c>
      <c r="V18" s="186" t="s">
        <v>952</v>
      </c>
      <c r="W18" s="148" t="s">
        <v>237</v>
      </c>
      <c r="X18" s="148" t="s">
        <v>237</v>
      </c>
      <c r="Y18" s="148" t="s">
        <v>237</v>
      </c>
      <c r="Z18" s="248" t="s">
        <v>655</v>
      </c>
    </row>
    <row r="19" spans="1:26" ht="25.5" customHeight="1">
      <c r="A19" s="280" t="s">
        <v>687</v>
      </c>
      <c r="B19" s="280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308"/>
      <c r="R19" s="308"/>
      <c r="S19" s="308"/>
      <c r="T19" s="308"/>
      <c r="U19" s="308"/>
      <c r="V19" s="308"/>
      <c r="W19" s="308"/>
      <c r="X19" s="308"/>
      <c r="Y19" s="308"/>
      <c r="Z19" s="308"/>
    </row>
    <row r="20" spans="1:26" s="34" customFormat="1" ht="25.5" customHeight="1">
      <c r="A20" s="148">
        <v>1</v>
      </c>
      <c r="B20" s="14" t="s">
        <v>688</v>
      </c>
      <c r="C20" s="146" t="s">
        <v>830</v>
      </c>
      <c r="D20" s="14" t="s">
        <v>689</v>
      </c>
      <c r="E20" s="14" t="s">
        <v>862</v>
      </c>
      <c r="F20" s="16" t="s">
        <v>684</v>
      </c>
      <c r="G20" s="14">
        <v>1461</v>
      </c>
      <c r="H20" s="14">
        <v>2008</v>
      </c>
      <c r="I20" s="16" t="s">
        <v>690</v>
      </c>
      <c r="J20" s="148">
        <v>5</v>
      </c>
      <c r="K20" s="38" t="s">
        <v>691</v>
      </c>
      <c r="L20" s="16">
        <v>2500</v>
      </c>
      <c r="M20" s="148" t="s">
        <v>39</v>
      </c>
      <c r="N20" s="148">
        <v>1</v>
      </c>
      <c r="O20" s="148">
        <v>5</v>
      </c>
      <c r="P20" s="90">
        <v>273000</v>
      </c>
      <c r="Q20" s="38"/>
      <c r="R20" s="65">
        <v>7600</v>
      </c>
      <c r="S20" s="16" t="s">
        <v>946</v>
      </c>
      <c r="T20" s="16" t="s">
        <v>947</v>
      </c>
      <c r="U20" s="16" t="str">
        <f>S20</f>
        <v>21.03.2024</v>
      </c>
      <c r="V20" s="16" t="str">
        <f>T20</f>
        <v>20.03.2025</v>
      </c>
      <c r="W20" s="148" t="s">
        <v>237</v>
      </c>
      <c r="X20" s="148" t="s">
        <v>237</v>
      </c>
      <c r="Y20" s="148" t="s">
        <v>237</v>
      </c>
      <c r="Z20" s="38"/>
    </row>
    <row r="23" ht="12.75">
      <c r="I23" s="34"/>
    </row>
  </sheetData>
  <sheetProtection/>
  <mergeCells count="34">
    <mergeCell ref="A19:E19"/>
    <mergeCell ref="F19:J19"/>
    <mergeCell ref="K19:P19"/>
    <mergeCell ref="Q19:U19"/>
    <mergeCell ref="V19:Z19"/>
    <mergeCell ref="A7:E7"/>
    <mergeCell ref="A11:E11"/>
    <mergeCell ref="A13:E13"/>
    <mergeCell ref="F13:H13"/>
    <mergeCell ref="I13:J13"/>
    <mergeCell ref="A17:E17"/>
    <mergeCell ref="P4:P6"/>
    <mergeCell ref="Q4:Q6"/>
    <mergeCell ref="S4:T5"/>
    <mergeCell ref="U4:V5"/>
    <mergeCell ref="R4:R6"/>
    <mergeCell ref="O4:O6"/>
    <mergeCell ref="N4:N6"/>
    <mergeCell ref="W4:Z5"/>
    <mergeCell ref="I4:I6"/>
    <mergeCell ref="J4:J6"/>
    <mergeCell ref="K4:K6"/>
    <mergeCell ref="L4:L6"/>
    <mergeCell ref="M4:M6"/>
    <mergeCell ref="A1:E1"/>
    <mergeCell ref="A3:I3"/>
    <mergeCell ref="A4:A6"/>
    <mergeCell ref="B4:B6"/>
    <mergeCell ref="C4:C6"/>
    <mergeCell ref="D4:D6"/>
    <mergeCell ref="E4:E6"/>
    <mergeCell ref="F4:F6"/>
    <mergeCell ref="G4:G6"/>
    <mergeCell ref="H4:H6"/>
  </mergeCells>
  <printOptions/>
  <pageMargins left="0.7" right="0.7" top="0.75" bottom="0.75" header="0.3" footer="0.3"/>
  <pageSetup horizontalDpi="600" verticalDpi="600" orientation="landscape" paperSize="9" scale="98" r:id="rId1"/>
  <colBreaks count="1" manualBreakCount="1">
    <brk id="13" max="2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74" zoomScaleSheetLayoutView="74" zoomScalePageLayoutView="0" workbookViewId="0" topLeftCell="A1">
      <selection activeCell="A6" sqref="A6"/>
    </sheetView>
  </sheetViews>
  <sheetFormatPr defaultColWidth="9.140625" defaultRowHeight="12.75"/>
  <cols>
    <col min="1" max="1" width="4.28125" style="22" customWidth="1"/>
    <col min="2" max="2" width="22.28125" style="22" customWidth="1"/>
    <col min="3" max="3" width="17.8515625" style="22" customWidth="1"/>
    <col min="4" max="4" width="11.57421875" style="22" customWidth="1"/>
    <col min="5" max="5" width="10.57421875" style="22" customWidth="1"/>
    <col min="6" max="6" width="15.140625" style="22" customWidth="1"/>
    <col min="7" max="7" width="19.00390625" style="22" customWidth="1"/>
    <col min="8" max="8" width="24.28125" style="27" customWidth="1"/>
    <col min="9" max="9" width="14.8515625" style="22" customWidth="1"/>
    <col min="10" max="10" width="23.140625" style="22" customWidth="1"/>
    <col min="11" max="16384" width="9.140625" style="22" customWidth="1"/>
  </cols>
  <sheetData>
    <row r="1" spans="1:10" ht="12.75">
      <c r="A1" s="310"/>
      <c r="B1" s="310"/>
      <c r="C1" s="310"/>
      <c r="D1" s="310"/>
      <c r="E1" s="310"/>
      <c r="J1" s="44" t="s">
        <v>240</v>
      </c>
    </row>
    <row r="2" ht="12.75">
      <c r="J2" s="44"/>
    </row>
    <row r="3" spans="1:10" ht="32.25" customHeight="1">
      <c r="A3" s="303" t="s">
        <v>417</v>
      </c>
      <c r="B3" s="303"/>
      <c r="C3" s="303"/>
      <c r="D3" s="303"/>
      <c r="E3" s="303"/>
      <c r="F3" s="303"/>
      <c r="G3" s="303"/>
      <c r="H3" s="303"/>
      <c r="I3" s="303"/>
      <c r="J3" s="303"/>
    </row>
    <row r="4" spans="1:10" ht="75" customHeight="1">
      <c r="A4" s="21" t="s">
        <v>418</v>
      </c>
      <c r="B4" s="29" t="s">
        <v>419</v>
      </c>
      <c r="C4" s="28" t="s">
        <v>420</v>
      </c>
      <c r="D4" s="28" t="s">
        <v>421</v>
      </c>
      <c r="E4" s="28" t="s">
        <v>231</v>
      </c>
      <c r="F4" s="28" t="s">
        <v>422</v>
      </c>
      <c r="G4" s="28" t="s">
        <v>423</v>
      </c>
      <c r="H4" s="28" t="s">
        <v>424</v>
      </c>
      <c r="I4" s="28" t="s">
        <v>604</v>
      </c>
      <c r="J4" s="28" t="s">
        <v>425</v>
      </c>
    </row>
    <row r="5" spans="1:10" ht="18" customHeight="1">
      <c r="A5" s="311" t="s">
        <v>967</v>
      </c>
      <c r="B5" s="312"/>
      <c r="C5" s="312"/>
      <c r="D5" s="312"/>
      <c r="E5" s="312"/>
      <c r="F5" s="312"/>
      <c r="G5" s="312"/>
      <c r="H5" s="312"/>
      <c r="I5" s="312"/>
      <c r="J5" s="313"/>
    </row>
    <row r="6" spans="1:10" s="83" customFormat="1" ht="63.75" customHeight="1">
      <c r="A6" s="72">
        <v>1</v>
      </c>
      <c r="B6" s="91" t="s">
        <v>449</v>
      </c>
      <c r="C6" s="92" t="s">
        <v>450</v>
      </c>
      <c r="D6" s="92" t="s">
        <v>451</v>
      </c>
      <c r="E6" s="91">
        <v>2011</v>
      </c>
      <c r="F6" s="92" t="s">
        <v>452</v>
      </c>
      <c r="G6" s="92">
        <v>431048.27</v>
      </c>
      <c r="H6" s="92" t="s">
        <v>453</v>
      </c>
      <c r="I6" s="92" t="s">
        <v>28</v>
      </c>
      <c r="J6" s="92" t="s">
        <v>454</v>
      </c>
    </row>
    <row r="7" spans="1:10" s="83" customFormat="1" ht="50.25" customHeight="1">
      <c r="A7" s="72">
        <v>2</v>
      </c>
      <c r="B7" s="91" t="s">
        <v>455</v>
      </c>
      <c r="C7" s="92"/>
      <c r="D7" s="92" t="s">
        <v>451</v>
      </c>
      <c r="E7" s="91">
        <v>2015</v>
      </c>
      <c r="F7" s="92" t="s">
        <v>456</v>
      </c>
      <c r="G7" s="92">
        <v>600000</v>
      </c>
      <c r="H7" s="92" t="s">
        <v>457</v>
      </c>
      <c r="I7" s="92" t="s">
        <v>28</v>
      </c>
      <c r="J7" s="92" t="s">
        <v>454</v>
      </c>
    </row>
    <row r="8" spans="1:10" s="83" customFormat="1" ht="50.25" customHeight="1">
      <c r="A8" s="72">
        <v>3</v>
      </c>
      <c r="B8" s="91" t="s">
        <v>458</v>
      </c>
      <c r="C8" s="92" t="s">
        <v>548</v>
      </c>
      <c r="D8" s="92" t="s">
        <v>459</v>
      </c>
      <c r="E8" s="91">
        <v>2007</v>
      </c>
      <c r="F8" s="92" t="s">
        <v>460</v>
      </c>
      <c r="G8" s="92">
        <v>300000</v>
      </c>
      <c r="H8" s="92" t="s">
        <v>461</v>
      </c>
      <c r="I8" s="92" t="s">
        <v>28</v>
      </c>
      <c r="J8" s="92" t="s">
        <v>826</v>
      </c>
    </row>
    <row r="9" spans="1:10" s="34" customFormat="1" ht="19.5" customHeight="1">
      <c r="A9" s="45"/>
      <c r="B9" s="46" t="s">
        <v>236</v>
      </c>
      <c r="C9" s="47"/>
      <c r="D9" s="47"/>
      <c r="E9" s="47"/>
      <c r="F9" s="48"/>
      <c r="G9" s="254">
        <f>SUM(G6:G8)</f>
        <v>1331048.27</v>
      </c>
      <c r="H9" s="49"/>
      <c r="I9" s="49"/>
      <c r="J9" s="49"/>
    </row>
    <row r="10" spans="1:10" ht="18" customHeight="1">
      <c r="A10" s="309" t="s">
        <v>966</v>
      </c>
      <c r="B10" s="309"/>
      <c r="C10" s="309"/>
      <c r="D10" s="309"/>
      <c r="E10" s="309"/>
      <c r="F10" s="309"/>
      <c r="G10" s="309"/>
      <c r="H10" s="309"/>
      <c r="I10" s="309"/>
      <c r="J10" s="309"/>
    </row>
    <row r="11" spans="1:10" s="34" customFormat="1" ht="33" customHeight="1">
      <c r="A11" s="66">
        <v>1</v>
      </c>
      <c r="B11" s="67" t="s">
        <v>426</v>
      </c>
      <c r="C11" s="68" t="s">
        <v>427</v>
      </c>
      <c r="D11" s="69" t="s">
        <v>428</v>
      </c>
      <c r="E11" s="71">
        <v>2013</v>
      </c>
      <c r="F11" s="70" t="s">
        <v>429</v>
      </c>
      <c r="G11" s="139">
        <v>6000</v>
      </c>
      <c r="H11" s="70"/>
      <c r="I11" s="70" t="s">
        <v>430</v>
      </c>
      <c r="J11" s="70" t="s">
        <v>227</v>
      </c>
    </row>
    <row r="12" spans="1:10" s="34" customFormat="1" ht="24.75" customHeight="1">
      <c r="A12" s="66">
        <v>2</v>
      </c>
      <c r="B12" s="67" t="s">
        <v>435</v>
      </c>
      <c r="C12" s="68">
        <v>1268</v>
      </c>
      <c r="D12" s="69">
        <v>60</v>
      </c>
      <c r="E12" s="71">
        <v>2012</v>
      </c>
      <c r="F12" s="70" t="s">
        <v>436</v>
      </c>
      <c r="G12" s="139">
        <v>7000</v>
      </c>
      <c r="H12" s="70"/>
      <c r="I12" s="70" t="s">
        <v>437</v>
      </c>
      <c r="J12" s="70" t="s">
        <v>285</v>
      </c>
    </row>
    <row r="13" spans="1:10" s="34" customFormat="1" ht="21" customHeight="1">
      <c r="A13" s="72">
        <v>3</v>
      </c>
      <c r="B13" s="138" t="s">
        <v>876</v>
      </c>
      <c r="C13" s="73" t="s">
        <v>877</v>
      </c>
      <c r="D13" s="74" t="s">
        <v>878</v>
      </c>
      <c r="E13" s="75">
        <v>2021</v>
      </c>
      <c r="F13" s="76" t="s">
        <v>879</v>
      </c>
      <c r="G13" s="140">
        <v>193364.74</v>
      </c>
      <c r="H13" s="76" t="s">
        <v>880</v>
      </c>
      <c r="I13" s="76"/>
      <c r="J13" s="76" t="s">
        <v>881</v>
      </c>
    </row>
    <row r="14" spans="1:10" s="34" customFormat="1" ht="20.25" customHeight="1">
      <c r="A14" s="45"/>
      <c r="B14" s="46" t="s">
        <v>236</v>
      </c>
      <c r="C14" s="47"/>
      <c r="D14" s="47"/>
      <c r="E14" s="47"/>
      <c r="F14" s="48"/>
      <c r="G14" s="254">
        <f>SUM(G11:G13)</f>
        <v>206364.74</v>
      </c>
      <c r="H14" s="49"/>
      <c r="I14" s="49"/>
      <c r="J14" s="49"/>
    </row>
    <row r="15" spans="1:10" ht="17.25" customHeight="1">
      <c r="A15" s="309" t="s">
        <v>254</v>
      </c>
      <c r="B15" s="309"/>
      <c r="C15" s="309"/>
      <c r="D15" s="309"/>
      <c r="E15" s="309"/>
      <c r="F15" s="309"/>
      <c r="G15" s="309"/>
      <c r="H15" s="309"/>
      <c r="I15" s="309"/>
      <c r="J15" s="309"/>
    </row>
    <row r="16" spans="1:10" s="34" customFormat="1" ht="41.25" customHeight="1">
      <c r="A16" s="67">
        <v>1</v>
      </c>
      <c r="B16" s="77" t="s">
        <v>441</v>
      </c>
      <c r="C16" s="78">
        <v>947509</v>
      </c>
      <c r="D16" s="69" t="s">
        <v>442</v>
      </c>
      <c r="E16" s="79">
        <v>2009</v>
      </c>
      <c r="F16" s="70" t="s">
        <v>443</v>
      </c>
      <c r="G16" s="258">
        <v>37638</v>
      </c>
      <c r="H16" s="80" t="s">
        <v>444</v>
      </c>
      <c r="I16" s="70" t="s">
        <v>39</v>
      </c>
      <c r="J16" s="80" t="s">
        <v>445</v>
      </c>
    </row>
    <row r="17" spans="1:10" ht="22.5" customHeight="1">
      <c r="A17" s="309" t="s">
        <v>965</v>
      </c>
      <c r="B17" s="309"/>
      <c r="C17" s="309"/>
      <c r="D17" s="309"/>
      <c r="E17" s="309"/>
      <c r="F17" s="309"/>
      <c r="G17" s="309"/>
      <c r="H17" s="309"/>
      <c r="I17" s="309"/>
      <c r="J17" s="309"/>
    </row>
    <row r="18" spans="1:10" s="34" customFormat="1" ht="45" customHeight="1">
      <c r="A18" s="67">
        <v>1</v>
      </c>
      <c r="B18" s="67" t="s">
        <v>493</v>
      </c>
      <c r="C18" s="81" t="s">
        <v>494</v>
      </c>
      <c r="D18" s="69" t="s">
        <v>495</v>
      </c>
      <c r="E18" s="82">
        <v>2007</v>
      </c>
      <c r="F18" s="80" t="s">
        <v>460</v>
      </c>
      <c r="G18" s="257">
        <v>21000</v>
      </c>
      <c r="H18" s="80" t="s">
        <v>496</v>
      </c>
      <c r="I18" s="80" t="s">
        <v>39</v>
      </c>
      <c r="J18" s="80" t="s">
        <v>831</v>
      </c>
    </row>
    <row r="19" spans="1:10" ht="17.25" customHeight="1">
      <c r="A19" s="309" t="s">
        <v>0</v>
      </c>
      <c r="B19" s="309"/>
      <c r="C19" s="309"/>
      <c r="D19" s="309"/>
      <c r="E19" s="309"/>
      <c r="F19" s="309"/>
      <c r="G19" s="309"/>
      <c r="H19" s="309"/>
      <c r="I19" s="309"/>
      <c r="J19" s="309"/>
    </row>
    <row r="20" spans="1:10" s="34" customFormat="1" ht="33" customHeight="1">
      <c r="A20" s="66">
        <v>1</v>
      </c>
      <c r="B20" s="250" t="s">
        <v>234</v>
      </c>
      <c r="C20" s="38"/>
      <c r="D20" s="38"/>
      <c r="E20" s="251">
        <v>2018</v>
      </c>
      <c r="F20" s="84"/>
      <c r="G20" s="84">
        <v>4182</v>
      </c>
      <c r="H20" s="70"/>
      <c r="I20" s="80" t="s">
        <v>39</v>
      </c>
      <c r="J20" s="70"/>
    </row>
    <row r="21" spans="1:10" s="34" customFormat="1" ht="24.75" customHeight="1">
      <c r="A21" s="66">
        <v>2</v>
      </c>
      <c r="B21" s="250" t="s">
        <v>235</v>
      </c>
      <c r="C21" s="38"/>
      <c r="D21" s="38"/>
      <c r="E21" s="251">
        <v>2018</v>
      </c>
      <c r="F21" s="84"/>
      <c r="G21" s="84">
        <v>4674</v>
      </c>
      <c r="H21" s="252"/>
      <c r="I21" s="80" t="s">
        <v>39</v>
      </c>
      <c r="J21" s="252"/>
    </row>
    <row r="22" spans="1:10" s="34" customFormat="1" ht="25.5">
      <c r="A22" s="248">
        <v>3</v>
      </c>
      <c r="B22" s="250" t="s">
        <v>768</v>
      </c>
      <c r="C22" s="38"/>
      <c r="D22" s="38"/>
      <c r="E22" s="251">
        <v>2022</v>
      </c>
      <c r="F22" s="84"/>
      <c r="G22" s="84">
        <v>21000</v>
      </c>
      <c r="H22" s="38"/>
      <c r="I22" s="80" t="s">
        <v>39</v>
      </c>
      <c r="J22" s="38"/>
    </row>
    <row r="23" spans="1:10" s="34" customFormat="1" ht="38.25">
      <c r="A23" s="66">
        <v>4</v>
      </c>
      <c r="B23" s="250" t="s">
        <v>769</v>
      </c>
      <c r="C23" s="38"/>
      <c r="D23" s="38"/>
      <c r="E23" s="251">
        <v>2022</v>
      </c>
      <c r="F23" s="84"/>
      <c r="G23" s="84">
        <v>17318.4</v>
      </c>
      <c r="H23" s="38"/>
      <c r="I23" s="80" t="s">
        <v>39</v>
      </c>
      <c r="J23" s="38"/>
    </row>
    <row r="24" spans="1:10" s="34" customFormat="1" ht="38.25">
      <c r="A24" s="66">
        <v>5</v>
      </c>
      <c r="B24" s="250" t="s">
        <v>769</v>
      </c>
      <c r="C24" s="38"/>
      <c r="D24" s="38"/>
      <c r="E24" s="251">
        <v>2022</v>
      </c>
      <c r="F24" s="84"/>
      <c r="G24" s="84">
        <v>17318.4</v>
      </c>
      <c r="H24" s="38"/>
      <c r="I24" s="80" t="s">
        <v>39</v>
      </c>
      <c r="J24" s="38"/>
    </row>
    <row r="25" ht="18" customHeight="1" thickBot="1">
      <c r="G25" s="137">
        <f>SUM(G20:G24)</f>
        <v>64492.8</v>
      </c>
    </row>
    <row r="26" ht="18" customHeight="1" thickBot="1"/>
    <row r="27" spans="6:7" ht="22.5" customHeight="1" thickBot="1">
      <c r="F27" s="255" t="s">
        <v>317</v>
      </c>
      <c r="G27" s="256">
        <f>G25+G18+G16+G14+G9</f>
        <v>1660543.81</v>
      </c>
    </row>
  </sheetData>
  <sheetProtection/>
  <mergeCells count="7">
    <mergeCell ref="A19:J19"/>
    <mergeCell ref="A1:E1"/>
    <mergeCell ref="A3:J3"/>
    <mergeCell ref="A10:J10"/>
    <mergeCell ref="A15:J15"/>
    <mergeCell ref="A17:J17"/>
    <mergeCell ref="A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3"/>
  <rowBreaks count="1" manualBreakCount="1">
    <brk id="30" max="9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view="pageBreakPreview" zoomScaleSheetLayoutView="100" zoomScalePageLayoutView="0" workbookViewId="0" topLeftCell="A1">
      <selection activeCell="C8" sqref="C8"/>
    </sheetView>
  </sheetViews>
  <sheetFormatPr defaultColWidth="9.00390625" defaultRowHeight="12.75"/>
  <cols>
    <col min="1" max="1" width="4.140625" style="22" customWidth="1"/>
    <col min="2" max="2" width="53.28125" style="22" customWidth="1"/>
    <col min="3" max="3" width="40.421875" style="22" customWidth="1"/>
    <col min="4" max="16384" width="9.00390625" style="22" customWidth="1"/>
  </cols>
  <sheetData>
    <row r="1" spans="1:3" ht="12.75">
      <c r="A1" s="31"/>
      <c r="B1" s="31"/>
      <c r="C1" s="44" t="s">
        <v>486</v>
      </c>
    </row>
    <row r="2" spans="1:4" ht="12.75">
      <c r="A2" s="136"/>
      <c r="B2" s="31"/>
      <c r="C2" s="31"/>
      <c r="D2" s="144"/>
    </row>
    <row r="3" spans="1:4" ht="69" customHeight="1">
      <c r="A3" s="294" t="s">
        <v>485</v>
      </c>
      <c r="B3" s="294"/>
      <c r="C3" s="294"/>
      <c r="D3" s="142"/>
    </row>
    <row r="4" spans="1:3" ht="30.75" customHeight="1">
      <c r="A4" s="11" t="s">
        <v>11</v>
      </c>
      <c r="B4" s="11" t="s">
        <v>238</v>
      </c>
      <c r="C4" s="3" t="s">
        <v>239</v>
      </c>
    </row>
    <row r="5" spans="1:3" ht="30.75" customHeight="1">
      <c r="A5" s="281" t="s">
        <v>0</v>
      </c>
      <c r="B5" s="281"/>
      <c r="C5" s="281"/>
    </row>
    <row r="6" spans="1:3" ht="30.75" customHeight="1">
      <c r="A6" s="11">
        <v>1</v>
      </c>
      <c r="B6" s="3" t="s">
        <v>1029</v>
      </c>
      <c r="C6" s="3"/>
    </row>
    <row r="7" spans="1:3" ht="30.75" customHeight="1">
      <c r="A7" s="11">
        <v>2</v>
      </c>
      <c r="B7" s="3" t="s">
        <v>1028</v>
      </c>
      <c r="C7" s="3"/>
    </row>
    <row r="8" spans="1:3" ht="30.75" customHeight="1">
      <c r="A8" s="11">
        <v>3</v>
      </c>
      <c r="B8" s="3" t="s">
        <v>1030</v>
      </c>
      <c r="C8" s="3"/>
    </row>
    <row r="9" spans="1:3" ht="15.75" customHeight="1">
      <c r="A9" s="281" t="s">
        <v>256</v>
      </c>
      <c r="B9" s="281"/>
      <c r="C9" s="281"/>
    </row>
    <row r="10" spans="1:3" s="34" customFormat="1" ht="28.5" customHeight="1">
      <c r="A10" s="38">
        <v>1</v>
      </c>
      <c r="B10" s="143" t="s">
        <v>759</v>
      </c>
      <c r="C10" s="4" t="s">
        <v>386</v>
      </c>
    </row>
    <row r="11" spans="1:3" s="34" customFormat="1" ht="25.5">
      <c r="A11" s="38">
        <v>2</v>
      </c>
      <c r="B11" s="4" t="s">
        <v>760</v>
      </c>
      <c r="C11" s="143"/>
    </row>
    <row r="12" spans="1:3" ht="18.75" customHeight="1">
      <c r="A12" s="281" t="s">
        <v>309</v>
      </c>
      <c r="B12" s="281"/>
      <c r="C12" s="281"/>
    </row>
    <row r="13" spans="1:3" s="34" customFormat="1" ht="25.5">
      <c r="A13" s="38">
        <v>1</v>
      </c>
      <c r="B13" s="148" t="s">
        <v>310</v>
      </c>
      <c r="C13" s="17" t="s">
        <v>311</v>
      </c>
    </row>
    <row r="14" spans="1:3" ht="18" customHeight="1">
      <c r="A14" s="281" t="s">
        <v>939</v>
      </c>
      <c r="B14" s="281"/>
      <c r="C14" s="281"/>
    </row>
    <row r="15" spans="1:3" s="34" customFormat="1" ht="38.25">
      <c r="A15" s="38">
        <v>1</v>
      </c>
      <c r="B15" s="4" t="s">
        <v>696</v>
      </c>
      <c r="C15" s="4" t="s">
        <v>697</v>
      </c>
    </row>
    <row r="16" spans="1:3" ht="12.75">
      <c r="A16" s="281" t="s">
        <v>940</v>
      </c>
      <c r="B16" s="281"/>
      <c r="C16" s="281"/>
    </row>
    <row r="17" spans="1:3" s="34" customFormat="1" ht="25.5">
      <c r="A17" s="38">
        <v>1</v>
      </c>
      <c r="B17" s="145" t="s">
        <v>597</v>
      </c>
      <c r="C17" s="141" t="s">
        <v>299</v>
      </c>
    </row>
  </sheetData>
  <sheetProtection selectLockedCells="1" selectUnlockedCells="1"/>
  <mergeCells count="6">
    <mergeCell ref="A16:C16"/>
    <mergeCell ref="A3:C3"/>
    <mergeCell ref="A9:C9"/>
    <mergeCell ref="A12:C12"/>
    <mergeCell ref="A14:C14"/>
    <mergeCell ref="A5:C5"/>
  </mergeCells>
  <printOptions horizontalCentered="1"/>
  <pageMargins left="0.2362204724409449" right="0.2362204724409449" top="0.7480314960629921" bottom="0.7480314960629921" header="0.5118110236220472" footer="0.5118110236220472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view="pageBreakPreview" zoomScale="60" zoomScaleNormal="55" zoomScalePageLayoutView="0" workbookViewId="0" topLeftCell="A9">
      <selection activeCell="F7" sqref="F7"/>
    </sheetView>
  </sheetViews>
  <sheetFormatPr defaultColWidth="9.140625" defaultRowHeight="12.75"/>
  <cols>
    <col min="1" max="1" width="6.00390625" style="272" customWidth="1"/>
    <col min="2" max="2" width="27.421875" style="272" customWidth="1"/>
    <col min="3" max="3" width="24.28125" style="272" customWidth="1"/>
    <col min="4" max="4" width="16.28125" style="272" customWidth="1"/>
    <col min="5" max="5" width="13.8515625" style="273" bestFit="1" customWidth="1"/>
    <col min="6" max="6" width="42.57421875" style="272" customWidth="1"/>
    <col min="7" max="8" width="14.421875" style="272" customWidth="1"/>
    <col min="9" max="9" width="13.8515625" style="273" bestFit="1" customWidth="1"/>
    <col min="10" max="10" width="24.421875" style="272" customWidth="1"/>
    <col min="11" max="11" width="14.57421875" style="275" bestFit="1" customWidth="1"/>
  </cols>
  <sheetData>
    <row r="1" spans="1:11" ht="45" customHeight="1">
      <c r="A1" s="314" t="s">
        <v>968</v>
      </c>
      <c r="B1" s="315"/>
      <c r="C1" s="315"/>
      <c r="D1" s="315"/>
      <c r="E1" s="315"/>
      <c r="F1" s="315"/>
      <c r="G1" s="315"/>
      <c r="H1" s="315"/>
      <c r="I1" s="315"/>
      <c r="J1" s="315"/>
      <c r="K1" s="316"/>
    </row>
    <row r="2" spans="1:11" ht="22.5" customHeight="1">
      <c r="A2" s="259" t="s">
        <v>915</v>
      </c>
      <c r="B2" s="260" t="s">
        <v>969</v>
      </c>
      <c r="C2" s="260" t="s">
        <v>970</v>
      </c>
      <c r="D2" s="260" t="s">
        <v>971</v>
      </c>
      <c r="E2" s="261" t="s">
        <v>972</v>
      </c>
      <c r="F2" s="260" t="s">
        <v>973</v>
      </c>
      <c r="G2" s="260" t="s">
        <v>974</v>
      </c>
      <c r="H2" s="260" t="s">
        <v>975</v>
      </c>
      <c r="I2" s="261" t="s">
        <v>976</v>
      </c>
      <c r="J2" s="260" t="s">
        <v>977</v>
      </c>
      <c r="K2" s="262" t="s">
        <v>978</v>
      </c>
    </row>
    <row r="3" spans="1:11" ht="57" customHeight="1">
      <c r="A3" s="263">
        <v>1</v>
      </c>
      <c r="B3" s="264" t="s">
        <v>260</v>
      </c>
      <c r="C3" s="264" t="s">
        <v>260</v>
      </c>
      <c r="D3" s="264" t="s">
        <v>979</v>
      </c>
      <c r="E3" s="265">
        <v>43902</v>
      </c>
      <c r="F3" s="264" t="s">
        <v>980</v>
      </c>
      <c r="G3" s="264" t="s">
        <v>981</v>
      </c>
      <c r="H3" s="264" t="s">
        <v>982</v>
      </c>
      <c r="I3" s="265">
        <v>43977</v>
      </c>
      <c r="J3" s="264" t="s">
        <v>983</v>
      </c>
      <c r="K3" s="266">
        <v>4132.48</v>
      </c>
    </row>
    <row r="4" spans="1:11" ht="25.5">
      <c r="A4" s="263">
        <v>2</v>
      </c>
      <c r="B4" s="264" t="s">
        <v>984</v>
      </c>
      <c r="C4" s="3" t="s">
        <v>1027</v>
      </c>
      <c r="D4" s="264" t="s">
        <v>985</v>
      </c>
      <c r="E4" s="265">
        <v>44015</v>
      </c>
      <c r="F4" s="264" t="s">
        <v>986</v>
      </c>
      <c r="G4" s="264" t="s">
        <v>981</v>
      </c>
      <c r="H4" s="264" t="s">
        <v>982</v>
      </c>
      <c r="I4" s="265">
        <v>44041</v>
      </c>
      <c r="J4" s="264"/>
      <c r="K4" s="266">
        <v>900</v>
      </c>
    </row>
    <row r="5" spans="1:11" ht="25.5">
      <c r="A5" s="263">
        <v>3</v>
      </c>
      <c r="B5" s="264" t="s">
        <v>260</v>
      </c>
      <c r="C5" s="264" t="s">
        <v>260</v>
      </c>
      <c r="D5" s="264" t="s">
        <v>979</v>
      </c>
      <c r="E5" s="265">
        <v>44016</v>
      </c>
      <c r="F5" s="264" t="s">
        <v>987</v>
      </c>
      <c r="G5" s="264" t="s">
        <v>981</v>
      </c>
      <c r="H5" s="264" t="s">
        <v>982</v>
      </c>
      <c r="I5" s="265">
        <v>44091</v>
      </c>
      <c r="J5" s="264" t="s">
        <v>988</v>
      </c>
      <c r="K5" s="266">
        <v>5607</v>
      </c>
    </row>
    <row r="6" spans="1:11" ht="25.5">
      <c r="A6" s="263">
        <v>4</v>
      </c>
      <c r="B6" s="264" t="s">
        <v>984</v>
      </c>
      <c r="C6" s="3" t="s">
        <v>1027</v>
      </c>
      <c r="D6" s="264" t="s">
        <v>985</v>
      </c>
      <c r="E6" s="265">
        <v>44036</v>
      </c>
      <c r="F6" s="264" t="s">
        <v>989</v>
      </c>
      <c r="G6" s="264" t="s">
        <v>981</v>
      </c>
      <c r="H6" s="264" t="s">
        <v>982</v>
      </c>
      <c r="I6" s="265">
        <v>44068</v>
      </c>
      <c r="J6" s="264"/>
      <c r="K6" s="266">
        <v>600</v>
      </c>
    </row>
    <row r="7" spans="1:11" ht="25.5">
      <c r="A7" s="263">
        <v>5</v>
      </c>
      <c r="B7" s="264" t="s">
        <v>287</v>
      </c>
      <c r="C7" s="264" t="s">
        <v>287</v>
      </c>
      <c r="D7" s="264" t="s">
        <v>979</v>
      </c>
      <c r="E7" s="265">
        <v>44069</v>
      </c>
      <c r="F7" s="264" t="s">
        <v>990</v>
      </c>
      <c r="G7" s="264" t="s">
        <v>981</v>
      </c>
      <c r="H7" s="264" t="s">
        <v>982</v>
      </c>
      <c r="I7" s="265">
        <v>44148</v>
      </c>
      <c r="J7" s="264" t="s">
        <v>988</v>
      </c>
      <c r="K7" s="267">
        <v>6484.62</v>
      </c>
    </row>
    <row r="8" spans="1:11" ht="25.5">
      <c r="A8" s="263">
        <v>6</v>
      </c>
      <c r="B8" s="264" t="s">
        <v>260</v>
      </c>
      <c r="C8" s="264" t="s">
        <v>260</v>
      </c>
      <c r="D8" s="264" t="s">
        <v>991</v>
      </c>
      <c r="E8" s="265">
        <v>44097</v>
      </c>
      <c r="F8" s="264" t="s">
        <v>992</v>
      </c>
      <c r="G8" s="264" t="s">
        <v>981</v>
      </c>
      <c r="H8" s="264" t="s">
        <v>982</v>
      </c>
      <c r="I8" s="265">
        <v>44141</v>
      </c>
      <c r="J8" s="264" t="s">
        <v>993</v>
      </c>
      <c r="K8" s="267">
        <v>356.7</v>
      </c>
    </row>
    <row r="9" spans="1:11" ht="25.5">
      <c r="A9" s="263">
        <v>7</v>
      </c>
      <c r="B9" s="264" t="s">
        <v>260</v>
      </c>
      <c r="C9" s="264" t="s">
        <v>260</v>
      </c>
      <c r="D9" s="264" t="s">
        <v>991</v>
      </c>
      <c r="E9" s="265">
        <v>44124</v>
      </c>
      <c r="F9" s="264" t="s">
        <v>994</v>
      </c>
      <c r="G9" s="264" t="s">
        <v>981</v>
      </c>
      <c r="H9" s="264" t="s">
        <v>982</v>
      </c>
      <c r="I9" s="265">
        <v>44223</v>
      </c>
      <c r="J9" s="264" t="s">
        <v>993</v>
      </c>
      <c r="K9" s="267">
        <v>460.02</v>
      </c>
    </row>
    <row r="10" spans="1:11" ht="34.5" customHeight="1">
      <c r="A10" s="263">
        <v>8</v>
      </c>
      <c r="B10" s="264" t="s">
        <v>287</v>
      </c>
      <c r="C10" s="264" t="s">
        <v>287</v>
      </c>
      <c r="D10" s="264" t="s">
        <v>991</v>
      </c>
      <c r="E10" s="265">
        <v>44216</v>
      </c>
      <c r="F10" s="264" t="s">
        <v>995</v>
      </c>
      <c r="G10" s="264" t="s">
        <v>981</v>
      </c>
      <c r="H10" s="264" t="s">
        <v>982</v>
      </c>
      <c r="I10" s="265">
        <v>44230</v>
      </c>
      <c r="J10" s="264" t="s">
        <v>993</v>
      </c>
      <c r="K10" s="267">
        <v>1045.5</v>
      </c>
    </row>
    <row r="11" spans="1:11" ht="25.5">
      <c r="A11" s="263">
        <v>9</v>
      </c>
      <c r="B11" s="264" t="s">
        <v>260</v>
      </c>
      <c r="C11" s="264" t="s">
        <v>260</v>
      </c>
      <c r="D11" s="264" t="s">
        <v>979</v>
      </c>
      <c r="E11" s="265">
        <v>44220</v>
      </c>
      <c r="F11" s="264" t="s">
        <v>996</v>
      </c>
      <c r="G11" s="264" t="s">
        <v>997</v>
      </c>
      <c r="H11" s="264" t="s">
        <v>982</v>
      </c>
      <c r="I11" s="265">
        <v>44337</v>
      </c>
      <c r="J11" s="264" t="s">
        <v>998</v>
      </c>
      <c r="K11" s="267">
        <v>25477.85</v>
      </c>
    </row>
    <row r="12" spans="1:11" ht="25.5">
      <c r="A12" s="263">
        <v>10</v>
      </c>
      <c r="B12" s="264" t="s">
        <v>260</v>
      </c>
      <c r="C12" s="3" t="s">
        <v>1027</v>
      </c>
      <c r="D12" s="264" t="s">
        <v>985</v>
      </c>
      <c r="E12" s="265">
        <v>44237</v>
      </c>
      <c r="F12" s="264" t="s">
        <v>999</v>
      </c>
      <c r="G12" s="264" t="s">
        <v>981</v>
      </c>
      <c r="H12" s="264" t="s">
        <v>1000</v>
      </c>
      <c r="I12" s="265">
        <v>44375</v>
      </c>
      <c r="J12" s="264" t="s">
        <v>1001</v>
      </c>
      <c r="K12" s="267">
        <v>0</v>
      </c>
    </row>
    <row r="13" spans="1:11" ht="38.25">
      <c r="A13" s="263">
        <v>11</v>
      </c>
      <c r="B13" s="264" t="s">
        <v>260</v>
      </c>
      <c r="C13" s="264" t="s">
        <v>260</v>
      </c>
      <c r="D13" s="264" t="s">
        <v>979</v>
      </c>
      <c r="E13" s="265">
        <v>44243</v>
      </c>
      <c r="F13" s="264" t="s">
        <v>1002</v>
      </c>
      <c r="G13" s="264" t="s">
        <v>981</v>
      </c>
      <c r="H13" s="264" t="s">
        <v>982</v>
      </c>
      <c r="I13" s="265">
        <v>44333</v>
      </c>
      <c r="J13" s="264" t="s">
        <v>993</v>
      </c>
      <c r="K13" s="267">
        <v>11132</v>
      </c>
    </row>
    <row r="14" spans="1:11" ht="51">
      <c r="A14" s="263">
        <v>12</v>
      </c>
      <c r="B14" s="264" t="s">
        <v>260</v>
      </c>
      <c r="C14" s="3" t="s">
        <v>1027</v>
      </c>
      <c r="D14" s="264" t="s">
        <v>985</v>
      </c>
      <c r="E14" s="265">
        <v>44346</v>
      </c>
      <c r="F14" s="264" t="s">
        <v>1003</v>
      </c>
      <c r="G14" s="264" t="s">
        <v>981</v>
      </c>
      <c r="H14" s="264" t="s">
        <v>982</v>
      </c>
      <c r="I14" s="265">
        <v>44385</v>
      </c>
      <c r="J14" s="264" t="s">
        <v>1004</v>
      </c>
      <c r="K14" s="267">
        <v>2171.46</v>
      </c>
    </row>
    <row r="15" spans="1:11" ht="25.5">
      <c r="A15" s="263">
        <v>13</v>
      </c>
      <c r="B15" s="264" t="s">
        <v>260</v>
      </c>
      <c r="C15" s="3" t="s">
        <v>1027</v>
      </c>
      <c r="D15" s="264" t="s">
        <v>985</v>
      </c>
      <c r="E15" s="265">
        <v>44370</v>
      </c>
      <c r="F15" s="264" t="s">
        <v>1005</v>
      </c>
      <c r="G15" s="264" t="s">
        <v>981</v>
      </c>
      <c r="H15" s="264" t="s">
        <v>1000</v>
      </c>
      <c r="I15" s="265">
        <v>44399</v>
      </c>
      <c r="J15" s="264" t="s">
        <v>1001</v>
      </c>
      <c r="K15" s="267">
        <v>0</v>
      </c>
    </row>
    <row r="16" spans="1:11" ht="38.25">
      <c r="A16" s="263">
        <v>14</v>
      </c>
      <c r="B16" s="264" t="s">
        <v>260</v>
      </c>
      <c r="C16" s="264" t="s">
        <v>260</v>
      </c>
      <c r="D16" s="264" t="s">
        <v>979</v>
      </c>
      <c r="E16" s="265">
        <v>44384</v>
      </c>
      <c r="F16" s="264" t="s">
        <v>1006</v>
      </c>
      <c r="G16" s="264" t="s">
        <v>981</v>
      </c>
      <c r="H16" s="264" t="s">
        <v>982</v>
      </c>
      <c r="I16" s="265">
        <v>44412</v>
      </c>
      <c r="J16" s="264"/>
      <c r="K16" s="267">
        <v>2561.79</v>
      </c>
    </row>
    <row r="17" spans="1:11" ht="25.5">
      <c r="A17" s="263">
        <v>15</v>
      </c>
      <c r="B17" s="264" t="s">
        <v>260</v>
      </c>
      <c r="C17" s="3" t="s">
        <v>1027</v>
      </c>
      <c r="D17" s="264" t="s">
        <v>1007</v>
      </c>
      <c r="E17" s="265">
        <v>44577</v>
      </c>
      <c r="F17" s="264" t="s">
        <v>1008</v>
      </c>
      <c r="G17" s="264" t="s">
        <v>981</v>
      </c>
      <c r="H17" s="264" t="s">
        <v>1000</v>
      </c>
      <c r="I17" s="265">
        <v>45055</v>
      </c>
      <c r="J17" s="264" t="s">
        <v>1009</v>
      </c>
      <c r="K17" s="267">
        <v>0</v>
      </c>
    </row>
    <row r="18" spans="1:11" ht="38.25">
      <c r="A18" s="263">
        <v>16</v>
      </c>
      <c r="B18" s="264" t="s">
        <v>1010</v>
      </c>
      <c r="C18" s="264" t="s">
        <v>1010</v>
      </c>
      <c r="D18" s="264" t="s">
        <v>979</v>
      </c>
      <c r="E18" s="265">
        <v>44635</v>
      </c>
      <c r="F18" s="264" t="s">
        <v>1011</v>
      </c>
      <c r="G18" s="264" t="s">
        <v>981</v>
      </c>
      <c r="H18" s="264" t="s">
        <v>982</v>
      </c>
      <c r="I18" s="265">
        <v>44679</v>
      </c>
      <c r="J18" s="264" t="s">
        <v>1012</v>
      </c>
      <c r="K18" s="267">
        <v>757</v>
      </c>
    </row>
    <row r="19" spans="1:11" ht="25.5">
      <c r="A19" s="263">
        <v>17</v>
      </c>
      <c r="B19" s="264" t="s">
        <v>1010</v>
      </c>
      <c r="C19" s="264" t="s">
        <v>1010</v>
      </c>
      <c r="D19" s="264" t="s">
        <v>979</v>
      </c>
      <c r="E19" s="265">
        <v>44711</v>
      </c>
      <c r="F19" s="264" t="s">
        <v>1013</v>
      </c>
      <c r="G19" s="264" t="s">
        <v>981</v>
      </c>
      <c r="H19" s="264" t="s">
        <v>982</v>
      </c>
      <c r="I19" s="265">
        <v>44740</v>
      </c>
      <c r="J19" s="264" t="s">
        <v>1014</v>
      </c>
      <c r="K19" s="267">
        <v>985.82</v>
      </c>
    </row>
    <row r="20" spans="1:11" ht="25.5">
      <c r="A20" s="263">
        <v>18</v>
      </c>
      <c r="B20" s="264" t="s">
        <v>254</v>
      </c>
      <c r="C20" s="264" t="s">
        <v>254</v>
      </c>
      <c r="D20" s="264" t="s">
        <v>1015</v>
      </c>
      <c r="E20" s="265">
        <v>44712</v>
      </c>
      <c r="F20" s="264" t="s">
        <v>1016</v>
      </c>
      <c r="G20" s="264" t="s">
        <v>981</v>
      </c>
      <c r="H20" s="264" t="s">
        <v>982</v>
      </c>
      <c r="I20" s="265">
        <v>44727</v>
      </c>
      <c r="J20" s="264" t="s">
        <v>1017</v>
      </c>
      <c r="K20" s="267">
        <v>700</v>
      </c>
    </row>
    <row r="21" spans="1:11" ht="38.25">
      <c r="A21" s="263">
        <v>19</v>
      </c>
      <c r="B21" s="264" t="s">
        <v>984</v>
      </c>
      <c r="C21" s="264" t="s">
        <v>984</v>
      </c>
      <c r="D21" s="264" t="s">
        <v>979</v>
      </c>
      <c r="E21" s="265">
        <v>44753</v>
      </c>
      <c r="F21" s="264" t="s">
        <v>1018</v>
      </c>
      <c r="G21" s="264" t="s">
        <v>981</v>
      </c>
      <c r="H21" s="264" t="s">
        <v>982</v>
      </c>
      <c r="I21" s="265">
        <v>44792</v>
      </c>
      <c r="J21" s="264" t="s">
        <v>1019</v>
      </c>
      <c r="K21" s="267">
        <v>1819.17</v>
      </c>
    </row>
    <row r="22" spans="1:11" ht="25.5">
      <c r="A22" s="263">
        <v>20</v>
      </c>
      <c r="B22" s="264" t="s">
        <v>1010</v>
      </c>
      <c r="C22" s="264" t="s">
        <v>1010</v>
      </c>
      <c r="D22" s="264" t="s">
        <v>991</v>
      </c>
      <c r="E22" s="265">
        <v>44795</v>
      </c>
      <c r="F22" s="264" t="s">
        <v>1020</v>
      </c>
      <c r="G22" s="264" t="s">
        <v>981</v>
      </c>
      <c r="H22" s="264" t="s">
        <v>982</v>
      </c>
      <c r="I22" s="265">
        <v>44855</v>
      </c>
      <c r="J22" s="264" t="s">
        <v>1019</v>
      </c>
      <c r="K22" s="267">
        <v>937.75</v>
      </c>
    </row>
    <row r="23" spans="1:11" ht="25.5">
      <c r="A23" s="263">
        <v>21</v>
      </c>
      <c r="B23" s="264" t="s">
        <v>260</v>
      </c>
      <c r="C23" s="264" t="s">
        <v>260</v>
      </c>
      <c r="D23" s="264" t="s">
        <v>979</v>
      </c>
      <c r="E23" s="265">
        <v>44874</v>
      </c>
      <c r="F23" s="264" t="s">
        <v>1021</v>
      </c>
      <c r="G23" s="264" t="s">
        <v>981</v>
      </c>
      <c r="H23" s="264" t="s">
        <v>982</v>
      </c>
      <c r="I23" s="265">
        <v>44942</v>
      </c>
      <c r="J23" s="264" t="s">
        <v>1022</v>
      </c>
      <c r="K23" s="267">
        <v>1081.79</v>
      </c>
    </row>
    <row r="24" spans="1:11" ht="25.5">
      <c r="A24" s="263">
        <v>22</v>
      </c>
      <c r="B24" s="264" t="s">
        <v>260</v>
      </c>
      <c r="C24" s="3" t="s">
        <v>1027</v>
      </c>
      <c r="D24" s="264" t="s">
        <v>1007</v>
      </c>
      <c r="E24" s="265">
        <v>44895</v>
      </c>
      <c r="F24" s="264" t="s">
        <v>1023</v>
      </c>
      <c r="G24" s="264" t="s">
        <v>981</v>
      </c>
      <c r="H24" s="264" t="s">
        <v>1000</v>
      </c>
      <c r="I24" s="265">
        <v>44928</v>
      </c>
      <c r="J24" s="264" t="s">
        <v>1024</v>
      </c>
      <c r="K24" s="267">
        <v>0</v>
      </c>
    </row>
    <row r="25" spans="1:11" ht="26.25" thickBot="1">
      <c r="A25" s="268">
        <v>23</v>
      </c>
      <c r="B25" s="269" t="s">
        <v>260</v>
      </c>
      <c r="C25" s="269" t="s">
        <v>260</v>
      </c>
      <c r="D25" s="269" t="s">
        <v>979</v>
      </c>
      <c r="E25" s="270">
        <v>44956</v>
      </c>
      <c r="F25" s="269" t="s">
        <v>1025</v>
      </c>
      <c r="G25" s="269" t="s">
        <v>981</v>
      </c>
      <c r="H25" s="269" t="s">
        <v>982</v>
      </c>
      <c r="I25" s="270">
        <v>44984</v>
      </c>
      <c r="J25" s="269" t="s">
        <v>1026</v>
      </c>
      <c r="K25" s="271">
        <v>2423.1</v>
      </c>
    </row>
    <row r="26" ht="16.5" thickBot="1">
      <c r="K26" s="274">
        <f>SUM(K3:K25)</f>
        <v>69634.05</v>
      </c>
    </row>
  </sheetData>
  <sheetProtection/>
  <mergeCells count="1">
    <mergeCell ref="A1:K1"/>
  </mergeCells>
  <printOptions/>
  <pageMargins left="0.7" right="0.7" top="0.75" bottom="0.75" header="0.3" footer="0.3"/>
  <pageSetup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Przekadzińska</dc:creator>
  <cp:keywords/>
  <dc:description/>
  <cp:lastModifiedBy>Magda Kowalska</cp:lastModifiedBy>
  <cp:lastPrinted>2023-06-20T20:14:43Z</cp:lastPrinted>
  <dcterms:created xsi:type="dcterms:W3CDTF">2021-07-09T13:45:44Z</dcterms:created>
  <dcterms:modified xsi:type="dcterms:W3CDTF">2023-06-28T08:45:59Z</dcterms:modified>
  <cp:category/>
  <cp:version/>
  <cp:contentType/>
  <cp:contentStatus/>
</cp:coreProperties>
</file>