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8_{733E2FA2-3519-4157-AB41-228326D279C6}" xr6:coauthVersionLast="47" xr6:coauthVersionMax="47" xr10:uidLastSave="{00000000-0000-0000-0000-000000000000}"/>
  <bookViews>
    <workbookView xWindow="-120" yWindow="-120" windowWidth="29040" windowHeight="15720" firstSheet="1" activeTab="1" autoFilterDateGrouping="0" xr2:uid="{00000000-000D-0000-FFFF-FFFF00000000}"/>
  </bookViews>
  <sheets>
    <sheet name="przedmiar" sheetId="12" state="hidden" r:id="rId1"/>
    <sheet name="TES" sheetId="1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3" l="1"/>
  <c r="C11" i="13"/>
  <c r="C10" i="13"/>
  <c r="C8" i="13"/>
  <c r="C7" i="13"/>
  <c r="E24" i="13" l="1"/>
  <c r="E26" i="13" l="1"/>
  <c r="D26" i="13"/>
  <c r="E122" i="12"/>
  <c r="E135" i="12"/>
  <c r="E151" i="12"/>
  <c r="E154" i="12"/>
  <c r="E155" i="12"/>
  <c r="E175" i="12"/>
  <c r="E176" i="12"/>
  <c r="E160" i="12"/>
  <c r="E159" i="12"/>
  <c r="E158" i="12"/>
  <c r="E68" i="12"/>
  <c r="E67" i="12"/>
  <c r="E48" i="12"/>
  <c r="E47" i="12"/>
  <c r="E9" i="12"/>
  <c r="E10" i="12"/>
  <c r="E171" i="12"/>
  <c r="E126" i="12"/>
  <c r="E127" i="12"/>
  <c r="E125" i="12"/>
  <c r="E109" i="12"/>
  <c r="E71" i="12"/>
  <c r="E70" i="12" s="1"/>
  <c r="G71" i="12"/>
  <c r="E21" i="12"/>
  <c r="E25" i="12" s="1"/>
  <c r="E28" i="12"/>
  <c r="E29" i="12" s="1"/>
  <c r="E24" i="12" l="1"/>
  <c r="E23" i="12"/>
</calcChain>
</file>

<file path=xl/sharedStrings.xml><?xml version="1.0" encoding="utf-8"?>
<sst xmlns="http://schemas.openxmlformats.org/spreadsheetml/2006/main" count="470" uniqueCount="228">
  <si>
    <t>Podstawa</t>
  </si>
  <si>
    <t>Jedn.</t>
  </si>
  <si>
    <t/>
  </si>
  <si>
    <t>Kosztorys</t>
  </si>
  <si>
    <t>1.1</t>
  </si>
  <si>
    <t>Element</t>
  </si>
  <si>
    <t>1.2</t>
  </si>
  <si>
    <t>1.3</t>
  </si>
  <si>
    <t>mb</t>
  </si>
  <si>
    <t>1.4</t>
  </si>
  <si>
    <t>1.5</t>
  </si>
  <si>
    <t>m</t>
  </si>
  <si>
    <t>KNR 2-02
0607-01
analogia</t>
  </si>
  <si>
    <t>szt.</t>
  </si>
  <si>
    <t>KNR 2-01
0610-06 analogia</t>
  </si>
  <si>
    <t>KNR 2-01 0205-04</t>
  </si>
  <si>
    <t xml:space="preserve"> Roboty ziemne wykonywane koparkami podsiębiernymi o poj.łyżki 0.25 m3 w gr.kat.III z transportem urobku samochodami samowyładowczymi na odległość do 5 km</t>
  </si>
  <si>
    <t>Warstwa separacyjna z geowłókniny 200g/m2</t>
  </si>
  <si>
    <r>
      <t>m</t>
    </r>
    <r>
      <rPr>
        <vertAlign val="superscript"/>
        <sz val="10"/>
        <rFont val="Aptos"/>
        <family val="2"/>
      </rPr>
      <t>2</t>
    </r>
  </si>
  <si>
    <r>
      <t>m</t>
    </r>
    <r>
      <rPr>
        <vertAlign val="superscript"/>
        <sz val="10"/>
        <rFont val="Aptos"/>
        <family val="2"/>
      </rPr>
      <t>3</t>
    </r>
  </si>
  <si>
    <t>KNR 2-01
0314-01</t>
  </si>
  <si>
    <t>Ręczne formowanie nasypów - przegród ziemnych z palisadą drewnianą</t>
  </si>
  <si>
    <t>Żuradzka: przebudowa i modernizacja zbiornika</t>
  </si>
  <si>
    <t>Numer zadania</t>
  </si>
  <si>
    <t>Pakuska: przebudowa z odtworzeniem i zwiększeniem zdolności retencyjnych oraz modernizacją układu podczyszczania ziemnego zbiornika</t>
  </si>
  <si>
    <t>Olewin: odtworzenie retencji zbiornikowej oraz przebudowa wlotu i wylotu do zbiornika</t>
  </si>
  <si>
    <t>Olewin 1: przebudowa istniejącej komory do pełnienia funkcji zbiornika retencyjnego</t>
  </si>
  <si>
    <t>2.1</t>
  </si>
  <si>
    <t>2.2.1</t>
  </si>
  <si>
    <t>2.2.2</t>
  </si>
  <si>
    <t>Witeradówka przy zbiorniku Pakuska: przebudowa umocnienia koryta Witeradówki w rejonie wylotu ze zbiornika Pakuska</t>
  </si>
  <si>
    <t>Witeradówka: przebudowa rejonu wlotu odcinka otwartego do odcinka zarurowanego z modernizacją kraty</t>
  </si>
  <si>
    <t>Baba przy zbiorniku Żuradzka: przebudowa umocnienia koryta Baby w rejonie wylotu ze zbiornika Żuradzka</t>
  </si>
  <si>
    <t>kpl</t>
  </si>
  <si>
    <t>Montaż urządzeń pomiarowych all-in-one</t>
  </si>
  <si>
    <t>Mechaniczne karczowanie, zagajniki rzadkie (od 10-30 % powierzchni)</t>
  </si>
  <si>
    <t>KNNR 1/102/3</t>
  </si>
  <si>
    <t>ha</t>
  </si>
  <si>
    <t>kpl.</t>
  </si>
  <si>
    <t>t</t>
  </si>
  <si>
    <t>KNR 202/1804/11</t>
  </si>
  <si>
    <t>Naprawa rys i pęknięć w betonie epoksydową żywicą iniekcyjną , uszczelnienie rys poziomych - Elastyczna, poliuretanowa żywica iniekcyjna do trwałego i elastycznego uszczelniania rys, spoin i pustek w betonie.</t>
  </si>
  <si>
    <t>DC 191/216/4</t>
  </si>
  <si>
    <t>KNR BC 2/215/1</t>
  </si>
  <si>
    <t>KNR BC 2/215/3</t>
  </si>
  <si>
    <t>Wyrównanie i naprawa powierzchni betonowych cementową zaprawą naprawczą, dodatek za każdy następny 1mm grubości - do łącznej gr.30 mm</t>
  </si>
  <si>
    <t>KNR BC 2/215/7</t>
  </si>
  <si>
    <t>KNR 712-0302-04-00 MPCiL</t>
  </si>
  <si>
    <t>Czyszczenie strumieniowo-ścierne powierzchni poziomych i pionowych - komora krat</t>
  </si>
  <si>
    <t>Dostawa i montaż automatycznej kraty, w komplecie z kontenerem i podajnikiem</t>
  </si>
  <si>
    <t>Prace przygotowawcze</t>
  </si>
  <si>
    <t>Zasilenie obiektu z budową kabla zasilającego o długości do 500m</t>
  </si>
  <si>
    <t>Rozebranie/demontaż barier</t>
  </si>
  <si>
    <t>Czyszczenie, zeszlifowanie skorodowanych powierzchni barier</t>
  </si>
  <si>
    <t>Montaż barier ochronnych stalowych</t>
  </si>
  <si>
    <t>Czyszczenie strumieniowo-ścierne powierzchni betonowych</t>
  </si>
  <si>
    <t>Wywóz odpadów i utylizacja</t>
  </si>
  <si>
    <t>Bagrowanie zbiornika</t>
  </si>
  <si>
    <t>Wyrównanie i naprawa powierzchni betonowych cementową zaprawą naprawczą , wypełnienie ubytków gr. 1 mm na pow. pionowych</t>
  </si>
  <si>
    <t>Wyrównanie i naprawa powierzchni betonowych szpachlą cementową, naprawa wyłomów i uszkodzeń gr. 5 mm na pow. pionowych- Zaprawa naprawcza</t>
  </si>
  <si>
    <t>Mechaniczne koszenie trawnikow kosiarkami spalinowymi średnia dla różnych typow kosiarek i warunkow terenowych, zagrabienie skoszonej trawy</t>
  </si>
  <si>
    <t>KNP 1311 31 811</t>
  </si>
  <si>
    <t>Studnie KD wyposażyć we włazy zabezpieczone przed kradzieżą</t>
  </si>
  <si>
    <t>Montaż tablic informacyjnych</t>
  </si>
  <si>
    <t>Przebudowa wlotu DN1000</t>
  </si>
  <si>
    <t>Budowa separatatora substancji ropopochodnych</t>
  </si>
  <si>
    <t>Budowa osadnika</t>
  </si>
  <si>
    <t>Mikroniwelacja dna zbiornika, wlotów i wylotów - prace ziemne</t>
  </si>
  <si>
    <t>Remont studni i komór kanalizacji deszczowej w pobliżu wlotu i wylotu ze zbiornika</t>
  </si>
  <si>
    <t>Usunięcie śmieci, gruzu, pozostałości po innych pracach budowlanych, obiektów tymczasowych, które zostały umieszczone wokół zbiornika, w tym ew. zabudowania</t>
  </si>
  <si>
    <t>KNNR 000-00-00-09-00</t>
  </si>
  <si>
    <t>Ułożenie ręczne materacy gabionowych w dnie i na skarpach, kalkulacja własna</t>
  </si>
  <si>
    <t>Umocnienie koryta cieku w rejonie wylotu - typu cieżkiego</t>
  </si>
  <si>
    <t>Umocnienie północnej skarpy cieku - prace odtworzeniowo-naprawcze</t>
  </si>
  <si>
    <t>Ręczne formowanie nasypów</t>
  </si>
  <si>
    <t>KNRW 201/228/2</t>
  </si>
  <si>
    <t>Zagęszczanie nasypów z gruntu spoistego ubijakami mechanicznymi</t>
  </si>
  <si>
    <t>Humusowanie skarp z obsianiem, gr. humusu 15 cm</t>
  </si>
  <si>
    <t>KNR 2-01 0510-01</t>
  </si>
  <si>
    <t>Przebudowa wylotu</t>
  </si>
  <si>
    <t>Uporządkowanie terenu</t>
  </si>
  <si>
    <t>Krata mechaniczna automatyczna</t>
  </si>
  <si>
    <t>Remont barier i ogrodzenia</t>
  </si>
  <si>
    <t>Remont zbiornika</t>
  </si>
  <si>
    <t>Czyszczenie zbiornika</t>
  </si>
  <si>
    <t>Urządzenia pomiarowe</t>
  </si>
  <si>
    <t>Droga dojazdowa</t>
  </si>
  <si>
    <t>Mechaniczne profilowanie i zagęszczenie podłoża pod warstwy konstrukcyjne nawierzchni w gruncie kat. I-IV</t>
  </si>
  <si>
    <t>Podbudowa z kruszywa łamanego 25-40 mm - warstwa dolna o grubości po zagęszczeniu 15 cm</t>
  </si>
  <si>
    <t>Nawierzchnia z kruszywa łamanego 0-31,5 gat I - warstwa górna o grubości po zagęszczeniu 5 cm</t>
  </si>
  <si>
    <t xml:space="preserve"> Demontaż istniejącego wyposażenia komory krat wraz z kosztami utylizacji materiałów</t>
  </si>
  <si>
    <t>Uzupełnienie ubytków i uszczelnienie korpusu komory krat pod montaż kraty automatycznej</t>
  </si>
  <si>
    <t>KNR 2-31 0114-05</t>
  </si>
  <si>
    <t>KNR 2-31 0114-05 +
KNR 2-31 0114-08</t>
  </si>
  <si>
    <t>KNR 2-31 0103-04</t>
  </si>
  <si>
    <t>Przebudowa wlotów i wylotów ze zbiornika</t>
  </si>
  <si>
    <t>Opróżnianie zbiornika</t>
  </si>
  <si>
    <t>Nazwa zadania, opis</t>
  </si>
  <si>
    <t>Ilość.</t>
  </si>
  <si>
    <t>Budowa rozwiązania BZI</t>
  </si>
  <si>
    <t>Dodatkowe</t>
  </si>
  <si>
    <t>Budowa zbiornika</t>
  </si>
  <si>
    <t>Dostawa i montaż zbiornika betonowego z układem podczyszczającym
z kominkami i drabinkami oraz przewodami połączeniowymi i próbami szczelności wg dokumentacji projektowej</t>
  </si>
  <si>
    <t>Przebudowa układu wlotu do odcinka zarurowanego</t>
  </si>
  <si>
    <t>Czyszczenie strumieniowo-ścierne powierzchni poziomych i pionowych</t>
  </si>
  <si>
    <t>Czyszczenie koryta betonowego</t>
  </si>
  <si>
    <t>Remont koryta betonowego</t>
  </si>
  <si>
    <t>Naprawa powierzchniowa uszkodzeń i ubytków ścian i dna</t>
  </si>
  <si>
    <t>Rozbiórka zniszczonych elementów zwieńczenia ścian komory oraz progu komory osadnikowej</t>
  </si>
  <si>
    <t>Odtworzenie zwieńczenia ścian komory oraz progu komory osadnikowej</t>
  </si>
  <si>
    <r>
      <t xml:space="preserve">Budowa barierki ochronnej wokół komory z </t>
    </r>
    <r>
      <rPr>
        <sz val="10"/>
        <rFont val="Aptos"/>
        <family val="2"/>
      </rPr>
      <t>bramkami otwieranymi na zawiasach i zabezpieczonych skoblem z kłódką</t>
    </r>
  </si>
  <si>
    <t>Montaż urządzeń pomiarowych i sygnalizujących all-in-one</t>
  </si>
  <si>
    <t>Remont barier i  budowa ogrodzenia</t>
  </si>
  <si>
    <t>Ogrodzenie z siatki na słupkach stalowych (rozstaw 2,10 m), wysokość 1.5 m, słupki z rur o średnicy 70 mm obetonowane</t>
  </si>
  <si>
    <t>Skropienie podbudowy asfaltem D200</t>
  </si>
  <si>
    <t>KNR 2-31 1004-07</t>
  </si>
  <si>
    <t>Nawierzchnia z mieszanek mineralno-bitumicznych grysowo-żwirowych - warstwa
ścieralna asfaltowa AC8S - grubość po zagęszcz. 5 cm</t>
  </si>
  <si>
    <t>KNR 2-31 0311-05 +
KNR 2-31 0311-06</t>
  </si>
  <si>
    <t>Przebudowa/remont wylotu z zbiornika retencyjnego do odbiornika wodnego</t>
  </si>
  <si>
    <t>KNR 2-01 0314-01</t>
  </si>
  <si>
    <t>KNR 2-02 0607-01 analogia</t>
  </si>
  <si>
    <r>
      <t xml:space="preserve"> Roboty ziemne wykonywane koparkami podsiębiernymi o poj.łyżki 0,25 m</t>
    </r>
    <r>
      <rPr>
        <vertAlign val="superscript"/>
        <sz val="10"/>
        <rFont val="Aptos"/>
        <family val="2"/>
      </rPr>
      <t>3</t>
    </r>
    <r>
      <rPr>
        <sz val="10"/>
        <rFont val="Aptos"/>
        <family val="2"/>
      </rPr>
      <t xml:space="preserve"> w gr.kat.III z transportem urobku samochodami samowyładowczymi na odległość do 5 km</t>
    </r>
  </si>
  <si>
    <t xml:space="preserve">Dostawa i Montaż szafy sterowniczej do obsługi kraty automatycznej </t>
  </si>
  <si>
    <t>Montaż bramek - furtki na zawiasach z kształtowników stalowych i skoblem z kłódką</t>
  </si>
  <si>
    <t>Przebudowa wylotu do odbiornika</t>
  </si>
  <si>
    <t>Przebudowa wylotu  2x DN1000</t>
  </si>
  <si>
    <t>Zakup i montaż regulatora przepływu z przelewem awaryjnym</t>
  </si>
  <si>
    <t>m2/mb</t>
  </si>
  <si>
    <t>FORMOWANIE SKARP WARSTWAMI Z GRUNTU KAT II-II Z ZAGĘSZCZENIEM, I PRZYWIEZIENIEM</t>
  </si>
  <si>
    <t>Podsypka  z piasku 15 cm</t>
  </si>
  <si>
    <t>Płyty betonowe ażurowe na dno</t>
  </si>
  <si>
    <t>Przebudowa obwałowania zbiornika</t>
  </si>
  <si>
    <t>Montaż SŁUPÓW Z KOŁEM RATUNKOWYM</t>
  </si>
  <si>
    <t>Przebudowa kd. DN200</t>
  </si>
  <si>
    <t>BUDOWA I PRZEBUDOWA KANALIZACJI Z RUR 1,0m</t>
  </si>
  <si>
    <t>Dostawa i montaż osadnika wirowego betonowego prefabrykowanego przed zbiornikiem</t>
  </si>
  <si>
    <t>Remont bramy - czyszczenie i malowanie</t>
  </si>
  <si>
    <t>Malowanie emalią ftalową elementów metalowych, powierzchnie pełne, 2-krotne</t>
  </si>
  <si>
    <t>KNR 401/1212/2 (2)</t>
  </si>
  <si>
    <t>KNR 2-33 0718/03</t>
  </si>
  <si>
    <t>Malowanie balustrad istniej_x0006_cych, zabezpieczenie antykorozyjne dla kategorii korozyjności C2</t>
  </si>
  <si>
    <t>Remont ogrodzenia z siatki na słupkach stalowych (rozstaw 2.10), wysokość 1,5 m, słupki z rur o średnicy 70 mm obetonowane</t>
  </si>
  <si>
    <t>KNR 2-01 0202-05</t>
  </si>
  <si>
    <t>Podkłady z ubitych materiałów sypkich na podłożu gruntowym</t>
  </si>
  <si>
    <t>KNR 2-02 1101-07</t>
  </si>
  <si>
    <t>Podkłady betonowe na podłożu gruntowym C12/15</t>
  </si>
  <si>
    <t>KNR 2-02 1101-01</t>
  </si>
  <si>
    <t>KNR 0-20 0265-01</t>
  </si>
  <si>
    <t>Płyty fundamentowe żelbetowe - z zastosowaniem pompy do betonu</t>
  </si>
  <si>
    <t>KNR 2-02 0205-01</t>
  </si>
  <si>
    <t>KNR 0-20 0266-01</t>
  </si>
  <si>
    <t>KNR 0-20 0267-01</t>
  </si>
  <si>
    <t>KNR 2-02 0290-04</t>
  </si>
  <si>
    <t>KNR 2-02 0603-05</t>
  </si>
  <si>
    <t>KNR 2-01 0214-04</t>
  </si>
  <si>
    <t>Roboty ziemne wykonywane koparkami przedsiębiernymi o poj. łyżki 0.60 m3 w gruncie kat. III z transportem urobku samochodami samowyładowczymi na odległość do 1 km</t>
  </si>
  <si>
    <t>Przygotowanie i montaż zbrojenia konstrukcji monolitycznych budowli - pręty żebrowane o śr. 8-14 mm</t>
  </si>
  <si>
    <t>Przygotowanie i montaż zbrojenia konstrukcji monolitycznych budowli - pręty żebrowane o śr. 16 mm i większej</t>
  </si>
  <si>
    <t>Izolacje przeciwwilgociowe powłokowe bitumiczne pionowe - wykonywane na zimno z past emulsyjnych asfaltowych gęstych - pierwsza warstwa</t>
  </si>
  <si>
    <t>Nakłady uzupełniające za każde dalsze rozpoczęte 0.5 km transportu ponad 1 km samochodami samowyładowczymi po drogach utwardzonych ziemi kat. III-IV</t>
  </si>
  <si>
    <t>BUDOWA WYLOTU PREFABRYKOWANEGO</t>
  </si>
  <si>
    <t>Podsypka o gr. 30 cm z pospółki w gotowym suchym wykopie z gotowego kruszywa</t>
  </si>
  <si>
    <t>Montaż bramy na zawiasach z kształtowników stalowych i zamkiem</t>
  </si>
  <si>
    <t>Stopy fundamentowe żelbetowe prostokątne o obj. do 0.5 m3 w deskowaniu</t>
  </si>
  <si>
    <t>Ławy fundamentowe żelbetowe prostokątne o szer. do 0.6 m w deskowaniu</t>
  </si>
  <si>
    <t>Ściany żelbetowe o gr. 10 cm i wys. do 4 m w deskowaniu</t>
  </si>
  <si>
    <t>Demontaż istniejącego ogrodzenia wys. 1,5 m</t>
  </si>
  <si>
    <r>
      <t>m</t>
    </r>
    <r>
      <rPr>
        <vertAlign val="superscript"/>
        <sz val="10"/>
        <color rgb="FF000000"/>
        <rFont val="Aptos"/>
        <family val="2"/>
      </rPr>
      <t>3</t>
    </r>
  </si>
  <si>
    <t>-</t>
  </si>
  <si>
    <t>Zasilenie obiektu z budową kabla zasilającego o długości do 350 m</t>
  </si>
  <si>
    <t>Montaż kraty na zawiasach na wylocie</t>
  </si>
  <si>
    <t>Nasadzenia drzew i krzewów</t>
  </si>
  <si>
    <t>Nasadzenia krzewinek z płytkim systemem korzeniowym</t>
  </si>
  <si>
    <t>Nasadzenia bylin z płytkim systemem korzeniowym</t>
  </si>
  <si>
    <t>Budowa barierek parkowych ozdobnych stalowch malowanych proszkowo na koronie wys. ok. 0,6 - 0,8 m</t>
  </si>
  <si>
    <t>Wykop pod zbiornik</t>
  </si>
  <si>
    <t>Wywóz naddatku wykopanego materiału</t>
  </si>
  <si>
    <t>Rozbiórka nawierzchni z kostki betonowej</t>
  </si>
  <si>
    <t>Podsypka z piasku grubości 10 cm</t>
  </si>
  <si>
    <t>Nawierzchnia z kostki betonowej</t>
  </si>
  <si>
    <t>Budowa rurociągów wlotowych i wylotowych do sieci kanalizacyjnej średnicy  0,3 m</t>
  </si>
  <si>
    <t>Ręczne formowanie nasypów warstwami po 20cm</t>
  </si>
  <si>
    <t>Wykonanie zabudowy z tłucznia kamiennego, nielasującego się, o ciągłym uziarnieniu, d50= 31,5 mm , grubości 0,6m</t>
  </si>
  <si>
    <t>Podsypka z piasku 15cm w gotowym suchym wykopie z gotowego kruszywa</t>
  </si>
  <si>
    <t>Zasilenie obiektu z budową kabla zasilającego o długości do 300 m</t>
  </si>
  <si>
    <t>Układ podczyszczania</t>
  </si>
  <si>
    <t>Separator Qnom=300 l/s</t>
  </si>
  <si>
    <t>Osadnik Qnom=300 l/s</t>
  </si>
  <si>
    <t>Montaż separatora lub osadnika</t>
  </si>
  <si>
    <t>2.2</t>
  </si>
  <si>
    <t>3.1</t>
  </si>
  <si>
    <t>3.2</t>
  </si>
  <si>
    <t>Wykonanie złoża z tłucznia kamiennego, nielasującego się 20/31,5 mm liczone jak wykonanie: Podsypka filtracyjna z piasku w gotowym suchym wykopie z gotowego kruszywa</t>
  </si>
  <si>
    <t>3.3</t>
  </si>
  <si>
    <t>nie me być - policzony dalej</t>
  </si>
  <si>
    <t>3.4</t>
  </si>
  <si>
    <t>Dostawa i montaż zbiornika betonowego prefabrykowanego z kominkami i drabinkami oraz przewodami połączeniowymi i próbami szczelności wg dokumentacji projektowej</t>
  </si>
  <si>
    <t>Usunięcie odpadów, gruzu i zanieczyszczeń</t>
  </si>
  <si>
    <t>Ułożenie koryta z płyt betonowych/chodnikowych, kalkulacja własna - wskaźnik 3</t>
  </si>
  <si>
    <t>nr</t>
  </si>
  <si>
    <t>nazwa zadania</t>
  </si>
  <si>
    <t xml:space="preserve">wartość netto </t>
  </si>
  <si>
    <t>wartość brutto</t>
  </si>
  <si>
    <t>ul. Piłsudskiego: przebudowa komory przed wylotem do Baby, do pełnienia funkcji zbiornika z układem podczyszczającym</t>
  </si>
  <si>
    <t>Realizacja prac prze zbiornikach (1) i  ciekach (2)</t>
  </si>
  <si>
    <t>Budowa systemu inteligentnego (3)</t>
  </si>
  <si>
    <t>Inwentaryzacja systemu: inwentaryzacja systemu kanalizacji deszczowej o średnicach równych bądź większych DN300mm na podstawie dokumentów przekazanych przez Zamawiającego oraz mapy zasadniczej pozyskanej przez Wykonawcę Robót realizującego roboty budowlane; inwentaryzacja geodezyjna maksymalnie 300 studni, oraz nie więcej niż 20 innych obiektów (wylotów do odbiorników i komór na sieci), wraz z przygotowaniem bazy danych do aplikacji eksploatacyjnej</t>
  </si>
  <si>
    <t>Wideofilmowanie (kamerowanie) wybranych odcinków sieci kanalizacji deszczowej, nie więcej niż 15km sieci</t>
  </si>
  <si>
    <t>Czyszczenie wybranych odcinków kanalizacji deszczowej, nie więcej niż 12 km sieci</t>
  </si>
  <si>
    <t>3.5</t>
  </si>
  <si>
    <t>3.6</t>
  </si>
  <si>
    <t>3.7</t>
  </si>
  <si>
    <t>3.8</t>
  </si>
  <si>
    <t>Budowa modelu hydrodynamicznego zintegrowanego 1D+2D kanalizacji deszczowej o średnicach równych bądź większych od DN300mm dla stanu istniejącego z uwzględnieniem warunków zmian klimatu dla roku 2050. Założenia modelu:</t>
  </si>
  <si>
    <t>3.9</t>
  </si>
  <si>
    <t>Wskazanie lokalizacji koniecznych interwencji polegających na przebudowie odcinków kanalizacji, budowie zbiorników retencyjnych lub budowie obiektów zielono-niebieskiej infrastruktury wraz z koncepcjami dla 5 wybranych lokalizacji obiektowych w celu przeciwdziałania podtopieniom. Optymalizacja rozwiązań w oparciu o modelowanie hydrodynamiczne kanalizacji deszczowej. Możliwość zwiększenia liczby lokalizacji w formie zlecenia dodatkowego, o ile modelowanie wykaże taką potrzebę.</t>
  </si>
  <si>
    <t>3.10</t>
  </si>
  <si>
    <t>Wskazanie priorytetowych działań na kanalizacji deszczowej w jednostkach odwodnieniowych (zlewniach) w formie wytycznych planowania przestrzennego i wytycznych do lokalizacji zielono-niebieskiej infrastruktury.</t>
  </si>
  <si>
    <t>razem 3</t>
  </si>
  <si>
    <t>razem 1</t>
  </si>
  <si>
    <t>razem 2</t>
  </si>
  <si>
    <t>wszystkie zadania</t>
  </si>
  <si>
    <t>Odtworzenie przepustowości szczególnie uszkodzonych odcinków kanalizacji deszczowej w formie instalacji rękawa na wskazanych w wideofilmowaniu odcinkach kanalizacji deszczowej, nie więcej do 1000 m sieci o średnicach w zakresie DN300-DN600</t>
  </si>
  <si>
    <t>Aplikacja GIS do inwentaryzacji, zarządzania i eksploatacji systemu kanalizacji deszczowej</t>
  </si>
  <si>
    <t>Aplikacja GIS do inwentaryzacji pokrycia terenu w celu zarządzania systemem opłat odprowadzanych do PGW Wody Polskie i prowadzenie rozliczeń opłat za eksploatację systemu wód opadowych</t>
  </si>
  <si>
    <t>Budowa systemu pomiarowego i kampania pomiarowa na kanalizacji deszczowej wraz z zakupem urządzeń pomiarowych</t>
  </si>
  <si>
    <t>Tabela Elementów Rozliczeniowych</t>
  </si>
  <si>
    <t>Załącznik nr 20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</si>
</sst>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\ _z_ł_-;\-* #,##0\ _z_ł_-;_-* &quot;-&quot;??\ _z_ł_-;_-@_-"/>
  </numFmts>
  <fonts count="18" x14ac:knownFonts="1">
    <font>
      <sz val="10"/>
      <name val="Arial"/>
    </font>
    <font>
      <sz val="10"/>
      <name val="Arial"/>
      <family val="2"/>
      <charset val="238"/>
    </font>
    <font>
      <sz val="10"/>
      <name val="Aptos"/>
      <family val="2"/>
    </font>
    <font>
      <b/>
      <sz val="10"/>
      <name val="Aptos"/>
      <family val="2"/>
    </font>
    <font>
      <sz val="10"/>
      <color indexed="8"/>
      <name val="Aptos"/>
      <family val="2"/>
    </font>
    <font>
      <b/>
      <sz val="10"/>
      <color indexed="8"/>
      <name val="Aptos"/>
      <family val="2"/>
    </font>
    <font>
      <vertAlign val="superscript"/>
      <sz val="10"/>
      <name val="Aptos"/>
      <family val="2"/>
    </font>
    <font>
      <sz val="8"/>
      <name val="Arial"/>
      <family val="2"/>
      <charset val="238"/>
    </font>
    <font>
      <sz val="10"/>
      <name val="Segoe UI"/>
      <family val="2"/>
      <charset val="238"/>
    </font>
    <font>
      <sz val="9"/>
      <name val="Segoe UI"/>
      <family val="2"/>
      <charset val="238"/>
    </font>
    <font>
      <b/>
      <sz val="12"/>
      <color indexed="8"/>
      <name val="Aptos"/>
      <family val="2"/>
    </font>
    <font>
      <vertAlign val="superscript"/>
      <sz val="10"/>
      <color rgb="FF000000"/>
      <name val="Aptos"/>
      <family val="2"/>
    </font>
    <font>
      <sz val="14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8"/>
      <name val="Arial"/>
      <family val="2"/>
      <charset val="238"/>
    </font>
    <font>
      <b/>
      <sz val="1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 applyAlignment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</cellStyleXfs>
  <cellXfs count="113">
    <xf numFmtId="0" fontId="0" fillId="0" borderId="0" xfId="0" applyAlignment="1"/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" fontId="2" fillId="0" borderId="26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32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21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" fontId="2" fillId="0" borderId="27" xfId="0" applyNumberFormat="1" applyFont="1" applyBorder="1" applyAlignment="1">
      <alignment horizontal="center" vertical="center" wrapText="1"/>
    </xf>
    <xf numFmtId="1" fontId="2" fillId="0" borderId="24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" fontId="2" fillId="0" borderId="20" xfId="0" quotePrefix="1" applyNumberFormat="1" applyFont="1" applyBorder="1" applyAlignment="1">
      <alignment horizontal="center" vertical="center" wrapText="1"/>
    </xf>
    <xf numFmtId="0" fontId="0" fillId="0" borderId="1" xfId="0" applyBorder="1" applyAlignment="1"/>
    <xf numFmtId="9" fontId="0" fillId="0" borderId="0" xfId="0" applyNumberFormat="1" applyAlignment="1">
      <alignment horizontal="left"/>
    </xf>
    <xf numFmtId="1" fontId="2" fillId="0" borderId="27" xfId="0" quotePrefix="1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0" fillId="3" borderId="4" xfId="0" quotePrefix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" fontId="3" fillId="3" borderId="4" xfId="0" quotePrefix="1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4" fillId="0" borderId="0" xfId="0" applyFont="1" applyAlignment="1"/>
    <xf numFmtId="0" fontId="14" fillId="0" borderId="1" xfId="0" applyFont="1" applyBorder="1" applyAlignment="1"/>
    <xf numFmtId="0" fontId="15" fillId="0" borderId="0" xfId="0" applyFont="1" applyAlignment="1"/>
    <xf numFmtId="4" fontId="14" fillId="0" borderId="1" xfId="0" applyNumberFormat="1" applyFont="1" applyBorder="1" applyAlignment="1"/>
    <xf numFmtId="0" fontId="2" fillId="5" borderId="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0" fontId="4" fillId="5" borderId="1" xfId="0" applyFont="1" applyFill="1" applyBorder="1" applyAlignment="1">
      <alignment horizontal="center" vertical="center" wrapText="1"/>
    </xf>
    <xf numFmtId="0" fontId="0" fillId="5" borderId="0" xfId="0" applyFill="1" applyAlignment="1"/>
    <xf numFmtId="0" fontId="9" fillId="5" borderId="0" xfId="0" applyFont="1" applyFill="1" applyAlignment="1">
      <alignment horizontal="left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top" wrapText="1"/>
    </xf>
    <xf numFmtId="0" fontId="4" fillId="5" borderId="1" xfId="0" quotePrefix="1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0" fillId="5" borderId="28" xfId="0" applyFill="1" applyBorder="1" applyAlignment="1">
      <alignment horizontal="center"/>
    </xf>
    <xf numFmtId="164" fontId="4" fillId="5" borderId="15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/>
    </xf>
    <xf numFmtId="16" fontId="14" fillId="0" borderId="1" xfId="0" applyNumberFormat="1" applyFont="1" applyBorder="1" applyAlignment="1">
      <alignment horizontal="center"/>
    </xf>
    <xf numFmtId="49" fontId="15" fillId="5" borderId="1" xfId="0" applyNumberFormat="1" applyFont="1" applyFill="1" applyBorder="1" applyAlignment="1">
      <alignment horizontal="center"/>
    </xf>
    <xf numFmtId="0" fontId="15" fillId="5" borderId="1" xfId="0" applyFont="1" applyFill="1" applyBorder="1" applyAlignment="1"/>
    <xf numFmtId="4" fontId="15" fillId="5" borderId="1" xfId="0" applyNumberFormat="1" applyFont="1" applyFill="1" applyBorder="1" applyAlignment="1"/>
    <xf numFmtId="49" fontId="14" fillId="5" borderId="1" xfId="0" applyNumberFormat="1" applyFont="1" applyFill="1" applyBorder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14" fillId="5" borderId="1" xfId="0" applyFont="1" applyFill="1" applyBorder="1" applyAlignment="1"/>
    <xf numFmtId="0" fontId="15" fillId="0" borderId="0" xfId="0" applyFont="1"/>
    <xf numFmtId="165" fontId="14" fillId="0" borderId="0" xfId="1" applyNumberFormat="1" applyFont="1"/>
    <xf numFmtId="0" fontId="14" fillId="0" borderId="0" xfId="0" applyFont="1"/>
    <xf numFmtId="0" fontId="12" fillId="0" borderId="35" xfId="0" applyFont="1" applyBorder="1" applyAlignment="1">
      <alignment horizont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/>
    </xf>
    <xf numFmtId="49" fontId="15" fillId="4" borderId="1" xfId="0" applyNumberFormat="1" applyFont="1" applyFill="1" applyBorder="1" applyAlignment="1">
      <alignment horizontal="center"/>
    </xf>
    <xf numFmtId="4" fontId="14" fillId="0" borderId="1" xfId="0" applyNumberFormat="1" applyFont="1" applyBorder="1" applyAlignment="1">
      <alignment horizontal="right" vertical="top"/>
    </xf>
    <xf numFmtId="0" fontId="14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right"/>
    </xf>
  </cellXfs>
  <cellStyles count="4">
    <cellStyle name="Dziesiętny" xfId="1" builtinId="3"/>
    <cellStyle name="Dziesiętny 2" xfId="2" xr:uid="{15EA7E3C-B717-456F-9CA7-0BE8D01E4DFF}"/>
    <cellStyle name="Normalny" xfId="0" builtinId="0"/>
    <cellStyle name="Normalny 2" xfId="3" xr:uid="{FB68299B-C48F-4D9A-8FBB-7C7CEE30F6F8}"/>
  </cellStyles>
  <dxfs count="0"/>
  <tableStyles count="0" defaultTableStyle="TableStyleMedium2" defaultPivotStyle="PivotStyleLight16"/>
  <colors>
    <mruColors>
      <color rgb="FFFF9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6E575-4FE5-4BBB-B4A0-8E6D5A1A156F}">
  <sheetPr>
    <tabColor theme="9" tint="-0.249977111117893"/>
  </sheetPr>
  <dimension ref="A1:H199"/>
  <sheetViews>
    <sheetView topLeftCell="A159" zoomScale="85" zoomScaleNormal="85" workbookViewId="0">
      <selection activeCell="E28" sqref="E28"/>
    </sheetView>
  </sheetViews>
  <sheetFormatPr defaultColWidth="20.85546875" defaultRowHeight="12.75" x14ac:dyDescent="0.2"/>
  <cols>
    <col min="1" max="1" width="9.7109375" customWidth="1"/>
    <col min="2" max="2" width="25" customWidth="1"/>
    <col min="3" max="3" width="130.28515625" customWidth="1"/>
    <col min="4" max="4" width="5.28515625" bestFit="1" customWidth="1"/>
    <col min="5" max="5" width="5.5703125" bestFit="1" customWidth="1"/>
    <col min="6" max="6" width="74.28515625" customWidth="1"/>
  </cols>
  <sheetData>
    <row r="1" spans="1:6" ht="41.45" customHeight="1" thickBot="1" x14ac:dyDescent="0.25">
      <c r="A1" s="104" t="s">
        <v>3</v>
      </c>
      <c r="B1" s="105"/>
      <c r="C1" s="105"/>
      <c r="D1" s="105"/>
      <c r="E1" s="106"/>
    </row>
    <row r="2" spans="1:6" ht="41.45" customHeight="1" thickBot="1" x14ac:dyDescent="0.25">
      <c r="A2" s="16" t="s">
        <v>23</v>
      </c>
      <c r="B2" s="24" t="s">
        <v>0</v>
      </c>
      <c r="C2" s="25" t="s">
        <v>97</v>
      </c>
      <c r="D2" s="25" t="s">
        <v>1</v>
      </c>
      <c r="E2" s="26" t="s">
        <v>98</v>
      </c>
    </row>
    <row r="3" spans="1:6" ht="24.6" customHeight="1" thickBot="1" x14ac:dyDescent="0.25">
      <c r="A3" s="53" t="s">
        <v>4</v>
      </c>
      <c r="B3" s="54"/>
      <c r="C3" s="50" t="s">
        <v>22</v>
      </c>
      <c r="D3" s="102" t="s">
        <v>2</v>
      </c>
      <c r="E3" s="103"/>
    </row>
    <row r="4" spans="1:6" ht="13.9" customHeight="1" x14ac:dyDescent="0.2">
      <c r="A4" s="99" t="s">
        <v>81</v>
      </c>
      <c r="B4" s="100"/>
      <c r="C4" s="100"/>
      <c r="D4" s="100"/>
      <c r="E4" s="101"/>
    </row>
    <row r="5" spans="1:6" ht="13.5" x14ac:dyDescent="0.2">
      <c r="A5" s="29">
        <v>1</v>
      </c>
      <c r="B5" s="2"/>
      <c r="C5" s="3" t="s">
        <v>90</v>
      </c>
      <c r="D5" s="4" t="s">
        <v>38</v>
      </c>
      <c r="E5" s="15">
        <v>1</v>
      </c>
    </row>
    <row r="6" spans="1:6" ht="13.5" x14ac:dyDescent="0.2">
      <c r="A6" s="29">
        <v>2</v>
      </c>
      <c r="B6" s="2"/>
      <c r="C6" s="3" t="s">
        <v>49</v>
      </c>
      <c r="D6" s="4" t="s">
        <v>38</v>
      </c>
      <c r="E6" s="15">
        <v>1</v>
      </c>
    </row>
    <row r="7" spans="1:6" ht="13.5" x14ac:dyDescent="0.2">
      <c r="A7" s="29">
        <v>3</v>
      </c>
      <c r="B7" s="2"/>
      <c r="C7" s="3" t="s">
        <v>122</v>
      </c>
      <c r="D7" s="4" t="s">
        <v>38</v>
      </c>
      <c r="E7" s="15">
        <v>1</v>
      </c>
    </row>
    <row r="8" spans="1:6" ht="13.5" x14ac:dyDescent="0.2">
      <c r="A8" s="29">
        <v>4</v>
      </c>
      <c r="B8" s="2"/>
      <c r="C8" s="64" t="s">
        <v>51</v>
      </c>
      <c r="D8" s="61" t="s">
        <v>8</v>
      </c>
      <c r="E8" s="62">
        <v>500</v>
      </c>
    </row>
    <row r="9" spans="1:6" ht="15" x14ac:dyDescent="0.2">
      <c r="A9" s="29">
        <v>5</v>
      </c>
      <c r="B9" s="2" t="s">
        <v>47</v>
      </c>
      <c r="C9" s="3" t="s">
        <v>48</v>
      </c>
      <c r="D9" s="4" t="s">
        <v>18</v>
      </c>
      <c r="E9" s="15">
        <f>2*(2*1.7)+2*(1.7*1)+2*(2*1)+2.5*2</f>
        <v>19.2</v>
      </c>
    </row>
    <row r="10" spans="1:6" ht="15" x14ac:dyDescent="0.2">
      <c r="A10" s="29">
        <v>6</v>
      </c>
      <c r="B10" s="2"/>
      <c r="C10" s="30" t="s">
        <v>91</v>
      </c>
      <c r="D10" s="4" t="s">
        <v>18</v>
      </c>
      <c r="E10" s="21">
        <f>2*(2.5*1)+2.5*2+2*(2*1)</f>
        <v>14</v>
      </c>
    </row>
    <row r="11" spans="1:6" ht="13.9" customHeight="1" x14ac:dyDescent="0.2">
      <c r="A11" s="96" t="s">
        <v>82</v>
      </c>
      <c r="B11" s="97"/>
      <c r="C11" s="97"/>
      <c r="D11" s="97"/>
      <c r="E11" s="98"/>
      <c r="F11" s="65"/>
    </row>
    <row r="12" spans="1:6" ht="13.5" x14ac:dyDescent="0.2">
      <c r="A12" s="31">
        <v>7</v>
      </c>
      <c r="B12" s="2"/>
      <c r="C12" s="3" t="s">
        <v>52</v>
      </c>
      <c r="D12" s="4" t="s">
        <v>11</v>
      </c>
      <c r="E12" s="15">
        <v>30</v>
      </c>
      <c r="F12" s="13"/>
    </row>
    <row r="13" spans="1:6" ht="13.5" x14ac:dyDescent="0.2">
      <c r="A13" s="29">
        <v>8</v>
      </c>
      <c r="B13" s="2"/>
      <c r="C13" s="3" t="s">
        <v>53</v>
      </c>
      <c r="D13" s="4" t="s">
        <v>11</v>
      </c>
      <c r="E13" s="15">
        <v>150</v>
      </c>
      <c r="F13" s="13"/>
    </row>
    <row r="14" spans="1:6" ht="13.5" x14ac:dyDescent="0.2">
      <c r="A14" s="29">
        <v>9</v>
      </c>
      <c r="B14" s="2"/>
      <c r="C14" s="3" t="s">
        <v>54</v>
      </c>
      <c r="D14" s="4" t="s">
        <v>11</v>
      </c>
      <c r="E14" s="15">
        <v>38</v>
      </c>
      <c r="F14" s="13"/>
    </row>
    <row r="15" spans="1:6" ht="13.5" x14ac:dyDescent="0.2">
      <c r="A15" s="31">
        <v>10</v>
      </c>
      <c r="B15" s="2" t="s">
        <v>138</v>
      </c>
      <c r="C15" s="3" t="s">
        <v>137</v>
      </c>
      <c r="D15" s="4" t="s">
        <v>8</v>
      </c>
      <c r="E15" s="15">
        <v>150</v>
      </c>
    </row>
    <row r="16" spans="1:6" ht="13.5" x14ac:dyDescent="0.2">
      <c r="A16" s="29">
        <v>11</v>
      </c>
      <c r="B16" s="2" t="s">
        <v>139</v>
      </c>
      <c r="C16" s="3" t="s">
        <v>140</v>
      </c>
      <c r="D16" s="4" t="s">
        <v>8</v>
      </c>
      <c r="E16" s="15">
        <v>150</v>
      </c>
    </row>
    <row r="17" spans="1:6" ht="13.5" x14ac:dyDescent="0.2">
      <c r="A17" s="29">
        <v>12</v>
      </c>
      <c r="B17" s="2"/>
      <c r="C17" s="3" t="s">
        <v>123</v>
      </c>
      <c r="D17" s="4" t="s">
        <v>13</v>
      </c>
      <c r="E17" s="15">
        <v>8</v>
      </c>
    </row>
    <row r="18" spans="1:6" ht="13.5" x14ac:dyDescent="0.2">
      <c r="A18" s="31">
        <v>13</v>
      </c>
      <c r="B18" s="2" t="s">
        <v>40</v>
      </c>
      <c r="C18" s="3" t="s">
        <v>141</v>
      </c>
      <c r="D18" s="4" t="s">
        <v>11</v>
      </c>
      <c r="E18" s="15">
        <v>205</v>
      </c>
      <c r="F18" s="13"/>
    </row>
    <row r="19" spans="1:6" ht="13.5" x14ac:dyDescent="0.2">
      <c r="A19" s="29">
        <v>14</v>
      </c>
      <c r="B19" s="2"/>
      <c r="C19" s="27" t="s">
        <v>136</v>
      </c>
      <c r="D19" s="4" t="s">
        <v>38</v>
      </c>
      <c r="E19" s="15">
        <v>1</v>
      </c>
      <c r="F19" s="13"/>
    </row>
    <row r="20" spans="1:6" ht="13.5" x14ac:dyDescent="0.2">
      <c r="A20" s="96" t="s">
        <v>83</v>
      </c>
      <c r="B20" s="97"/>
      <c r="C20" s="97"/>
      <c r="D20" s="97"/>
      <c r="E20" s="98"/>
      <c r="F20" s="66"/>
    </row>
    <row r="21" spans="1:6" ht="15" x14ac:dyDescent="0.2">
      <c r="A21" s="29">
        <v>15</v>
      </c>
      <c r="B21" s="2"/>
      <c r="C21" s="3" t="s">
        <v>55</v>
      </c>
      <c r="D21" s="4" t="s">
        <v>18</v>
      </c>
      <c r="E21" s="15">
        <f>53.6*20.6+(53+20)*2*2.65</f>
        <v>1491.06</v>
      </c>
      <c r="F21" s="13"/>
    </row>
    <row r="22" spans="1:6" ht="27" x14ac:dyDescent="0.2">
      <c r="A22" s="31">
        <v>16</v>
      </c>
      <c r="B22" s="2" t="s">
        <v>42</v>
      </c>
      <c r="C22" s="3" t="s">
        <v>41</v>
      </c>
      <c r="D22" s="4" t="s">
        <v>11</v>
      </c>
      <c r="E22" s="15">
        <v>300</v>
      </c>
      <c r="F22" s="13"/>
    </row>
    <row r="23" spans="1:6" ht="15" x14ac:dyDescent="0.2">
      <c r="A23" s="29">
        <v>17</v>
      </c>
      <c r="B23" s="2" t="s">
        <v>43</v>
      </c>
      <c r="C23" s="3" t="s">
        <v>58</v>
      </c>
      <c r="D23" s="4" t="s">
        <v>18</v>
      </c>
      <c r="E23" s="15">
        <f>E21*0.05</f>
        <v>74.552999999999997</v>
      </c>
      <c r="F23" s="13"/>
    </row>
    <row r="24" spans="1:6" ht="15" x14ac:dyDescent="0.2">
      <c r="A24" s="31">
        <v>18</v>
      </c>
      <c r="B24" s="2" t="s">
        <v>44</v>
      </c>
      <c r="C24" s="3" t="s">
        <v>45</v>
      </c>
      <c r="D24" s="4" t="s">
        <v>18</v>
      </c>
      <c r="E24" s="21">
        <f>E21*0.05</f>
        <v>74.552999999999997</v>
      </c>
    </row>
    <row r="25" spans="1:6" ht="15" x14ac:dyDescent="0.2">
      <c r="A25" s="29">
        <v>19</v>
      </c>
      <c r="B25" s="2" t="s">
        <v>46</v>
      </c>
      <c r="C25" s="3" t="s">
        <v>59</v>
      </c>
      <c r="D25" s="4" t="s">
        <v>18</v>
      </c>
      <c r="E25" s="21">
        <f>E21*0.05</f>
        <v>74.552999999999997</v>
      </c>
      <c r="F25" s="13"/>
    </row>
    <row r="26" spans="1:6" ht="13.5" x14ac:dyDescent="0.2">
      <c r="A26" s="96" t="s">
        <v>84</v>
      </c>
      <c r="B26" s="97"/>
      <c r="C26" s="97"/>
      <c r="D26" s="97"/>
      <c r="E26" s="98"/>
    </row>
    <row r="27" spans="1:6" ht="13.5" x14ac:dyDescent="0.2">
      <c r="A27" s="31">
        <v>20</v>
      </c>
      <c r="B27" s="2"/>
      <c r="C27" s="3" t="s">
        <v>96</v>
      </c>
      <c r="D27" s="61" t="s">
        <v>38</v>
      </c>
      <c r="E27" s="62">
        <v>1</v>
      </c>
    </row>
    <row r="28" spans="1:6" ht="15" x14ac:dyDescent="0.2">
      <c r="A28" s="29">
        <v>21</v>
      </c>
      <c r="B28" s="2"/>
      <c r="C28" s="3" t="s">
        <v>57</v>
      </c>
      <c r="D28" s="61" t="s">
        <v>19</v>
      </c>
      <c r="E28" s="62">
        <f>1100*1</f>
        <v>1100</v>
      </c>
      <c r="F28" s="13"/>
    </row>
    <row r="29" spans="1:6" ht="15" x14ac:dyDescent="0.2">
      <c r="A29" s="29">
        <v>22</v>
      </c>
      <c r="B29" s="2"/>
      <c r="C29" s="3" t="s">
        <v>56</v>
      </c>
      <c r="D29" s="61" t="s">
        <v>19</v>
      </c>
      <c r="E29" s="62">
        <f>E28*0.2*0.75</f>
        <v>165</v>
      </c>
      <c r="F29" s="13"/>
    </row>
    <row r="30" spans="1:6" ht="13.9" customHeight="1" x14ac:dyDescent="0.2">
      <c r="A30" s="96" t="s">
        <v>80</v>
      </c>
      <c r="B30" s="97"/>
      <c r="C30" s="97"/>
      <c r="D30" s="97"/>
      <c r="E30" s="98"/>
      <c r="F30" s="13"/>
    </row>
    <row r="31" spans="1:6" ht="13.5" x14ac:dyDescent="0.2">
      <c r="A31" s="29">
        <v>23</v>
      </c>
      <c r="B31" s="2" t="s">
        <v>36</v>
      </c>
      <c r="C31" s="3" t="s">
        <v>35</v>
      </c>
      <c r="D31" s="61" t="s">
        <v>37</v>
      </c>
      <c r="E31" s="62">
        <v>0.14000000000000001</v>
      </c>
      <c r="F31" s="13"/>
    </row>
    <row r="32" spans="1:6" ht="13.5" x14ac:dyDescent="0.2">
      <c r="A32" s="31">
        <v>24</v>
      </c>
      <c r="B32" s="2" t="s">
        <v>61</v>
      </c>
      <c r="C32" s="3" t="s">
        <v>60</v>
      </c>
      <c r="D32" s="61" t="s">
        <v>37</v>
      </c>
      <c r="E32" s="62">
        <v>0.14000000000000001</v>
      </c>
    </row>
    <row r="33" spans="1:6" ht="27" x14ac:dyDescent="0.2">
      <c r="A33" s="29">
        <v>25</v>
      </c>
      <c r="B33" s="2"/>
      <c r="C33" s="3" t="s">
        <v>69</v>
      </c>
      <c r="D33" s="61" t="s">
        <v>18</v>
      </c>
      <c r="E33" s="62">
        <v>2500</v>
      </c>
      <c r="F33" s="13"/>
    </row>
    <row r="34" spans="1:6" ht="15" x14ac:dyDescent="0.2">
      <c r="A34" s="29">
        <v>26</v>
      </c>
      <c r="B34" s="2"/>
      <c r="C34" s="3" t="s">
        <v>56</v>
      </c>
      <c r="D34" s="61" t="s">
        <v>19</v>
      </c>
      <c r="E34" s="62">
        <v>20</v>
      </c>
      <c r="F34" s="13"/>
    </row>
    <row r="35" spans="1:6" ht="13.9" customHeight="1" x14ac:dyDescent="0.2">
      <c r="A35" s="96" t="s">
        <v>85</v>
      </c>
      <c r="B35" s="97"/>
      <c r="C35" s="97"/>
      <c r="D35" s="97"/>
      <c r="E35" s="98"/>
      <c r="F35" s="13"/>
    </row>
    <row r="36" spans="1:6" ht="13.5" x14ac:dyDescent="0.2">
      <c r="A36" s="29">
        <v>27</v>
      </c>
      <c r="B36" s="2"/>
      <c r="C36" s="3" t="s">
        <v>34</v>
      </c>
      <c r="D36" s="4" t="s">
        <v>13</v>
      </c>
      <c r="E36" s="15">
        <v>4</v>
      </c>
    </row>
    <row r="37" spans="1:6" ht="13.5" x14ac:dyDescent="0.2">
      <c r="A37" s="31">
        <v>28</v>
      </c>
      <c r="B37" s="2"/>
      <c r="C37" s="3" t="s">
        <v>51</v>
      </c>
      <c r="D37" s="4" t="s">
        <v>8</v>
      </c>
      <c r="E37" s="15">
        <v>500</v>
      </c>
    </row>
    <row r="38" spans="1:6" ht="13.9" customHeight="1" x14ac:dyDescent="0.2">
      <c r="A38" s="96" t="s">
        <v>86</v>
      </c>
      <c r="B38" s="97"/>
      <c r="C38" s="97"/>
      <c r="D38" s="97"/>
      <c r="E38" s="98"/>
    </row>
    <row r="39" spans="1:6" ht="15" x14ac:dyDescent="0.2">
      <c r="A39" s="31">
        <v>29</v>
      </c>
      <c r="B39" s="2" t="s">
        <v>94</v>
      </c>
      <c r="C39" s="3" t="s">
        <v>87</v>
      </c>
      <c r="D39" s="61" t="s">
        <v>18</v>
      </c>
      <c r="E39" s="62">
        <v>90</v>
      </c>
    </row>
    <row r="40" spans="1:6" ht="15" x14ac:dyDescent="0.2">
      <c r="A40" s="31">
        <v>30</v>
      </c>
      <c r="B40" s="2" t="s">
        <v>92</v>
      </c>
      <c r="C40" s="3" t="s">
        <v>88</v>
      </c>
      <c r="D40" s="61" t="s">
        <v>18</v>
      </c>
      <c r="E40" s="62">
        <v>90</v>
      </c>
    </row>
    <row r="41" spans="1:6" ht="27" x14ac:dyDescent="0.2">
      <c r="A41" s="31">
        <v>31</v>
      </c>
      <c r="B41" s="2" t="s">
        <v>93</v>
      </c>
      <c r="C41" s="3" t="s">
        <v>89</v>
      </c>
      <c r="D41" s="61" t="s">
        <v>18</v>
      </c>
      <c r="E41" s="62">
        <v>90</v>
      </c>
    </row>
    <row r="42" spans="1:6" ht="13.9" customHeight="1" x14ac:dyDescent="0.2">
      <c r="A42" s="96" t="s">
        <v>100</v>
      </c>
      <c r="B42" s="97"/>
      <c r="C42" s="97"/>
      <c r="D42" s="97"/>
      <c r="E42" s="98"/>
    </row>
    <row r="43" spans="1:6" ht="13.5" x14ac:dyDescent="0.2">
      <c r="A43" s="31">
        <v>32</v>
      </c>
      <c r="B43" s="2"/>
      <c r="C43" s="3" t="s">
        <v>62</v>
      </c>
      <c r="D43" s="4" t="s">
        <v>13</v>
      </c>
      <c r="E43" s="15">
        <v>10</v>
      </c>
    </row>
    <row r="44" spans="1:6" ht="14.25" thickBot="1" x14ac:dyDescent="0.25">
      <c r="A44" s="16">
        <v>33</v>
      </c>
      <c r="B44" s="17"/>
      <c r="C44" s="18" t="s">
        <v>63</v>
      </c>
      <c r="D44" s="19" t="s">
        <v>13</v>
      </c>
      <c r="E44" s="20">
        <v>3</v>
      </c>
    </row>
    <row r="45" spans="1:6" ht="13.9" customHeight="1" x14ac:dyDescent="0.2">
      <c r="A45" s="96" t="s">
        <v>124</v>
      </c>
      <c r="B45" s="97"/>
      <c r="C45" s="97"/>
      <c r="D45" s="97"/>
      <c r="E45" s="98"/>
    </row>
    <row r="46" spans="1:6" ht="27" x14ac:dyDescent="0.2">
      <c r="A46" s="29">
        <v>34</v>
      </c>
      <c r="B46" s="33" t="s">
        <v>142</v>
      </c>
      <c r="C46" s="8" t="s">
        <v>155</v>
      </c>
      <c r="D46" s="67" t="s">
        <v>19</v>
      </c>
      <c r="E46" s="68">
        <v>30</v>
      </c>
    </row>
    <row r="47" spans="1:6" ht="15" x14ac:dyDescent="0.2">
      <c r="A47" s="31">
        <v>35</v>
      </c>
      <c r="B47" s="33" t="s">
        <v>144</v>
      </c>
      <c r="C47" s="8" t="s">
        <v>143</v>
      </c>
      <c r="D47" s="67" t="s">
        <v>19</v>
      </c>
      <c r="E47" s="68">
        <f>10*0.3</f>
        <v>3</v>
      </c>
    </row>
    <row r="48" spans="1:6" ht="15" x14ac:dyDescent="0.2">
      <c r="A48" s="32">
        <v>36</v>
      </c>
      <c r="B48" s="33" t="s">
        <v>146</v>
      </c>
      <c r="C48" s="3" t="s">
        <v>145</v>
      </c>
      <c r="D48" s="67" t="s">
        <v>19</v>
      </c>
      <c r="E48" s="68">
        <f>10*0.1</f>
        <v>1</v>
      </c>
    </row>
    <row r="49" spans="1:6" ht="15" x14ac:dyDescent="0.2">
      <c r="A49" s="29">
        <v>37</v>
      </c>
      <c r="B49" s="33" t="s">
        <v>147</v>
      </c>
      <c r="C49" s="3" t="s">
        <v>164</v>
      </c>
      <c r="D49" s="67" t="s">
        <v>19</v>
      </c>
      <c r="E49" s="68">
        <v>7</v>
      </c>
    </row>
    <row r="50" spans="1:6" ht="15" x14ac:dyDescent="0.2">
      <c r="A50" s="31">
        <v>38</v>
      </c>
      <c r="B50" s="33" t="s">
        <v>149</v>
      </c>
      <c r="C50" s="8" t="s">
        <v>148</v>
      </c>
      <c r="D50" s="67" t="s">
        <v>19</v>
      </c>
      <c r="E50" s="68">
        <v>10</v>
      </c>
    </row>
    <row r="51" spans="1:6" ht="15" x14ac:dyDescent="0.2">
      <c r="A51" s="32">
        <v>39</v>
      </c>
      <c r="B51" s="33" t="s">
        <v>150</v>
      </c>
      <c r="C51" s="8" t="s">
        <v>163</v>
      </c>
      <c r="D51" s="67" t="s">
        <v>19</v>
      </c>
      <c r="E51" s="68">
        <v>2</v>
      </c>
    </row>
    <row r="52" spans="1:6" ht="15" x14ac:dyDescent="0.2">
      <c r="A52" s="29">
        <v>40</v>
      </c>
      <c r="B52" s="33" t="s">
        <v>151</v>
      </c>
      <c r="C52" s="8" t="s">
        <v>165</v>
      </c>
      <c r="D52" s="61" t="s">
        <v>18</v>
      </c>
      <c r="E52" s="68">
        <v>30</v>
      </c>
    </row>
    <row r="53" spans="1:6" ht="13.5" x14ac:dyDescent="0.2">
      <c r="A53" s="31">
        <v>41</v>
      </c>
      <c r="B53" s="33" t="s">
        <v>152</v>
      </c>
      <c r="C53" s="8" t="s">
        <v>156</v>
      </c>
      <c r="D53" s="67" t="s">
        <v>39</v>
      </c>
      <c r="E53" s="68">
        <v>2</v>
      </c>
    </row>
    <row r="54" spans="1:6" ht="13.5" x14ac:dyDescent="0.2">
      <c r="A54" s="32">
        <v>42</v>
      </c>
      <c r="B54" s="33" t="s">
        <v>152</v>
      </c>
      <c r="C54" s="8" t="s">
        <v>157</v>
      </c>
      <c r="D54" s="67" t="s">
        <v>39</v>
      </c>
      <c r="E54" s="68">
        <v>0.2</v>
      </c>
    </row>
    <row r="55" spans="1:6" ht="15" x14ac:dyDescent="0.2">
      <c r="A55" s="29">
        <v>43</v>
      </c>
      <c r="B55" s="33" t="s">
        <v>153</v>
      </c>
      <c r="C55" s="8" t="s">
        <v>158</v>
      </c>
      <c r="D55" s="61" t="s">
        <v>18</v>
      </c>
      <c r="E55" s="68">
        <v>60</v>
      </c>
    </row>
    <row r="56" spans="1:6" ht="27" x14ac:dyDescent="0.2">
      <c r="A56" s="31">
        <v>44</v>
      </c>
      <c r="B56" s="33" t="s">
        <v>154</v>
      </c>
      <c r="C56" s="8" t="s">
        <v>159</v>
      </c>
      <c r="D56" s="67" t="s">
        <v>19</v>
      </c>
      <c r="E56" s="68">
        <v>30</v>
      </c>
    </row>
    <row r="57" spans="1:6" ht="14.25" thickBot="1" x14ac:dyDescent="0.25">
      <c r="A57" s="32">
        <v>45</v>
      </c>
      <c r="B57" s="33"/>
      <c r="C57" s="8" t="s">
        <v>170</v>
      </c>
      <c r="D57" s="34" t="s">
        <v>13</v>
      </c>
      <c r="E57" s="35">
        <v>1</v>
      </c>
    </row>
    <row r="58" spans="1:6" ht="32.25" thickBot="1" x14ac:dyDescent="0.25">
      <c r="A58" s="53" t="s">
        <v>6</v>
      </c>
      <c r="B58" s="54"/>
      <c r="C58" s="50" t="s">
        <v>24</v>
      </c>
      <c r="D58" s="55" t="s">
        <v>2</v>
      </c>
      <c r="E58" s="56" t="s">
        <v>2</v>
      </c>
    </row>
    <row r="59" spans="1:6" ht="13.9" customHeight="1" x14ac:dyDescent="0.2">
      <c r="A59" s="96" t="s">
        <v>95</v>
      </c>
      <c r="B59" s="97"/>
      <c r="C59" s="97"/>
      <c r="D59" s="97"/>
      <c r="E59" s="98"/>
    </row>
    <row r="60" spans="1:6" ht="13.5" x14ac:dyDescent="0.2">
      <c r="A60" s="29">
        <v>1</v>
      </c>
      <c r="B60" s="11"/>
      <c r="C60" s="10" t="s">
        <v>64</v>
      </c>
      <c r="D60" s="71" t="s">
        <v>38</v>
      </c>
      <c r="E60" s="72">
        <v>1</v>
      </c>
    </row>
    <row r="61" spans="1:6" ht="13.5" x14ac:dyDescent="0.2">
      <c r="A61" s="29">
        <v>2</v>
      </c>
      <c r="B61" s="5"/>
      <c r="C61" s="3" t="s">
        <v>125</v>
      </c>
      <c r="D61" s="71" t="s">
        <v>38</v>
      </c>
      <c r="E61" s="69">
        <v>1</v>
      </c>
    </row>
    <row r="62" spans="1:6" ht="13.5" x14ac:dyDescent="0.2">
      <c r="A62" s="29">
        <v>3</v>
      </c>
      <c r="B62" s="5"/>
      <c r="C62" s="3" t="s">
        <v>126</v>
      </c>
      <c r="D62" s="71" t="s">
        <v>38</v>
      </c>
      <c r="E62" s="69">
        <v>1</v>
      </c>
    </row>
    <row r="63" spans="1:6" ht="13.5" x14ac:dyDescent="0.2">
      <c r="A63" s="29">
        <v>4</v>
      </c>
      <c r="B63" s="5"/>
      <c r="C63" s="3" t="s">
        <v>65</v>
      </c>
      <c r="D63" s="71" t="s">
        <v>38</v>
      </c>
      <c r="E63" s="69">
        <v>1</v>
      </c>
      <c r="F63" s="1" t="s">
        <v>194</v>
      </c>
    </row>
    <row r="64" spans="1:6" ht="13.5" x14ac:dyDescent="0.2">
      <c r="A64" s="29">
        <v>5</v>
      </c>
      <c r="B64" s="5"/>
      <c r="C64" s="3" t="s">
        <v>66</v>
      </c>
      <c r="D64" s="71" t="s">
        <v>38</v>
      </c>
      <c r="E64" s="69">
        <v>1</v>
      </c>
      <c r="F64" s="1" t="s">
        <v>194</v>
      </c>
    </row>
    <row r="65" spans="1:8" ht="13.9" customHeight="1" x14ac:dyDescent="0.2">
      <c r="A65" s="96" t="s">
        <v>84</v>
      </c>
      <c r="B65" s="97"/>
      <c r="C65" s="97"/>
      <c r="D65" s="97"/>
      <c r="E65" s="98"/>
    </row>
    <row r="66" spans="1:8" ht="15" x14ac:dyDescent="0.2">
      <c r="A66" s="29">
        <v>6</v>
      </c>
      <c r="B66" s="5"/>
      <c r="C66" s="3" t="s">
        <v>96</v>
      </c>
      <c r="D66" s="61" t="s">
        <v>19</v>
      </c>
      <c r="E66" s="69">
        <v>400</v>
      </c>
    </row>
    <row r="67" spans="1:8" ht="15" x14ac:dyDescent="0.2">
      <c r="A67" s="29">
        <v>7</v>
      </c>
      <c r="B67" s="5"/>
      <c r="C67" s="3" t="s">
        <v>57</v>
      </c>
      <c r="D67" s="61" t="s">
        <v>19</v>
      </c>
      <c r="E67" s="69">
        <f>400*1.5</f>
        <v>600</v>
      </c>
    </row>
    <row r="68" spans="1:8" ht="15" x14ac:dyDescent="0.2">
      <c r="A68" s="29">
        <v>8</v>
      </c>
      <c r="B68" s="5"/>
      <c r="C68" s="3" t="s">
        <v>56</v>
      </c>
      <c r="D68" s="61" t="s">
        <v>19</v>
      </c>
      <c r="E68" s="69">
        <f>400*1.5</f>
        <v>600</v>
      </c>
    </row>
    <row r="69" spans="1:8" ht="13.9" customHeight="1" x14ac:dyDescent="0.2">
      <c r="A69" s="96" t="s">
        <v>131</v>
      </c>
      <c r="B69" s="97"/>
      <c r="C69" s="97"/>
      <c r="D69" s="97"/>
      <c r="E69" s="98"/>
    </row>
    <row r="70" spans="1:8" ht="27" x14ac:dyDescent="0.2">
      <c r="A70" s="29">
        <v>9</v>
      </c>
      <c r="B70" s="2" t="s">
        <v>15</v>
      </c>
      <c r="C70" s="2" t="s">
        <v>16</v>
      </c>
      <c r="D70" s="61" t="s">
        <v>19</v>
      </c>
      <c r="E70" s="69">
        <f>E71*0.75</f>
        <v>965.25</v>
      </c>
      <c r="F70" s="1"/>
      <c r="H70" s="1"/>
    </row>
    <row r="71" spans="1:8" ht="15" x14ac:dyDescent="0.2">
      <c r="A71" s="29">
        <v>10</v>
      </c>
      <c r="B71" s="2"/>
      <c r="C71" s="2" t="s">
        <v>128</v>
      </c>
      <c r="D71" s="61" t="s">
        <v>19</v>
      </c>
      <c r="E71" s="69">
        <f>120*9.75*1.1</f>
        <v>1287</v>
      </c>
      <c r="F71" s="1"/>
      <c r="G71">
        <f>(11+2)/2*1.5</f>
        <v>9.75</v>
      </c>
      <c r="H71" s="1" t="s">
        <v>127</v>
      </c>
    </row>
    <row r="72" spans="1:8" ht="13.9" customHeight="1" x14ac:dyDescent="0.2">
      <c r="A72" s="96" t="s">
        <v>99</v>
      </c>
      <c r="B72" s="97"/>
      <c r="C72" s="97"/>
      <c r="D72" s="97"/>
      <c r="E72" s="98"/>
    </row>
    <row r="73" spans="1:8" ht="40.5" x14ac:dyDescent="0.2">
      <c r="A73" s="29">
        <v>11</v>
      </c>
      <c r="B73" s="2" t="s">
        <v>12</v>
      </c>
      <c r="C73" s="2" t="s">
        <v>17</v>
      </c>
      <c r="D73" s="61" t="s">
        <v>18</v>
      </c>
      <c r="E73" s="69">
        <v>100</v>
      </c>
      <c r="F73" s="1"/>
    </row>
    <row r="74" spans="1:8" ht="27" x14ac:dyDescent="0.2">
      <c r="A74" s="29">
        <v>12</v>
      </c>
      <c r="B74" s="2" t="s">
        <v>14</v>
      </c>
      <c r="C74" s="2" t="s">
        <v>192</v>
      </c>
      <c r="D74" s="61" t="s">
        <v>19</v>
      </c>
      <c r="E74" s="69">
        <v>100</v>
      </c>
    </row>
    <row r="75" spans="1:8" ht="40.5" x14ac:dyDescent="0.2">
      <c r="A75" s="29">
        <v>13</v>
      </c>
      <c r="B75" s="2" t="s">
        <v>12</v>
      </c>
      <c r="C75" s="2" t="s">
        <v>17</v>
      </c>
      <c r="D75" s="61" t="s">
        <v>18</v>
      </c>
      <c r="E75" s="69">
        <v>50</v>
      </c>
    </row>
    <row r="76" spans="1:8" ht="15" x14ac:dyDescent="0.2">
      <c r="A76" s="29">
        <v>14</v>
      </c>
      <c r="B76" s="2"/>
      <c r="C76" s="2" t="s">
        <v>129</v>
      </c>
      <c r="D76" s="61" t="s">
        <v>18</v>
      </c>
      <c r="E76" s="69">
        <v>30</v>
      </c>
    </row>
    <row r="77" spans="1:8" ht="15" x14ac:dyDescent="0.25">
      <c r="A77" s="29">
        <v>15</v>
      </c>
      <c r="B77" s="2"/>
      <c r="C77" s="2" t="s">
        <v>130</v>
      </c>
      <c r="D77" s="61" t="s">
        <v>18</v>
      </c>
      <c r="E77" s="69">
        <v>30</v>
      </c>
      <c r="F77" s="6"/>
    </row>
    <row r="78" spans="1:8" ht="27" x14ac:dyDescent="0.2">
      <c r="A78" s="29">
        <v>16</v>
      </c>
      <c r="B78" s="2" t="s">
        <v>20</v>
      </c>
      <c r="C78" s="2" t="s">
        <v>21</v>
      </c>
      <c r="D78" s="61" t="s">
        <v>8</v>
      </c>
      <c r="E78" s="69">
        <v>35</v>
      </c>
      <c r="F78" s="1"/>
    </row>
    <row r="79" spans="1:8" ht="13.5" x14ac:dyDescent="0.2">
      <c r="A79" s="29">
        <v>17</v>
      </c>
      <c r="B79" s="2"/>
      <c r="C79" s="2" t="s">
        <v>171</v>
      </c>
      <c r="D79" s="61" t="s">
        <v>13</v>
      </c>
      <c r="E79" s="69">
        <v>15</v>
      </c>
      <c r="F79" s="1"/>
    </row>
    <row r="80" spans="1:8" ht="13.5" x14ac:dyDescent="0.2">
      <c r="A80" s="29">
        <v>18</v>
      </c>
      <c r="B80" s="2"/>
      <c r="C80" s="2" t="s">
        <v>172</v>
      </c>
      <c r="D80" s="61" t="s">
        <v>13</v>
      </c>
      <c r="E80" s="69">
        <v>50</v>
      </c>
      <c r="F80" s="1"/>
    </row>
    <row r="81" spans="1:6" ht="13.5" x14ac:dyDescent="0.2">
      <c r="A81" s="29">
        <v>19</v>
      </c>
      <c r="B81" s="2"/>
      <c r="C81" s="2" t="s">
        <v>173</v>
      </c>
      <c r="D81" s="61" t="s">
        <v>13</v>
      </c>
      <c r="E81" s="69">
        <v>200</v>
      </c>
    </row>
    <row r="82" spans="1:6" ht="13.9" customHeight="1" x14ac:dyDescent="0.2">
      <c r="A82" s="96" t="s">
        <v>85</v>
      </c>
      <c r="B82" s="97"/>
      <c r="C82" s="97"/>
      <c r="D82" s="97"/>
      <c r="E82" s="98"/>
    </row>
    <row r="83" spans="1:6" ht="13.5" x14ac:dyDescent="0.2">
      <c r="A83" s="29">
        <v>20</v>
      </c>
      <c r="B83" s="2"/>
      <c r="C83" s="3" t="s">
        <v>34</v>
      </c>
      <c r="D83" s="61" t="s">
        <v>13</v>
      </c>
      <c r="E83" s="62">
        <v>3</v>
      </c>
    </row>
    <row r="84" spans="1:6" ht="13.5" x14ac:dyDescent="0.2">
      <c r="A84" s="31">
        <v>21</v>
      </c>
      <c r="B84" s="2"/>
      <c r="C84" s="3" t="s">
        <v>184</v>
      </c>
      <c r="D84" s="61" t="s">
        <v>8</v>
      </c>
      <c r="E84" s="62">
        <v>300</v>
      </c>
    </row>
    <row r="85" spans="1:6" ht="13.5" x14ac:dyDescent="0.2">
      <c r="A85" s="29">
        <v>22</v>
      </c>
      <c r="B85" s="5"/>
      <c r="C85" s="3" t="s">
        <v>62</v>
      </c>
      <c r="D85" s="61" t="s">
        <v>13</v>
      </c>
      <c r="E85" s="69">
        <v>5</v>
      </c>
    </row>
    <row r="86" spans="1:6" ht="13.9" customHeight="1" x14ac:dyDescent="0.2">
      <c r="A86" s="96" t="s">
        <v>80</v>
      </c>
      <c r="B86" s="97"/>
      <c r="C86" s="97"/>
      <c r="D86" s="97"/>
      <c r="E86" s="98"/>
    </row>
    <row r="87" spans="1:6" ht="27" x14ac:dyDescent="0.2">
      <c r="A87" s="29">
        <v>23</v>
      </c>
      <c r="B87" s="5"/>
      <c r="C87" s="3" t="s">
        <v>69</v>
      </c>
      <c r="D87" s="61" t="s">
        <v>19</v>
      </c>
      <c r="E87" s="69">
        <v>20</v>
      </c>
    </row>
    <row r="88" spans="1:6" ht="14.25" x14ac:dyDescent="0.25">
      <c r="A88" s="29">
        <v>24</v>
      </c>
      <c r="B88" s="2" t="s">
        <v>36</v>
      </c>
      <c r="C88" s="3" t="s">
        <v>35</v>
      </c>
      <c r="D88" s="61" t="s">
        <v>37</v>
      </c>
      <c r="E88" s="69">
        <v>2.5000000000000001E-2</v>
      </c>
      <c r="F88" s="6"/>
    </row>
    <row r="89" spans="1:6" ht="13.5" x14ac:dyDescent="0.2">
      <c r="A89" s="29">
        <v>25</v>
      </c>
      <c r="B89" s="2" t="s">
        <v>61</v>
      </c>
      <c r="C89" s="3" t="s">
        <v>60</v>
      </c>
      <c r="D89" s="61" t="s">
        <v>37</v>
      </c>
      <c r="E89" s="69">
        <v>0.15</v>
      </c>
    </row>
    <row r="90" spans="1:6" ht="13.5" x14ac:dyDescent="0.2">
      <c r="A90" s="36">
        <v>26</v>
      </c>
      <c r="B90" s="2"/>
      <c r="C90" s="3" t="s">
        <v>166</v>
      </c>
      <c r="D90" s="61" t="s">
        <v>11</v>
      </c>
      <c r="E90" s="70">
        <v>140</v>
      </c>
    </row>
    <row r="91" spans="1:6" ht="13.5" x14ac:dyDescent="0.2">
      <c r="A91" s="36">
        <v>27</v>
      </c>
      <c r="B91" s="2"/>
      <c r="C91" s="3" t="s">
        <v>174</v>
      </c>
      <c r="D91" s="61" t="s">
        <v>8</v>
      </c>
      <c r="E91" s="70">
        <v>120</v>
      </c>
    </row>
    <row r="92" spans="1:6" ht="15" x14ac:dyDescent="0.2">
      <c r="A92" s="36">
        <v>28</v>
      </c>
      <c r="B92" s="2"/>
      <c r="C92" s="3" t="s">
        <v>56</v>
      </c>
      <c r="D92" s="61" t="s">
        <v>19</v>
      </c>
      <c r="E92" s="70">
        <v>10</v>
      </c>
    </row>
    <row r="93" spans="1:6" ht="13.9" customHeight="1" x14ac:dyDescent="0.2">
      <c r="A93" s="96" t="s">
        <v>79</v>
      </c>
      <c r="B93" s="97"/>
      <c r="C93" s="97"/>
      <c r="D93" s="97"/>
      <c r="E93" s="98"/>
    </row>
    <row r="94" spans="1:6" ht="13.5" x14ac:dyDescent="0.2">
      <c r="A94" s="31">
        <v>29</v>
      </c>
      <c r="B94" s="11"/>
      <c r="C94" s="10" t="s">
        <v>118</v>
      </c>
      <c r="D94" s="75" t="s">
        <v>38</v>
      </c>
      <c r="E94" s="72">
        <v>1</v>
      </c>
    </row>
    <row r="95" spans="1:6" ht="13.9" customHeight="1" x14ac:dyDescent="0.2">
      <c r="A95" s="96" t="s">
        <v>185</v>
      </c>
      <c r="B95" s="97"/>
      <c r="C95" s="97"/>
      <c r="D95" s="97"/>
      <c r="E95" s="98"/>
    </row>
    <row r="96" spans="1:6" ht="13.5" x14ac:dyDescent="0.2">
      <c r="A96" s="47">
        <v>30</v>
      </c>
      <c r="B96" s="2"/>
      <c r="C96" s="3" t="s">
        <v>186</v>
      </c>
      <c r="D96" s="75" t="s">
        <v>38</v>
      </c>
      <c r="E96" s="71">
        <v>1</v>
      </c>
    </row>
    <row r="97" spans="1:6" ht="13.5" x14ac:dyDescent="0.2">
      <c r="A97" s="47">
        <v>31</v>
      </c>
      <c r="B97" s="5"/>
      <c r="C97" s="3" t="s">
        <v>187</v>
      </c>
      <c r="D97" s="75" t="s">
        <v>38</v>
      </c>
      <c r="E97" s="71">
        <v>1</v>
      </c>
    </row>
    <row r="98" spans="1:6" ht="13.5" x14ac:dyDescent="0.2">
      <c r="A98" s="47">
        <v>32</v>
      </c>
      <c r="B98" s="5"/>
      <c r="C98" s="3" t="s">
        <v>188</v>
      </c>
      <c r="D98" s="71" t="s">
        <v>13</v>
      </c>
      <c r="E98" s="71">
        <v>2</v>
      </c>
    </row>
    <row r="99" spans="1:6" ht="25.9" customHeight="1" x14ac:dyDescent="0.2">
      <c r="A99" s="96" t="s">
        <v>100</v>
      </c>
      <c r="B99" s="97"/>
      <c r="C99" s="97"/>
      <c r="D99" s="97"/>
      <c r="E99" s="98"/>
    </row>
    <row r="100" spans="1:6" ht="13.5" x14ac:dyDescent="0.2">
      <c r="A100" s="29">
        <v>33</v>
      </c>
      <c r="B100" s="5"/>
      <c r="C100" s="3" t="s">
        <v>63</v>
      </c>
      <c r="D100" s="71" t="s">
        <v>13</v>
      </c>
      <c r="E100" s="69">
        <v>2</v>
      </c>
    </row>
    <row r="101" spans="1:6" ht="15" thickBot="1" x14ac:dyDescent="0.25">
      <c r="A101" s="16">
        <v>34</v>
      </c>
      <c r="B101" s="48"/>
      <c r="C101" s="38" t="s">
        <v>132</v>
      </c>
      <c r="D101" s="73" t="s">
        <v>13</v>
      </c>
      <c r="E101" s="74">
        <v>2</v>
      </c>
      <c r="F101" s="7"/>
    </row>
    <row r="102" spans="1:6" ht="16.5" thickBot="1" x14ac:dyDescent="0.25">
      <c r="A102" s="52" t="s">
        <v>7</v>
      </c>
      <c r="B102" s="50"/>
      <c r="C102" s="50" t="s">
        <v>25</v>
      </c>
      <c r="D102" s="50" t="s">
        <v>2</v>
      </c>
      <c r="E102" s="51" t="s">
        <v>2</v>
      </c>
      <c r="F102" s="7"/>
    </row>
    <row r="103" spans="1:6" ht="15" customHeight="1" x14ac:dyDescent="0.2">
      <c r="A103" s="96" t="s">
        <v>84</v>
      </c>
      <c r="B103" s="97"/>
      <c r="C103" s="97"/>
      <c r="D103" s="97"/>
      <c r="E103" s="98"/>
      <c r="F103" s="7"/>
    </row>
    <row r="104" spans="1:6" ht="14.25" x14ac:dyDescent="0.2">
      <c r="A104" s="31">
        <v>1</v>
      </c>
      <c r="B104" s="11"/>
      <c r="C104" s="3" t="s">
        <v>35</v>
      </c>
      <c r="D104" s="61" t="s">
        <v>37</v>
      </c>
      <c r="E104" s="72">
        <v>0.11</v>
      </c>
      <c r="F104" s="7"/>
    </row>
    <row r="105" spans="1:6" ht="14.25" x14ac:dyDescent="0.2">
      <c r="A105" s="31">
        <v>2</v>
      </c>
      <c r="B105" s="11"/>
      <c r="C105" s="3" t="s">
        <v>60</v>
      </c>
      <c r="D105" s="61" t="s">
        <v>37</v>
      </c>
      <c r="E105" s="72">
        <v>0.11</v>
      </c>
      <c r="F105" s="7"/>
    </row>
    <row r="106" spans="1:6" ht="27" x14ac:dyDescent="0.2">
      <c r="A106" s="31">
        <v>3</v>
      </c>
      <c r="B106" s="11"/>
      <c r="C106" s="3" t="s">
        <v>69</v>
      </c>
      <c r="D106" s="61" t="s">
        <v>19</v>
      </c>
      <c r="E106" s="72">
        <v>25</v>
      </c>
    </row>
    <row r="107" spans="1:6" ht="15" x14ac:dyDescent="0.2">
      <c r="A107" s="31">
        <v>4</v>
      </c>
      <c r="B107" s="11"/>
      <c r="C107" s="3" t="s">
        <v>56</v>
      </c>
      <c r="D107" s="61" t="s">
        <v>19</v>
      </c>
      <c r="E107" s="72">
        <v>25</v>
      </c>
    </row>
    <row r="108" spans="1:6" ht="13.9" customHeight="1" x14ac:dyDescent="0.2">
      <c r="A108" s="96" t="s">
        <v>67</v>
      </c>
      <c r="B108" s="97"/>
      <c r="C108" s="97"/>
      <c r="D108" s="97"/>
      <c r="E108" s="98"/>
    </row>
    <row r="109" spans="1:6" ht="27" x14ac:dyDescent="0.2">
      <c r="A109" s="31">
        <v>5</v>
      </c>
      <c r="B109" s="2" t="s">
        <v>15</v>
      </c>
      <c r="C109" s="2" t="s">
        <v>16</v>
      </c>
      <c r="D109" s="61" t="s">
        <v>19</v>
      </c>
      <c r="E109" s="69">
        <f>1100/2</f>
        <v>550</v>
      </c>
    </row>
    <row r="110" spans="1:6" ht="13.9" customHeight="1" x14ac:dyDescent="0.2">
      <c r="A110" s="96" t="s">
        <v>100</v>
      </c>
      <c r="B110" s="97"/>
      <c r="C110" s="97"/>
      <c r="D110" s="97"/>
      <c r="E110" s="98"/>
    </row>
    <row r="111" spans="1:6" ht="13.5" x14ac:dyDescent="0.2">
      <c r="A111" s="31">
        <v>6</v>
      </c>
      <c r="B111" s="5"/>
      <c r="C111" s="3" t="s">
        <v>68</v>
      </c>
      <c r="D111" s="71" t="s">
        <v>13</v>
      </c>
      <c r="E111" s="69">
        <v>5</v>
      </c>
    </row>
    <row r="112" spans="1:6" ht="13.5" x14ac:dyDescent="0.2">
      <c r="A112" s="39">
        <v>7</v>
      </c>
      <c r="B112" s="28"/>
      <c r="C112" s="8" t="s">
        <v>160</v>
      </c>
      <c r="D112" s="76" t="s">
        <v>38</v>
      </c>
      <c r="E112" s="77">
        <v>1</v>
      </c>
    </row>
    <row r="113" spans="1:5" ht="22.9" customHeight="1" x14ac:dyDescent="0.2">
      <c r="A113" s="39">
        <v>8</v>
      </c>
      <c r="B113" s="28"/>
      <c r="C113" s="3" t="s">
        <v>126</v>
      </c>
      <c r="D113" s="76" t="s">
        <v>13</v>
      </c>
      <c r="E113" s="77">
        <v>1</v>
      </c>
    </row>
    <row r="114" spans="1:5" ht="13.5" x14ac:dyDescent="0.2">
      <c r="A114" s="29">
        <v>9</v>
      </c>
      <c r="B114" s="28"/>
      <c r="C114" s="8" t="s">
        <v>134</v>
      </c>
      <c r="D114" s="76" t="s">
        <v>8</v>
      </c>
      <c r="E114" s="77">
        <v>10</v>
      </c>
    </row>
    <row r="115" spans="1:5" ht="14.25" thickBot="1" x14ac:dyDescent="0.25">
      <c r="A115" s="40">
        <v>10</v>
      </c>
      <c r="B115" s="12"/>
      <c r="C115" s="8" t="s">
        <v>62</v>
      </c>
      <c r="D115" s="78" t="s">
        <v>13</v>
      </c>
      <c r="E115" s="77">
        <v>5</v>
      </c>
    </row>
    <row r="116" spans="1:5" ht="16.5" thickBot="1" x14ac:dyDescent="0.25">
      <c r="A116" s="52" t="s">
        <v>9</v>
      </c>
      <c r="B116" s="50"/>
      <c r="C116" s="50" t="s">
        <v>26</v>
      </c>
      <c r="D116" s="50" t="s">
        <v>2</v>
      </c>
      <c r="E116" s="51" t="s">
        <v>2</v>
      </c>
    </row>
    <row r="117" spans="1:5" ht="13.9" customHeight="1" x14ac:dyDescent="0.2">
      <c r="A117" s="96" t="s">
        <v>101</v>
      </c>
      <c r="B117" s="97"/>
      <c r="C117" s="97"/>
      <c r="D117" s="97"/>
      <c r="E117" s="98"/>
    </row>
    <row r="118" spans="1:5" ht="27" x14ac:dyDescent="0.2">
      <c r="A118" s="29">
        <v>1</v>
      </c>
      <c r="B118" s="5"/>
      <c r="C118" s="3" t="s">
        <v>196</v>
      </c>
      <c r="D118" s="71" t="s">
        <v>38</v>
      </c>
      <c r="E118" s="69">
        <v>1</v>
      </c>
    </row>
    <row r="119" spans="1:5" ht="13.5" x14ac:dyDescent="0.2">
      <c r="A119" s="29">
        <v>2</v>
      </c>
      <c r="B119" s="5"/>
      <c r="C119" s="3" t="s">
        <v>135</v>
      </c>
      <c r="D119" s="71" t="s">
        <v>38</v>
      </c>
      <c r="E119" s="69">
        <v>1</v>
      </c>
    </row>
    <row r="120" spans="1:5" ht="13.5" x14ac:dyDescent="0.2">
      <c r="A120" s="29">
        <v>3</v>
      </c>
      <c r="B120" s="5"/>
      <c r="C120" s="3" t="s">
        <v>126</v>
      </c>
      <c r="D120" s="71" t="s">
        <v>38</v>
      </c>
      <c r="E120" s="69">
        <v>1</v>
      </c>
    </row>
    <row r="121" spans="1:5" ht="13.5" x14ac:dyDescent="0.2">
      <c r="A121" s="29">
        <v>4</v>
      </c>
      <c r="B121" s="5"/>
      <c r="C121" s="3" t="s">
        <v>50</v>
      </c>
      <c r="D121" s="80" t="s">
        <v>168</v>
      </c>
      <c r="E121" s="69">
        <v>1</v>
      </c>
    </row>
    <row r="122" spans="1:5" ht="15" x14ac:dyDescent="0.2">
      <c r="A122" s="29">
        <v>5</v>
      </c>
      <c r="B122" s="5"/>
      <c r="C122" s="3" t="s">
        <v>175</v>
      </c>
      <c r="D122" s="71" t="s">
        <v>167</v>
      </c>
      <c r="E122" s="69">
        <f>60*4.5</f>
        <v>270</v>
      </c>
    </row>
    <row r="123" spans="1:5" ht="15" x14ac:dyDescent="0.2">
      <c r="A123" s="29">
        <v>6</v>
      </c>
      <c r="B123" s="5"/>
      <c r="C123" s="3" t="s">
        <v>176</v>
      </c>
      <c r="D123" s="71" t="s">
        <v>167</v>
      </c>
      <c r="E123" s="69">
        <v>60</v>
      </c>
    </row>
    <row r="124" spans="1:5" ht="13.9" customHeight="1" x14ac:dyDescent="0.2">
      <c r="A124" s="96" t="s">
        <v>86</v>
      </c>
      <c r="B124" s="97"/>
      <c r="C124" s="97"/>
      <c r="D124" s="97"/>
      <c r="E124" s="98"/>
    </row>
    <row r="125" spans="1:5" ht="15" x14ac:dyDescent="0.2">
      <c r="A125" s="29">
        <v>7</v>
      </c>
      <c r="B125" s="2" t="s">
        <v>94</v>
      </c>
      <c r="C125" s="3" t="s">
        <v>87</v>
      </c>
      <c r="D125" s="61" t="s">
        <v>18</v>
      </c>
      <c r="E125" s="62">
        <f>60*4</f>
        <v>240</v>
      </c>
    </row>
    <row r="126" spans="1:5" ht="15" x14ac:dyDescent="0.2">
      <c r="A126" s="29">
        <v>8</v>
      </c>
      <c r="B126" s="2" t="s">
        <v>92</v>
      </c>
      <c r="C126" s="3" t="s">
        <v>88</v>
      </c>
      <c r="D126" s="61" t="s">
        <v>18</v>
      </c>
      <c r="E126" s="62">
        <f t="shared" ref="E126:E127" si="0">60*4</f>
        <v>240</v>
      </c>
    </row>
    <row r="127" spans="1:5" ht="27" x14ac:dyDescent="0.2">
      <c r="A127" s="29">
        <v>9</v>
      </c>
      <c r="B127" s="2" t="s">
        <v>93</v>
      </c>
      <c r="C127" s="3" t="s">
        <v>89</v>
      </c>
      <c r="D127" s="61" t="s">
        <v>18</v>
      </c>
      <c r="E127" s="62">
        <f t="shared" si="0"/>
        <v>240</v>
      </c>
    </row>
    <row r="128" spans="1:5" ht="13.9" customHeight="1" x14ac:dyDescent="0.2">
      <c r="A128" s="96" t="s">
        <v>100</v>
      </c>
      <c r="B128" s="97"/>
      <c r="C128" s="97"/>
      <c r="D128" s="97"/>
      <c r="E128" s="98"/>
    </row>
    <row r="129" spans="1:6" ht="13.5" x14ac:dyDescent="0.2">
      <c r="A129" s="29">
        <v>10</v>
      </c>
      <c r="B129" s="5"/>
      <c r="C129" s="3" t="s">
        <v>133</v>
      </c>
      <c r="D129" s="71" t="s">
        <v>11</v>
      </c>
      <c r="E129" s="69">
        <v>40</v>
      </c>
    </row>
    <row r="130" spans="1:6" ht="14.25" thickBot="1" x14ac:dyDescent="0.25">
      <c r="A130" s="40">
        <v>11</v>
      </c>
      <c r="B130" s="12"/>
      <c r="C130" s="8" t="s">
        <v>180</v>
      </c>
      <c r="D130" s="76" t="s">
        <v>11</v>
      </c>
      <c r="E130" s="77">
        <v>40</v>
      </c>
    </row>
    <row r="131" spans="1:6" ht="16.5" thickBot="1" x14ac:dyDescent="0.25">
      <c r="A131" s="52" t="s">
        <v>10</v>
      </c>
      <c r="B131" s="50"/>
      <c r="C131" s="50" t="s">
        <v>203</v>
      </c>
      <c r="D131" s="50" t="s">
        <v>2</v>
      </c>
      <c r="E131" s="51" t="s">
        <v>2</v>
      </c>
    </row>
    <row r="132" spans="1:6" ht="13.9" customHeight="1" x14ac:dyDescent="0.2">
      <c r="A132" s="96" t="s">
        <v>101</v>
      </c>
      <c r="B132" s="97"/>
      <c r="C132" s="97"/>
      <c r="D132" s="97"/>
      <c r="E132" s="98"/>
    </row>
    <row r="133" spans="1:6" ht="27" x14ac:dyDescent="0.2">
      <c r="A133" s="29">
        <v>1</v>
      </c>
      <c r="B133" s="5"/>
      <c r="C133" s="3" t="s">
        <v>102</v>
      </c>
      <c r="D133" s="71" t="s">
        <v>33</v>
      </c>
      <c r="E133" s="69">
        <v>1</v>
      </c>
    </row>
    <row r="134" spans="1:6" ht="13.5" x14ac:dyDescent="0.2">
      <c r="A134" s="29">
        <v>2</v>
      </c>
      <c r="B134" s="5"/>
      <c r="C134" s="3" t="s">
        <v>50</v>
      </c>
      <c r="D134" s="80" t="s">
        <v>168</v>
      </c>
      <c r="E134" s="69">
        <v>1</v>
      </c>
    </row>
    <row r="135" spans="1:6" ht="15" x14ac:dyDescent="0.2">
      <c r="A135" s="29">
        <v>3</v>
      </c>
      <c r="B135" s="5"/>
      <c r="C135" s="3" t="s">
        <v>175</v>
      </c>
      <c r="D135" s="71" t="s">
        <v>167</v>
      </c>
      <c r="E135" s="69">
        <f>60*4.5</f>
        <v>270</v>
      </c>
    </row>
    <row r="136" spans="1:6" ht="15" x14ac:dyDescent="0.2">
      <c r="A136" s="29">
        <v>4</v>
      </c>
      <c r="B136" s="5"/>
      <c r="C136" s="3" t="s">
        <v>176</v>
      </c>
      <c r="D136" s="71" t="s">
        <v>167</v>
      </c>
      <c r="E136" s="69">
        <v>60</v>
      </c>
    </row>
    <row r="137" spans="1:6" ht="15" x14ac:dyDescent="0.2">
      <c r="A137" s="29">
        <v>5</v>
      </c>
      <c r="B137" s="5"/>
      <c r="C137" s="3" t="s">
        <v>177</v>
      </c>
      <c r="D137" s="61" t="s">
        <v>18</v>
      </c>
      <c r="E137" s="62">
        <v>60</v>
      </c>
    </row>
    <row r="138" spans="1:6" ht="13.9" customHeight="1" x14ac:dyDescent="0.2">
      <c r="A138" s="96" t="s">
        <v>86</v>
      </c>
      <c r="B138" s="97"/>
      <c r="C138" s="97"/>
      <c r="D138" s="97"/>
      <c r="E138" s="98"/>
    </row>
    <row r="139" spans="1:6" ht="15" x14ac:dyDescent="0.2">
      <c r="A139" s="29">
        <v>6</v>
      </c>
      <c r="B139" s="2" t="s">
        <v>94</v>
      </c>
      <c r="C139" s="3" t="s">
        <v>87</v>
      </c>
      <c r="D139" s="61" t="s">
        <v>18</v>
      </c>
      <c r="E139" s="62">
        <v>60</v>
      </c>
    </row>
    <row r="140" spans="1:6" ht="15" x14ac:dyDescent="0.2">
      <c r="A140" s="29">
        <v>7</v>
      </c>
      <c r="B140" s="2" t="s">
        <v>92</v>
      </c>
      <c r="C140" s="3" t="s">
        <v>88</v>
      </c>
      <c r="D140" s="61" t="s">
        <v>18</v>
      </c>
      <c r="E140" s="62">
        <v>60</v>
      </c>
    </row>
    <row r="141" spans="1:6" ht="15" x14ac:dyDescent="0.2">
      <c r="A141" s="29">
        <v>8</v>
      </c>
      <c r="B141" s="2"/>
      <c r="C141" s="3" t="s">
        <v>178</v>
      </c>
      <c r="D141" s="61" t="s">
        <v>18</v>
      </c>
      <c r="E141" s="62">
        <v>60</v>
      </c>
    </row>
    <row r="142" spans="1:6" ht="15" x14ac:dyDescent="0.2">
      <c r="A142" s="29">
        <v>9</v>
      </c>
      <c r="B142" s="2"/>
      <c r="C142" s="3" t="s">
        <v>179</v>
      </c>
      <c r="D142" s="61" t="s">
        <v>18</v>
      </c>
      <c r="E142" s="62">
        <v>60</v>
      </c>
    </row>
    <row r="143" spans="1:6" ht="13.9" customHeight="1" x14ac:dyDescent="0.2">
      <c r="A143" s="96" t="s">
        <v>100</v>
      </c>
      <c r="B143" s="97"/>
      <c r="C143" s="97"/>
      <c r="D143" s="97"/>
      <c r="E143" s="98"/>
      <c r="F143" s="23"/>
    </row>
    <row r="144" spans="1:6" ht="14.25" thickBot="1" x14ac:dyDescent="0.25">
      <c r="A144" s="39">
        <v>10</v>
      </c>
      <c r="B144" s="12"/>
      <c r="C144" s="8" t="s">
        <v>180</v>
      </c>
      <c r="D144" s="76" t="s">
        <v>8</v>
      </c>
      <c r="E144" s="77">
        <v>35</v>
      </c>
      <c r="F144" s="23"/>
    </row>
    <row r="145" spans="1:5" ht="16.5" thickBot="1" x14ac:dyDescent="0.25">
      <c r="A145" s="52" t="s">
        <v>27</v>
      </c>
      <c r="B145" s="50"/>
      <c r="C145" s="50" t="s">
        <v>32</v>
      </c>
      <c r="D145" s="50" t="s">
        <v>2</v>
      </c>
      <c r="E145" s="51" t="s">
        <v>2</v>
      </c>
    </row>
    <row r="146" spans="1:5" ht="13.9" customHeight="1" x14ac:dyDescent="0.2">
      <c r="A146" s="96" t="s">
        <v>72</v>
      </c>
      <c r="B146" s="97"/>
      <c r="C146" s="97"/>
      <c r="D146" s="97"/>
      <c r="E146" s="98"/>
    </row>
    <row r="147" spans="1:5" ht="13.9" customHeight="1" x14ac:dyDescent="0.2">
      <c r="A147" s="29">
        <v>1</v>
      </c>
      <c r="B147" s="2" t="s">
        <v>14</v>
      </c>
      <c r="C147" s="2" t="s">
        <v>161</v>
      </c>
      <c r="D147" s="61" t="s">
        <v>18</v>
      </c>
      <c r="E147" s="69">
        <v>125</v>
      </c>
    </row>
    <row r="148" spans="1:5" ht="15" x14ac:dyDescent="0.2">
      <c r="A148" s="29">
        <v>2</v>
      </c>
      <c r="B148" s="2" t="s">
        <v>120</v>
      </c>
      <c r="C148" s="2" t="s">
        <v>17</v>
      </c>
      <c r="D148" s="61" t="s">
        <v>18</v>
      </c>
      <c r="E148" s="69">
        <v>125</v>
      </c>
    </row>
    <row r="149" spans="1:5" ht="13.5" x14ac:dyDescent="0.2">
      <c r="A149" s="29">
        <v>3</v>
      </c>
      <c r="B149" s="3" t="s">
        <v>70</v>
      </c>
      <c r="C149" s="3" t="s">
        <v>71</v>
      </c>
      <c r="D149" s="61" t="s">
        <v>33</v>
      </c>
      <c r="E149" s="69">
        <v>1</v>
      </c>
    </row>
    <row r="150" spans="1:5" ht="13.9" customHeight="1" x14ac:dyDescent="0.2">
      <c r="A150" s="96" t="s">
        <v>73</v>
      </c>
      <c r="B150" s="97"/>
      <c r="C150" s="97"/>
      <c r="D150" s="97"/>
      <c r="E150" s="98"/>
    </row>
    <row r="151" spans="1:5" ht="28.5" x14ac:dyDescent="0.2">
      <c r="A151" s="29">
        <v>4</v>
      </c>
      <c r="B151" s="2" t="s">
        <v>15</v>
      </c>
      <c r="C151" s="2" t="s">
        <v>121</v>
      </c>
      <c r="D151" s="61" t="s">
        <v>19</v>
      </c>
      <c r="E151" s="69">
        <f>50*2*0.6</f>
        <v>60</v>
      </c>
    </row>
    <row r="152" spans="1:5" ht="15" x14ac:dyDescent="0.2">
      <c r="A152" s="29">
        <v>5</v>
      </c>
      <c r="B152" s="2" t="s">
        <v>120</v>
      </c>
      <c r="C152" s="2" t="s">
        <v>17</v>
      </c>
      <c r="D152" s="61" t="s">
        <v>18</v>
      </c>
      <c r="E152" s="69">
        <v>100</v>
      </c>
    </row>
    <row r="153" spans="1:5" ht="15" x14ac:dyDescent="0.2">
      <c r="A153" s="29">
        <v>6</v>
      </c>
      <c r="B153" s="2"/>
      <c r="C153" s="2" t="s">
        <v>182</v>
      </c>
      <c r="D153" s="61" t="s">
        <v>18</v>
      </c>
      <c r="E153" s="69">
        <v>100</v>
      </c>
    </row>
    <row r="154" spans="1:5" ht="15" x14ac:dyDescent="0.2">
      <c r="A154" s="29">
        <v>7</v>
      </c>
      <c r="B154" s="2" t="s">
        <v>119</v>
      </c>
      <c r="C154" s="2" t="s">
        <v>181</v>
      </c>
      <c r="D154" s="61" t="s">
        <v>18</v>
      </c>
      <c r="E154" s="69">
        <f>3*100</f>
        <v>300</v>
      </c>
    </row>
    <row r="155" spans="1:5" ht="15" x14ac:dyDescent="0.2">
      <c r="A155" s="29">
        <v>8</v>
      </c>
      <c r="B155" s="2" t="s">
        <v>75</v>
      </c>
      <c r="C155" s="2" t="s">
        <v>76</v>
      </c>
      <c r="D155" s="61" t="s">
        <v>18</v>
      </c>
      <c r="E155" s="69">
        <f>3*100</f>
        <v>300</v>
      </c>
    </row>
    <row r="156" spans="1:5" ht="15" x14ac:dyDescent="0.2">
      <c r="A156" s="29">
        <v>9</v>
      </c>
      <c r="B156" s="2" t="s">
        <v>78</v>
      </c>
      <c r="C156" s="2" t="s">
        <v>77</v>
      </c>
      <c r="D156" s="61" t="s">
        <v>18</v>
      </c>
      <c r="E156" s="69">
        <v>100</v>
      </c>
    </row>
    <row r="157" spans="1:5" ht="13.9" customHeight="1" x14ac:dyDescent="0.2">
      <c r="A157" s="96" t="s">
        <v>80</v>
      </c>
      <c r="B157" s="97"/>
      <c r="C157" s="97"/>
      <c r="D157" s="97"/>
      <c r="E157" s="98"/>
    </row>
    <row r="158" spans="1:5" ht="13.5" x14ac:dyDescent="0.2">
      <c r="A158" s="29">
        <v>10</v>
      </c>
      <c r="B158" s="5"/>
      <c r="C158" s="3" t="s">
        <v>35</v>
      </c>
      <c r="D158" s="61" t="s">
        <v>37</v>
      </c>
      <c r="E158" s="69">
        <f>(125+75)/10000</f>
        <v>0.02</v>
      </c>
    </row>
    <row r="159" spans="1:5" ht="21" customHeight="1" x14ac:dyDescent="0.2">
      <c r="A159" s="29">
        <v>11</v>
      </c>
      <c r="B159" s="5"/>
      <c r="C159" s="3" t="s">
        <v>60</v>
      </c>
      <c r="D159" s="61" t="s">
        <v>37</v>
      </c>
      <c r="E159" s="69">
        <f>(125+75)/10000</f>
        <v>0.02</v>
      </c>
    </row>
    <row r="160" spans="1:5" ht="27" x14ac:dyDescent="0.2">
      <c r="A160" s="29">
        <v>12</v>
      </c>
      <c r="B160" s="5"/>
      <c r="C160" s="3" t="s">
        <v>69</v>
      </c>
      <c r="D160" s="61" t="s">
        <v>18</v>
      </c>
      <c r="E160" s="69">
        <f>125+75</f>
        <v>200</v>
      </c>
    </row>
    <row r="161" spans="1:6" ht="15.75" thickBot="1" x14ac:dyDescent="0.25">
      <c r="A161" s="37">
        <v>13</v>
      </c>
      <c r="B161" s="41"/>
      <c r="C161" s="18" t="s">
        <v>56</v>
      </c>
      <c r="D161" s="81" t="s">
        <v>19</v>
      </c>
      <c r="E161" s="82">
        <v>10</v>
      </c>
    </row>
    <row r="162" spans="1:6" ht="16.5" thickBot="1" x14ac:dyDescent="0.25">
      <c r="A162" s="49" t="s">
        <v>28</v>
      </c>
      <c r="B162" s="50" t="s">
        <v>5</v>
      </c>
      <c r="C162" s="50" t="s">
        <v>31</v>
      </c>
      <c r="D162" s="50" t="s">
        <v>2</v>
      </c>
      <c r="E162" s="51" t="s">
        <v>2</v>
      </c>
    </row>
    <row r="163" spans="1:6" ht="13.9" customHeight="1" x14ac:dyDescent="0.2">
      <c r="A163" s="96" t="s">
        <v>81</v>
      </c>
      <c r="B163" s="97"/>
      <c r="C163" s="97"/>
      <c r="D163" s="97"/>
      <c r="E163" s="98"/>
    </row>
    <row r="164" spans="1:6" ht="13.5" x14ac:dyDescent="0.2">
      <c r="A164" s="29">
        <v>1</v>
      </c>
      <c r="B164" s="2"/>
      <c r="C164" s="3" t="s">
        <v>90</v>
      </c>
      <c r="D164" s="4" t="s">
        <v>38</v>
      </c>
      <c r="E164" s="15">
        <v>1</v>
      </c>
      <c r="F164" s="65"/>
    </row>
    <row r="165" spans="1:6" ht="13.5" x14ac:dyDescent="0.2">
      <c r="A165" s="29">
        <v>2</v>
      </c>
      <c r="B165" s="2"/>
      <c r="C165" s="3" t="s">
        <v>49</v>
      </c>
      <c r="D165" s="4" t="s">
        <v>38</v>
      </c>
      <c r="E165" s="15">
        <v>1</v>
      </c>
    </row>
    <row r="166" spans="1:6" ht="13.5" x14ac:dyDescent="0.2">
      <c r="A166" s="29">
        <v>3</v>
      </c>
      <c r="B166" s="2"/>
      <c r="C166" s="3" t="s">
        <v>122</v>
      </c>
      <c r="D166" s="4" t="s">
        <v>38</v>
      </c>
      <c r="E166" s="15">
        <v>1</v>
      </c>
    </row>
    <row r="167" spans="1:6" ht="13.5" x14ac:dyDescent="0.2">
      <c r="A167" s="31">
        <v>4</v>
      </c>
      <c r="B167" s="2"/>
      <c r="C167" s="8" t="s">
        <v>111</v>
      </c>
      <c r="D167" s="9" t="s">
        <v>13</v>
      </c>
      <c r="E167" s="22">
        <v>2</v>
      </c>
    </row>
    <row r="168" spans="1:6" ht="13.5" x14ac:dyDescent="0.2">
      <c r="A168" s="29">
        <v>5</v>
      </c>
      <c r="B168" s="2"/>
      <c r="C168" s="3" t="s">
        <v>169</v>
      </c>
      <c r="D168" s="61" t="s">
        <v>8</v>
      </c>
      <c r="E168" s="62">
        <v>350</v>
      </c>
    </row>
    <row r="169" spans="1:6" ht="13.9" customHeight="1" x14ac:dyDescent="0.2">
      <c r="A169" s="96" t="s">
        <v>105</v>
      </c>
      <c r="B169" s="97"/>
      <c r="C169" s="97"/>
      <c r="D169" s="97"/>
      <c r="E169" s="98"/>
    </row>
    <row r="170" spans="1:6" ht="15" x14ac:dyDescent="0.2">
      <c r="A170" s="29">
        <v>6</v>
      </c>
      <c r="B170" s="2"/>
      <c r="C170" s="3" t="s">
        <v>197</v>
      </c>
      <c r="D170" s="61" t="s">
        <v>19</v>
      </c>
      <c r="E170" s="62">
        <v>10</v>
      </c>
    </row>
    <row r="171" spans="1:6" ht="15" x14ac:dyDescent="0.2">
      <c r="A171" s="29">
        <v>7</v>
      </c>
      <c r="B171" s="2" t="s">
        <v>47</v>
      </c>
      <c r="C171" s="3" t="s">
        <v>104</v>
      </c>
      <c r="D171" s="61" t="s">
        <v>18</v>
      </c>
      <c r="E171" s="69">
        <f>7.5*3.5+11*2*3.5</f>
        <v>103.25</v>
      </c>
    </row>
    <row r="172" spans="1:6" ht="15" x14ac:dyDescent="0.2">
      <c r="A172" s="29">
        <v>8</v>
      </c>
      <c r="B172" s="2"/>
      <c r="C172" s="3" t="s">
        <v>56</v>
      </c>
      <c r="D172" s="61" t="s">
        <v>19</v>
      </c>
      <c r="E172" s="62">
        <v>10</v>
      </c>
    </row>
    <row r="173" spans="1:6" ht="13.9" customHeight="1" x14ac:dyDescent="0.2">
      <c r="A173" s="96" t="s">
        <v>106</v>
      </c>
      <c r="B173" s="97"/>
      <c r="C173" s="97"/>
      <c r="D173" s="97"/>
      <c r="E173" s="98"/>
    </row>
    <row r="174" spans="1:6" ht="15" x14ac:dyDescent="0.2">
      <c r="A174" s="42">
        <v>9</v>
      </c>
      <c r="B174" s="43"/>
      <c r="C174" s="3" t="s">
        <v>103</v>
      </c>
      <c r="D174" s="61" t="s">
        <v>18</v>
      </c>
      <c r="E174" s="69">
        <v>150</v>
      </c>
    </row>
    <row r="175" spans="1:6" ht="15" x14ac:dyDescent="0.2">
      <c r="A175" s="42">
        <v>10</v>
      </c>
      <c r="B175" s="2"/>
      <c r="C175" s="30" t="s">
        <v>91</v>
      </c>
      <c r="D175" s="61" t="s">
        <v>18</v>
      </c>
      <c r="E175" s="83">
        <f>2*7.5*2+7.5*3.5+3.5*2</f>
        <v>63.25</v>
      </c>
      <c r="F175" s="44"/>
    </row>
    <row r="176" spans="1:6" ht="15" x14ac:dyDescent="0.2">
      <c r="A176" s="42">
        <v>11</v>
      </c>
      <c r="B176" s="5"/>
      <c r="C176" s="3" t="s">
        <v>107</v>
      </c>
      <c r="D176" s="61" t="s">
        <v>18</v>
      </c>
      <c r="E176" s="83">
        <f>0.3*103.3</f>
        <v>30.99</v>
      </c>
    </row>
    <row r="177" spans="1:6" ht="15" x14ac:dyDescent="0.2">
      <c r="A177" s="42">
        <v>12</v>
      </c>
      <c r="B177" s="5"/>
      <c r="C177" s="3" t="s">
        <v>108</v>
      </c>
      <c r="D177" s="61" t="s">
        <v>18</v>
      </c>
      <c r="E177" s="69">
        <v>8</v>
      </c>
    </row>
    <row r="178" spans="1:6" ht="13.9" customHeight="1" x14ac:dyDescent="0.2">
      <c r="A178" s="42">
        <v>13</v>
      </c>
      <c r="B178" s="5"/>
      <c r="C178" s="3" t="s">
        <v>109</v>
      </c>
      <c r="D178" s="61" t="s">
        <v>18</v>
      </c>
      <c r="E178" s="69">
        <v>8</v>
      </c>
    </row>
    <row r="179" spans="1:6" ht="13.9" customHeight="1" x14ac:dyDescent="0.2">
      <c r="A179" s="96" t="s">
        <v>112</v>
      </c>
      <c r="B179" s="97"/>
      <c r="C179" s="97"/>
      <c r="D179" s="97"/>
      <c r="E179" s="98"/>
    </row>
    <row r="180" spans="1:6" ht="13.5" x14ac:dyDescent="0.2">
      <c r="A180" s="42">
        <v>14</v>
      </c>
      <c r="B180" s="5"/>
      <c r="C180" s="3" t="s">
        <v>110</v>
      </c>
      <c r="D180" s="71" t="s">
        <v>8</v>
      </c>
      <c r="E180" s="69">
        <v>45</v>
      </c>
    </row>
    <row r="181" spans="1:6" ht="13.5" x14ac:dyDescent="0.2">
      <c r="A181" s="42">
        <v>15</v>
      </c>
      <c r="B181" s="2" t="s">
        <v>40</v>
      </c>
      <c r="C181" s="3" t="s">
        <v>113</v>
      </c>
      <c r="D181" s="71" t="s">
        <v>8</v>
      </c>
      <c r="E181" s="69">
        <v>80</v>
      </c>
    </row>
    <row r="182" spans="1:6" ht="13.5" x14ac:dyDescent="0.2">
      <c r="A182" s="42">
        <v>16</v>
      </c>
      <c r="B182" s="43"/>
      <c r="C182" s="3" t="s">
        <v>162</v>
      </c>
      <c r="D182" s="71" t="s">
        <v>38</v>
      </c>
      <c r="E182" s="69">
        <v>1</v>
      </c>
    </row>
    <row r="183" spans="1:6" ht="13.9" customHeight="1" x14ac:dyDescent="0.2">
      <c r="A183" s="96" t="s">
        <v>86</v>
      </c>
      <c r="B183" s="97"/>
      <c r="C183" s="97"/>
      <c r="D183" s="97"/>
      <c r="E183" s="98"/>
    </row>
    <row r="184" spans="1:6" ht="15" x14ac:dyDescent="0.2">
      <c r="A184" s="31">
        <v>17</v>
      </c>
      <c r="B184" s="2" t="s">
        <v>94</v>
      </c>
      <c r="C184" s="3" t="s">
        <v>87</v>
      </c>
      <c r="D184" s="61" t="s">
        <v>18</v>
      </c>
      <c r="E184" s="62">
        <v>75</v>
      </c>
    </row>
    <row r="185" spans="1:6" ht="15" x14ac:dyDescent="0.2">
      <c r="A185" s="31">
        <v>18</v>
      </c>
      <c r="B185" s="2" t="s">
        <v>92</v>
      </c>
      <c r="C185" s="3" t="s">
        <v>88</v>
      </c>
      <c r="D185" s="61" t="s">
        <v>18</v>
      </c>
      <c r="E185" s="62">
        <v>75</v>
      </c>
    </row>
    <row r="186" spans="1:6" ht="25.15" customHeight="1" x14ac:dyDescent="0.2">
      <c r="A186" s="31">
        <v>19</v>
      </c>
      <c r="B186" s="2" t="s">
        <v>93</v>
      </c>
      <c r="C186" s="3" t="s">
        <v>89</v>
      </c>
      <c r="D186" s="61" t="s">
        <v>18</v>
      </c>
      <c r="E186" s="62">
        <v>75</v>
      </c>
    </row>
    <row r="187" spans="1:6" ht="15" x14ac:dyDescent="0.2">
      <c r="A187" s="42">
        <v>20</v>
      </c>
      <c r="B187" s="3" t="s">
        <v>115</v>
      </c>
      <c r="C187" s="3" t="s">
        <v>114</v>
      </c>
      <c r="D187" s="61" t="s">
        <v>18</v>
      </c>
      <c r="E187" s="69">
        <v>75</v>
      </c>
    </row>
    <row r="188" spans="1:6" ht="27.75" thickBot="1" x14ac:dyDescent="0.25">
      <c r="A188" s="45">
        <v>21</v>
      </c>
      <c r="B188" s="8" t="s">
        <v>117</v>
      </c>
      <c r="C188" s="8" t="s">
        <v>116</v>
      </c>
      <c r="D188" s="78" t="s">
        <v>18</v>
      </c>
      <c r="E188" s="77">
        <v>75</v>
      </c>
    </row>
    <row r="189" spans="1:6" ht="16.5" thickBot="1" x14ac:dyDescent="0.25">
      <c r="A189" s="49" t="s">
        <v>29</v>
      </c>
      <c r="B189" s="50" t="s">
        <v>5</v>
      </c>
      <c r="C189" s="50" t="s">
        <v>30</v>
      </c>
      <c r="D189" s="50" t="s">
        <v>2</v>
      </c>
      <c r="E189" s="51" t="s">
        <v>2</v>
      </c>
    </row>
    <row r="190" spans="1:6" ht="13.9" customHeight="1" x14ac:dyDescent="0.2">
      <c r="A190" s="96" t="s">
        <v>72</v>
      </c>
      <c r="B190" s="97"/>
      <c r="C190" s="97"/>
      <c r="D190" s="97"/>
      <c r="E190" s="98"/>
    </row>
    <row r="191" spans="1:6" ht="15" x14ac:dyDescent="0.2">
      <c r="A191" s="29">
        <v>1</v>
      </c>
      <c r="B191" s="2"/>
      <c r="C191" s="2" t="s">
        <v>183</v>
      </c>
      <c r="D191" s="4" t="s">
        <v>18</v>
      </c>
      <c r="E191" s="14">
        <v>90</v>
      </c>
      <c r="F191" s="23"/>
    </row>
    <row r="192" spans="1:6" ht="40.5" x14ac:dyDescent="0.2">
      <c r="A192" s="29">
        <v>2</v>
      </c>
      <c r="B192" s="2" t="s">
        <v>12</v>
      </c>
      <c r="C192" s="2" t="s">
        <v>17</v>
      </c>
      <c r="D192" s="4" t="s">
        <v>18</v>
      </c>
      <c r="E192" s="14">
        <v>90</v>
      </c>
    </row>
    <row r="193" spans="1:5" ht="15" x14ac:dyDescent="0.2">
      <c r="A193" s="29">
        <v>3</v>
      </c>
      <c r="B193" s="3"/>
      <c r="C193" s="3" t="s">
        <v>198</v>
      </c>
      <c r="D193" s="4" t="s">
        <v>18</v>
      </c>
      <c r="E193" s="14">
        <v>90</v>
      </c>
    </row>
    <row r="194" spans="1:5" ht="15" x14ac:dyDescent="0.2">
      <c r="A194" s="29">
        <v>4</v>
      </c>
      <c r="B194" s="2" t="s">
        <v>119</v>
      </c>
      <c r="C194" s="2" t="s">
        <v>74</v>
      </c>
      <c r="D194" s="4" t="s">
        <v>18</v>
      </c>
      <c r="E194" s="14">
        <v>90</v>
      </c>
    </row>
    <row r="195" spans="1:5" ht="15" x14ac:dyDescent="0.2">
      <c r="A195" s="29">
        <v>5</v>
      </c>
      <c r="B195" s="2" t="s">
        <v>75</v>
      </c>
      <c r="C195" s="2" t="s">
        <v>76</v>
      </c>
      <c r="D195" s="4" t="s">
        <v>18</v>
      </c>
      <c r="E195" s="14">
        <v>90</v>
      </c>
    </row>
    <row r="196" spans="1:5" ht="15.75" thickBot="1" x14ac:dyDescent="0.25">
      <c r="A196" s="37">
        <v>6</v>
      </c>
      <c r="B196" s="17" t="s">
        <v>78</v>
      </c>
      <c r="C196" s="17" t="s">
        <v>77</v>
      </c>
      <c r="D196" s="19" t="s">
        <v>18</v>
      </c>
      <c r="E196" s="46">
        <v>90</v>
      </c>
    </row>
    <row r="197" spans="1:5" ht="15" customHeight="1" x14ac:dyDescent="0.25">
      <c r="A197" s="95"/>
      <c r="B197" s="95"/>
      <c r="C197" s="95"/>
      <c r="D197" s="95"/>
      <c r="E197" s="95"/>
    </row>
    <row r="198" spans="1:5" x14ac:dyDescent="0.2">
      <c r="C198" s="1"/>
    </row>
    <row r="199" spans="1:5" ht="14.25" x14ac:dyDescent="0.25">
      <c r="C199" s="6"/>
    </row>
  </sheetData>
  <mergeCells count="39">
    <mergeCell ref="A124:E124"/>
    <mergeCell ref="A82:E82"/>
    <mergeCell ref="A1:E1"/>
    <mergeCell ref="A190:E190"/>
    <mergeCell ref="A146:E146"/>
    <mergeCell ref="A150:E150"/>
    <mergeCell ref="A157:E157"/>
    <mergeCell ref="A163:E163"/>
    <mergeCell ref="A169:E169"/>
    <mergeCell ref="A173:E173"/>
    <mergeCell ref="A138:E138"/>
    <mergeCell ref="A143:E143"/>
    <mergeCell ref="A179:E179"/>
    <mergeCell ref="A183:E183"/>
    <mergeCell ref="A93:E93"/>
    <mergeCell ref="A117:E117"/>
    <mergeCell ref="A108:E108"/>
    <mergeCell ref="A11:E11"/>
    <mergeCell ref="A4:E4"/>
    <mergeCell ref="D3:E3"/>
    <mergeCell ref="A20:E20"/>
    <mergeCell ref="A26:E26"/>
    <mergeCell ref="A95:E95"/>
    <mergeCell ref="A197:E197"/>
    <mergeCell ref="A30:E30"/>
    <mergeCell ref="A45:E45"/>
    <mergeCell ref="A72:E72"/>
    <mergeCell ref="A42:E42"/>
    <mergeCell ref="A35:E35"/>
    <mergeCell ref="A38:E38"/>
    <mergeCell ref="A59:E59"/>
    <mergeCell ref="A128:E128"/>
    <mergeCell ref="A132:E132"/>
    <mergeCell ref="A65:E65"/>
    <mergeCell ref="A86:E86"/>
    <mergeCell ref="A99:E99"/>
    <mergeCell ref="A103:E103"/>
    <mergeCell ref="A110:E110"/>
    <mergeCell ref="A69:E69"/>
  </mergeCells>
  <phoneticPr fontId="7" type="noConversion"/>
  <pageMargins left="0.7" right="0.7" top="0.75" bottom="0.75" header="0.3" footer="0.3"/>
  <pageSetup paperSize="9" orientation="portrait" r:id="rId1"/>
  <ignoredErrors>
    <ignoredError sqref="A162 A189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AB1B7-B061-4E54-9EA9-6A804CA1CEF6}">
  <sheetPr>
    <pageSetUpPr fitToPage="1"/>
  </sheetPr>
  <dimension ref="A1:F31"/>
  <sheetViews>
    <sheetView tabSelected="1" workbookViewId="0">
      <selection activeCell="I17" sqref="I17"/>
    </sheetView>
  </sheetViews>
  <sheetFormatPr defaultColWidth="8.85546875" defaultRowHeight="13.5" x14ac:dyDescent="0.25"/>
  <cols>
    <col min="1" max="2" width="8.85546875" style="57"/>
    <col min="3" max="3" width="87.42578125" style="57" bestFit="1" customWidth="1"/>
    <col min="4" max="5" width="15.7109375" style="57" customWidth="1"/>
    <col min="6" max="16384" width="8.85546875" style="57"/>
  </cols>
  <sheetData>
    <row r="1" spans="1:5" ht="34.9" customHeight="1" x14ac:dyDescent="0.25">
      <c r="A1" s="59"/>
      <c r="D1" s="112" t="s">
        <v>227</v>
      </c>
      <c r="E1" s="112"/>
    </row>
    <row r="2" spans="1:5" ht="16.5" x14ac:dyDescent="0.25">
      <c r="C2" s="111" t="s">
        <v>226</v>
      </c>
    </row>
    <row r="5" spans="1:5" x14ac:dyDescent="0.25">
      <c r="B5" s="90" t="s">
        <v>199</v>
      </c>
      <c r="C5" s="90" t="s">
        <v>200</v>
      </c>
      <c r="D5" s="90" t="s">
        <v>201</v>
      </c>
      <c r="E5" s="90" t="s">
        <v>202</v>
      </c>
    </row>
    <row r="6" spans="1:5" ht="13.9" customHeight="1" x14ac:dyDescent="0.25">
      <c r="B6" s="107" t="s">
        <v>204</v>
      </c>
      <c r="C6" s="107"/>
      <c r="D6" s="107"/>
      <c r="E6" s="107"/>
    </row>
    <row r="7" spans="1:5" x14ac:dyDescent="0.25">
      <c r="B7" s="84" t="s">
        <v>4</v>
      </c>
      <c r="C7" s="58" t="str">
        <f>przedmiar!C3</f>
        <v>Żuradzka: przebudowa i modernizacja zbiornika</v>
      </c>
      <c r="D7" s="60"/>
      <c r="E7" s="60"/>
    </row>
    <row r="8" spans="1:5" x14ac:dyDescent="0.25">
      <c r="B8" s="84" t="s">
        <v>6</v>
      </c>
      <c r="C8" s="58" t="str">
        <f>przedmiar!C58</f>
        <v>Pakuska: przebudowa z odtworzeniem i zwiększeniem zdolności retencyjnych oraz modernizacją układu podczyszczania ziemnego zbiornika</v>
      </c>
      <c r="D8" s="60"/>
      <c r="E8" s="60"/>
    </row>
    <row r="9" spans="1:5" x14ac:dyDescent="0.25">
      <c r="B9" s="86"/>
      <c r="C9" s="87" t="s">
        <v>219</v>
      </c>
      <c r="D9" s="88"/>
      <c r="E9" s="88"/>
    </row>
    <row r="10" spans="1:5" x14ac:dyDescent="0.25">
      <c r="B10" s="84" t="s">
        <v>27</v>
      </c>
      <c r="C10" s="58" t="str">
        <f>przedmiar!C145</f>
        <v>Baba przy zbiorniku Żuradzka: przebudowa umocnienia koryta Baby w rejonie wylotu ze zbiornika Żuradzka</v>
      </c>
      <c r="D10" s="60"/>
      <c r="E10" s="60"/>
    </row>
    <row r="11" spans="1:5" x14ac:dyDescent="0.25">
      <c r="B11" s="84" t="s">
        <v>189</v>
      </c>
      <c r="C11" s="58" t="str">
        <f>przedmiar!C189</f>
        <v>Witeradówka przy zbiorniku Pakuska: przebudowa umocnienia koryta Witeradówki w rejonie wylotu ze zbiornika Pakuska</v>
      </c>
      <c r="D11" s="60"/>
      <c r="E11" s="60"/>
    </row>
    <row r="12" spans="1:5" x14ac:dyDescent="0.25">
      <c r="B12" s="89"/>
      <c r="C12" s="87" t="s">
        <v>220</v>
      </c>
      <c r="D12" s="88"/>
      <c r="E12" s="88"/>
    </row>
    <row r="13" spans="1:5" x14ac:dyDescent="0.25">
      <c r="B13" s="108" t="s">
        <v>205</v>
      </c>
      <c r="C13" s="108"/>
      <c r="D13" s="108"/>
      <c r="E13" s="108"/>
    </row>
    <row r="14" spans="1:5" ht="54" x14ac:dyDescent="0.25">
      <c r="B14" s="85" t="s">
        <v>190</v>
      </c>
      <c r="C14" s="63" t="s">
        <v>206</v>
      </c>
      <c r="D14" s="60"/>
      <c r="E14" s="60"/>
    </row>
    <row r="15" spans="1:5" x14ac:dyDescent="0.25">
      <c r="B15" s="85" t="s">
        <v>191</v>
      </c>
      <c r="C15" s="63" t="s">
        <v>207</v>
      </c>
      <c r="D15" s="60"/>
      <c r="E15" s="60"/>
    </row>
    <row r="16" spans="1:5" x14ac:dyDescent="0.25">
      <c r="B16" s="85" t="s">
        <v>193</v>
      </c>
      <c r="C16" s="63" t="s">
        <v>208</v>
      </c>
      <c r="D16" s="60"/>
      <c r="E16" s="60"/>
    </row>
    <row r="17" spans="2:6" ht="27" x14ac:dyDescent="0.25">
      <c r="B17" s="84" t="s">
        <v>195</v>
      </c>
      <c r="C17" s="63" t="s">
        <v>222</v>
      </c>
      <c r="D17" s="60"/>
      <c r="E17" s="60"/>
    </row>
    <row r="18" spans="2:6" x14ac:dyDescent="0.25">
      <c r="B18" s="85" t="s">
        <v>209</v>
      </c>
      <c r="C18" s="63" t="s">
        <v>223</v>
      </c>
      <c r="D18" s="60"/>
      <c r="E18" s="60"/>
    </row>
    <row r="19" spans="2:6" ht="27" x14ac:dyDescent="0.25">
      <c r="B19" s="85" t="s">
        <v>210</v>
      </c>
      <c r="C19" s="63" t="s">
        <v>224</v>
      </c>
      <c r="D19" s="60"/>
      <c r="E19" s="60"/>
    </row>
    <row r="20" spans="2:6" x14ac:dyDescent="0.25">
      <c r="B20" s="85" t="s">
        <v>211</v>
      </c>
      <c r="C20" s="79" t="s">
        <v>225</v>
      </c>
      <c r="D20" s="60"/>
      <c r="E20" s="60"/>
    </row>
    <row r="21" spans="2:6" ht="27" x14ac:dyDescent="0.25">
      <c r="B21" s="85" t="s">
        <v>212</v>
      </c>
      <c r="C21" s="63" t="s">
        <v>213</v>
      </c>
      <c r="D21" s="109"/>
      <c r="E21" s="109"/>
    </row>
    <row r="22" spans="2:6" ht="54" x14ac:dyDescent="0.25">
      <c r="B22" s="85" t="s">
        <v>214</v>
      </c>
      <c r="C22" s="63" t="s">
        <v>215</v>
      </c>
      <c r="D22" s="109"/>
      <c r="E22" s="109"/>
    </row>
    <row r="23" spans="2:6" ht="27" x14ac:dyDescent="0.25">
      <c r="B23" s="85" t="s">
        <v>216</v>
      </c>
      <c r="C23" s="63" t="s">
        <v>217</v>
      </c>
      <c r="D23" s="109"/>
      <c r="E23" s="109"/>
    </row>
    <row r="24" spans="2:6" x14ac:dyDescent="0.25">
      <c r="B24" s="91"/>
      <c r="C24" s="87" t="s">
        <v>218</v>
      </c>
      <c r="D24" s="88">
        <f>SUM(D14:D23)</f>
        <v>0</v>
      </c>
      <c r="E24" s="88">
        <f>SUM(E14:E23)</f>
        <v>0</v>
      </c>
    </row>
    <row r="26" spans="2:6" x14ac:dyDescent="0.25">
      <c r="B26" s="58"/>
      <c r="C26" s="58" t="s">
        <v>221</v>
      </c>
      <c r="D26" s="60">
        <f>D9+D12+D24</f>
        <v>0</v>
      </c>
      <c r="E26" s="60">
        <f>E9+E12+E24</f>
        <v>0</v>
      </c>
    </row>
    <row r="29" spans="2:6" x14ac:dyDescent="0.25">
      <c r="D29" s="92"/>
      <c r="E29" s="93"/>
      <c r="F29" s="94"/>
    </row>
    <row r="30" spans="2:6" ht="18.600000000000001" customHeight="1" x14ac:dyDescent="0.25">
      <c r="D30" s="92"/>
      <c r="E30" s="93"/>
      <c r="F30" s="94"/>
    </row>
    <row r="31" spans="2:6" ht="55.15" customHeight="1" x14ac:dyDescent="0.25">
      <c r="D31" s="110"/>
      <c r="E31" s="110"/>
      <c r="F31" s="110"/>
    </row>
  </sheetData>
  <mergeCells count="6">
    <mergeCell ref="D1:E1"/>
    <mergeCell ref="B6:E6"/>
    <mergeCell ref="B13:E13"/>
    <mergeCell ref="D21:D23"/>
    <mergeCell ref="E21:E23"/>
    <mergeCell ref="D31:F31"/>
  </mergeCells>
  <phoneticPr fontId="1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</vt:lpstr>
      <vt:lpstr>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2024-03-12T15:23:16Z</dcterms:created>
  <dcterms:modified xsi:type="dcterms:W3CDTF">2025-01-22T13:58:55Z</dcterms:modified>
  <cp:category/>
  <cp:contentStatus/>
</cp:coreProperties>
</file>