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Więcbork Gmina\przetarg 01.01.2024 - 31.12.2025\przetarg\pytania i odpowiedzi\odp Więcbork\"/>
    </mc:Choice>
  </mc:AlternateContent>
  <xr:revisionPtr revIDLastSave="0" documentId="13_ncr:1_{1A7D582C-599C-43F1-A6D5-B073A59DFB58}" xr6:coauthVersionLast="47" xr6:coauthVersionMax="47" xr10:uidLastSave="{00000000-0000-0000-0000-000000000000}"/>
  <bookViews>
    <workbookView xWindow="-120" yWindow="-120" windowWidth="20730" windowHeight="11160" tabRatio="645" xr2:uid="{00000000-000D-0000-FFFF-FFFF00000000}"/>
  </bookViews>
  <sheets>
    <sheet name="informacje ogólne" sheetId="90" r:id="rId1"/>
    <sheet name="budynki" sheetId="89" r:id="rId2"/>
    <sheet name="elektronika " sheetId="83" r:id="rId3"/>
    <sheet name="środki trwałe" sheetId="92" r:id="rId4"/>
    <sheet name="pojazdy" sheetId="94" r:id="rId5"/>
    <sheet name="lokalizacje" sheetId="93" r:id="rId6"/>
    <sheet name="szkodowość" sheetId="98" r:id="rId7"/>
  </sheets>
  <definedNames>
    <definedName name="_xlnm._FilterDatabase" localSheetId="1" hidden="1">budynki!$A$1:$AC$245</definedName>
    <definedName name="_xlnm._FilterDatabase" localSheetId="2" hidden="1">'elektronika '!$A$4:$IT$4</definedName>
    <definedName name="_xlnm.Print_Area" localSheetId="1">budynki!$A$1:$AC$245</definedName>
    <definedName name="_xlnm.Print_Area" localSheetId="2">'elektronika '!$A$1:$D$421</definedName>
    <definedName name="_xlnm.Print_Area" localSheetId="0">'informacje ogólne'!$A$1:$L$19</definedName>
    <definedName name="_xlnm.Print_Area" localSheetId="5">lokalizacje!$A$1:$C$29</definedName>
    <definedName name="_xlnm.Print_Area" localSheetId="4">pojazdy!$A$1:$W$58</definedName>
    <definedName name="_xlnm.Print_Area" localSheetId="3">'środki trwałe'!$A$1:$G$23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89" l="1"/>
  <c r="J172" i="89"/>
  <c r="R54" i="94"/>
  <c r="R49" i="94"/>
  <c r="R42" i="94"/>
  <c r="R40" i="94"/>
  <c r="J244" i="89"/>
  <c r="J216" i="89"/>
  <c r="J202" i="89"/>
  <c r="J195" i="89"/>
  <c r="J184" i="89"/>
  <c r="J70" i="98"/>
  <c r="I70" i="98"/>
  <c r="H204" i="89" l="1"/>
  <c r="J210" i="89" s="1"/>
  <c r="J223" i="89" l="1"/>
  <c r="J231" i="89"/>
  <c r="J238" i="89"/>
  <c r="C17" i="92"/>
  <c r="D408" i="83"/>
  <c r="D405" i="83"/>
  <c r="R52" i="94"/>
  <c r="D160" i="83" l="1"/>
  <c r="D129" i="83"/>
  <c r="G6" i="92" l="1"/>
  <c r="J35" i="89"/>
  <c r="D189" i="83"/>
  <c r="D174" i="83"/>
  <c r="D146" i="83"/>
  <c r="D376" i="83"/>
  <c r="D337" i="83" l="1"/>
  <c r="D329" i="83"/>
  <c r="D265" i="83"/>
  <c r="D241" i="83"/>
  <c r="D218" i="83"/>
  <c r="C10" i="92"/>
  <c r="D99" i="83"/>
  <c r="D92" i="83"/>
  <c r="D45" i="83" l="1"/>
  <c r="D39" i="83"/>
  <c r="D24" i="83"/>
  <c r="G11" i="92" l="1"/>
  <c r="G9" i="92"/>
  <c r="G7" i="92"/>
  <c r="G8" i="92"/>
  <c r="G10" i="92"/>
  <c r="G12" i="92"/>
  <c r="G13" i="92"/>
  <c r="G14" i="92"/>
  <c r="G15" i="92"/>
  <c r="G16" i="92"/>
  <c r="G17" i="92"/>
  <c r="G18" i="92"/>
  <c r="G19" i="92"/>
  <c r="G20" i="92"/>
  <c r="G21" i="92"/>
  <c r="J234" i="89"/>
  <c r="G22" i="92" l="1"/>
  <c r="J78" i="89"/>
  <c r="J79" i="89"/>
  <c r="J80" i="89"/>
  <c r="J81" i="89"/>
  <c r="J82" i="89"/>
  <c r="J83" i="89"/>
  <c r="J84" i="89"/>
  <c r="J85" i="89"/>
  <c r="J86" i="89"/>
  <c r="J87" i="89"/>
  <c r="J88" i="89"/>
  <c r="J89" i="89"/>
  <c r="J90" i="89"/>
  <c r="J91" i="89"/>
  <c r="J92" i="89"/>
  <c r="J93" i="89"/>
  <c r="J94" i="89"/>
  <c r="J95" i="89"/>
  <c r="J96" i="89"/>
  <c r="J97" i="89"/>
  <c r="J98" i="89"/>
  <c r="J99" i="89"/>
  <c r="J100" i="89"/>
  <c r="J101" i="89"/>
  <c r="J102" i="89"/>
  <c r="J103" i="89"/>
  <c r="J104" i="89"/>
  <c r="J105" i="89"/>
  <c r="J106" i="89"/>
  <c r="J107" i="89"/>
  <c r="J108" i="89"/>
  <c r="J109" i="89"/>
  <c r="J110" i="89"/>
  <c r="J111" i="89"/>
  <c r="J114" i="89"/>
  <c r="J115" i="89"/>
  <c r="J116" i="89"/>
  <c r="J117" i="89"/>
  <c r="J118" i="89"/>
  <c r="J119" i="89"/>
  <c r="J120" i="89"/>
  <c r="J121" i="89"/>
  <c r="J122" i="89"/>
  <c r="J123" i="89"/>
  <c r="J124" i="89"/>
  <c r="J125" i="89"/>
  <c r="J126" i="89"/>
  <c r="J127" i="89"/>
  <c r="J128" i="89"/>
  <c r="J129" i="89"/>
  <c r="J130" i="89"/>
  <c r="J131" i="89"/>
  <c r="J132" i="89"/>
  <c r="J133" i="89"/>
  <c r="J134" i="89"/>
  <c r="J135" i="89"/>
  <c r="J136" i="89"/>
  <c r="J137" i="89"/>
  <c r="J138" i="89"/>
  <c r="J139" i="89"/>
  <c r="J140" i="89"/>
  <c r="J141" i="89"/>
  <c r="J142" i="89"/>
  <c r="J143" i="89"/>
  <c r="J144" i="89"/>
  <c r="J145" i="89"/>
  <c r="J146" i="89"/>
  <c r="J147" i="89"/>
  <c r="J148" i="89"/>
  <c r="J149" i="89"/>
  <c r="J77" i="89"/>
  <c r="D164" i="83" l="1"/>
  <c r="D396" i="83"/>
  <c r="D67" i="83" l="1"/>
  <c r="D151" i="83" l="1"/>
  <c r="D421" i="83" s="1"/>
  <c r="D342" i="83"/>
  <c r="D200" i="83"/>
  <c r="D290" i="83"/>
  <c r="D109" i="83" l="1"/>
  <c r="D56" i="83"/>
  <c r="D81" i="83"/>
  <c r="D52" i="83"/>
  <c r="C22" i="92" l="1"/>
  <c r="F22" i="92"/>
  <c r="E22" i="92"/>
  <c r="D414" i="83" l="1"/>
  <c r="D194" i="83" l="1"/>
  <c r="D386" i="83"/>
  <c r="D64" i="83"/>
  <c r="Z113" i="89"/>
  <c r="Z112" i="89"/>
  <c r="K113" i="89"/>
  <c r="J113" i="89" s="1"/>
  <c r="K112" i="89"/>
  <c r="J112" i="89" s="1"/>
  <c r="Z35" i="89"/>
  <c r="Z37" i="89"/>
  <c r="Z47" i="89"/>
  <c r="Z50" i="89"/>
  <c r="M43" i="89"/>
  <c r="M44" i="89" s="1"/>
  <c r="K50" i="89"/>
  <c r="K47" i="89"/>
  <c r="K37" i="89"/>
  <c r="K35" i="89"/>
  <c r="H44" i="89"/>
  <c r="J245" i="89" l="1"/>
  <c r="D419" i="83"/>
  <c r="D417" i="83" l="1"/>
  <c r="D420" i="83" s="1"/>
  <c r="D2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Michalina Siuta</author>
  </authors>
  <commentList>
    <comment ref="Y236" authorId="0" shapeId="0" xr:uid="{3CC1DACE-DC6C-41CF-9E80-D915E2C98442}">
      <text>
        <r>
          <rPr>
            <b/>
            <sz val="9"/>
            <color indexed="81"/>
            <rFont val="Tahoma"/>
            <family val="2"/>
            <charset val="238"/>
          </rPr>
          <t>Michalina Siuta:</t>
        </r>
        <r>
          <rPr>
            <sz val="9"/>
            <color indexed="81"/>
            <rFont val="Tahoma"/>
            <family val="2"/>
            <charset val="238"/>
          </rPr>
          <t xml:space="preserve">
było BARDZO DOBRA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tc={0E2BB275-0A36-4EC8-A8DB-3A95670F737A}</author>
  </authors>
  <commentList>
    <comment ref="C29" authorId="0" shapeId="0" xr:uid="{0E2BB275-0A36-4EC8-A8DB-3A95670F737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nie ma wskazanego, ale zostawiłam to, bo w budynkach przedszkola jest wskazany budynke Klubu</t>
      </text>
    </comment>
  </commentList>
</comments>
</file>

<file path=xl/sharedStrings.xml><?xml version="1.0" encoding="utf-8"?>
<sst xmlns="http://schemas.openxmlformats.org/spreadsheetml/2006/main" count="4501" uniqueCount="1377">
  <si>
    <t>RAZEM</t>
  </si>
  <si>
    <t>PKD</t>
  </si>
  <si>
    <t>L.p.</t>
  </si>
  <si>
    <t>Nazwa jednostki</t>
  </si>
  <si>
    <t>NIP</t>
  </si>
  <si>
    <t>REGON</t>
  </si>
  <si>
    <t>lokalizacja (adres)</t>
  </si>
  <si>
    <t>W tym zbiory bibioteczne</t>
  </si>
  <si>
    <t>Jednostka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</si>
  <si>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</si>
  <si>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</si>
  <si>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</si>
  <si>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</si>
  <si>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</si>
  <si>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</si>
  <si>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</si>
  <si>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</si>
  <si>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</si>
  <si>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</si>
  <si>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</si>
  <si>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</si>
  <si>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</si>
  <si>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</si>
  <si>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</si>
  <si>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</si>
  <si>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</si>
  <si>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</si>
  <si>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</si>
  <si>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</si>
  <si>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</si>
  <si>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</si>
  <si>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</si>
  <si>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</si>
  <si>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</si>
  <si>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</si>
  <si>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</si>
  <si>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</si>
  <si>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</si>
  <si>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</si>
  <si>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INFORMACJA O MAJĄTKU TRWAŁYM</t>
  </si>
  <si>
    <t>Adres</t>
  </si>
  <si>
    <t>Wykaz sprzętu elektronicznego stacjonarnego</t>
  </si>
  <si>
    <t>Tabela nr 1 - Informacje ogólne do oceny ryzyka w Gminie Więcbork</t>
  </si>
  <si>
    <t>Tabela nr 2 - Wykaz budynków i budowli w Gminie Więcbork</t>
  </si>
  <si>
    <t>Tabela nr 3 - Wykaz sprzętu elektronicznego w Gminie Więcbork</t>
  </si>
  <si>
    <t>Urząd Miejski</t>
  </si>
  <si>
    <t>558-00-08-540</t>
  </si>
  <si>
    <t>000530146</t>
  </si>
  <si>
    <t>Zakład Gospodarki Komunalnej</t>
  </si>
  <si>
    <t>558-00-01-466</t>
  </si>
  <si>
    <t>091416741</t>
  </si>
  <si>
    <t>3600Z</t>
  </si>
  <si>
    <t>561-14-06-917</t>
  </si>
  <si>
    <t>001156260</t>
  </si>
  <si>
    <t>8520Z</t>
  </si>
  <si>
    <t>oświata</t>
  </si>
  <si>
    <t>091323525</t>
  </si>
  <si>
    <t>Biuro Obsługi Oświaty Samorządowej</t>
  </si>
  <si>
    <t>558-15-32-438</t>
  </si>
  <si>
    <t>091591177</t>
  </si>
  <si>
    <t>Szkoła Podstawowa w Zakrzewku</t>
  </si>
  <si>
    <t>561-14-06-857</t>
  </si>
  <si>
    <t>001156282</t>
  </si>
  <si>
    <t>Miejsko Gminny Ośrodek Pomocy Społecznej</t>
  </si>
  <si>
    <t>561-13-29-861</t>
  </si>
  <si>
    <t>092363076</t>
  </si>
  <si>
    <t>Miejsko-Gminny Ośrodek Kultury w Więcborku</t>
  </si>
  <si>
    <t>558-15-50-548</t>
  </si>
  <si>
    <t>001240284</t>
  </si>
  <si>
    <t>9004Z</t>
  </si>
  <si>
    <t>działalność kulturalna</t>
  </si>
  <si>
    <t>Miejsko Gminna Biblioteka Publiczna</t>
  </si>
  <si>
    <t>504-00-44-265</t>
  </si>
  <si>
    <t>Szkoła Podstawowa w Runowie Krajeńskim</t>
  </si>
  <si>
    <t>561-14-06-834</t>
  </si>
  <si>
    <t>001156313</t>
  </si>
  <si>
    <t>Budynek Urzędu Miejskiego</t>
  </si>
  <si>
    <t>TAK</t>
  </si>
  <si>
    <t>NIE</t>
  </si>
  <si>
    <t>1906</t>
  </si>
  <si>
    <t>O</t>
  </si>
  <si>
    <t>urządzenie alarmowe - dźwiękowe</t>
  </si>
  <si>
    <t>Więcbork, ul. Mickiewicza 22</t>
  </si>
  <si>
    <t>cegła ceramiczna,cegła pełna gr.25</t>
  </si>
  <si>
    <t>1 strop-belki stalowe,drewniany z wsuwką</t>
  </si>
  <si>
    <t>konstr.drewniania,pokrycie dachówka karpiówka ułożona w koronkę</t>
  </si>
  <si>
    <t>Budynek archiwum</t>
  </si>
  <si>
    <t>gaśnice</t>
  </si>
  <si>
    <t>cegła</t>
  </si>
  <si>
    <t>stropodach,beton</t>
  </si>
  <si>
    <t>stropodach,papa</t>
  </si>
  <si>
    <t>Budynek hangar</t>
  </si>
  <si>
    <t>1967</t>
  </si>
  <si>
    <t>Więcbork, nad jeziorem</t>
  </si>
  <si>
    <t>cegła kratówka</t>
  </si>
  <si>
    <t>drewniany</t>
  </si>
  <si>
    <t>drewno,płyta cementowo azbestowa</t>
  </si>
  <si>
    <t>Remiza strażacka</t>
  </si>
  <si>
    <t>1972</t>
  </si>
  <si>
    <t>Zakrzewek</t>
  </si>
  <si>
    <t>pustak,cegła</t>
  </si>
  <si>
    <t>betonowy</t>
  </si>
  <si>
    <t>drewno,eternit</t>
  </si>
  <si>
    <t>1961</t>
  </si>
  <si>
    <t>Lubcza</t>
  </si>
  <si>
    <t>pustaki żużlowe</t>
  </si>
  <si>
    <t>stropodach z płyt żelbetowych</t>
  </si>
  <si>
    <t>dżwigary kratowe drewniane, pokryty papą termozgrzewalną</t>
  </si>
  <si>
    <t>1971</t>
  </si>
  <si>
    <t>Sypniewo</t>
  </si>
  <si>
    <t>cegła ceramiczna</t>
  </si>
  <si>
    <t>stropodach</t>
  </si>
  <si>
    <t>stropodach drewniany z dżwigarów pokryty kilkoma warstwami warstwy asfaltowej</t>
  </si>
  <si>
    <t>1965</t>
  </si>
  <si>
    <t>Więcbork</t>
  </si>
  <si>
    <t>cegła ceramiczna,suporeks</t>
  </si>
  <si>
    <t>międzykondygnacyjny betonowy z elementów prefabrykowanych</t>
  </si>
  <si>
    <t>stropodach,styropapa</t>
  </si>
  <si>
    <t xml:space="preserve">Remiza strażacka </t>
  </si>
  <si>
    <t>1976</t>
  </si>
  <si>
    <t>Zabartowo</t>
  </si>
  <si>
    <t>suporeks,cegła</t>
  </si>
  <si>
    <t>strop-stalowy,żelbetowy</t>
  </si>
  <si>
    <t>Świetlica wiejska</t>
  </si>
  <si>
    <t>1918</t>
  </si>
  <si>
    <t>Witunia</t>
  </si>
  <si>
    <t>beton</t>
  </si>
  <si>
    <t>1987</t>
  </si>
  <si>
    <t>Dorotowo</t>
  </si>
  <si>
    <t>bloki gazobetonowe</t>
  </si>
  <si>
    <t xml:space="preserve">płyta pilśniowa twarda,wieńce żelbetowe,dżwigary stalowe kratowe </t>
  </si>
  <si>
    <t>dżwigary kratowe stalowe,pokryte płytą z eternitu falistego</t>
  </si>
  <si>
    <t>1986</t>
  </si>
  <si>
    <t>Puszcza</t>
  </si>
  <si>
    <t>suporeks</t>
  </si>
  <si>
    <t>belki stalowe,drewno</t>
  </si>
  <si>
    <t>drewno,blachodachówka</t>
  </si>
  <si>
    <t>1935</t>
  </si>
  <si>
    <t>Suchorączek</t>
  </si>
  <si>
    <t>pustaki żużlowe,cegła,nadproża żelbetowe prefabrykowane</t>
  </si>
  <si>
    <t>płyta gipsowo kartonowa,wieńce żelbetowe,dżwigary kratowe drewniane</t>
  </si>
  <si>
    <t>dwuspadowy,dżwigary kratowe drewniane pokryte papą asfaltową</t>
  </si>
  <si>
    <t>1959</t>
  </si>
  <si>
    <t>Pęperzyn</t>
  </si>
  <si>
    <t>konstrukcja drewniana</t>
  </si>
  <si>
    <t>betonowa,papa</t>
  </si>
  <si>
    <t>Przystanek autobusowy</t>
  </si>
  <si>
    <t>2008</t>
  </si>
  <si>
    <t>KB</t>
  </si>
  <si>
    <t>nie dotyczy</t>
  </si>
  <si>
    <t>brak</t>
  </si>
  <si>
    <t>drewniana,papa</t>
  </si>
  <si>
    <t>Wiata przystankowa</t>
  </si>
  <si>
    <t>1985</t>
  </si>
  <si>
    <t>2007</t>
  </si>
  <si>
    <t>stropodach,drewno</t>
  </si>
  <si>
    <t>papa</t>
  </si>
  <si>
    <t>Wiata odbudowana - magazyn</t>
  </si>
  <si>
    <t>Więcbork, ul. Mickiewicza</t>
  </si>
  <si>
    <t>blacha</t>
  </si>
  <si>
    <t xml:space="preserve"> -</t>
  </si>
  <si>
    <t>stalowa,drewniana</t>
  </si>
  <si>
    <t>2006</t>
  </si>
  <si>
    <t>dżwigary kratowe drewniane pokryty papa termozgrzewalną</t>
  </si>
  <si>
    <t>2011</t>
  </si>
  <si>
    <t>Runowo Kraj.</t>
  </si>
  <si>
    <t>drewniany,blacha</t>
  </si>
  <si>
    <t>2005</t>
  </si>
  <si>
    <t>Jastrzębiec</t>
  </si>
  <si>
    <t xml:space="preserve">cegła ceramiczna,gazobeton </t>
  </si>
  <si>
    <t>konstrukcja drewniana pokryta papa asfaltową+warstwa termozgrzewalnej</t>
  </si>
  <si>
    <t>Budynek ratownika</t>
  </si>
  <si>
    <t>Więcbork-plaża miejska</t>
  </si>
  <si>
    <t>żelbetowy</t>
  </si>
  <si>
    <t>drewniany,blachodachówka</t>
  </si>
  <si>
    <t xml:space="preserve">Świetlica wiejska </t>
  </si>
  <si>
    <t>1960/2010</t>
  </si>
  <si>
    <t>Jeleń</t>
  </si>
  <si>
    <t>stropodach o konstr.stalowej z więzarów pokryty blachodachówką</t>
  </si>
  <si>
    <t xml:space="preserve">Świetlica wiejska wraz ze zbiornikiem bezodpływowym </t>
  </si>
  <si>
    <t>1970/2010</t>
  </si>
  <si>
    <t>Zakrzewska Osada</t>
  </si>
  <si>
    <t>bloki gazobetonowe,betonowe,cegła silikatowa</t>
  </si>
  <si>
    <t>płyta pilśniowa twarda,wieńce żelbetowe,dżwigary stalowe kratowe z kształtowników</t>
  </si>
  <si>
    <t>stropodach o konstrukcji stalowej pokrycie płyty z eternitu falistego</t>
  </si>
  <si>
    <t>Budynek socjalno-sportowy</t>
  </si>
  <si>
    <t>bloki betonowe</t>
  </si>
  <si>
    <t>pustaki betonowo-keramzytowe na belkach żelbetowych monolitycznych</t>
  </si>
  <si>
    <t>Borzyszkowo</t>
  </si>
  <si>
    <t>cegła ceramiczna pełna</t>
  </si>
  <si>
    <t>płyty żelbetowe</t>
  </si>
  <si>
    <t>Czarmuń</t>
  </si>
  <si>
    <t>cegła,bloki gazobetonowe</t>
  </si>
  <si>
    <t>płyty gipsowo kartonowe,wieńce żelbetowe,dżwigary kratowe drewniane</t>
  </si>
  <si>
    <t>dżwigary kratowe drewniane,pokryty papą asfaltową ,płyta eternitowa falista</t>
  </si>
  <si>
    <t>Nowy Dwór</t>
  </si>
  <si>
    <t>strop odcinkowy pozostały na belkach drewnianych</t>
  </si>
  <si>
    <t>konstrukcja drewniana  pokryta eternitem falistym</t>
  </si>
  <si>
    <t>cegła,suporeks</t>
  </si>
  <si>
    <t>Śmiłowo</t>
  </si>
  <si>
    <t>deski otynkowane,ławy fundamentowe betonowe</t>
  </si>
  <si>
    <t>dżwigary kratowe drewniane,papa asfaltowa</t>
  </si>
  <si>
    <t>drewniana,eternit</t>
  </si>
  <si>
    <t>Budynek wielofunkcyjny drewniany</t>
  </si>
  <si>
    <t>Więcbork - Lasek Miejski</t>
  </si>
  <si>
    <t>drewno,cegła</t>
  </si>
  <si>
    <t>drewniana,blacha trapezowa</t>
  </si>
  <si>
    <t>Domek letniskowy</t>
  </si>
  <si>
    <t>cegła,gazobeton</t>
  </si>
  <si>
    <t>stropodach pokryty papą</t>
  </si>
  <si>
    <t>Muszla koncertowa wraz z ogrodzeniem i placem sportowo-rekreacyjnym</t>
  </si>
  <si>
    <t>stalowy pokryty blacha trapezową</t>
  </si>
  <si>
    <t xml:space="preserve">Budynek-toaleta miejska </t>
  </si>
  <si>
    <t>Więcbork, ul. Wodna</t>
  </si>
  <si>
    <t>drewno,dachówka</t>
  </si>
  <si>
    <t>Wiata magazynu</t>
  </si>
  <si>
    <t>Więcbork, ul. Wyzwolenia</t>
  </si>
  <si>
    <t>1975</t>
  </si>
  <si>
    <t>Runowo Krajeńskie</t>
  </si>
  <si>
    <t>betonowy,papa</t>
  </si>
  <si>
    <t>Budynek zaplecza socjalnego</t>
  </si>
  <si>
    <t>2004</t>
  </si>
  <si>
    <t>Więcbork, Stadion Miejski</t>
  </si>
  <si>
    <t>cegła, suporeks</t>
  </si>
  <si>
    <t>płyta żelbetonowa</t>
  </si>
  <si>
    <t>Wiata przystankowa (Mały Dworzec)</t>
  </si>
  <si>
    <t>Więcbork ul. Gdańska</t>
  </si>
  <si>
    <t>metal/PCV</t>
  </si>
  <si>
    <t>metal PCV</t>
  </si>
  <si>
    <t>urządzenie alarmowe, gaśnice</t>
  </si>
  <si>
    <t>Sypniewo ul.Szkolna 2</t>
  </si>
  <si>
    <t xml:space="preserve">Mały Dworzec Autobusowy </t>
  </si>
  <si>
    <t>Świetlica środowiskowa</t>
  </si>
  <si>
    <t>użytecz. publ.</t>
  </si>
  <si>
    <t>1997</t>
  </si>
  <si>
    <t>alarm, 3 gaśnice typu GP-2x, 1 hydrant</t>
  </si>
  <si>
    <t>ul. Pocztowa 16, Więcbork</t>
  </si>
  <si>
    <t>cegła ceramiczne</t>
  </si>
  <si>
    <t>1 strop-belki stalowe, beton,  pozostałe -drewno</t>
  </si>
  <si>
    <t>drewno, papa</t>
  </si>
  <si>
    <t>alarm, 6 gaśnic typu GP-6x, 4 hydranty</t>
  </si>
  <si>
    <t>ul. Pocztowa 16 Więcbork</t>
  </si>
  <si>
    <t>1 strop-belki stalowe, beton, pozostałe -drewno</t>
  </si>
  <si>
    <t xml:space="preserve">Budynek zaplecza </t>
  </si>
  <si>
    <t>gaśnice, hydrant</t>
  </si>
  <si>
    <t>Plaża Miejska w Więcborku</t>
  </si>
  <si>
    <t>drewniana,dachówka</t>
  </si>
  <si>
    <t>zjeżdżalnia 3-torowa dł. 23,7 m  na plazy</t>
  </si>
  <si>
    <t>fontanna</t>
  </si>
  <si>
    <t>Plac Jana Pawla II Więcbork</t>
  </si>
  <si>
    <t>budynki komunalne</t>
  </si>
  <si>
    <t>budownictwo komunalne</t>
  </si>
  <si>
    <t>mieszkalny</t>
  </si>
  <si>
    <t>tak</t>
  </si>
  <si>
    <t>1900-1939</t>
  </si>
  <si>
    <t>ul.Mickiewicza 19</t>
  </si>
  <si>
    <t>stalowy, drewniany</t>
  </si>
  <si>
    <t>konstrukcja drewniana pokryty płytami eternitowymi falistymi</t>
  </si>
  <si>
    <t>Pl.J.Pawła II 6a</t>
  </si>
  <si>
    <t>stropodach drewniany pokryty papą</t>
  </si>
  <si>
    <t>ul.Hallera 30</t>
  </si>
  <si>
    <t>stropodach o konstrukcji drewnianej pokryty papą</t>
  </si>
  <si>
    <t>konstrukcja drewniana pokryta płytami eternitowymi</t>
  </si>
  <si>
    <t>Witunia ul.Złotowska 10</t>
  </si>
  <si>
    <t>ul.Złotowska 22</t>
  </si>
  <si>
    <t>stalowy, drewniany, z pustaków na belkach</t>
  </si>
  <si>
    <t>29 Stycznia 107 Sypniewo</t>
  </si>
  <si>
    <t>płyty betonowe wielootworowe</t>
  </si>
  <si>
    <t>stropodach z płyt dachowych betonowych DKZ pokryty papą</t>
  </si>
  <si>
    <t>stropodach z płyt żelbetowych korytkowych pokrytych papą</t>
  </si>
  <si>
    <t>stropodach z płyt żelbetowych pokryty papą</t>
  </si>
  <si>
    <t xml:space="preserve">żelbetowy </t>
  </si>
  <si>
    <t>stropodach konstrukcja dachu wykonana z kretownicy drewnianej z desek  pokryta papą</t>
  </si>
  <si>
    <t>ul.Gdańska 2</t>
  </si>
  <si>
    <t>konstrukcja drewniana pokryta częściowo papą oraz dachówką ceramiczną</t>
  </si>
  <si>
    <t>ul.Gdańska 24</t>
  </si>
  <si>
    <t>ul.Gdańska 8</t>
  </si>
  <si>
    <t>pustaki żużlowe na belkach żelbetowych</t>
  </si>
  <si>
    <t>stropodach z płyt dachowych korytkowych pokryty papą</t>
  </si>
  <si>
    <t>ul.Górna 7</t>
  </si>
  <si>
    <t>ul.Hallera 28</t>
  </si>
  <si>
    <t>ul.Hallera 37</t>
  </si>
  <si>
    <t>ul.Hallera 5</t>
  </si>
  <si>
    <t>konstrukcja drewniana pokryta papą</t>
  </si>
  <si>
    <t>ul.Hallera 22</t>
  </si>
  <si>
    <t>stropodach  o konstrukcji drewnianej pokryty papą</t>
  </si>
  <si>
    <t>ul.Kościuszki 3</t>
  </si>
  <si>
    <t>ul.Mickiewicza 21</t>
  </si>
  <si>
    <t>konstrukcja drewniana pokryta papą asfaltową</t>
  </si>
  <si>
    <t xml:space="preserve">ul.Mickiewicza 7 </t>
  </si>
  <si>
    <t>drewniany pokryty papą</t>
  </si>
  <si>
    <t>ul.Parkowa 5</t>
  </si>
  <si>
    <t>dach o konstrukcji drewnianej pokryty dachówką zakładkową cementową +mała ilość płyt eternitowych falistych</t>
  </si>
  <si>
    <t xml:space="preserve">ul.Pocztowa 10 </t>
  </si>
  <si>
    <t>ul.Pocztowa 35</t>
  </si>
  <si>
    <t>konstrukcja drewniana pokryta dachówką ceramiczną</t>
  </si>
  <si>
    <t>ul.Pocztowa 6</t>
  </si>
  <si>
    <t>ul.Pocztowa 8</t>
  </si>
  <si>
    <t>ul.Starodworcowa 14</t>
  </si>
  <si>
    <t>Stary Rynek 2</t>
  </si>
  <si>
    <t>Suchorączek 8</t>
  </si>
  <si>
    <t>ul.29 Stycznia 63 Sypniewo</t>
  </si>
  <si>
    <t>konstrukcja drewniana pokryta płytami eternitowymi falistymi</t>
  </si>
  <si>
    <t>ul.Hallera 41</t>
  </si>
  <si>
    <t>ul.Kasztanowa 1</t>
  </si>
  <si>
    <t>konstrukcja żelbetowa pokryta papą</t>
  </si>
  <si>
    <t>ul.Krótka 2</t>
  </si>
  <si>
    <t>płyty żerańskie, drewniany</t>
  </si>
  <si>
    <t>konstrukcja z krawędziaków pokryta płytami "ondulina"</t>
  </si>
  <si>
    <t>ul.Wyzwolenia 7</t>
  </si>
  <si>
    <t>metalowy, drewniany</t>
  </si>
  <si>
    <t>konstrukcja dwreniana pokryty w połowie dachówką ceramiczną oraz blachą dachówkopodobną</t>
  </si>
  <si>
    <t>ul.Złotowska 12</t>
  </si>
  <si>
    <t>ul.Złotowska 23</t>
  </si>
  <si>
    <t xml:space="preserve">cegła </t>
  </si>
  <si>
    <t>żelbetowy wypełniony pustakami żużlowymi</t>
  </si>
  <si>
    <t>konstrukcja drewniana pokryta dachówka ceramiczną</t>
  </si>
  <si>
    <t>ul.Gdańska 11</t>
  </si>
  <si>
    <t>stalowy drewniany</t>
  </si>
  <si>
    <t>drewniany pokryty dachówką ceramiczną</t>
  </si>
  <si>
    <t>ul.Gdańska 13</t>
  </si>
  <si>
    <t>cegła,płyta obornicka</t>
  </si>
  <si>
    <t>ul.Gdańska 21</t>
  </si>
  <si>
    <t>ul.Górna 6</t>
  </si>
  <si>
    <t>ul.Hallera 15</t>
  </si>
  <si>
    <t>ul.Hallera 25</t>
  </si>
  <si>
    <t>mur pruski-drewniany,w części oficyny murowany z cegły</t>
  </si>
  <si>
    <t>eternit,papa</t>
  </si>
  <si>
    <t>ul.Hallera 3</t>
  </si>
  <si>
    <t>ul.Hallera 7</t>
  </si>
  <si>
    <t>mur pruski -ściany o konstrukcji drewnianej</t>
  </si>
  <si>
    <t>konstrukcja drewniana pokryta płytami typu ondulina</t>
  </si>
  <si>
    <t>ul.Mickiewicza 11</t>
  </si>
  <si>
    <t>stalowy</t>
  </si>
  <si>
    <t>ul.Pocztowa 7</t>
  </si>
  <si>
    <t>międzykondygnacyjny, dreniany</t>
  </si>
  <si>
    <t>ul.Powst.Wlkp 5</t>
  </si>
  <si>
    <t>elementy wielkopłytowe</t>
  </si>
  <si>
    <t>stropodach o konstrukcji żelbetowej pokryty papą</t>
  </si>
  <si>
    <t>ul.Starodworcowa 3</t>
  </si>
  <si>
    <t>konstrukcja drewniana pokryta blachą ocynkowaną</t>
  </si>
  <si>
    <t xml:space="preserve">ul.Wyzwolenia 7a </t>
  </si>
  <si>
    <t>ul.Wyzwolenia 24</t>
  </si>
  <si>
    <t>cegła biała</t>
  </si>
  <si>
    <t>metalowy, betonowy, drewniany</t>
  </si>
  <si>
    <t>stropodach z płyt korytkowych pokryty papą</t>
  </si>
  <si>
    <t>ul.Wyzwolenia 6</t>
  </si>
  <si>
    <t>metalowy drewniany</t>
  </si>
  <si>
    <t>ul.Złotowska 34</t>
  </si>
  <si>
    <t>ul.Złotowska 52</t>
  </si>
  <si>
    <t>Pl.Jana Pawła II 10</t>
  </si>
  <si>
    <t>Pl.Jana Pawła II 11</t>
  </si>
  <si>
    <t>bardzo dobry</t>
  </si>
  <si>
    <t>dobry</t>
  </si>
  <si>
    <t>wody brak/ogrzewanie dobre</t>
  </si>
  <si>
    <t>zły</t>
  </si>
  <si>
    <t>dostateczny</t>
  </si>
  <si>
    <t xml:space="preserve"> nie dotyczy</t>
  </si>
  <si>
    <t xml:space="preserve"> sieć dobry/centralnego brak</t>
  </si>
  <si>
    <t>nie dotyczty</t>
  </si>
  <si>
    <t>zła</t>
  </si>
  <si>
    <t>nie dotyczyy</t>
  </si>
  <si>
    <t>dobra</t>
  </si>
  <si>
    <t>b.dobry</t>
  </si>
  <si>
    <t>-</t>
  </si>
  <si>
    <t>ul.Mickiewicza 22
89-410 Więcbork</t>
  </si>
  <si>
    <t>ul.Pocztowa 2 
89-410 Więcbork</t>
  </si>
  <si>
    <t>Budynek socjalno - warsztatowy</t>
  </si>
  <si>
    <t>socjalny</t>
  </si>
  <si>
    <t>gaśnice hydranty dozór</t>
  </si>
  <si>
    <t>Oczyszczalnia Runowo</t>
  </si>
  <si>
    <t>gazobeton</t>
  </si>
  <si>
    <t>żelbet</t>
  </si>
  <si>
    <t>Budynek dmuchaw i wirówek</t>
  </si>
  <si>
    <t>technologiczny</t>
  </si>
  <si>
    <t>Budynek energ. Przepomp. P-1</t>
  </si>
  <si>
    <t>Budynek krat. z komórką</t>
  </si>
  <si>
    <t>blacha falista</t>
  </si>
  <si>
    <t>Budynek stacji wodociągowej</t>
  </si>
  <si>
    <t>betron</t>
  </si>
  <si>
    <t>Budynek kotłowni</t>
  </si>
  <si>
    <t>Więcbork Gdańska</t>
  </si>
  <si>
    <t>Budynek kotłowni nowa część</t>
  </si>
  <si>
    <t>płyta warstwowa</t>
  </si>
  <si>
    <t>Zestaw komputerowy</t>
  </si>
  <si>
    <t>Siedziba Spółki ul.Pocztowa 2 Więcbork</t>
  </si>
  <si>
    <t>Kotłownia ul.BoWiD</t>
  </si>
  <si>
    <t>Stacja Wodociągowa Runowo Kraj, Pęperzyn, Witunia, Jastrzębiec, Sypniewo, Zabartowo</t>
  </si>
  <si>
    <t>alarm, hydranty, gasnice, dozór całą dobę</t>
  </si>
  <si>
    <t>gaśnice, hydranty, dozór 8 godzin, alarm</t>
  </si>
  <si>
    <t>hydranty, gaśnice, dozór całą dobę, alarm</t>
  </si>
  <si>
    <t>dozór całą dobę, hydrant, gaśnice</t>
  </si>
  <si>
    <t>ul. Wyzwolenia 19 
89-410 Więcbork</t>
  </si>
  <si>
    <t>Wyzwolenia 19</t>
  </si>
  <si>
    <t>akermany</t>
  </si>
  <si>
    <t>pokrycie z papy, płyty korytkowe</t>
  </si>
  <si>
    <t>monitoring</t>
  </si>
  <si>
    <t>monitoring, gaśnica</t>
  </si>
  <si>
    <t>papa termozgrzewalna, stropodach</t>
  </si>
  <si>
    <t>magazyn</t>
  </si>
  <si>
    <t>gaśnica</t>
  </si>
  <si>
    <t>drewniana</t>
  </si>
  <si>
    <t>pokrycie z papy, konstrukcja drewniana</t>
  </si>
  <si>
    <t>nie występuje</t>
  </si>
  <si>
    <t>okiennej brak, drzwiowa dostateczny</t>
  </si>
  <si>
    <t>ul. Szkolna 1
 89-422 Sypniewo</t>
  </si>
  <si>
    <t>Budynek szkolny</t>
  </si>
  <si>
    <t>szkoła</t>
  </si>
  <si>
    <t>cegła pełna,bloczki gazobetonowe</t>
  </si>
  <si>
    <t>Pawilon wolnostojący</t>
  </si>
  <si>
    <t>świetlica</t>
  </si>
  <si>
    <t>cegła pełna</t>
  </si>
  <si>
    <t>Ogrodzenia + parkany</t>
  </si>
  <si>
    <t>płot</t>
  </si>
  <si>
    <t>siatka, słupki</t>
  </si>
  <si>
    <t xml:space="preserve">Sypniewo 
ul. Szkolna 1 </t>
  </si>
  <si>
    <t>Laptop</t>
  </si>
  <si>
    <t>Pęperzyn 33
 89-410 Więcbork</t>
  </si>
  <si>
    <t>Pęperzyn 33; 89-410 Więcbork</t>
  </si>
  <si>
    <t>betonowe</t>
  </si>
  <si>
    <t>Sala gimnastyczna</t>
  </si>
  <si>
    <t>Ogrodzenia i parkany</t>
  </si>
  <si>
    <t xml:space="preserve">Aleja 600-lecia 4 
89-410 Więcbork </t>
  </si>
  <si>
    <t>1967-1969</t>
  </si>
  <si>
    <t>płyty betonowe,styropapa</t>
  </si>
  <si>
    <t>Kuchnia + stołówka</t>
  </si>
  <si>
    <t>Garaż</t>
  </si>
  <si>
    <t>dach drewniany pokryty styropapą</t>
  </si>
  <si>
    <t>Boisko wielofunkcyjne</t>
  </si>
  <si>
    <t>Ogrodzenie</t>
  </si>
  <si>
    <t>8510Z</t>
  </si>
  <si>
    <t>ul.Gdańska 13
 89-410 Więcbork</t>
  </si>
  <si>
    <t>brak zabezpieczeń przeciwkradzieżowych (krat, alarmu)</t>
  </si>
  <si>
    <t>Więcbork, ul. Gdańska 13</t>
  </si>
  <si>
    <t>pustaki gazobetonowe, cegła</t>
  </si>
  <si>
    <t>żelbetowe</t>
  </si>
  <si>
    <t>jedna bryła budynku</t>
  </si>
  <si>
    <t>cegła w większości czerwona-różne grubości</t>
  </si>
  <si>
    <t>drewniane wyprawione tynkiem oparte na krokwiach</t>
  </si>
  <si>
    <t xml:space="preserve"> płaski drewniany</t>
  </si>
  <si>
    <t>Drogi i ulice</t>
  </si>
  <si>
    <t>Oczyszczalnia wód i ścieków w Sypniewie</t>
  </si>
  <si>
    <t>Jastrzębiec 17 
89-410 Więcbork</t>
  </si>
  <si>
    <t>edukacja</t>
  </si>
  <si>
    <t>biała cegła</t>
  </si>
  <si>
    <t>żelbetonowe</t>
  </si>
  <si>
    <t>płaski betonowy + papa</t>
  </si>
  <si>
    <t>Budynek gospodarczy</t>
  </si>
  <si>
    <t>Ogrodzenie i parkany</t>
  </si>
  <si>
    <t>Zbiornik nieczystości pł.</t>
  </si>
  <si>
    <t>Sypniewo,
 ul. 29- Stycznia</t>
  </si>
  <si>
    <t>Sypniewo 
ul. 29 Stycznia</t>
  </si>
  <si>
    <t>6920Z</t>
  </si>
  <si>
    <t>Zakrzewek 25
 89-410 Więcbork</t>
  </si>
  <si>
    <t>Studnia</t>
  </si>
  <si>
    <t>Boisko</t>
  </si>
  <si>
    <t>ul. Mickiewicza 22A
 89-410 Więcbork</t>
  </si>
  <si>
    <t>Siedziba MGOPS</t>
  </si>
  <si>
    <t>ul. Mickiewicza 22A, Więcbork</t>
  </si>
  <si>
    <t>cegły ceramiczne</t>
  </si>
  <si>
    <t>drewno, papa, dachówka</t>
  </si>
  <si>
    <t>ul.Pocztowa 2
 89-410 Więcbork</t>
  </si>
  <si>
    <t>Dom Kultury</t>
  </si>
  <si>
    <t>Więcbork Pocztowa 2</t>
  </si>
  <si>
    <t>konstrukcji żelbetowej z płyt dachowych pokrytych papą</t>
  </si>
  <si>
    <t>konstrukcja drewniana pokryta blachodachówką</t>
  </si>
  <si>
    <t>Budynek WDK</t>
  </si>
  <si>
    <t xml:space="preserve">Sypniewo, ul. 29 Stycznia </t>
  </si>
  <si>
    <t>parter</t>
  </si>
  <si>
    <t>ul. gen.J.Hallera 22
 89-410 Więcbork</t>
  </si>
  <si>
    <t>9101A</t>
  </si>
  <si>
    <t>alarm antywłamaniowy z czujnikami ruchu, gaśnice</t>
  </si>
  <si>
    <t xml:space="preserve">zabezpieczenia
(znane zabiezpieczenia p-poż i przeciw kradzieżowe)                                      </t>
  </si>
  <si>
    <t>Runowo 58, 89-421 Runowo Krajeńskie</t>
  </si>
  <si>
    <t>szkolnictwo</t>
  </si>
  <si>
    <t>Runowo 58</t>
  </si>
  <si>
    <t>Budynek</t>
  </si>
  <si>
    <t>cegła czerwona</t>
  </si>
  <si>
    <t>blachodachówka</t>
  </si>
  <si>
    <t>OGÓŁEM</t>
  </si>
  <si>
    <t>Elementy mające wpływ na ocenę ryzyka</t>
  </si>
  <si>
    <t>cmenatrze komunalne, składowiska odpadów, oczyszczalnie ścieków, warszaty naprawcze, place zabaw, baseny, szatnia, stołówka</t>
  </si>
  <si>
    <t>planowane imprezy nie podlegające ubezpieczeniu OC</t>
  </si>
  <si>
    <t xml:space="preserve">Klimatyzator LG ścienny </t>
  </si>
  <si>
    <t>namioty</t>
  </si>
  <si>
    <t>projektor</t>
  </si>
  <si>
    <t>Przedszkole Gminne "Niezapominajka" w Więcborku</t>
  </si>
  <si>
    <t>plac zabaw</t>
  </si>
  <si>
    <t>pomieszczenie gospodarcze</t>
  </si>
  <si>
    <t>alarm, gaśnice</t>
  </si>
  <si>
    <t>ul. Pocztowa 16
 89-410 Więcbork</t>
  </si>
  <si>
    <t>340458224</t>
  </si>
  <si>
    <t>367993318</t>
  </si>
  <si>
    <t>Środowiskowy Dom Samopomocy w Więcborku</t>
  </si>
  <si>
    <t>ul.Pocztowa 16
 89-410 Więcbork</t>
  </si>
  <si>
    <t>Szkoła Podstawowa w Sypniewie</t>
  </si>
  <si>
    <t>001156276</t>
  </si>
  <si>
    <t>Szkoła Podstawowa w Pęperzynie</t>
  </si>
  <si>
    <t>Tablica interaktywna - zestaw</t>
  </si>
  <si>
    <t>Szkoła Podstawowanr 2 w Więcborku</t>
  </si>
  <si>
    <t>Szkoła Podstawowa nr 2 w Więcborku</t>
  </si>
  <si>
    <t xml:space="preserve"> Miejsko Gminna Biblioteka Publiczna</t>
  </si>
  <si>
    <t xml:space="preserve"> Miejsko-Gminny Ośrodek Kultury w Więcborku</t>
  </si>
  <si>
    <t xml:space="preserve"> Miejsko Gminny Ośrodek Pomocy Społecznej</t>
  </si>
  <si>
    <t xml:space="preserve">WYKAZ LOKALIZACJI, W KTÓRYCH PROWADZONA JEST DZIAŁALNOŚĆ ORAZ LOKALIZACJI, GDZIE ZNAJDUJE SIĘ MIENIE NALEŻĄCE DO GMINY WIĘCBORK </t>
  </si>
  <si>
    <t>Szkoła Podstawowa nr 1 w Więcborku</t>
  </si>
  <si>
    <t>Budynek odwadniania piasku</t>
  </si>
  <si>
    <t>Nie</t>
  </si>
  <si>
    <t>Budynek stacji transformatorowej</t>
  </si>
  <si>
    <t>energetyczny</t>
  </si>
  <si>
    <t>Budynek przepompowni Plebanka</t>
  </si>
  <si>
    <t xml:space="preserve"> hydranty </t>
  </si>
  <si>
    <t xml:space="preserve"> hydranty</t>
  </si>
  <si>
    <t>suma ubezpieczenia (wartość) księgowa brutto/ odtworzeniowa</t>
  </si>
  <si>
    <t>8899Z</t>
  </si>
  <si>
    <t>Świetlica wiejska -139,25 m2     mieszkanie komunalne 54,07m2</t>
  </si>
  <si>
    <t>Ośrodek Zdrowia - 98,50m2     mieszk.kom. 95,70m2</t>
  </si>
  <si>
    <t>Budynek - Klub Samopomocy oraz pomieszczenia socjalne</t>
  </si>
  <si>
    <t>ul.Gdańska 1 (226,04m2) Al.600-2 (134,32m2)</t>
  </si>
  <si>
    <t>Stary Rynek 3</t>
  </si>
  <si>
    <t>lokal mieszkalny w budynku należącym do wspólnoty</t>
  </si>
  <si>
    <t>ul.Pocztowa 1</t>
  </si>
  <si>
    <t>Lubcza 14</t>
  </si>
  <si>
    <t>Śmiłowo 6</t>
  </si>
  <si>
    <t>Runowo Kr. 36</t>
  </si>
  <si>
    <t>lokal mieszkalny w budynku należącym do PKP</t>
  </si>
  <si>
    <t>umowa najmu</t>
  </si>
  <si>
    <t>Więcbork ul.Dworcowa  6</t>
  </si>
  <si>
    <t xml:space="preserve">Pęperzyn </t>
  </si>
  <si>
    <t>Runowo Kr.</t>
  </si>
  <si>
    <t>serwer</t>
  </si>
  <si>
    <t>cmnentarz komunalny Więcbork ul.Wyzwolenia</t>
  </si>
  <si>
    <t xml:space="preserve">Biuro Obsługi Oświaty Samorządowej </t>
  </si>
  <si>
    <t xml:space="preserve">Klub Dziecięcy </t>
  </si>
  <si>
    <t xml:space="preserve">ul. Gdańska 13,        89-410 Więcbork </t>
  </si>
  <si>
    <t>504-00-75-662</t>
  </si>
  <si>
    <t>instalacja wczesnego ostrzegania p/poż</t>
  </si>
  <si>
    <t>Szkoła Podstawowa w Oddziałami Integracyjnymi</t>
  </si>
  <si>
    <t>Dodatkowe informacje</t>
  </si>
  <si>
    <t>parking</t>
  </si>
  <si>
    <t>kostka brukowa</t>
  </si>
  <si>
    <t>001156299</t>
  </si>
  <si>
    <t>mienie będące w posiadaniu (użytkowane) na podstawie umów najmu, dzierżawy, użytkowania, leasingu lub umów pokrewnych</t>
  </si>
  <si>
    <t>001156307</t>
  </si>
  <si>
    <t>8891Z</t>
  </si>
  <si>
    <t>Zakład Gospodarki Komunalnej sp.zo.o.</t>
  </si>
  <si>
    <t>Filia biblioteki w Sypniewie, ul. 29 Stycznia 36, 89-422 Sypniewo</t>
  </si>
  <si>
    <t xml:space="preserve">HP LaserJet Pro 500 - urządzenie wielofunkcyjne </t>
  </si>
  <si>
    <t>Zestaw do monitoringu wizyjnego Hikvision (PSZOK)</t>
  </si>
  <si>
    <t>System monitoringu wraz z infrastrukturą na Promenadzie w Więcborku</t>
  </si>
  <si>
    <t>pomost stały i pływający na molo</t>
  </si>
  <si>
    <t>Jezioro Więcborskie przy Placu Jana Pawła II (Promenada)</t>
  </si>
  <si>
    <t>Więcbork, ul. Mickiewicza 22B</t>
  </si>
  <si>
    <t>lokale mieszkalne wykupione, przedszkole filia Więcbork</t>
  </si>
  <si>
    <t>Borzyszkowo 7</t>
  </si>
  <si>
    <t>Lokal mieszkalny w budynu należącym do wspólnoty Pod Brzozą</t>
  </si>
  <si>
    <t>ul. Pocztowa 18</t>
  </si>
  <si>
    <t>betonowa,drewniana, blachodachówka</t>
  </si>
  <si>
    <t>konstrukcja stalowa pokryta płytami wielowarstwowymi (płyta obornicka)</t>
  </si>
  <si>
    <t>konstrukcja drewniana powlekana dachówkopodobną</t>
  </si>
  <si>
    <t>konstrukcja stropodachu z dzwigarów drewnianych (pokryta blachodachówką)</t>
  </si>
  <si>
    <t>ul.Ogrodowa 9 i ul.Ogrodowa 9a</t>
  </si>
  <si>
    <t>Al.600 lecia 11 i          Al.600 lecia 11b</t>
  </si>
  <si>
    <t xml:space="preserve">Budynek Poczty  - 21,55 m2                 mieszk.kom. 75,11 m2       </t>
  </si>
  <si>
    <t>Środowiskowy Dom Samopomocy - część budynku</t>
  </si>
  <si>
    <t>tak/częściowo</t>
  </si>
  <si>
    <t>notebook LENOVO 80TV czarny + MS Ofiice</t>
  </si>
  <si>
    <t>skaner Canon Lide 300</t>
  </si>
  <si>
    <t>drukarka EPSON L3050</t>
  </si>
  <si>
    <t>1 strop - belki stalowe, beton, pozostałe - drewno</t>
  </si>
  <si>
    <t>Projektor</t>
  </si>
  <si>
    <t>gaśnice, hydrant, alarm, monitoring</t>
  </si>
  <si>
    <t>konstrukcja drewno, pokrycie blacha</t>
  </si>
  <si>
    <t>nie</t>
  </si>
  <si>
    <t>wzmacniacz TP-LINK</t>
  </si>
  <si>
    <t>komputer PC FUJITSU E720 i 5-4570 8GB</t>
  </si>
  <si>
    <t>dysk zewnętrzny VERBATIM 2TB</t>
  </si>
  <si>
    <t>zasilacz awaryjny UPS LESTER MC-1200</t>
  </si>
  <si>
    <t>zasilacz awaryjny UPS EVER LINE INTERACT 650VA</t>
  </si>
  <si>
    <t>telewizor PHILIPS LED</t>
  </si>
  <si>
    <t>Budynek przepompowni BOWID</t>
  </si>
  <si>
    <t>Laptop Asus</t>
  </si>
  <si>
    <t>liczba pracowników</t>
  </si>
  <si>
    <t>niszczarka HSM B22 3,9x30</t>
  </si>
  <si>
    <t>drukarka Brother HL-L6400DW</t>
  </si>
  <si>
    <t>komputer AIO ACER VZ4820G-I5650TZ i5-6500/23,8" FHD Touchscreen/8GB/1TB HDD/DVDRW/CAM/WIN10 PRO/BT+M Office 2019 H&amp;B</t>
  </si>
  <si>
    <t>aparat Fuji Instax mini lime green</t>
  </si>
  <si>
    <t>dysk Toshiba x300 HDWE140EZSTA 3,5" 4TB</t>
  </si>
  <si>
    <t>dysk zewnętrzny VERBATIM 1TB 2,5" USB 3,0</t>
  </si>
  <si>
    <t>dysk zewnętrzny VERBATIM 1TB STORE'N'GO 2,5" USB 3,0</t>
  </si>
  <si>
    <t>nagrywarka DVD ASUS SDRW-08D2S-U Slim USB</t>
  </si>
  <si>
    <t>tablet 10" Lenovo Tab M10 4GB/64GB/Android Pie WiFi FHD</t>
  </si>
  <si>
    <t>notebook 15,6" Lenovo ThinkPad E15i5-10210U/16GB/512/Win10</t>
  </si>
  <si>
    <t>drukarka ECOSYS P3145 DN</t>
  </si>
  <si>
    <t>gitara elektroakustyczna DOWINA</t>
  </si>
  <si>
    <t>wyrzynarka precyzyjna</t>
  </si>
  <si>
    <t>hafciarka JANOME</t>
  </si>
  <si>
    <t>thermomix</t>
  </si>
  <si>
    <t>odkurzacz ELEKTROLUX</t>
  </si>
  <si>
    <t>kopiarka OLIVETTI D-COPIA</t>
  </si>
  <si>
    <t>rower rehabilitacyjny</t>
  </si>
  <si>
    <t>notebook LENOVO</t>
  </si>
  <si>
    <t>Laptop Dell</t>
  </si>
  <si>
    <t>Notebook Dell Vostro</t>
  </si>
  <si>
    <t>Projektor View Sonic</t>
  </si>
  <si>
    <t>oddział Przedszkolny w Sypniewie</t>
  </si>
  <si>
    <t>Kolumny 2 sztuki</t>
  </si>
  <si>
    <t>tablet huawei 3 szt</t>
  </si>
  <si>
    <t>Laptop Dell Vostro 4 sztuki</t>
  </si>
  <si>
    <t>laptop Lenovo Yoga 6 sztuk</t>
  </si>
  <si>
    <t>lampa bakteriobójcza 2 szt</t>
  </si>
  <si>
    <t>AUDIORACK 16/8 SERIA QU GLD</t>
  </si>
  <si>
    <t xml:space="preserve">MIKSER AUDIO </t>
  </si>
  <si>
    <t>STAGEBOX BEHRINGER S16  CYFROWY</t>
  </si>
  <si>
    <t>TABLET IPAD 32GB   WI – FI SZARY</t>
  </si>
  <si>
    <t>MIKROFON INSTRUMENTALNY DO WIOLONCZELI</t>
  </si>
  <si>
    <t>MIKROFON INSTRUMENTALNY DO KONTRABASU</t>
  </si>
  <si>
    <t xml:space="preserve">ZESTAW MOBILNEGO NAGŁOŚNIENIA </t>
  </si>
  <si>
    <t>KOLUMNA AKTYWNA</t>
  </si>
  <si>
    <t>KOLUMNA PASYWNA</t>
  </si>
  <si>
    <t>SUBWUFER AKTYWNY</t>
  </si>
  <si>
    <t>KOLUMNA AKTYWNA  głośnik wysokotonowy 1,4'</t>
  </si>
  <si>
    <t xml:space="preserve">STEROWNIK KONTROLER DMX </t>
  </si>
  <si>
    <t>MIKROFON INSTRUMENTALNY DO SKRZYPIEC, SZT 4 X 1241,00</t>
  </si>
  <si>
    <t>MIKROFON WOKALOWY SHURE BETA 58A SZT.4 x 614,00</t>
  </si>
  <si>
    <t>REFLEKTOR PAR KRÓTKI SZT 8 X 129,00</t>
  </si>
  <si>
    <t>REFLEKTOR PAR DŁUGI 8 X 139,00</t>
  </si>
  <si>
    <t>REFLEKTOR PROFILOWY SZT 4 X 1454,00</t>
  </si>
  <si>
    <t>DIMMER DMX SZT 4 X 435,00</t>
  </si>
  <si>
    <t>Klub Dziecięcy w Więcborku</t>
  </si>
  <si>
    <t>Magiczny dywan</t>
  </si>
  <si>
    <t>Urządzenie wielofunkc.BROTHER DCP-T310</t>
  </si>
  <si>
    <t>LAPTOP LENOVO IdeaPad</t>
  </si>
  <si>
    <t>VII-VIII 2018r. termomodernizacja</t>
  </si>
  <si>
    <t>modernizacja (część ) w 2017 r.</t>
  </si>
  <si>
    <t>Tablet</t>
  </si>
  <si>
    <t xml:space="preserve">Klimatyzator LG S12EQ 3W ścienny </t>
  </si>
  <si>
    <t>Laptop HP 14"</t>
  </si>
  <si>
    <t>Wiata na targowisku nr 4</t>
  </si>
  <si>
    <t>Wiata na targowisku nr 3</t>
  </si>
  <si>
    <t>2014</t>
  </si>
  <si>
    <t>stropodach, drewno</t>
  </si>
  <si>
    <t>Wiata na targowisku nr 2</t>
  </si>
  <si>
    <t>Wiata na targowisku nr 13</t>
  </si>
  <si>
    <t>Wiata na targowisku nr 1</t>
  </si>
  <si>
    <t>Budynek WC na targowisku</t>
  </si>
  <si>
    <t xml:space="preserve">Wiata drewniana na plaży w Czarmuniu </t>
  </si>
  <si>
    <t>2018</t>
  </si>
  <si>
    <t>drewno</t>
  </si>
  <si>
    <t xml:space="preserve">pomost stały i pływający </t>
  </si>
  <si>
    <t>pomost stały</t>
  </si>
  <si>
    <t xml:space="preserve">pomost stały </t>
  </si>
  <si>
    <t>pomost przy hangarze</t>
  </si>
  <si>
    <t xml:space="preserve">Jezioro Więcborskie przy Plaży Miejskiej </t>
  </si>
  <si>
    <t>Jezioro Gardzinowo w Lubczy</t>
  </si>
  <si>
    <t>plaża w Śmiłowie</t>
  </si>
  <si>
    <t>Jezioro Więcborskie przy Plaży Miejskiej (kajakarnia)</t>
  </si>
  <si>
    <t>Budynek kaplicy na cmentarzu ofiar wojennych w Karolewie</t>
  </si>
  <si>
    <t>Karolewo</t>
  </si>
  <si>
    <t>drewniana, blachodachówka</t>
  </si>
  <si>
    <t>2016</t>
  </si>
  <si>
    <t>2015</t>
  </si>
  <si>
    <t>Więcbork, ul. Gdańska</t>
  </si>
  <si>
    <t>garaż OSP Pęperzyn</t>
  </si>
  <si>
    <t>1973</t>
  </si>
  <si>
    <t>Pęperzyn 25B</t>
  </si>
  <si>
    <t>infromacje o remontach</t>
  </si>
  <si>
    <t>Świetlica wiejska - 156,70 m2  mieszk.komun.50,86 m2</t>
  </si>
  <si>
    <t xml:space="preserve"> Szkoła Podstawowa w Runowie Krajeńskim</t>
  </si>
  <si>
    <t xml:space="preserve"> Szkoła Podstawowa w Zakrzewku</t>
  </si>
  <si>
    <t>Tabela nr 4</t>
  </si>
  <si>
    <t>rodzaj wartości (księgowa brutto - KB / odtworzeniowa - O)</t>
  </si>
  <si>
    <t xml:space="preserve">PSZOK: Brodzik dezynfekcyjny -wartość księgowa brutto 2045,01 zł, staw stabilizacyjny   - wartość księgowa brutto 149 166,14 zł, przepompownia PS i Pp 2 sztuki- wartość księgowa brutto 35 103,24 zł, podczyszczalnia ocieku wartość księgowa brutto 47 663,27 zł - rury PCV, piezometry  wartość księgowa brutto 5885,00 zł -stalowe, ogrodzenie z siatki stalowej wartość księgowa brutto 21 553,94 zł, niecka składowa  - wartość księgowa brutto   468 356,07 zł,  drogi wewnętrzne wartość księgowa brutto 22 845,18 zł -płyty żelbetonowe, waga elektryczna wartość księgowa brutto 42 464,50 zł -waga najazdowa  samochodowa, belownica- wartość księgowa brutto 51 980,00 zł urządzenie do ściskania, wiata budowlana wartość księgowa brutto 51.853,00 zł konstrukcja stalowa, budynek socjalno-bytowy wartość księgowa brutto 92 051,16 zł kontenerowy  na płycie betonowej, </t>
  </si>
  <si>
    <t xml:space="preserve">Dalkowo  działka 116/1 </t>
  </si>
  <si>
    <t>n</t>
  </si>
  <si>
    <t>2021</t>
  </si>
  <si>
    <t>Budynek - Centrum Aktrywności Loklanej</t>
  </si>
  <si>
    <t>zabezpieczenia p.poż.i alarm włamaniowy</t>
  </si>
  <si>
    <t>Więcbork ul.Rybacka 11a</t>
  </si>
  <si>
    <t>cegła, suporex (bloczki gazobetonowe)</t>
  </si>
  <si>
    <t>konstrukacja drewniana, pokrycie: dachówka i papa termozgrzewalna,</t>
  </si>
  <si>
    <t>Drukarka 3D ZORTRAX M200 PLUS</t>
  </si>
  <si>
    <t>Drukarka Canon PIXMA TR150</t>
  </si>
  <si>
    <t>Drukarka EPSON MFP ITS</t>
  </si>
  <si>
    <t>Drukarka HP Laser Jet Pro</t>
  </si>
  <si>
    <t xml:space="preserve">BROTHER MFC-J 3530DW - urządzenie wielofunkcyjne </t>
  </si>
  <si>
    <t xml:space="preserve">EPSON Eco Tank - urządzenie wielofunkcyjne </t>
  </si>
  <si>
    <t xml:space="preserve">EPSON MFP ITS - urządzenie wielofunkcyjne </t>
  </si>
  <si>
    <t>notebook ACER NITRO 5 15,6</t>
  </si>
  <si>
    <t>Budynek szkolny wraz z salą gimnastyczną i łącznikiem</t>
  </si>
  <si>
    <t>budynek gospodarczy Nr 1</t>
  </si>
  <si>
    <t>budynek gospodarczy Nr 2</t>
  </si>
  <si>
    <t>magazynek przy Sali gimnastycznej</t>
  </si>
  <si>
    <t>Plac zabaw</t>
  </si>
  <si>
    <t>budynek sanitarno-szatniowy Orlik</t>
  </si>
  <si>
    <t>oświetlenie boisk Orlik</t>
  </si>
  <si>
    <t>boisko wielofunkcyjne Orlik</t>
  </si>
  <si>
    <t>boisko do piłki nożnej Orlik</t>
  </si>
  <si>
    <t>ogrodzenie boisk Orlik</t>
  </si>
  <si>
    <t>monitoring, alarm, gasnice, hydranty</t>
  </si>
  <si>
    <t>Wyzwolenia19</t>
  </si>
  <si>
    <t>kratowka</t>
  </si>
  <si>
    <t>gipsowe, podwieszane, uzupelnione watą szklaną</t>
  </si>
  <si>
    <t>gazobeton, bloczki betonowe</t>
  </si>
  <si>
    <t>płyta wielowarstwowa</t>
  </si>
  <si>
    <t>nie wystepuje</t>
  </si>
  <si>
    <t>gaśnice, hydrant, czujniki</t>
  </si>
  <si>
    <t>podświetlana tablica</t>
  </si>
  <si>
    <t>magiczna podłoga</t>
  </si>
  <si>
    <t>zmywarka</t>
  </si>
  <si>
    <t>pralka</t>
  </si>
  <si>
    <t>radio</t>
  </si>
  <si>
    <t>niszczarka</t>
  </si>
  <si>
    <t>Szkola Podstawowa imi. Marii Konopnickiej w Pęperzynie</t>
  </si>
  <si>
    <t>w budynku realizowane sązajęcia w zakresie oświaty</t>
  </si>
  <si>
    <t xml:space="preserve">częściowe ogrodzenie  </t>
  </si>
  <si>
    <t>Wymiana na polbruk</t>
  </si>
  <si>
    <t>szlaki komunikacyjne wokół szkoły</t>
  </si>
  <si>
    <t>2010 i 2012r.</t>
  </si>
  <si>
    <t>Budynek gospodarczy - blaszany</t>
  </si>
  <si>
    <t>magzayn</t>
  </si>
  <si>
    <t>2021r.</t>
  </si>
  <si>
    <t>alarm</t>
  </si>
  <si>
    <t>blaszany</t>
  </si>
  <si>
    <t>blaszane</t>
  </si>
  <si>
    <t>Monitor interaktywny</t>
  </si>
  <si>
    <t>Kopiarka OLIVETTI</t>
  </si>
  <si>
    <t xml:space="preserve">Tablety </t>
  </si>
  <si>
    <t>Laptopy</t>
  </si>
  <si>
    <t>Tablety YOGA</t>
  </si>
  <si>
    <t>Tablety HUAWEI</t>
  </si>
  <si>
    <t>placówka oświatowa</t>
  </si>
  <si>
    <t>Więcbork, ul Gdańska 13</t>
  </si>
  <si>
    <t>Papa termozgrzewalna</t>
  </si>
  <si>
    <t>komputer stacjonarny</t>
  </si>
  <si>
    <t xml:space="preserve">Laptop </t>
  </si>
  <si>
    <t>urządzenie wielofunkcyjne</t>
  </si>
  <si>
    <t xml:space="preserve">Ogrodzenie </t>
  </si>
  <si>
    <t>Nawierzchnia gumowa  na zewnątrz</t>
  </si>
  <si>
    <t>Termomodernizacja</t>
  </si>
  <si>
    <t>Zakrzewek 25</t>
  </si>
  <si>
    <t>pustak żużlowy, cegła</t>
  </si>
  <si>
    <t>cegła, drewno</t>
  </si>
  <si>
    <t>Monitor HP używany</t>
  </si>
  <si>
    <t>Monitor Hp używany</t>
  </si>
  <si>
    <t>Komuter HP używany</t>
  </si>
  <si>
    <t>Tablet Lenovo</t>
  </si>
  <si>
    <t>użyteczności publicznej</t>
  </si>
  <si>
    <t xml:space="preserve">komputer ASUS A10 V222FAK-BA050R 21,5" FHD/i5-10210U/8GB/SSD256GB/UHD/W10PRx64 </t>
  </si>
  <si>
    <t>urządzenie wielofunkcyjne Olivetti d-Copia 255MF</t>
  </si>
  <si>
    <t>smartfon XIAOMI REDMI 9C 3+64GB MIDNIGHT GRAY</t>
  </si>
  <si>
    <t xml:space="preserve">notebook ACER TRAVELMATE P2 TMP215-52 15,6" FHD i5 10210U/8GB/SSD256GB/UHD/W10 PR czarny 3Y </t>
  </si>
  <si>
    <t>tablet graficzny WACOM Intuos M (CTL-6100WLK-N)</t>
  </si>
  <si>
    <t>tablet Samsung Galaxy TAB A+Mówik Pro+Etui tablet</t>
  </si>
  <si>
    <t xml:space="preserve">Świetlica Środowiskowa, ul. Pocztowa 16, 89-410 Więcbork </t>
  </si>
  <si>
    <t xml:space="preserve">Centrum Aktywności Seniora, ul. Mickiewicza 22B, 89-410 Więcbork </t>
  </si>
  <si>
    <t>oczyszczacz powietrza PANASONIC</t>
  </si>
  <si>
    <t>leżanka elektryczna do masażu AZZURO</t>
  </si>
  <si>
    <t>bieżnia F9R Dual BH Fitnes</t>
  </si>
  <si>
    <t>maszyna do szycia Łucznik Mini</t>
  </si>
  <si>
    <t>myjka do okien KARCHER</t>
  </si>
  <si>
    <t>Notebook HP 255 G7 15,6" FHD</t>
  </si>
  <si>
    <t>Notebook ASUS 15,6" FHD</t>
  </si>
  <si>
    <t>Odległość od zbiornika wodnego</t>
  </si>
  <si>
    <t>400 m</t>
  </si>
  <si>
    <t>Smartfon Xiaomi Minote 1096/128GB</t>
  </si>
  <si>
    <t>Komputer FUJITSUi5-4590/8GB</t>
  </si>
  <si>
    <t>1.</t>
  </si>
  <si>
    <t xml:space="preserve">Zestaw komputerowy </t>
  </si>
  <si>
    <t>Projektor multimedialny</t>
  </si>
  <si>
    <t>Drukarka atramentowa</t>
  </si>
  <si>
    <t>Drukarka atramentowa /A3/</t>
  </si>
  <si>
    <t>Laptoppoleas/ngowy DELL 14"</t>
  </si>
  <si>
    <t>Notebook HP slitebook 15,6"</t>
  </si>
  <si>
    <t>Czytnik książek elektronicznych /10 szt/</t>
  </si>
  <si>
    <t>Miejsko – Gminna Biblioteka Publiczna w Więcborku ul. gen. J. Hallera 22, 89-410 Więcbork i Oddział dla dzieci ul. Rybacka 11A 89-410 Więcbork</t>
  </si>
  <si>
    <t>2.</t>
  </si>
  <si>
    <t>3.</t>
  </si>
  <si>
    <t xml:space="preserve">Filia Biblioteki w Runowie Krajeńskim, Runowo Krajeńskie 58, 89-421 Runowo Krajeńskie </t>
  </si>
  <si>
    <t>Trylinak-drogi</t>
  </si>
  <si>
    <t xml:space="preserve">alarm, monitoring,gaśnice </t>
  </si>
  <si>
    <t>płaski betonowy + styropapa</t>
  </si>
  <si>
    <t>Skaner Epson</t>
  </si>
  <si>
    <t>Urządzenie wielofunkcyjne HP</t>
  </si>
  <si>
    <t xml:space="preserve">Laptop Lenovo </t>
  </si>
  <si>
    <t>Więcbork, ul. Pocztowa 16</t>
  </si>
  <si>
    <t>gaśnice (2 szt), instalacja alarmowa</t>
  </si>
  <si>
    <t>38</t>
  </si>
  <si>
    <t>307</t>
  </si>
  <si>
    <t>oswiata</t>
  </si>
  <si>
    <t xml:space="preserve">system alarmowy,gaśnice,hydranty </t>
  </si>
  <si>
    <t>Więcbork,Aleja 600 lecia 4</t>
  </si>
  <si>
    <t>system alarmowy,</t>
  </si>
  <si>
    <t>jezioro ok. 600 m</t>
  </si>
  <si>
    <t>Przebudowa i rozbudowa 2020 r.</t>
  </si>
  <si>
    <t>bardz dobre</t>
  </si>
  <si>
    <t>bardzo dobra</t>
  </si>
  <si>
    <t>500 m</t>
  </si>
  <si>
    <t>bardo dobra</t>
  </si>
  <si>
    <t>tak-częściowo</t>
  </si>
  <si>
    <t>nie  dotyczy</t>
  </si>
  <si>
    <t>Kserokopiarka OLIVIETTI d COPIA 255 MF(umowa-lesing)</t>
  </si>
  <si>
    <t>Szorowarka jednotarczowa IPC SD 17 HD</t>
  </si>
  <si>
    <t>Odkurzacz wodny V-WD27</t>
  </si>
  <si>
    <t>Tablica iteraktywna 80"</t>
  </si>
  <si>
    <t>KYOCERA M6230c i dn -kserokopiarjka</t>
  </si>
  <si>
    <t>Magiczny dywan z pakietami gier</t>
  </si>
  <si>
    <t>Laptop-15,6"- 3 sztuk</t>
  </si>
  <si>
    <t>NOTEBOOK HP i 5-1021/8GB/256GB SSD/15,6" HD</t>
  </si>
  <si>
    <t>Laptop ASUS X509F-3 sztuki</t>
  </si>
  <si>
    <t>Laptop ASUS X509F-6 sztuk</t>
  </si>
  <si>
    <t>Tablet Huawei Media Pad 5-25 sztuk</t>
  </si>
  <si>
    <t>Ekspres SIMENS TQ500 (BIEL-INOX)</t>
  </si>
  <si>
    <t>Lodówka PHILCO PTB 911 W</t>
  </si>
  <si>
    <t xml:space="preserve">Gmina Więcbork </t>
  </si>
  <si>
    <t>Dożynki Gminne ok. 300 osób</t>
  </si>
  <si>
    <t xml:space="preserve">Kserokopiarka  </t>
  </si>
  <si>
    <t>2019 r.</t>
  </si>
  <si>
    <t>gaśnice, hydranty, alarmy</t>
  </si>
  <si>
    <t>alarm, 6 gaśnic typu GP 6x, 4 hydranty</t>
  </si>
  <si>
    <t>gasnice 10 szt,hydrant 1sz,instalacja alarmowa 9sygnał do dyrektora,wożźnego0, kraty w oknach</t>
  </si>
  <si>
    <t>"</t>
  </si>
  <si>
    <t>dblacha</t>
  </si>
  <si>
    <t>Tablety szt 5</t>
  </si>
  <si>
    <t>laptopy szt 4</t>
  </si>
  <si>
    <t>laptopy 3 szt + MONITOR INTERAKTYWNY</t>
  </si>
  <si>
    <t>plac zabaw, szatnia, orlik</t>
  </si>
  <si>
    <t>boisko, stołówka</t>
  </si>
  <si>
    <t>boisko</t>
  </si>
  <si>
    <t>ok. 1 km</t>
  </si>
  <si>
    <t>parownica KARCHER</t>
  </si>
  <si>
    <t>Przedszkole Gminne "Niezapominajka" w Więcborku wraz z Klubem Dziecięcym</t>
  </si>
  <si>
    <t>wartość odtworzeniowa 2022</t>
  </si>
  <si>
    <t>Wiata magazynowa dwuczęściowa</t>
  </si>
  <si>
    <t>Więcbork ul.Mickiewicza 22</t>
  </si>
  <si>
    <t>Kort tenisowy</t>
  </si>
  <si>
    <t xml:space="preserve">Boisko sportowe </t>
  </si>
  <si>
    <t>ul.Hallera 24</t>
  </si>
  <si>
    <t>BOWiD 1</t>
  </si>
  <si>
    <t>płyty żelbetowe wielootworowe</t>
  </si>
  <si>
    <t>Pęperzyn 43l</t>
  </si>
  <si>
    <t>ul.Gdańska 20</t>
  </si>
  <si>
    <t>ul.Złotowska 58</t>
  </si>
  <si>
    <t>Jeleń 21</t>
  </si>
  <si>
    <t>stropodach o konstrukcji stalowej pokryty papą</t>
  </si>
  <si>
    <t>lokal mieszkalny</t>
  </si>
  <si>
    <t>ul.Kasztanowa 3</t>
  </si>
  <si>
    <t xml:space="preserve">lokal mieszkalny </t>
  </si>
  <si>
    <t>ul.Górna 4</t>
  </si>
  <si>
    <t>budynek stacji wodociagowej</t>
  </si>
  <si>
    <t>budynek stacji wodociągowej</t>
  </si>
  <si>
    <t>budynek gospodarczy na cmentarzu komunalnym</t>
  </si>
  <si>
    <t xml:space="preserve">pod działalność </t>
  </si>
  <si>
    <t>socjalny,toaleta</t>
  </si>
  <si>
    <t>brak danych</t>
  </si>
  <si>
    <t>monitoring,gasnice</t>
  </si>
  <si>
    <t>monitoring.gaśnice</t>
  </si>
  <si>
    <t>gaśnice hydranty</t>
  </si>
  <si>
    <t>monitoring,gaśnice</t>
  </si>
  <si>
    <t>pozamykane,gaśnice</t>
  </si>
  <si>
    <t>Runowo</t>
  </si>
  <si>
    <t>Więcbork-Wyzwolenia</t>
  </si>
  <si>
    <t>Więcbork -Wyzwolenia</t>
  </si>
  <si>
    <t>zelbet</t>
  </si>
  <si>
    <t>Budynek stacji wodociągowej i garaż</t>
  </si>
  <si>
    <t>gaśnice ,dozorowane,monitoring</t>
  </si>
  <si>
    <t xml:space="preserve">Więcbork ul.Brzozowa </t>
  </si>
  <si>
    <t xml:space="preserve">NIE </t>
  </si>
  <si>
    <t>Dell</t>
  </si>
  <si>
    <t>Oczyszczania ścieków Runowo Młyn z  gminną kanalizacją</t>
  </si>
  <si>
    <t>Więcbork stacja wodociągowa ul.Brzozowa i sieć wodociągowa gmina Więcbork</t>
  </si>
  <si>
    <t>Punkt Selektywnej Zbiórki Odpadów Dalkowo</t>
  </si>
  <si>
    <t>gaśnice ,monitoring,dozór</t>
  </si>
  <si>
    <t>alarm, gaśnice, dozór 24 godz-na oczyszczalni</t>
  </si>
  <si>
    <t>gaśnice,pozamykane</t>
  </si>
  <si>
    <t>boisko wielofunkcyjne</t>
  </si>
  <si>
    <t>ul. Szkolna 1, Sypniewo</t>
  </si>
  <si>
    <t>Monitor LCD 65 cali</t>
  </si>
  <si>
    <t>drukarka 3d 3 sztuki</t>
  </si>
  <si>
    <t>zestwa naglaśniający</t>
  </si>
  <si>
    <t>ploter</t>
  </si>
  <si>
    <t>tablet lenovo 2 sztuki</t>
  </si>
  <si>
    <t>laptop  lenovo V15 5 sztuk</t>
  </si>
  <si>
    <t>maszyny do szycia 10sztuk</t>
  </si>
  <si>
    <t>termomodernizacja budynku  w 2012r.</t>
  </si>
  <si>
    <t>Wirtualne laboratorium przedmiotowe, (okulary wirtualne) - 4 sztuki</t>
  </si>
  <si>
    <t>Aparat fotograficzny CANON PowerShot G7</t>
  </si>
  <si>
    <t xml:space="preserve">Laptop ACER </t>
  </si>
  <si>
    <t>Drukarka 3D</t>
  </si>
  <si>
    <t>Laptop HP</t>
  </si>
  <si>
    <t>komputer ADAX VERSO WXPC 10400 C5 10400/510/8GB/512GB/W10PX64/OFFICE 2021/klawiatura/mysz, monitor (nr inw.: 013/21/17/MGOPS)</t>
  </si>
  <si>
    <t>urządzenie wielofunkcyjne atramentowe Epson EcoTank ITS L6170 (nr inw.: 013/21/332/MGOPS-ŚŚ)</t>
  </si>
  <si>
    <t>notebook LENOVO V14-IL 14"FHD/15-1035G1/8GB/ SSD256GB/UHD/10PR GREY/torba/mysz/MS OFFICE 2021 H&amp;B     (nr inw.: 013/21/15/MGOPS)</t>
  </si>
  <si>
    <t>notebook LENOVO V14-IL 14"FHD/15-1035G1/8GB/ SSD256GB/UHD/10PR GREY/torba/mysz/MS OFFICE 2021 H&amp;B     (nr inw.: 013/21/16/MGOPS)</t>
  </si>
  <si>
    <t>aparat Nikon D5600      (nr inw.: 013/21/21/MGOPS)</t>
  </si>
  <si>
    <t>notebook 15,6" Toshiba Dynabook SATELLITE PRO C50 i5-1035G1/16GB/256/W10     (nr inw.: 013/22/1/MGOPS-PAL EFS)</t>
  </si>
  <si>
    <t>notebook Toshiba C 50-H 100 W10PRO i5-1035G1/ 8GB RAM/512GB SSD/torba/mysz   (nr inw.: 013/22/8/MGOPS-CAS EFS)</t>
  </si>
  <si>
    <t>notebook Toshiba C 50-H 100 W10PRO i5-1035G1/ 8GB RAM/512GB SSD/torba/mysz   (nr inw.: 013/22/9/MGOPS-CAS EFS)</t>
  </si>
  <si>
    <t>notebook Toshiba C 50-H 100 W10PRO i5-1035G1/ 8GB RAM/512GB SSD/torba/mysz   (nr inw.: 013/22/10/MGOPS-CAS EFS)</t>
  </si>
  <si>
    <t>notebook Toshiba C 50-H 100 W10PRO i5-1035G1/ 8GB RAM/512GB SSD/torba/mysz   (nr inw.: 013/22/11/MGOPS-CAS EFS)</t>
  </si>
  <si>
    <t>notebook Toshiba C 50-H 100 W10PRO i5-1035G1/ 8GB RAM/512GB SSD/torba/mysz   (nr inw.: 013/22/12/MGOPS-CAS EFS)</t>
  </si>
  <si>
    <t>notebook Toshiba C 50-H 100 W10PRO i5-1035G1/ 8GB RAM/512GB SSD/torba/mysz   (nr inw.: 013/22/13/MGOPS-CAS EFS)</t>
  </si>
  <si>
    <t>modernizacja Sali kinowej w budynku 31-12-2021 wielkość poniesinych nakładów          582 300,52</t>
  </si>
  <si>
    <t>termomodernizacja budynku WDK 2021 rok,poniesione nakłady                             1 969 241,09</t>
  </si>
  <si>
    <t>styropapa</t>
  </si>
  <si>
    <t xml:space="preserve"> bardz dobry</t>
  </si>
  <si>
    <t>Elektroniczna maszyna brajlowska</t>
  </si>
  <si>
    <t>Aparat fotograficzny canon</t>
  </si>
  <si>
    <t>Apple i Mac Retina 5K 27</t>
  </si>
  <si>
    <t>Drukarka 3 D</t>
  </si>
  <si>
    <t>Urządzenie wielofunkcyjne Epson</t>
  </si>
  <si>
    <t>Ploter</t>
  </si>
  <si>
    <t>Mikser 12- kanałowy</t>
  </si>
  <si>
    <t>Zestaw nagłośnieniowy</t>
  </si>
  <si>
    <t>Drukarka 3D Flashforge Adventurer</t>
  </si>
  <si>
    <t>Aparat fotograficzny z funkcja kamery - LPLP</t>
  </si>
  <si>
    <t>Gimbal do aparatu fotograficznego i kamery</t>
  </si>
  <si>
    <t>Goglae Wirtualnej Rzeczywistości wraz  z akcesoriami i oprogramowaniem x 2 sztuki</t>
  </si>
  <si>
    <t>Laptop ACER Extensa 15 EX215-22 15,6"FHD/Ryzen TM</t>
  </si>
  <si>
    <t>Gogle  (8) Class VR 64 wirtualne labolatorium przyszłosci x 6 sztuk</t>
  </si>
  <si>
    <t>Gogle  (4) Class VR 64 wirtualne labolatorium przyszłosci x 6 sztuk</t>
  </si>
  <si>
    <t>Rejestrator BCS-XVR 1601-IV-wewnątrz budynku</t>
  </si>
  <si>
    <t>SWITCH Zarządzalny D-Link DGS-1210-26-</t>
  </si>
  <si>
    <t>Kamera BCS-T04200IR3, 6MMHD-CVT - 4 sztuki</t>
  </si>
  <si>
    <t>Tablet Lenovo 10 szt x 970,00</t>
  </si>
  <si>
    <t>Tablet graficzny 2 szt. x 679,00</t>
  </si>
  <si>
    <t>Laptop ASUS 1 szt.</t>
  </si>
  <si>
    <t>Laptop ASUS 7 szt. x 2250,00</t>
  </si>
  <si>
    <t>Monitoring wizyjny wewnętrzny</t>
  </si>
  <si>
    <t xml:space="preserve">acer Aspire 3 A315-34-C552 </t>
  </si>
  <si>
    <t>NIE DOTYCZY</t>
  </si>
  <si>
    <t>monitor interaktywny</t>
  </si>
  <si>
    <t>monitor  interaktywny</t>
  </si>
  <si>
    <t xml:space="preserve">monitor interaktywny  </t>
  </si>
  <si>
    <t>Laptopy - 6 sztuk- 2700  za 1 sztukę</t>
  </si>
  <si>
    <t>drukarka atramentowa Epson L810</t>
  </si>
  <si>
    <t>urządzenie wielofunkcyjne Epson L3251</t>
  </si>
  <si>
    <t>niszczarka Fellowes</t>
  </si>
  <si>
    <t>wzmacniacz Acces Point Ubiquiti</t>
  </si>
  <si>
    <t>lodówka Beko</t>
  </si>
  <si>
    <t>dysk zewnętrzny Hdd Verbatin</t>
  </si>
  <si>
    <t>dysk przenośny Segate One Touch</t>
  </si>
  <si>
    <t xml:space="preserve">ogrzewacz wody </t>
  </si>
  <si>
    <t>głosnik BT EXTRA BASS SONY</t>
  </si>
  <si>
    <t>robot Planetarny Clatronik KM3765</t>
  </si>
  <si>
    <t>Szkoła Podstawowa  w Jastrzębcu z Oddziałami Integracyjnymi</t>
  </si>
  <si>
    <t>Szkoła Podstawowa w Jastrzębcu z Oddziałami Integracyjnymi</t>
  </si>
  <si>
    <t>Tablet LENOVO TABM 10-9 sztuk</t>
  </si>
  <si>
    <t>razem</t>
  </si>
  <si>
    <t>66</t>
  </si>
  <si>
    <t>Budżet roczy</t>
  </si>
  <si>
    <t>8411Z, 8412Z, 8413Z</t>
  </si>
  <si>
    <t>BUDYNEK MIESZKALNY UL. NA SKARPIE 6</t>
  </si>
  <si>
    <t>MIESZKALNY</t>
  </si>
  <si>
    <t>UL. Na Skarpie 6</t>
  </si>
  <si>
    <t>Wiata drewniana w Borzyszkowie</t>
  </si>
  <si>
    <t>Budynek gospodarczy z wiąta we wsi Zgniłka</t>
  </si>
  <si>
    <t>Zgniłka</t>
  </si>
  <si>
    <t>pustak, cegła</t>
  </si>
  <si>
    <t>frewniana, eternit</t>
  </si>
  <si>
    <t xml:space="preserve">zły </t>
  </si>
  <si>
    <t>Urządzenie wielofunkcyjne laserowe HP PRO</t>
  </si>
  <si>
    <t>Urządzenie wielofunkcyjne laserowe HP Pro</t>
  </si>
  <si>
    <t xml:space="preserve">laptop LENOVO Legion </t>
  </si>
  <si>
    <t>notebook Lenovo Thinkbook 15G4 IAP Z OPROGRAMOWANIEM</t>
  </si>
  <si>
    <t xml:space="preserve">Zestaw monitoringu placu zabaw w Sypniewie </t>
  </si>
  <si>
    <t xml:space="preserve">Monitoring Jeziora Więcborskiego i Jeziora Młyńskiego </t>
  </si>
  <si>
    <t>01.01.2024</t>
  </si>
  <si>
    <t>02.01.2023</t>
  </si>
  <si>
    <t>ciężarowy pożarniczy</t>
  </si>
  <si>
    <t>BDJ 5826</t>
  </si>
  <si>
    <t>04479</t>
  </si>
  <si>
    <t>Jelcz</t>
  </si>
  <si>
    <t>OSP Suchorączek</t>
  </si>
  <si>
    <t>23.11.2024</t>
  </si>
  <si>
    <t>specjalny pożarniczy</t>
  </si>
  <si>
    <t>CSE01KG</t>
  </si>
  <si>
    <t>WFOLXXGGVLWR96716</t>
  </si>
  <si>
    <t>Transit</t>
  </si>
  <si>
    <t>Ford</t>
  </si>
  <si>
    <t>OSP Jastrzębiec</t>
  </si>
  <si>
    <t>pożarn. - ratowniczy</t>
  </si>
  <si>
    <t>CSE K909</t>
  </si>
  <si>
    <t>UFOLXXGBFL 2P02968</t>
  </si>
  <si>
    <t>OSP Zakrzewek</t>
  </si>
  <si>
    <t>03.12.1993</t>
  </si>
  <si>
    <t>pożarniczy</t>
  </si>
  <si>
    <t>CSE 97KK</t>
  </si>
  <si>
    <t>WV2ZZZ70ZPH128654</t>
  </si>
  <si>
    <t>T4 2,0KAT</t>
  </si>
  <si>
    <t>Volkswagen</t>
  </si>
  <si>
    <t>przycz. poż.</t>
  </si>
  <si>
    <t>BYU452D</t>
  </si>
  <si>
    <t>P2700299</t>
  </si>
  <si>
    <t>SAM</t>
  </si>
  <si>
    <t>przycz. węż.</t>
  </si>
  <si>
    <t>OSP Runowo</t>
  </si>
  <si>
    <t>09.12.1993</t>
  </si>
  <si>
    <t>CSE 98KK</t>
  </si>
  <si>
    <t>WV2ZZZ70ZPH128082</t>
  </si>
  <si>
    <t>Transporter 2,0KAT</t>
  </si>
  <si>
    <t>przyczepka lekka</t>
  </si>
  <si>
    <t>CSE 08KY</t>
  </si>
  <si>
    <t>SZR10000090001821</t>
  </si>
  <si>
    <t>Boro BR1 SZF2</t>
  </si>
  <si>
    <t>przyczepka</t>
  </si>
  <si>
    <t>radiowóz operacyjny</t>
  </si>
  <si>
    <t>CSE 98AF</t>
  </si>
  <si>
    <t>SUPB30CEHWW875861</t>
  </si>
  <si>
    <t>ATU Plus</t>
  </si>
  <si>
    <t>Polonez</t>
  </si>
  <si>
    <t>wózek wężowy</t>
  </si>
  <si>
    <t>BYW 507V</t>
  </si>
  <si>
    <t>P2700318</t>
  </si>
  <si>
    <t>WW-200</t>
  </si>
  <si>
    <t>wózek węż.</t>
  </si>
  <si>
    <t>OSP Zabartowo</t>
  </si>
  <si>
    <t>CSE 98JS</t>
  </si>
  <si>
    <t>WVZZZZ70ZPH128000</t>
  </si>
  <si>
    <t>Transporter</t>
  </si>
  <si>
    <t>OSP Lubcza</t>
  </si>
  <si>
    <t>BCS 5961</t>
  </si>
  <si>
    <t>SUJP422CCR0000046</t>
  </si>
  <si>
    <t>010R</t>
  </si>
  <si>
    <t xml:space="preserve">specjalny </t>
  </si>
  <si>
    <t>CSE 20SX</t>
  </si>
  <si>
    <t>WAX024070007</t>
  </si>
  <si>
    <t>LAND ROVER</t>
  </si>
  <si>
    <t>4930 kg</t>
  </si>
  <si>
    <t>07.12.2009</t>
  </si>
  <si>
    <t>CSE 98KG</t>
  </si>
  <si>
    <t>WMAN04ZZ19Y234342</t>
  </si>
  <si>
    <t>TGL 12.240</t>
  </si>
  <si>
    <t>MAN</t>
  </si>
  <si>
    <t>OSP Sypniewo</t>
  </si>
  <si>
    <t>samochód specjalny pożarniczy</t>
  </si>
  <si>
    <t>CSE5S98</t>
  </si>
  <si>
    <t>YV2T0Y1B0LZ128305</t>
  </si>
  <si>
    <t>FL</t>
  </si>
  <si>
    <t>VOLVO</t>
  </si>
  <si>
    <t>CSE 19XG</t>
  </si>
  <si>
    <t>WFOVXXBDFV2G68088</t>
  </si>
  <si>
    <t>CSE 97TG</t>
  </si>
  <si>
    <t>WMAN38ZZ8EY305819</t>
  </si>
  <si>
    <t>18.340</t>
  </si>
  <si>
    <t>Man TGM</t>
  </si>
  <si>
    <t>CSE M219</t>
  </si>
  <si>
    <t>SU9PC400X60GK1030</t>
  </si>
  <si>
    <t>ZEPIA S.CYMERMAN</t>
  </si>
  <si>
    <t>CSE T785</t>
  </si>
  <si>
    <t>SUZ055417 W0003697</t>
  </si>
  <si>
    <t>Lublin II</t>
  </si>
  <si>
    <t>CSE 31GY</t>
  </si>
  <si>
    <t>SWNB7500008E037826</t>
  </si>
  <si>
    <t>NIEWIADÓW B750</t>
  </si>
  <si>
    <t xml:space="preserve">przyczepka </t>
  </si>
  <si>
    <t>OSP Więcbork</t>
  </si>
  <si>
    <t>BGV 2537</t>
  </si>
  <si>
    <t>P2700298</t>
  </si>
  <si>
    <t>CSE3L98</t>
  </si>
  <si>
    <t>WF0XXXTTFX7D22099</t>
  </si>
  <si>
    <t>Tourneo</t>
  </si>
  <si>
    <t>OSP Pęperzyn</t>
  </si>
  <si>
    <t>samochód osobowy</t>
  </si>
  <si>
    <t>CSE98KT</t>
  </si>
  <si>
    <t>WF0LZZGGVLVK92745</t>
  </si>
  <si>
    <t>Transit 2,0</t>
  </si>
  <si>
    <t>immobiliser</t>
  </si>
  <si>
    <t>08.12.2005-zagranica 09.08.2011-kraj</t>
  </si>
  <si>
    <t>CSE 63NE</t>
  </si>
  <si>
    <t>WF0GXXPSSG5K25327</t>
  </si>
  <si>
    <t>GALAXY 1,9 TDI</t>
  </si>
  <si>
    <t xml:space="preserve">FORD  </t>
  </si>
  <si>
    <t>osobowy</t>
  </si>
  <si>
    <t>CSE2F40</t>
  </si>
  <si>
    <t>W0L0XCF069431121143</t>
  </si>
  <si>
    <t>Combo</t>
  </si>
  <si>
    <t>Opel</t>
  </si>
  <si>
    <t>ciężarowy</t>
  </si>
  <si>
    <t>CSE 50XX</t>
  </si>
  <si>
    <t>VN1H9CMK636150767</t>
  </si>
  <si>
    <t>Movano</t>
  </si>
  <si>
    <t>ciągnik</t>
  </si>
  <si>
    <t>CSE 39XU</t>
  </si>
  <si>
    <t>M1032HA1030734</t>
  </si>
  <si>
    <t>Ceres M-10</t>
  </si>
  <si>
    <t>Renault</t>
  </si>
  <si>
    <t>samochód ciężarowy</t>
  </si>
  <si>
    <t>CSE 54XG</t>
  </si>
  <si>
    <t>VF1HDCWG636106398</t>
  </si>
  <si>
    <t>Master DW29249</t>
  </si>
  <si>
    <t>przyczepa</t>
  </si>
  <si>
    <t>CSE E736</t>
  </si>
  <si>
    <t>AGROMET</t>
  </si>
  <si>
    <t>CSE E737</t>
  </si>
  <si>
    <t>AGRO PS-208</t>
  </si>
  <si>
    <t>BDH 5301</t>
  </si>
  <si>
    <t>C 360</t>
  </si>
  <si>
    <t>Ursus</t>
  </si>
  <si>
    <t>CSE F552</t>
  </si>
  <si>
    <t>21.11.2018r.</t>
  </si>
  <si>
    <t>SAMOCHÓD OSOBOWY, PRZEWÓZ OSÓB</t>
  </si>
  <si>
    <t>CSE 7L85</t>
  </si>
  <si>
    <t>WF01XXTTG1HE54337</t>
  </si>
  <si>
    <t>TRANSIT CUSTOM</t>
  </si>
  <si>
    <t>FORD</t>
  </si>
  <si>
    <t>28.05.2013r.</t>
  </si>
  <si>
    <t>CSE 86SC</t>
  </si>
  <si>
    <t>WOLJB7BSDV611043</t>
  </si>
  <si>
    <t>VIVARO</t>
  </si>
  <si>
    <t>OPEL</t>
  </si>
  <si>
    <t>Środowiskowy Dom Samopomocy</t>
  </si>
  <si>
    <t>hak</t>
  </si>
  <si>
    <t>immobilizer</t>
  </si>
  <si>
    <t>09.12.2019</t>
  </si>
  <si>
    <t>CSE 5S99</t>
  </si>
  <si>
    <t>UU1J9220064113482</t>
  </si>
  <si>
    <t>LODGY LAUREATE TCE 130 FAP</t>
  </si>
  <si>
    <t>DACIA</t>
  </si>
  <si>
    <t>23-11-2022</t>
  </si>
  <si>
    <t>autobus</t>
  </si>
  <si>
    <t>CSE21J8</t>
  </si>
  <si>
    <t>TK9C1XXFBC1SL5883</t>
  </si>
  <si>
    <t>C 10,5</t>
  </si>
  <si>
    <t>SOR</t>
  </si>
  <si>
    <t>03/2003</t>
  </si>
  <si>
    <t>CSE 87YG</t>
  </si>
  <si>
    <t>SUASW3AFP3S680292</t>
  </si>
  <si>
    <t>A0909L.03.S</t>
  </si>
  <si>
    <t>Autosan</t>
  </si>
  <si>
    <t>CSE 26MT</t>
  </si>
  <si>
    <t>SUASW3AFP3S680265</t>
  </si>
  <si>
    <t>A09-09L</t>
  </si>
  <si>
    <t>08/2008</t>
  </si>
  <si>
    <t>CSE 6F59</t>
  </si>
  <si>
    <t>SUADW3CFT8S680907</t>
  </si>
  <si>
    <t>A0909L</t>
  </si>
  <si>
    <t>Do</t>
  </si>
  <si>
    <t>Od</t>
  </si>
  <si>
    <t>rodzaj</t>
  </si>
  <si>
    <t>wartość</t>
  </si>
  <si>
    <t>Wyposażenie dodatkowe</t>
  </si>
  <si>
    <t>Przebieg</t>
  </si>
  <si>
    <t xml:space="preserve">Czy pojazd służy do nauki jazdy? </t>
  </si>
  <si>
    <t>Dopuszczalna masa całkowita</t>
  </si>
  <si>
    <t>Ładowność</t>
  </si>
  <si>
    <t>Ilość miejsc</t>
  </si>
  <si>
    <t>Zabezpieczenia przeciwkradzieżowe</t>
  </si>
  <si>
    <t>Data I rejestracji</t>
  </si>
  <si>
    <t>Rok prod.</t>
  </si>
  <si>
    <t>Poj.</t>
  </si>
  <si>
    <t>Wyposażenie pojazdu specjalnego</t>
  </si>
  <si>
    <t>Rodzaj         (osobowy/ ciężarowy/ specjalny)</t>
  </si>
  <si>
    <t>Nr rej.</t>
  </si>
  <si>
    <t>Nr podw./ nadw.</t>
  </si>
  <si>
    <t>Typ, model</t>
  </si>
  <si>
    <t>Marka</t>
  </si>
  <si>
    <t>Dane pojazdów</t>
  </si>
  <si>
    <t>Wykaz pojazdów w Gminie Więcbork - tabela nr 5</t>
  </si>
  <si>
    <t>08.01.2025</t>
  </si>
  <si>
    <t>29.12.2025</t>
  </si>
  <si>
    <t>25.02.2025</t>
  </si>
  <si>
    <t>03.05.2025</t>
  </si>
  <si>
    <t>23.08.2025</t>
  </si>
  <si>
    <t>08.08.2025</t>
  </si>
  <si>
    <t>02.05.2025</t>
  </si>
  <si>
    <t>09.01.2024</t>
  </si>
  <si>
    <t>30.12.2024</t>
  </si>
  <si>
    <t>26.02.2024</t>
  </si>
  <si>
    <t>04.05.2024</t>
  </si>
  <si>
    <t>24.08.2024</t>
  </si>
  <si>
    <t>09.08.2024</t>
  </si>
  <si>
    <t xml:space="preserve"> 03.05.2024</t>
  </si>
  <si>
    <t>Ranger</t>
  </si>
  <si>
    <t>6FPPXXMJ2PNR79109</t>
  </si>
  <si>
    <t xml:space="preserve">Przyczepa </t>
  </si>
  <si>
    <t>WIOLA W22P</t>
  </si>
  <si>
    <t>SUCW22P04P1001289</t>
  </si>
  <si>
    <t>CSE98L2</t>
  </si>
  <si>
    <t>04.08.2023</t>
  </si>
  <si>
    <t>03.08.2025</t>
  </si>
  <si>
    <t>04.08.2024</t>
  </si>
  <si>
    <t>11.09.2024</t>
  </si>
  <si>
    <t>10.09.2025</t>
  </si>
  <si>
    <t>01.01.2025</t>
  </si>
  <si>
    <t>29.03.2025</t>
  </si>
  <si>
    <t>23.11.2025</t>
  </si>
  <si>
    <t>11.01.2025</t>
  </si>
  <si>
    <t>02.01.2024</t>
  </si>
  <si>
    <t>30.03.2024</t>
  </si>
  <si>
    <t>24.11.2024</t>
  </si>
  <si>
    <t>12.01.2024</t>
  </si>
  <si>
    <t>31.12.2024</t>
  </si>
  <si>
    <t>3. Wykaz monitoringu wizyjnego - system kamer itp. (do 5 lat) - rok 2019 i młodszy</t>
  </si>
  <si>
    <t>termomodernizacja w 2000 r., wymiana okien</t>
  </si>
  <si>
    <t xml:space="preserve"> 	5040072971</t>
  </si>
  <si>
    <t>2014- rozbudowa szkoły o salę gimnastyczną i niezbędną infrastrukturę, 2 829 000 zł             2014-termomodernizacja budynku szkoły wraz z wymianą dachu, 325 950 zł</t>
  </si>
  <si>
    <t>2016-przebudoa oraz rozbudowa budynku, 377609,47</t>
  </si>
  <si>
    <t>Lodówka  SAMSUNG</t>
  </si>
  <si>
    <t>07.09.2025</t>
  </si>
  <si>
    <t>20.06.2025</t>
  </si>
  <si>
    <t>24.03.2025</t>
  </si>
  <si>
    <t>22.11.2025</t>
  </si>
  <si>
    <t>08.09.2024</t>
  </si>
  <si>
    <t>21.06.2024</t>
  </si>
  <si>
    <t>25.03.2024</t>
  </si>
  <si>
    <t>remont 2 klas -8.2023- wymiana instalacji elektrycznej, malowanie , gipsowanie- robocizna 7200, materiał ok. 10000</t>
  </si>
  <si>
    <t>bardzodobry</t>
  </si>
  <si>
    <t>Monitor interaktywny Samsung</t>
  </si>
  <si>
    <t>Magiczna interaktywna podłoga</t>
  </si>
  <si>
    <t>Notebook Asus</t>
  </si>
  <si>
    <t>Notebook Lenovo</t>
  </si>
  <si>
    <t xml:space="preserve">impreza plenerowa dla rodzin z niepełnosprawnymi dziećmi ok. 400 osób, impreza plenerowa dla seniorów ok. 500 osób, wigilia dla samotnych ok. 120 osób. </t>
  </si>
  <si>
    <t>alarm (sygnał alarmowy przekazywany do firmy ochroniarskiej), dozór, 4 gaśnice typu GP-4x, 2 gaśnice typu GSE-2x, 3 gaśnice typu GP-6x, 1 gaśnica typu UGS2xB</t>
  </si>
  <si>
    <t>urządzenie wielofunkcyjne atramentowe EPSON ecotank L8180 (nr inw.: 013/22/1/MGOPS)</t>
  </si>
  <si>
    <t>projektor EPSON EH-TW5825 (nr inw.: 013/22/361/MGOPS-ŚŚ)</t>
  </si>
  <si>
    <t>drukarka KYOCERA ECOSYS P3145DN (nr inw.: 013/22/1/MGOPS-F.P.COVID-19)</t>
  </si>
  <si>
    <t>64 696 km</t>
  </si>
  <si>
    <t>08.12.2025</t>
  </si>
  <si>
    <t>09.12.2024</t>
  </si>
  <si>
    <t>alarm, 2 gaśnice PD4GA, 1 gaśnica GP4xAB, 1 hydrant</t>
  </si>
  <si>
    <t>Serwer - zestaw komputerowy</t>
  </si>
  <si>
    <t>Automatyczna suszarka do rąk</t>
  </si>
  <si>
    <t>Laptop ASUS VivoBook S15</t>
  </si>
  <si>
    <t>27.05.2025</t>
  </si>
  <si>
    <t>20.11.2025</t>
  </si>
  <si>
    <t>28.05.2024</t>
  </si>
  <si>
    <t>21.11.2024</t>
  </si>
  <si>
    <t>impreza ok. 2000 uczestników Dni Więcborka</t>
  </si>
  <si>
    <t>GAŚNICE PROSZKOWE SZT.6 HYDRANTY WENĘTRZNE SZT.5</t>
  </si>
  <si>
    <t>4 GASNICE PROSZKOWE ,ALARM</t>
  </si>
  <si>
    <t>CEGŁA CERAMICZNA PEŁNA</t>
  </si>
  <si>
    <t>ŻELBETOWE</t>
  </si>
  <si>
    <t>dostateczna</t>
  </si>
  <si>
    <t>Laptop Acer A 315-35-C4 UC</t>
  </si>
  <si>
    <t xml:space="preserve">Laptop Acer 1GWTN15611BK  </t>
  </si>
  <si>
    <t>Zestaw nagłośnienia Behringer</t>
  </si>
  <si>
    <t>Projektor Epson EB-L 630U</t>
  </si>
  <si>
    <t>ul. Pocztowa 2. 89-410 Wiecbork</t>
  </si>
  <si>
    <t>ul. 29 Stycznia 36, 89-422 Sypniewo</t>
  </si>
  <si>
    <t>Środowiskowy Dom Samopomocy w Więcborku                                          89-410 Więcbork, ul. Pocztowa 16</t>
  </si>
  <si>
    <t>1530,000,00</t>
  </si>
  <si>
    <t xml:space="preserve">Zestaw elementów dodatkowych do drukarki 3 D </t>
  </si>
  <si>
    <t>Labolatoria Przyszłosci 2x Zestaw DJI Tello EDU + zerstaw do nauki latania</t>
  </si>
  <si>
    <t>Zestaw ApitorX dla 28 uczniów</t>
  </si>
  <si>
    <t xml:space="preserve">Rower treningowy inSPORTLine UB600i </t>
  </si>
  <si>
    <t>Orbitrek Treningiwy inSPORTline ET600i</t>
  </si>
  <si>
    <t>Bieżnia inSPORYline Mystral</t>
  </si>
  <si>
    <t>Wioślarz inSPORTLine inCondi RW600</t>
  </si>
  <si>
    <t>Weriticon inSPORTline Home</t>
  </si>
  <si>
    <t>Stepper inSPORTLine Holister</t>
  </si>
  <si>
    <t>Jastrzębiec 17</t>
  </si>
  <si>
    <t xml:space="preserve">Jastrzębiec </t>
  </si>
  <si>
    <t>505,35 m2 + 113,5m2 mieszkańcy w tym piwnica mieszkańcy  33 m2 i klatka schodowa wspólna szkoła i mieszkańcy 21,5 m2</t>
  </si>
  <si>
    <t>Tablica interaktywna</t>
  </si>
  <si>
    <t>Rzutnik Vivitek</t>
  </si>
  <si>
    <t>Komputer stacjonarny</t>
  </si>
  <si>
    <t>Drukarka ze skanerem</t>
  </si>
  <si>
    <t>Zestaw studyjny softbox</t>
  </si>
  <si>
    <t>Laptop Acer</t>
  </si>
  <si>
    <t>Laptop Lenovo yoga</t>
  </si>
  <si>
    <t>Al. 600 lecia 11 A</t>
  </si>
  <si>
    <t xml:space="preserve">Świetlica wiejska - 203,01 m2, lokal użytkowy 57 m2 + solary o wartości 17 411,88 zł </t>
  </si>
  <si>
    <t>instalacja elekryczna</t>
  </si>
  <si>
    <t>CSE 48M4</t>
  </si>
  <si>
    <t>29.10.2024</t>
  </si>
  <si>
    <t>28.10.2025</t>
  </si>
  <si>
    <t>15.06.2024</t>
  </si>
  <si>
    <t>14.06.2025</t>
  </si>
  <si>
    <t>04.11.2024</t>
  </si>
  <si>
    <t>03.11.2025</t>
  </si>
  <si>
    <t>13.12.2024</t>
  </si>
  <si>
    <t>12.12.2025</t>
  </si>
  <si>
    <t>22.12.2024</t>
  </si>
  <si>
    <t>21.12.2025</t>
  </si>
  <si>
    <t>29.11.2024</t>
  </si>
  <si>
    <t>28.11.2025</t>
  </si>
  <si>
    <t>08.12.2024</t>
  </si>
  <si>
    <t>07.12.2025</t>
  </si>
  <si>
    <t>13.04.2024</t>
  </si>
  <si>
    <t>12.04.2025</t>
  </si>
  <si>
    <t>31.12.2025</t>
  </si>
  <si>
    <t>suma ubezpieczenia na 2024 r.</t>
  </si>
  <si>
    <t>x</t>
  </si>
  <si>
    <t>bardszo dobry</t>
  </si>
  <si>
    <t xml:space="preserve">dobry </t>
  </si>
  <si>
    <t>taboratorium przyszłości</t>
  </si>
  <si>
    <t>Monitoring</t>
  </si>
  <si>
    <t>autoalarm, imobilizer</t>
  </si>
  <si>
    <t>wartość pojazdu+wyposażenie</t>
  </si>
  <si>
    <r>
      <t xml:space="preserve">1. Wykaz sprzętu elektronicznego </t>
    </r>
    <r>
      <rPr>
        <b/>
        <i/>
        <u/>
        <sz val="10"/>
        <color theme="1"/>
        <rFont val="Arial"/>
        <family val="2"/>
        <charset val="238"/>
      </rPr>
      <t>stacjonarnego</t>
    </r>
    <r>
      <rPr>
        <b/>
        <i/>
        <sz val="10"/>
        <color theme="1"/>
        <rFont val="Arial"/>
        <family val="2"/>
        <charset val="238"/>
      </rPr>
      <t xml:space="preserve"> (do 5 lat) - rok 2019 i młodszy</t>
    </r>
  </si>
  <si>
    <r>
      <t xml:space="preserve">2. Wykaz sprzętu elektronicznego </t>
    </r>
    <r>
      <rPr>
        <b/>
        <i/>
        <u/>
        <sz val="10"/>
        <color theme="1"/>
        <rFont val="Arial"/>
        <family val="2"/>
        <charset val="238"/>
      </rPr>
      <t>przenośnego</t>
    </r>
    <r>
      <rPr>
        <b/>
        <i/>
        <sz val="10"/>
        <color theme="1"/>
        <rFont val="Arial"/>
        <family val="2"/>
        <charset val="238"/>
      </rPr>
      <t xml:space="preserve"> (do 5 lat) - rok 2019 i młodszy</t>
    </r>
  </si>
  <si>
    <r>
      <t>2. Wykaz sprzętu elektronicznego</t>
    </r>
    <r>
      <rPr>
        <b/>
        <i/>
        <u/>
        <sz val="10"/>
        <color theme="1"/>
        <rFont val="Arial"/>
        <family val="2"/>
        <charset val="238"/>
      </rPr>
      <t xml:space="preserve"> przenośnego</t>
    </r>
    <r>
      <rPr>
        <b/>
        <i/>
        <sz val="10"/>
        <color theme="1"/>
        <rFont val="Arial"/>
        <family val="2"/>
        <charset val="238"/>
      </rPr>
      <t xml:space="preserve"> (do 5 lat) - rok 2019 i młodszy</t>
    </r>
  </si>
  <si>
    <r>
      <t xml:space="preserve">Wykaz sprzętu elektronicznego </t>
    </r>
    <r>
      <rPr>
        <b/>
        <i/>
        <u/>
        <sz val="10"/>
        <color theme="1"/>
        <rFont val="Arial"/>
        <family val="2"/>
        <charset val="238"/>
      </rPr>
      <t>stacjonarnego</t>
    </r>
    <r>
      <rPr>
        <b/>
        <i/>
        <sz val="10"/>
        <color theme="1"/>
        <rFont val="Arial"/>
        <family val="2"/>
        <charset val="238"/>
      </rPr>
      <t xml:space="preserve"> (do 5 lat) - rok 2019 i młodszy</t>
    </r>
  </si>
  <si>
    <t>P</t>
  </si>
  <si>
    <t>Solary: na budynku świetlicy wiejskiej w Borzyszkowie o wartości księgowej brutto; 17 411,88 zł,  Namioty: 6mx3m magazyn ul. Mickiewicza 22 Więcbork wartość księgowa brutto 4 100,00 zł, 6mx12m garaż Frydychowo wartość księgowa brutto 2 879,99 zł, 6mx3m świetlica wiejska w jeleniu wartość księgowa brutto 1 196,00zł, 4mx8m świetlica wiejska w Nowym Dworze wartość księgowa brutto 2 582,00 zł, 4mx10m Zgniłka 14 wartość księgowa brutto 2 300,00 zł, 4mx8m Górowatki 9 wartość księgowa bruttto 2 180,00 zł, świetlica wiejska w Suchorączku wartość księgowa brutto 2.329,00zł, świetlica wiejska w Wituni wartość księgowa brutto 1.398,00zł,  świetlica wiejska w Wituni wartość księgowa brutto 2.019,00zł, świetlica wiejska w Peperzynie wartość księgowa brutto 2.139,00zł</t>
  </si>
  <si>
    <t>Ilość uczniów</t>
  </si>
  <si>
    <t>SZAMBO</t>
  </si>
  <si>
    <t>tabela nr 6</t>
  </si>
  <si>
    <t>nr</t>
  </si>
  <si>
    <t>Ubezpieczony</t>
  </si>
  <si>
    <t>Poszkodowany</t>
  </si>
  <si>
    <t>Ryzyko</t>
  </si>
  <si>
    <t>Data Szkody</t>
  </si>
  <si>
    <t>Opis szkody</t>
  </si>
  <si>
    <t>Status</t>
  </si>
  <si>
    <t>Data decyzji</t>
  </si>
  <si>
    <t>rezerwa</t>
  </si>
  <si>
    <t>Suma wypłat</t>
  </si>
  <si>
    <t>Zamknięta</t>
  </si>
  <si>
    <t>osoba trzecia</t>
  </si>
  <si>
    <t>OC dróg</t>
  </si>
  <si>
    <t>Mienie od ognia i innych zdarzeń</t>
  </si>
  <si>
    <t>OC ogólne</t>
  </si>
  <si>
    <t>Kradzież</t>
  </si>
  <si>
    <t>Odmówione / odrzucone</t>
  </si>
  <si>
    <t>OC</t>
  </si>
  <si>
    <t>Zakończony</t>
  </si>
  <si>
    <t>Uszkodzenie pojazdu wskutek najechania  na wyrwę w drodze.</t>
  </si>
  <si>
    <t>Zakład Gospodarki Komunalnej Sp. z o.o.</t>
  </si>
  <si>
    <t>Zalanie piwnicy</t>
  </si>
  <si>
    <t>Uszkodzenie pojazdu na drodze gruntowej w wyniku wjechania w ubytek w nawierzchni jezdni.</t>
  </si>
  <si>
    <t>Uszkodzenie pojazdu na drodze  w wyniku złego stanu nawierzchni.</t>
  </si>
  <si>
    <t>Uszkodzenie pojazdu wskutek najechania na kamień wystający z nawierzchni drogi.</t>
  </si>
  <si>
    <t>Uszkodzenie pojazdu na drodze wskutek najechania na źle zabezpieczoną pokrywę odpływu linowego</t>
  </si>
  <si>
    <t>Uszkodzenie lamp ulicznych przez nieznanych sprawców</t>
  </si>
  <si>
    <t>Uszkodzenie pojazdu ( wybicie szyby)  w wyniku uderzenia kamienia który wyskoczył spod kosy spalinowej podczas jej odpalenia przez pracownika UM.</t>
  </si>
  <si>
    <t>Uszkodzenie ( dewastacja )  lampy ulicznej przy  parkingu przez nieznanych  sprawców</t>
  </si>
  <si>
    <t>Uszkodzenie pojazdu wskutek uderzenia kamieniem podczas wykaszania traw.</t>
  </si>
  <si>
    <t>Uszkodzenie elewacji budynku szkoły wskutek namalowania niecenzuralnego graffiti przez nieznanych sprawców</t>
  </si>
  <si>
    <t>Uszkodzenie pojazdu ( szyby) wskutek uderzenia kamieniem podczas wykaszania traw</t>
  </si>
  <si>
    <t>Uszkodzenie przedniej szyby w pojeździe podczas koszenia  trawy przez pracowników Urzedu Miejskiego.</t>
  </si>
  <si>
    <t>Elektronika</t>
  </si>
  <si>
    <t>Uszkodzenie telefonu komórkowego wskutek przypadkowego upadku sprzętu na kostkę brukową</t>
  </si>
  <si>
    <t>Uraz ciała powstały wskutek upadku na chodniku, na którym niewłaściwie pozostawiono barierkę</t>
  </si>
  <si>
    <t>Uszkodzenie  lampy oświetlenia ulicznego przez nieznanego sprawcę.</t>
  </si>
  <si>
    <t>zalanie</t>
  </si>
  <si>
    <t>Uszkodzenie wiaty przystankowej (zerwanie dachu oraz uszkodzenie ściany tylnej) wskutek wichury</t>
  </si>
  <si>
    <t>Zerwanie obróbki blacharskiej na dachu kaplicy w wyniku silnych podmuchów wiatru.</t>
  </si>
  <si>
    <t>Uszkodzenie pojazdu na drodze wskutek najechania na ubytek w nawierzni drogi</t>
  </si>
  <si>
    <t>Uszkodzenie Krzyży pomnikowych podczas wichury</t>
  </si>
  <si>
    <t>Uszkodzenie pojazdu wskutek najechania na pręt w drodze</t>
  </si>
  <si>
    <t>Uszkodzenie pojazdu na drodze w wyniku  złego stanu nawierzchni jezdni - bardzo dużo wystąjacych ostrych kamieni.</t>
  </si>
  <si>
    <t>Uszkodzenie pojazdu wskutek najechania na wystający metalowy pręt z drogi</t>
  </si>
  <si>
    <t>Gmina Więcbork</t>
  </si>
  <si>
    <t>all risk</t>
  </si>
  <si>
    <t>kradzież</t>
  </si>
  <si>
    <t>Uszkodzenie pojazdu wskutek najechania na ubytek w drodze</t>
  </si>
  <si>
    <t>Uszkodzenie mienia wskutek dewastacji</t>
  </si>
  <si>
    <t>Uszkodzenie pojazdu na drodze w wyniku uderzenia kamienia spod wykaszarki.</t>
  </si>
  <si>
    <t>Zabrudzenie wody wskutek prowadzonych prac hydraulicznych</t>
  </si>
  <si>
    <t>Zalanie lokalu nr 13 znajdującego się poniżej w wyniku pęknięcia zaworu przy kaloryferze</t>
  </si>
  <si>
    <t>Uszkodzenie mienia podczas próby kradzieży</t>
  </si>
  <si>
    <t>Uszkodzenie pojazdu wskutek najechania na ubytekw drodze.</t>
  </si>
  <si>
    <t>pożar</t>
  </si>
  <si>
    <t>Uszkodzenie pojazdu na drodze w wyniku złego stanu nawierzchni (najechania na wystające kamienie znajdujące się na jezdni).</t>
  </si>
  <si>
    <t>Uszkodzenie ogrodzenia przez nieznany pojazd.</t>
  </si>
  <si>
    <t>Uszkodzenie pojazdu wskutek najechania na ubytek w drodze.</t>
  </si>
  <si>
    <t>Uszkodzenie mienia przez nieznanych sprawców</t>
  </si>
  <si>
    <t>Uszkodzenie infrastruktury drogowej przez nieznanych sprawców.</t>
  </si>
  <si>
    <t>Szyby</t>
  </si>
  <si>
    <t>Uszkodzenie szyb w wiacie przystankowej przez nieznanych sprawców.</t>
  </si>
  <si>
    <t>Uszkodzenie mienia przez nieznanego sprawcę</t>
  </si>
  <si>
    <t>Uszkodzenie pojazdu na drodze w wyniku złego stanu nawierzchni jezdni.</t>
  </si>
  <si>
    <t>szkod w mieniu</t>
  </si>
  <si>
    <t>Uszkodzenie pojazdu wskutek uderzenia kamieniami</t>
  </si>
  <si>
    <t>szkoda w mieniu</t>
  </si>
  <si>
    <t>Uszkodzenie pojazdu w wyniku złamania się i upadku gałęzi z drzewa.</t>
  </si>
  <si>
    <t>Uszkodzenie pojazdu na drodze w wyniku złego stanu nawierzchni jezdni. Doszło do wbicia metalowego przedmiotu w koło auta.</t>
  </si>
  <si>
    <t>Kradzież mienia przez nieznanego sprawcę</t>
  </si>
  <si>
    <t>Uszkodzenie pojazdu wsktuek upadku gałęzi</t>
  </si>
  <si>
    <t>W toku</t>
  </si>
  <si>
    <t>pożar w lokalu komunalnym</t>
  </si>
  <si>
    <t>raport szkodowy Gminy Więcbork za okres 01.01.2021 - 17.10.2023 r. przygotowany na podstawie raportów ubezpieczycieli i wiedzy z Maximus Broker na dzie 17.10.2023 r.</t>
  </si>
  <si>
    <t>Okres ubezpieczenia OC i NW - 2 okresy roczne</t>
  </si>
  <si>
    <t>Okres ubezpieczenia AC i KR- 2 okresy roczne</t>
  </si>
  <si>
    <t>assistance -2 okresy roczne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</si>
</sst>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_-* #,##0.00&quot; zł&quot;_-;\-* #,##0.00&quot; zł&quot;_-;_-* \-??&quot; zł&quot;_-;_-@_-"/>
    <numFmt numFmtId="167" formatCode="_-* #,##0\ _z_ł_-;\-* #,##0\ _z_ł_-;_-* &quot;-&quot;\ _z_ł_-;_-@_-"/>
    <numFmt numFmtId="168" formatCode="#,##0.00\ _z_ł"/>
  </numFmts>
  <fonts count="35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0" fontId="8" fillId="0" borderId="0"/>
    <xf numFmtId="0" fontId="2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4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1" fillId="0" borderId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72">
    <xf numFmtId="0" fontId="0" fillId="0" borderId="0" xfId="0"/>
    <xf numFmtId="0" fontId="3" fillId="0" borderId="0" xfId="0" applyFont="1"/>
    <xf numFmtId="165" fontId="6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/>
    <xf numFmtId="165" fontId="4" fillId="0" borderId="0" xfId="0" applyNumberFormat="1" applyFont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right"/>
    </xf>
    <xf numFmtId="0" fontId="1" fillId="0" borderId="1" xfId="0" applyFont="1" applyBorder="1"/>
    <xf numFmtId="0" fontId="1" fillId="5" borderId="1" xfId="0" applyFont="1" applyFill="1" applyBorder="1"/>
    <xf numFmtId="44" fontId="1" fillId="0" borderId="1" xfId="0" applyNumberFormat="1" applyFont="1" applyBorder="1" applyAlignment="1">
      <alignment horizontal="right" vertical="center"/>
    </xf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/>
    <xf numFmtId="0" fontId="1" fillId="6" borderId="1" xfId="0" applyFont="1" applyFill="1" applyBorder="1" applyAlignment="1">
      <alignment vertical="center" wrapText="1"/>
    </xf>
    <xf numFmtId="0" fontId="1" fillId="0" borderId="1" xfId="6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6" borderId="1" xfId="6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4" fontId="1" fillId="0" borderId="0" xfId="0" applyNumberFormat="1" applyFont="1" applyAlignment="1">
      <alignment vertical="center"/>
    </xf>
    <xf numFmtId="165" fontId="3" fillId="10" borderId="1" xfId="0" applyNumberFormat="1" applyFont="1" applyFill="1" applyBorder="1" applyAlignment="1">
      <alignment horizontal="center" vertical="center" wrapText="1"/>
    </xf>
    <xf numFmtId="165" fontId="3" fillId="10" borderId="16" xfId="0" applyNumberFormat="1" applyFont="1" applyFill="1" applyBorder="1" applyAlignment="1">
      <alignment horizontal="center" vertical="center" wrapText="1"/>
    </xf>
    <xf numFmtId="165" fontId="3" fillId="10" borderId="15" xfId="0" applyNumberFormat="1" applyFont="1" applyFill="1" applyBorder="1" applyAlignment="1">
      <alignment horizontal="center" vertical="center" wrapText="1"/>
    </xf>
    <xf numFmtId="0" fontId="18" fillId="0" borderId="0" xfId="6" applyFont="1"/>
    <xf numFmtId="0" fontId="19" fillId="4" borderId="1" xfId="6" applyFont="1" applyFill="1" applyBorder="1" applyAlignment="1">
      <alignment horizontal="center" vertical="center" wrapText="1"/>
    </xf>
    <xf numFmtId="0" fontId="18" fillId="0" borderId="0" xfId="6" applyFont="1" applyAlignment="1">
      <alignment vertical="center"/>
    </xf>
    <xf numFmtId="0" fontId="18" fillId="0" borderId="0" xfId="6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21" fillId="0" borderId="0" xfId="6" applyFont="1" applyAlignment="1">
      <alignment horizontal="right" vertical="center"/>
    </xf>
    <xf numFmtId="165" fontId="18" fillId="0" borderId="0" xfId="6" applyNumberFormat="1" applyFont="1" applyAlignment="1">
      <alignment horizontal="center" vertical="center"/>
    </xf>
    <xf numFmtId="168" fontId="18" fillId="0" borderId="0" xfId="6" applyNumberFormat="1" applyFont="1" applyAlignment="1">
      <alignment horizontal="center" vertical="center" wrapText="1"/>
    </xf>
    <xf numFmtId="0" fontId="22" fillId="0" borderId="0" xfId="6" applyFont="1" applyAlignment="1">
      <alignment horizontal="left" vertical="center"/>
    </xf>
    <xf numFmtId="44" fontId="3" fillId="0" borderId="1" xfId="0" applyNumberFormat="1" applyFont="1" applyBorder="1" applyAlignment="1">
      <alignment vertical="center"/>
    </xf>
    <xf numFmtId="0" fontId="1" fillId="6" borderId="1" xfId="5" applyFill="1" applyBorder="1" applyAlignment="1">
      <alignment horizontal="center" vertical="center" wrapText="1"/>
    </xf>
    <xf numFmtId="0" fontId="1" fillId="5" borderId="1" xfId="6" applyFill="1" applyBorder="1" applyAlignment="1">
      <alignment vertical="center"/>
    </xf>
    <xf numFmtId="0" fontId="1" fillId="0" borderId="0" xfId="6"/>
    <xf numFmtId="0" fontId="3" fillId="0" borderId="1" xfId="6" applyFont="1" applyBorder="1" applyAlignment="1">
      <alignment horizontal="center" vertical="center" wrapText="1"/>
    </xf>
    <xf numFmtId="44" fontId="1" fillId="6" borderId="1" xfId="6" applyNumberFormat="1" applyFill="1" applyBorder="1" applyAlignment="1">
      <alignment horizontal="center" vertical="center" wrapText="1"/>
    </xf>
    <xf numFmtId="0" fontId="1" fillId="6" borderId="1" xfId="6" applyFill="1" applyBorder="1" applyAlignment="1">
      <alignment horizontal="center" vertical="center"/>
    </xf>
    <xf numFmtId="0" fontId="1" fillId="0" borderId="1" xfId="6" applyBorder="1"/>
    <xf numFmtId="0" fontId="1" fillId="2" borderId="1" xfId="6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1" fillId="5" borderId="1" xfId="6" applyFill="1" applyBorder="1" applyAlignment="1">
      <alignment horizontal="center" vertical="center"/>
    </xf>
    <xf numFmtId="3" fontId="1" fillId="6" borderId="1" xfId="6" applyNumberFormat="1" applyFill="1" applyBorder="1" applyAlignment="1">
      <alignment horizontal="center" vertical="center" wrapText="1"/>
    </xf>
    <xf numFmtId="3" fontId="1" fillId="0" borderId="1" xfId="6" applyNumberFormat="1" applyBorder="1" applyAlignment="1">
      <alignment horizontal="center" vertical="center" wrapText="1"/>
    </xf>
    <xf numFmtId="165" fontId="1" fillId="6" borderId="1" xfId="6" applyNumberFormat="1" applyFill="1" applyBorder="1" applyAlignment="1">
      <alignment horizontal="right" vertical="center" wrapText="1"/>
    </xf>
    <xf numFmtId="167" fontId="1" fillId="6" borderId="1" xfId="6" applyNumberFormat="1" applyFill="1" applyBorder="1" applyAlignment="1">
      <alignment horizontal="center" vertical="center"/>
    </xf>
    <xf numFmtId="167" fontId="1" fillId="6" borderId="1" xfId="6" applyNumberFormat="1" applyFill="1" applyBorder="1" applyAlignment="1">
      <alignment horizontal="center" vertical="center" wrapText="1"/>
    </xf>
    <xf numFmtId="167" fontId="3" fillId="6" borderId="1" xfId="6" applyNumberFormat="1" applyFont="1" applyFill="1" applyBorder="1" applyAlignment="1">
      <alignment horizontal="center" vertical="center"/>
    </xf>
    <xf numFmtId="44" fontId="1" fillId="6" borderId="1" xfId="6" applyNumberFormat="1" applyFill="1" applyBorder="1" applyAlignment="1">
      <alignment horizontal="right" vertical="center"/>
    </xf>
    <xf numFmtId="0" fontId="1" fillId="6" borderId="1" xfId="6" applyFill="1" applyBorder="1" applyAlignment="1">
      <alignment vertical="center" wrapText="1"/>
    </xf>
    <xf numFmtId="165" fontId="1" fillId="6" borderId="1" xfId="5" applyNumberFormat="1" applyFill="1" applyBorder="1" applyAlignment="1">
      <alignment horizontal="center" vertical="center" wrapText="1"/>
    </xf>
    <xf numFmtId="3" fontId="1" fillId="6" borderId="1" xfId="6" applyNumberFormat="1" applyFill="1" applyBorder="1" applyAlignment="1">
      <alignment horizontal="center" vertical="center"/>
    </xf>
    <xf numFmtId="0" fontId="3" fillId="6" borderId="1" xfId="6" applyFont="1" applyFill="1" applyBorder="1" applyAlignment="1">
      <alignment horizontal="center" vertical="center" wrapText="1"/>
    </xf>
    <xf numFmtId="44" fontId="1" fillId="6" borderId="1" xfId="6" applyNumberFormat="1" applyFill="1" applyBorder="1" applyAlignment="1">
      <alignment horizontal="right" vertical="center" wrapText="1"/>
    </xf>
    <xf numFmtId="49" fontId="1" fillId="6" borderId="1" xfId="6" applyNumberFormat="1" applyFill="1" applyBorder="1" applyAlignment="1">
      <alignment horizontal="center" vertical="center" wrapText="1"/>
    </xf>
    <xf numFmtId="0" fontId="3" fillId="6" borderId="1" xfId="6" applyFont="1" applyFill="1" applyBorder="1" applyAlignment="1">
      <alignment horizontal="center" vertical="center"/>
    </xf>
    <xf numFmtId="14" fontId="1" fillId="6" borderId="1" xfId="6" applyNumberFormat="1" applyFill="1" applyBorder="1" applyAlignment="1">
      <alignment horizontal="center" vertical="center" wrapText="1"/>
    </xf>
    <xf numFmtId="0" fontId="26" fillId="6" borderId="1" xfId="6" applyFont="1" applyFill="1" applyBorder="1"/>
    <xf numFmtId="49" fontId="1" fillId="6" borderId="1" xfId="5" applyNumberFormat="1" applyFill="1" applyBorder="1" applyAlignment="1">
      <alignment horizontal="center" vertical="center" wrapText="1"/>
    </xf>
    <xf numFmtId="0" fontId="3" fillId="11" borderId="1" xfId="6" applyFont="1" applyFill="1" applyBorder="1" applyAlignment="1">
      <alignment horizontal="center" vertical="center"/>
    </xf>
    <xf numFmtId="49" fontId="1" fillId="11" borderId="1" xfId="6" applyNumberFormat="1" applyFill="1" applyBorder="1" applyAlignment="1">
      <alignment horizontal="center" vertical="center" wrapText="1"/>
    </xf>
    <xf numFmtId="0" fontId="1" fillId="11" borderId="1" xfId="6" applyFill="1" applyBorder="1" applyAlignment="1">
      <alignment horizontal="center" vertical="center" wrapText="1"/>
    </xf>
    <xf numFmtId="0" fontId="3" fillId="11" borderId="1" xfId="6" applyFont="1" applyFill="1" applyBorder="1" applyAlignment="1">
      <alignment horizontal="center" vertical="center" wrapText="1"/>
    </xf>
    <xf numFmtId="44" fontId="1" fillId="11" borderId="1" xfId="6" applyNumberFormat="1" applyFill="1" applyBorder="1" applyAlignment="1">
      <alignment horizontal="right" vertical="center" wrapText="1"/>
    </xf>
    <xf numFmtId="0" fontId="1" fillId="11" borderId="1" xfId="6" applyFill="1" applyBorder="1" applyAlignment="1">
      <alignment horizontal="center" vertical="center"/>
    </xf>
    <xf numFmtId="44" fontId="1" fillId="0" borderId="1" xfId="6" applyNumberFormat="1" applyBorder="1" applyAlignment="1">
      <alignment horizontal="center" vertical="center" wrapText="1"/>
    </xf>
    <xf numFmtId="0" fontId="1" fillId="6" borderId="1" xfId="6" quotePrefix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1" fillId="6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1" fillId="0" borderId="1" xfId="6" applyNumberFormat="1" applyBorder="1" applyAlignment="1">
      <alignment horizontal="center" vertical="center" wrapText="1"/>
    </xf>
    <xf numFmtId="2" fontId="1" fillId="0" borderId="1" xfId="6" applyNumberFormat="1" applyBorder="1" applyAlignment="1">
      <alignment horizontal="center" vertical="center" wrapText="1"/>
    </xf>
    <xf numFmtId="0" fontId="26" fillId="0" borderId="1" xfId="6" applyFont="1" applyBorder="1"/>
    <xf numFmtId="165" fontId="1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6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6" applyFont="1" applyBorder="1" applyAlignment="1">
      <alignment vertical="center" wrapText="1"/>
    </xf>
    <xf numFmtId="0" fontId="18" fillId="0" borderId="1" xfId="6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9" fillId="6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4" fontId="19" fillId="0" borderId="1" xfId="3" applyFont="1" applyFill="1" applyBorder="1" applyAlignment="1" applyProtection="1">
      <alignment horizontal="right" vertical="center" wrapText="1"/>
    </xf>
    <xf numFmtId="165" fontId="18" fillId="6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/>
    <xf numFmtId="4" fontId="19" fillId="0" borderId="1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4" fontId="19" fillId="3" borderId="1" xfId="3" applyFont="1" applyFill="1" applyBorder="1" applyAlignment="1" applyProtection="1">
      <alignment horizontal="right" vertical="center" wrapText="1"/>
    </xf>
    <xf numFmtId="0" fontId="18" fillId="3" borderId="1" xfId="0" applyFont="1" applyFill="1" applyBorder="1"/>
    <xf numFmtId="165" fontId="19" fillId="10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/>
    <xf numFmtId="49" fontId="18" fillId="3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27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/>
    <xf numFmtId="165" fontId="18" fillId="6" borderId="1" xfId="0" applyNumberFormat="1" applyFont="1" applyFill="1" applyBorder="1" applyAlignment="1">
      <alignment vertical="center" wrapText="1"/>
    </xf>
    <xf numFmtId="0" fontId="18" fillId="6" borderId="0" xfId="0" applyFont="1" applyFill="1" applyAlignment="1">
      <alignment vertical="center"/>
    </xf>
    <xf numFmtId="0" fontId="18" fillId="6" borderId="1" xfId="0" applyFont="1" applyFill="1" applyBorder="1" applyAlignment="1">
      <alignment vertical="center"/>
    </xf>
    <xf numFmtId="165" fontId="19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65" fontId="18" fillId="0" borderId="1" xfId="0" applyNumberFormat="1" applyFont="1" applyBorder="1" applyAlignment="1">
      <alignment vertical="center" wrapText="1"/>
    </xf>
    <xf numFmtId="0" fontId="18" fillId="0" borderId="1" xfId="5" applyFont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vertical="center" wrapText="1"/>
    </xf>
    <xf numFmtId="165" fontId="18" fillId="5" borderId="1" xfId="0" applyNumberFormat="1" applyFont="1" applyFill="1" applyBorder="1"/>
    <xf numFmtId="0" fontId="18" fillId="6" borderId="1" xfId="0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center" vertical="center"/>
    </xf>
    <xf numFmtId="165" fontId="18" fillId="6" borderId="1" xfId="3" applyNumberFormat="1" applyFont="1" applyFill="1" applyBorder="1" applyAlignment="1">
      <alignment horizontal="right" vertical="center"/>
    </xf>
    <xf numFmtId="0" fontId="27" fillId="6" borderId="1" xfId="0" applyFont="1" applyFill="1" applyBorder="1" applyAlignment="1">
      <alignment horizontal="center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165" fontId="19" fillId="6" borderId="1" xfId="3" applyNumberFormat="1" applyFont="1" applyFill="1" applyBorder="1" applyAlignment="1">
      <alignment horizontal="right" vertical="center"/>
    </xf>
    <xf numFmtId="165" fontId="19" fillId="0" borderId="1" xfId="13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65" fontId="18" fillId="0" borderId="1" xfId="13" applyNumberFormat="1" applyFont="1" applyFill="1" applyBorder="1" applyAlignment="1">
      <alignment horizontal="right" vertical="center"/>
    </xf>
    <xf numFmtId="165" fontId="18" fillId="6" borderId="1" xfId="13" applyNumberFormat="1" applyFont="1" applyFill="1" applyBorder="1" applyAlignment="1">
      <alignment horizontal="right" vertical="center"/>
    </xf>
    <xf numFmtId="0" fontId="18" fillId="6" borderId="1" xfId="5" applyFont="1" applyFill="1" applyBorder="1" applyAlignment="1">
      <alignment vertical="center" wrapText="1"/>
    </xf>
    <xf numFmtId="1" fontId="18" fillId="6" borderId="1" xfId="5" applyNumberFormat="1" applyFont="1" applyFill="1" applyBorder="1" applyAlignment="1">
      <alignment horizontal="center" vertical="center"/>
    </xf>
    <xf numFmtId="165" fontId="19" fillId="6" borderId="1" xfId="13" applyNumberFormat="1" applyFont="1" applyFill="1" applyBorder="1" applyAlignment="1">
      <alignment horizontal="right" vertical="center" wrapText="1"/>
    </xf>
    <xf numFmtId="0" fontId="27" fillId="6" borderId="1" xfId="5" applyFont="1" applyFill="1" applyBorder="1" applyAlignment="1">
      <alignment vertical="center"/>
    </xf>
    <xf numFmtId="165" fontId="18" fillId="6" borderId="1" xfId="3" applyNumberFormat="1" applyFont="1" applyFill="1" applyBorder="1" applyAlignment="1">
      <alignment horizontal="right" vertical="center" wrapText="1"/>
    </xf>
    <xf numFmtId="165" fontId="19" fillId="6" borderId="1" xfId="3" applyNumberFormat="1" applyFont="1" applyFill="1" applyBorder="1" applyAlignment="1">
      <alignment horizontal="right" vertical="center" wrapText="1"/>
    </xf>
    <xf numFmtId="0" fontId="18" fillId="7" borderId="1" xfId="0" applyFont="1" applyFill="1" applyBorder="1" applyAlignment="1">
      <alignment horizontal="center" vertical="center" wrapText="1"/>
    </xf>
    <xf numFmtId="165" fontId="19" fillId="0" borderId="1" xfId="3" applyNumberFormat="1" applyFont="1" applyFill="1" applyBorder="1" applyAlignment="1">
      <alignment horizontal="right" vertical="center" wrapText="1"/>
    </xf>
    <xf numFmtId="165" fontId="19" fillId="0" borderId="1" xfId="13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5" fontId="18" fillId="0" borderId="1" xfId="13" applyNumberFormat="1" applyFont="1" applyFill="1" applyBorder="1" applyAlignment="1">
      <alignment horizontal="center" vertical="center" wrapText="1"/>
    </xf>
    <xf numFmtId="165" fontId="19" fillId="6" borderId="1" xfId="0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vertical="center"/>
    </xf>
    <xf numFmtId="165" fontId="19" fillId="6" borderId="1" xfId="13" applyNumberFormat="1" applyFont="1" applyFill="1" applyBorder="1" applyAlignment="1">
      <alignment horizontal="right" vertical="center"/>
    </xf>
    <xf numFmtId="165" fontId="19" fillId="6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165" fontId="19" fillId="5" borderId="1" xfId="3" applyNumberFormat="1" applyFont="1" applyFill="1" applyBorder="1" applyAlignment="1">
      <alignment horizontal="left" vertical="center" wrapText="1"/>
    </xf>
    <xf numFmtId="0" fontId="18" fillId="6" borderId="1" xfId="6" applyFont="1" applyFill="1" applyBorder="1" applyAlignment="1">
      <alignment horizontal="center" vertical="center" wrapText="1"/>
    </xf>
    <xf numFmtId="0" fontId="18" fillId="6" borderId="1" xfId="6" applyFont="1" applyFill="1" applyBorder="1" applyAlignment="1">
      <alignment vertical="center" wrapText="1"/>
    </xf>
    <xf numFmtId="4" fontId="18" fillId="6" borderId="1" xfId="6" applyNumberFormat="1" applyFont="1" applyFill="1" applyBorder="1" applyAlignment="1">
      <alignment horizontal="center" vertical="center" wrapText="1"/>
    </xf>
    <xf numFmtId="4" fontId="27" fillId="6" borderId="1" xfId="6" applyNumberFormat="1" applyFont="1" applyFill="1" applyBorder="1" applyAlignment="1">
      <alignment horizontal="center" vertical="center" wrapText="1"/>
    </xf>
    <xf numFmtId="0" fontId="18" fillId="7" borderId="1" xfId="5" applyFont="1" applyFill="1" applyBorder="1" applyAlignment="1">
      <alignment horizontal="center" vertical="center" wrapText="1"/>
    </xf>
    <xf numFmtId="0" fontId="18" fillId="6" borderId="1" xfId="6" applyFont="1" applyFill="1" applyBorder="1" applyAlignment="1">
      <alignment horizontal="center" vertical="center"/>
    </xf>
    <xf numFmtId="0" fontId="27" fillId="6" borderId="1" xfId="6" applyFont="1" applyFill="1" applyBorder="1" applyAlignment="1">
      <alignment horizontal="center" vertical="center" wrapText="1"/>
    </xf>
    <xf numFmtId="0" fontId="18" fillId="6" borderId="1" xfId="6" applyFont="1" applyFill="1" applyBorder="1" applyAlignment="1">
      <alignment horizontal="center"/>
    </xf>
    <xf numFmtId="0" fontId="27" fillId="0" borderId="1" xfId="6" applyFont="1" applyBorder="1" applyAlignment="1">
      <alignment horizontal="center" vertical="center" wrapText="1"/>
    </xf>
    <xf numFmtId="0" fontId="18" fillId="0" borderId="1" xfId="6" applyFont="1" applyBorder="1" applyAlignment="1">
      <alignment horizontal="center"/>
    </xf>
    <xf numFmtId="0" fontId="18" fillId="0" borderId="1" xfId="6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right" vertical="center" wrapText="1"/>
    </xf>
    <xf numFmtId="165" fontId="18" fillId="0" borderId="1" xfId="3" applyNumberFormat="1" applyFont="1" applyFill="1" applyBorder="1" applyAlignment="1">
      <alignment horizontal="righ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8" fontId="18" fillId="9" borderId="1" xfId="3" applyNumberFormat="1" applyFont="1" applyFill="1" applyBorder="1" applyAlignment="1">
      <alignment horizontal="right" vertical="center" wrapText="1"/>
    </xf>
    <xf numFmtId="0" fontId="18" fillId="0" borderId="1" xfId="5" applyFont="1" applyBorder="1" applyAlignment="1">
      <alignment horizontal="center" vertical="center"/>
    </xf>
    <xf numFmtId="44" fontId="18" fillId="0" borderId="1" xfId="0" applyNumberFormat="1" applyFont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/>
    </xf>
    <xf numFmtId="44" fontId="18" fillId="9" borderId="1" xfId="3" applyFont="1" applyFill="1" applyBorder="1" applyAlignment="1">
      <alignment horizontal="right" vertical="center" wrapText="1"/>
    </xf>
    <xf numFmtId="44" fontId="19" fillId="0" borderId="1" xfId="3" applyFont="1" applyFill="1" applyBorder="1" applyAlignment="1">
      <alignment horizontal="right" vertical="center" wrapText="1"/>
    </xf>
    <xf numFmtId="44" fontId="19" fillId="0" borderId="1" xfId="0" applyNumberFormat="1" applyFont="1" applyBorder="1" applyAlignment="1">
      <alignment vertical="center" wrapText="1"/>
    </xf>
    <xf numFmtId="0" fontId="18" fillId="0" borderId="1" xfId="6" applyFont="1" applyBorder="1" applyAlignment="1">
      <alignment horizontal="left" vertical="center" wrapText="1"/>
    </xf>
    <xf numFmtId="44" fontId="18" fillId="0" borderId="1" xfId="6" applyNumberFormat="1" applyFont="1" applyBorder="1" applyAlignment="1">
      <alignment vertical="center" wrapText="1"/>
    </xf>
    <xf numFmtId="4" fontId="27" fillId="0" borderId="1" xfId="6" applyNumberFormat="1" applyFont="1" applyBorder="1" applyAlignment="1">
      <alignment horizontal="center" vertical="center" wrapText="1"/>
    </xf>
    <xf numFmtId="0" fontId="18" fillId="3" borderId="1" xfId="6" applyFont="1" applyFill="1" applyBorder="1" applyAlignment="1">
      <alignment horizontal="left" vertical="center" wrapText="1"/>
    </xf>
    <xf numFmtId="0" fontId="18" fillId="3" borderId="1" xfId="6" applyFont="1" applyFill="1" applyBorder="1" applyAlignment="1">
      <alignment horizontal="center" vertical="center" wrapText="1"/>
    </xf>
    <xf numFmtId="0" fontId="18" fillId="3" borderId="1" xfId="23" applyNumberFormat="1" applyFont="1" applyFill="1" applyBorder="1" applyAlignment="1" applyProtection="1">
      <alignment horizontal="center" vertical="center" wrapText="1"/>
    </xf>
    <xf numFmtId="0" fontId="27" fillId="3" borderId="1" xfId="6" applyFont="1" applyFill="1" applyBorder="1" applyAlignment="1">
      <alignment horizontal="center" vertical="center" wrapText="1"/>
    </xf>
    <xf numFmtId="0" fontId="18" fillId="3" borderId="1" xfId="21" applyFont="1" applyFill="1" applyBorder="1" applyAlignment="1">
      <alignment horizontal="center" vertical="center" wrapText="1"/>
    </xf>
    <xf numFmtId="0" fontId="29" fillId="3" borderId="1" xfId="6" applyFont="1" applyFill="1" applyBorder="1" applyAlignment="1">
      <alignment horizontal="center" vertical="center" wrapText="1"/>
    </xf>
    <xf numFmtId="0" fontId="18" fillId="3" borderId="1" xfId="2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4" fontId="19" fillId="0" borderId="1" xfId="6" applyNumberFormat="1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4" fontId="18" fillId="0" borderId="1" xfId="6" applyNumberFormat="1" applyFont="1" applyBorder="1" applyAlignment="1">
      <alignment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165" fontId="3" fillId="6" borderId="1" xfId="0" applyNumberFormat="1" applyFont="1" applyFill="1" applyBorder="1" applyAlignment="1">
      <alignment horizontal="center" vertical="center"/>
    </xf>
    <xf numFmtId="165" fontId="3" fillId="6" borderId="16" xfId="0" applyNumberFormat="1" applyFont="1" applyFill="1" applyBorder="1" applyAlignment="1">
      <alignment horizontal="center" vertical="center"/>
    </xf>
    <xf numFmtId="165" fontId="3" fillId="6" borderId="16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165" fontId="19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19" fillId="4" borderId="1" xfId="0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165" fontId="19" fillId="8" borderId="1" xfId="0" applyNumberFormat="1" applyFont="1" applyFill="1" applyBorder="1" applyAlignment="1">
      <alignment vertical="center" wrapText="1"/>
    </xf>
    <xf numFmtId="44" fontId="18" fillId="6" borderId="1" xfId="3" applyFont="1" applyFill="1" applyBorder="1" applyAlignment="1">
      <alignment horizontal="right" vertical="center" wrapText="1"/>
    </xf>
    <xf numFmtId="165" fontId="19" fillId="8" borderId="1" xfId="0" applyNumberFormat="1" applyFont="1" applyFill="1" applyBorder="1" applyAlignment="1">
      <alignment horizontal="right" vertical="center" wrapText="1"/>
    </xf>
    <xf numFmtId="44" fontId="18" fillId="0" borderId="1" xfId="0" applyNumberFormat="1" applyFont="1" applyBorder="1" applyAlignment="1">
      <alignment vertical="center" wrapText="1"/>
    </xf>
    <xf numFmtId="165" fontId="18" fillId="6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Border="1" applyAlignment="1">
      <alignment vertical="center" wrapText="1"/>
    </xf>
    <xf numFmtId="44" fontId="19" fillId="8" borderId="1" xfId="0" applyNumberFormat="1" applyFont="1" applyFill="1" applyBorder="1" applyAlignment="1">
      <alignment horizontal="right" vertical="center" wrapText="1"/>
    </xf>
    <xf numFmtId="44" fontId="18" fillId="0" borderId="1" xfId="6" applyNumberFormat="1" applyFont="1" applyBorder="1" applyAlignment="1">
      <alignment horizontal="right" vertical="center" wrapText="1"/>
    </xf>
    <xf numFmtId="165" fontId="18" fillId="0" borderId="1" xfId="6" applyNumberFormat="1" applyFont="1" applyBorder="1" applyAlignment="1">
      <alignment vertical="center" wrapText="1"/>
    </xf>
    <xf numFmtId="2" fontId="18" fillId="0" borderId="1" xfId="6" applyNumberFormat="1" applyFont="1" applyBorder="1" applyAlignment="1">
      <alignment vertical="center" wrapText="1"/>
    </xf>
    <xf numFmtId="0" fontId="18" fillId="0" borderId="1" xfId="6" applyFont="1" applyBorder="1" applyAlignment="1">
      <alignment vertical="center"/>
    </xf>
    <xf numFmtId="44" fontId="18" fillId="0" borderId="1" xfId="6" applyNumberFormat="1" applyFont="1" applyBorder="1" applyAlignment="1">
      <alignment vertical="center"/>
    </xf>
    <xf numFmtId="0" fontId="18" fillId="0" borderId="1" xfId="6" applyFont="1" applyBorder="1" applyAlignment="1">
      <alignment horizontal="left" vertical="center" readingOrder="1"/>
    </xf>
    <xf numFmtId="0" fontId="18" fillId="0" borderId="1" xfId="6" applyFont="1" applyBorder="1" applyAlignment="1">
      <alignment horizontal="left" vertical="center" wrapText="1" readingOrder="1"/>
    </xf>
    <xf numFmtId="8" fontId="18" fillId="0" borderId="1" xfId="0" applyNumberFormat="1" applyFont="1" applyBorder="1" applyAlignment="1">
      <alignment vertical="center" wrapText="1"/>
    </xf>
    <xf numFmtId="0" fontId="18" fillId="0" borderId="0" xfId="6" applyFont="1" applyAlignment="1">
      <alignment vertical="center" wrapText="1"/>
    </xf>
    <xf numFmtId="165" fontId="18" fillId="0" borderId="0" xfId="0" applyNumberFormat="1" applyFont="1" applyAlignment="1">
      <alignment horizontal="center"/>
    </xf>
    <xf numFmtId="44" fontId="18" fillId="0" borderId="1" xfId="3" applyFont="1" applyFill="1" applyBorder="1" applyAlignment="1">
      <alignment horizontal="right" vertical="center" wrapText="1"/>
    </xf>
    <xf numFmtId="165" fontId="18" fillId="0" borderId="0" xfId="0" applyNumberFormat="1" applyFont="1"/>
    <xf numFmtId="0" fontId="18" fillId="0" borderId="0" xfId="0" applyFont="1" applyAlignment="1">
      <alignment horizontal="center" wrapText="1"/>
    </xf>
    <xf numFmtId="165" fontId="18" fillId="0" borderId="0" xfId="0" applyNumberFormat="1" applyFont="1" applyAlignment="1">
      <alignment horizontal="right" wrapText="1"/>
    </xf>
    <xf numFmtId="165" fontId="19" fillId="4" borderId="1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/>
    </xf>
    <xf numFmtId="49" fontId="18" fillId="0" borderId="1" xfId="0" quotePrefix="1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left" vertical="center" indent="1"/>
    </xf>
    <xf numFmtId="0" fontId="18" fillId="0" borderId="1" xfId="0" quotePrefix="1" applyFont="1" applyBorder="1" applyAlignment="1">
      <alignment horizontal="center" vertical="center"/>
    </xf>
    <xf numFmtId="165" fontId="18" fillId="0" borderId="1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quotePrefix="1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quotePrefix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quotePrefix="1" applyFont="1" applyBorder="1" applyAlignment="1">
      <alignment horizontal="center" vertical="center"/>
    </xf>
    <xf numFmtId="0" fontId="18" fillId="0" borderId="12" xfId="0" applyFont="1" applyBorder="1"/>
    <xf numFmtId="0" fontId="1" fillId="6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6" borderId="0" xfId="0" applyFont="1" applyFill="1" applyAlignment="1">
      <alignment horizontal="center" vertical="center"/>
    </xf>
    <xf numFmtId="0" fontId="25" fillId="6" borderId="1" xfId="6" applyFont="1" applyFill="1" applyBorder="1" applyAlignment="1">
      <alignment horizontal="center" vertical="center" wrapText="1"/>
    </xf>
    <xf numFmtId="0" fontId="1" fillId="6" borderId="1" xfId="6" applyFill="1" applyBorder="1"/>
    <xf numFmtId="0" fontId="1" fillId="6" borderId="0" xfId="6" applyFill="1"/>
    <xf numFmtId="4" fontId="6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44" fontId="1" fillId="6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4" fontId="32" fillId="0" borderId="17" xfId="0" applyNumberFormat="1" applyFont="1" applyBorder="1" applyAlignment="1">
      <alignment horizontal="center" vertical="center" wrapText="1"/>
    </xf>
    <xf numFmtId="165" fontId="32" fillId="0" borderId="17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5" fontId="32" fillId="12" borderId="2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165" fontId="3" fillId="6" borderId="8" xfId="0" applyNumberFormat="1" applyFont="1" applyFill="1" applyBorder="1" applyAlignment="1">
      <alignment horizontal="center" vertical="center"/>
    </xf>
    <xf numFmtId="165" fontId="3" fillId="6" borderId="9" xfId="0" applyNumberFormat="1" applyFont="1" applyFill="1" applyBorder="1" applyAlignment="1">
      <alignment horizontal="center" vertical="center"/>
    </xf>
    <xf numFmtId="165" fontId="3" fillId="6" borderId="10" xfId="0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 wrapText="1"/>
    </xf>
    <xf numFmtId="44" fontId="19" fillId="5" borderId="1" xfId="3" applyFont="1" applyFill="1" applyBorder="1" applyAlignment="1">
      <alignment horizontal="left" vertical="center" wrapText="1"/>
    </xf>
    <xf numFmtId="165" fontId="18" fillId="6" borderId="1" xfId="3" applyNumberFormat="1" applyFont="1" applyFill="1" applyBorder="1" applyAlignment="1">
      <alignment horizontal="center" vertical="center"/>
    </xf>
    <xf numFmtId="49" fontId="18" fillId="6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9" fillId="4" borderId="1" xfId="6" applyFont="1" applyFill="1" applyBorder="1" applyAlignment="1">
      <alignment horizontal="center" vertical="center" wrapText="1"/>
    </xf>
    <xf numFmtId="0" fontId="19" fillId="0" borderId="16" xfId="6" applyFont="1" applyBorder="1" applyAlignment="1">
      <alignment horizontal="center" vertical="center"/>
    </xf>
    <xf numFmtId="0" fontId="20" fillId="4" borderId="1" xfId="6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3" fillId="12" borderId="18" xfId="0" applyFont="1" applyFill="1" applyBorder="1" applyAlignment="1">
      <alignment horizontal="center" vertical="center" wrapText="1"/>
    </xf>
    <xf numFmtId="0" fontId="33" fillId="12" borderId="19" xfId="0" applyFont="1" applyFill="1" applyBorder="1" applyAlignment="1">
      <alignment horizontal="center" vertical="center" wrapText="1"/>
    </xf>
    <xf numFmtId="0" fontId="33" fillId="12" borderId="20" xfId="0" applyFont="1" applyFill="1" applyBorder="1" applyAlignment="1">
      <alignment horizontal="center" vertical="center" wrapText="1"/>
    </xf>
    <xf numFmtId="44" fontId="34" fillId="6" borderId="1" xfId="6" applyNumberFormat="1" applyFont="1" applyFill="1" applyBorder="1" applyAlignment="1">
      <alignment horizontal="center" vertical="center" wrapText="1"/>
    </xf>
    <xf numFmtId="165" fontId="34" fillId="6" borderId="1" xfId="6" applyNumberFormat="1" applyFont="1" applyFill="1" applyBorder="1" applyAlignment="1">
      <alignment horizontal="right" vertical="center" wrapText="1"/>
    </xf>
  </cellXfs>
  <cellStyles count="33">
    <cellStyle name="Dziesiętny 2" xfId="10" xr:uid="{00000000-0005-0000-0000-000001000000}"/>
    <cellStyle name="Dziesiętny 3" xfId="14" xr:uid="{00000000-0005-0000-0000-000002000000}"/>
    <cellStyle name="Hiperłącze 2" xfId="11" xr:uid="{00000000-0005-0000-0000-000003000000}"/>
    <cellStyle name="Normalny" xfId="0" builtinId="0"/>
    <cellStyle name="Normalny 2" xfId="1" xr:uid="{00000000-0005-0000-0000-000005000000}"/>
    <cellStyle name="Normalny 2 2" xfId="20" xr:uid="{8ABC1A44-A2D2-4187-A907-C358E7F31EB0}"/>
    <cellStyle name="Normalny 3" xfId="2" xr:uid="{00000000-0005-0000-0000-000006000000}"/>
    <cellStyle name="Normalny 3 2" xfId="6" xr:uid="{00000000-0005-0000-0000-000007000000}"/>
    <cellStyle name="Normalny 4" xfId="12" xr:uid="{00000000-0005-0000-0000-000008000000}"/>
    <cellStyle name="Normalny_Urząd Gminy" xfId="21" xr:uid="{6589115A-42A5-463C-B835-7BDF75B5ECE4}"/>
    <cellStyle name="Normalny_Urząd Gminy 2" xfId="5" xr:uid="{00000000-0005-0000-0000-00000B000000}"/>
    <cellStyle name="Walutowy" xfId="3" builtinId="4"/>
    <cellStyle name="Walutowy 10" xfId="26" xr:uid="{9F9125CD-36C6-4D7B-A379-BD5D8BB3793A}"/>
    <cellStyle name="Walutowy 11" xfId="29" xr:uid="{68BB108A-C299-4B32-99BF-4A1F60E617CE}"/>
    <cellStyle name="Walutowy 12" xfId="31" xr:uid="{E8A1D848-C5EA-4640-823C-19CEB2CA82FB}"/>
    <cellStyle name="Walutowy 2" xfId="4" xr:uid="{00000000-0005-0000-0000-00000D000000}"/>
    <cellStyle name="Walutowy 2 2" xfId="9" xr:uid="{00000000-0005-0000-0000-00000E000000}"/>
    <cellStyle name="Walutowy 2 3" xfId="16" xr:uid="{00000000-0005-0000-0000-00000F000000}"/>
    <cellStyle name="Walutowy 2 4" xfId="19" xr:uid="{9E076A1C-AACA-4D72-B1E6-4463FEF7987A}"/>
    <cellStyle name="Walutowy 2 5" xfId="23" xr:uid="{B1924A6B-A6C5-4832-9ABE-A198DF0E100E}"/>
    <cellStyle name="Walutowy 2 6" xfId="25" xr:uid="{582CC5A8-9FE5-4195-BC7D-6F859AAD63CF}"/>
    <cellStyle name="Walutowy 2 7" xfId="27" xr:uid="{4B1BB1A1-7553-4201-A7D8-1EB508F9A78D}"/>
    <cellStyle name="Walutowy 2 8" xfId="30" xr:uid="{138DE56C-72B3-4AAC-B2B1-ACF2B00A52BC}"/>
    <cellStyle name="Walutowy 2 9" xfId="32" xr:uid="{ADF7B03E-6A25-44FF-B71E-B04D772335C8}"/>
    <cellStyle name="Walutowy 3" xfId="7" xr:uid="{00000000-0005-0000-0000-000010000000}"/>
    <cellStyle name="Walutowy 4" xfId="8" xr:uid="{00000000-0005-0000-0000-000011000000}"/>
    <cellStyle name="Walutowy 4 2" xfId="17" xr:uid="{00000000-0005-0000-0000-000012000000}"/>
    <cellStyle name="Walutowy 5" xfId="13" xr:uid="{00000000-0005-0000-0000-000013000000}"/>
    <cellStyle name="Walutowy 5 2" xfId="28" xr:uid="{71BDE549-4700-480E-B1DF-60C189303B3A}"/>
    <cellStyle name="Walutowy 6" xfId="15" xr:uid="{00000000-0005-0000-0000-000014000000}"/>
    <cellStyle name="Walutowy 7" xfId="18" xr:uid="{F4BC2FC2-77BD-4C89-87AD-1E818FA26B03}"/>
    <cellStyle name="Walutowy 8" xfId="22" xr:uid="{9B5477B3-8EF0-4E18-A9BE-3BB8AB07BF8F}"/>
    <cellStyle name="Walutowy 9" xfId="24" xr:uid="{BF7C5B25-C77B-4DC6-8FDD-6F1105D5EA5D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226</xdr:row>
      <xdr:rowOff>0</xdr:rowOff>
    </xdr:from>
    <xdr:to>
      <xdr:col>7</xdr:col>
      <xdr:colOff>114300</xdr:colOff>
      <xdr:row>226</xdr:row>
      <xdr:rowOff>0</xdr:rowOff>
    </xdr:to>
    <xdr:sp macro="" textlink="">
      <xdr:nvSpPr>
        <xdr:cNvPr id="6230" name="AutoShape 2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>
          <a:spLocks/>
        </xdr:cNvSpPr>
      </xdr:nvSpPr>
      <xdr:spPr bwMode="auto">
        <a:xfrm>
          <a:off x="6000750" y="936021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227</xdr:row>
      <xdr:rowOff>0</xdr:rowOff>
    </xdr:from>
    <xdr:to>
      <xdr:col>7</xdr:col>
      <xdr:colOff>114300</xdr:colOff>
      <xdr:row>227</xdr:row>
      <xdr:rowOff>0</xdr:rowOff>
    </xdr:to>
    <xdr:sp macro="" textlink="">
      <xdr:nvSpPr>
        <xdr:cNvPr id="6231" name="AutoShape 156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>
          <a:spLocks/>
        </xdr:cNvSpPr>
      </xdr:nvSpPr>
      <xdr:spPr bwMode="auto">
        <a:xfrm>
          <a:off x="6000750" y="9378315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226</xdr:row>
      <xdr:rowOff>0</xdr:rowOff>
    </xdr:from>
    <xdr:to>
      <xdr:col>7</xdr:col>
      <xdr:colOff>114300</xdr:colOff>
      <xdr:row>226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5429250" y="30956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227</xdr:row>
      <xdr:rowOff>0</xdr:rowOff>
    </xdr:from>
    <xdr:to>
      <xdr:col>7</xdr:col>
      <xdr:colOff>114300</xdr:colOff>
      <xdr:row>227</xdr:row>
      <xdr:rowOff>0</xdr:rowOff>
    </xdr:to>
    <xdr:sp macro="" textlink="">
      <xdr:nvSpPr>
        <xdr:cNvPr id="7" name="AutoShape 15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5429250" y="325755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226</xdr:row>
      <xdr:rowOff>0</xdr:rowOff>
    </xdr:from>
    <xdr:to>
      <xdr:col>7</xdr:col>
      <xdr:colOff>114300</xdr:colOff>
      <xdr:row>226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5334000" y="78981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227</xdr:row>
      <xdr:rowOff>0</xdr:rowOff>
    </xdr:from>
    <xdr:to>
      <xdr:col>7</xdr:col>
      <xdr:colOff>114300</xdr:colOff>
      <xdr:row>227</xdr:row>
      <xdr:rowOff>0</xdr:rowOff>
    </xdr:to>
    <xdr:sp macro="" textlink="">
      <xdr:nvSpPr>
        <xdr:cNvPr id="9" name="AutoShape 15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5334000" y="79362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226</xdr:row>
      <xdr:rowOff>0</xdr:rowOff>
    </xdr:from>
    <xdr:to>
      <xdr:col>7</xdr:col>
      <xdr:colOff>114300</xdr:colOff>
      <xdr:row>226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5334000" y="78981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227</xdr:row>
      <xdr:rowOff>0</xdr:rowOff>
    </xdr:from>
    <xdr:to>
      <xdr:col>7</xdr:col>
      <xdr:colOff>114300</xdr:colOff>
      <xdr:row>227</xdr:row>
      <xdr:rowOff>0</xdr:rowOff>
    </xdr:to>
    <xdr:sp macro="" textlink="">
      <xdr:nvSpPr>
        <xdr:cNvPr id="13" name="AutoShape 15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5334000" y="79362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tyna Nowacka" id="{FD2E247A-DEF6-4D9F-979B-A8ACD11626A3}" userId="S::martyna.nowacka@maximus-broker.pl::4e013098-2674-4058-8e52-ff1987c5a6a6" providerId="AD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9" dT="2021-12-03T13:38:46.97" personId="{FD2E247A-DEF6-4D9F-979B-A8ACD11626A3}" id="{0E2BB275-0A36-4EC8-A8DB-3A95670F737A}">
    <text>nie ma wskazanego, ale zostawiłam to, bo w budynkach przedszkola jest wskazany budynke Klubu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view="pageBreakPreview" zoomScale="70" zoomScaleNormal="100" zoomScaleSheetLayoutView="70" workbookViewId="0">
      <selection activeCell="I14" sqref="I14"/>
    </sheetView>
  </sheetViews>
  <sheetFormatPr defaultColWidth="9.140625" defaultRowHeight="12.75"/>
  <cols>
    <col min="1" max="1" width="5.42578125" style="4" customWidth="1"/>
    <col min="2" max="2" width="39.85546875" style="11" customWidth="1"/>
    <col min="3" max="3" width="18.5703125" style="4" customWidth="1"/>
    <col min="4" max="4" width="14.85546875" style="4" customWidth="1"/>
    <col min="5" max="5" width="12.140625" style="11" customWidth="1"/>
    <col min="6" max="7" width="8.42578125" style="11" customWidth="1"/>
    <col min="8" max="8" width="20.85546875" style="11" customWidth="1"/>
    <col min="9" max="9" width="19.42578125" style="13" customWidth="1"/>
    <col min="10" max="10" width="9" style="13" customWidth="1"/>
    <col min="11" max="11" width="47" style="4" customWidth="1"/>
    <col min="12" max="12" width="17.140625" style="4" bestFit="1" customWidth="1"/>
    <col min="13" max="16384" width="9.140625" style="4"/>
  </cols>
  <sheetData>
    <row r="1" spans="1:12">
      <c r="A1" s="1" t="s">
        <v>42</v>
      </c>
    </row>
    <row r="2" spans="1:12" ht="13.5" thickBot="1"/>
    <row r="3" spans="1:12" ht="64.5" customHeight="1">
      <c r="A3" s="24" t="s">
        <v>2</v>
      </c>
      <c r="B3" s="25" t="s">
        <v>3</v>
      </c>
      <c r="C3" s="25" t="s">
        <v>40</v>
      </c>
      <c r="D3" s="25" t="s">
        <v>4</v>
      </c>
      <c r="E3" s="25" t="s">
        <v>5</v>
      </c>
      <c r="F3" s="25" t="s">
        <v>1</v>
      </c>
      <c r="G3" s="26" t="s">
        <v>582</v>
      </c>
      <c r="H3" s="26" t="s">
        <v>480</v>
      </c>
      <c r="I3" s="26" t="s">
        <v>482</v>
      </c>
      <c r="J3" s="26" t="s">
        <v>1296</v>
      </c>
      <c r="K3" s="26" t="s">
        <v>538</v>
      </c>
      <c r="L3" s="26" t="s">
        <v>950</v>
      </c>
    </row>
    <row r="4" spans="1:12" s="116" customFormat="1" ht="213" customHeight="1">
      <c r="A4" s="270">
        <v>1</v>
      </c>
      <c r="B4" s="107" t="s">
        <v>45</v>
      </c>
      <c r="C4" s="107" t="s">
        <v>365</v>
      </c>
      <c r="D4" s="107" t="s">
        <v>46</v>
      </c>
      <c r="E4" s="271" t="s">
        <v>47</v>
      </c>
      <c r="F4" s="118" t="s">
        <v>951</v>
      </c>
      <c r="G4" s="118" t="s">
        <v>949</v>
      </c>
      <c r="H4" s="118" t="s">
        <v>481</v>
      </c>
      <c r="I4" s="107" t="s">
        <v>815</v>
      </c>
      <c r="J4" s="118"/>
      <c r="K4" s="107" t="s">
        <v>1295</v>
      </c>
      <c r="L4" s="272">
        <v>82325388.400000006</v>
      </c>
    </row>
    <row r="5" spans="1:12" s="172" customFormat="1" ht="36.75" customHeight="1">
      <c r="A5" s="270">
        <v>2</v>
      </c>
      <c r="B5" s="107" t="s">
        <v>545</v>
      </c>
      <c r="C5" s="107" t="s">
        <v>366</v>
      </c>
      <c r="D5" s="113" t="s">
        <v>49</v>
      </c>
      <c r="E5" s="273" t="s">
        <v>50</v>
      </c>
      <c r="F5" s="113" t="s">
        <v>51</v>
      </c>
      <c r="G5" s="113"/>
      <c r="H5" s="113" t="s">
        <v>364</v>
      </c>
      <c r="I5" s="107" t="s">
        <v>364</v>
      </c>
      <c r="J5" s="107"/>
      <c r="K5" s="156"/>
      <c r="L5" s="156"/>
    </row>
    <row r="6" spans="1:12" s="172" customFormat="1" ht="34.5" customHeight="1">
      <c r="A6" s="270">
        <v>3</v>
      </c>
      <c r="B6" s="107" t="s">
        <v>500</v>
      </c>
      <c r="C6" s="107" t="s">
        <v>392</v>
      </c>
      <c r="D6" s="107" t="s">
        <v>52</v>
      </c>
      <c r="E6" s="273" t="s">
        <v>53</v>
      </c>
      <c r="F6" s="107" t="s">
        <v>54</v>
      </c>
      <c r="G6" s="107">
        <v>47</v>
      </c>
      <c r="H6" s="107" t="s">
        <v>826</v>
      </c>
      <c r="I6" s="107" t="s">
        <v>364</v>
      </c>
      <c r="J6" s="107">
        <v>352</v>
      </c>
      <c r="K6" s="156"/>
      <c r="L6" s="274">
        <v>4795005.2</v>
      </c>
    </row>
    <row r="7" spans="1:12" s="172" customFormat="1" ht="37.15" customHeight="1">
      <c r="A7" s="270">
        <v>4</v>
      </c>
      <c r="B7" s="107" t="s">
        <v>495</v>
      </c>
      <c r="C7" s="107" t="s">
        <v>405</v>
      </c>
      <c r="D7" s="113" t="s">
        <v>1195</v>
      </c>
      <c r="E7" s="275" t="s">
        <v>496</v>
      </c>
      <c r="F7" s="113" t="s">
        <v>54</v>
      </c>
      <c r="G7" s="113">
        <v>35</v>
      </c>
      <c r="H7" s="113"/>
      <c r="I7" s="107"/>
      <c r="J7" s="107">
        <v>245</v>
      </c>
      <c r="K7" s="156"/>
      <c r="L7" s="274">
        <v>3633130</v>
      </c>
    </row>
    <row r="8" spans="1:12" s="172" customFormat="1" ht="38.450000000000003" customHeight="1">
      <c r="A8" s="270">
        <v>5</v>
      </c>
      <c r="B8" s="107" t="s">
        <v>497</v>
      </c>
      <c r="C8" s="107" t="s">
        <v>417</v>
      </c>
      <c r="D8" s="113">
        <v>5611495743</v>
      </c>
      <c r="E8" s="276" t="s">
        <v>541</v>
      </c>
      <c r="F8" s="113" t="s">
        <v>54</v>
      </c>
      <c r="G8" s="113">
        <v>22</v>
      </c>
      <c r="H8" s="113" t="s">
        <v>364</v>
      </c>
      <c r="I8" s="107" t="s">
        <v>364</v>
      </c>
      <c r="J8" s="107">
        <v>60</v>
      </c>
      <c r="K8" s="156"/>
      <c r="L8" s="274">
        <v>1500000</v>
      </c>
    </row>
    <row r="9" spans="1:12" s="172" customFormat="1" ht="39.6" customHeight="1">
      <c r="A9" s="270">
        <v>6</v>
      </c>
      <c r="B9" s="115" t="s">
        <v>505</v>
      </c>
      <c r="C9" s="107" t="s">
        <v>422</v>
      </c>
      <c r="D9" s="113">
        <v>5040075024</v>
      </c>
      <c r="E9" s="276" t="s">
        <v>492</v>
      </c>
      <c r="F9" s="275" t="s">
        <v>54</v>
      </c>
      <c r="G9" s="275" t="s">
        <v>787</v>
      </c>
      <c r="H9" s="275" t="s">
        <v>827</v>
      </c>
      <c r="I9" s="118"/>
      <c r="J9" s="118" t="s">
        <v>788</v>
      </c>
      <c r="K9" s="156"/>
      <c r="L9" s="156"/>
    </row>
    <row r="10" spans="1:12" s="116" customFormat="1" ht="39.6" customHeight="1">
      <c r="A10" s="270">
        <v>7</v>
      </c>
      <c r="B10" s="107" t="s">
        <v>486</v>
      </c>
      <c r="C10" s="107" t="s">
        <v>431</v>
      </c>
      <c r="D10" s="113">
        <v>5611406952</v>
      </c>
      <c r="E10" s="273" t="s">
        <v>56</v>
      </c>
      <c r="F10" s="113" t="s">
        <v>430</v>
      </c>
      <c r="G10" s="113">
        <v>27</v>
      </c>
      <c r="H10" s="113" t="s">
        <v>487</v>
      </c>
      <c r="I10" s="107"/>
      <c r="J10" s="107">
        <v>149</v>
      </c>
      <c r="K10" s="122"/>
      <c r="L10" s="274">
        <v>2455440</v>
      </c>
    </row>
    <row r="11" spans="1:12" s="116" customFormat="1" ht="31.15" customHeight="1">
      <c r="A11" s="270">
        <v>8</v>
      </c>
      <c r="B11" s="107" t="s">
        <v>537</v>
      </c>
      <c r="C11" s="107" t="s">
        <v>442</v>
      </c>
      <c r="D11" s="113">
        <v>5611406840</v>
      </c>
      <c r="E11" s="273" t="s">
        <v>543</v>
      </c>
      <c r="F11" s="113" t="s">
        <v>54</v>
      </c>
      <c r="G11" s="113">
        <v>28</v>
      </c>
      <c r="H11" s="113"/>
      <c r="I11" s="107"/>
      <c r="J11" s="107">
        <v>110</v>
      </c>
      <c r="K11" s="122"/>
      <c r="L11" s="122"/>
    </row>
    <row r="12" spans="1:12" s="116" customFormat="1" ht="38.25" customHeight="1">
      <c r="A12" s="270">
        <v>9</v>
      </c>
      <c r="B12" s="107" t="s">
        <v>57</v>
      </c>
      <c r="C12" s="107" t="s">
        <v>490</v>
      </c>
      <c r="D12" s="113" t="s">
        <v>58</v>
      </c>
      <c r="E12" s="276" t="s">
        <v>59</v>
      </c>
      <c r="F12" s="113" t="s">
        <v>452</v>
      </c>
      <c r="G12" s="113">
        <v>13</v>
      </c>
      <c r="H12" s="113" t="s">
        <v>364</v>
      </c>
      <c r="I12" s="107" t="s">
        <v>364</v>
      </c>
      <c r="J12" s="107"/>
      <c r="K12" s="122"/>
      <c r="L12" s="274">
        <v>3200000</v>
      </c>
    </row>
    <row r="13" spans="1:12" s="116" customFormat="1" ht="34.9" customHeight="1">
      <c r="A13" s="270">
        <v>10</v>
      </c>
      <c r="B13" s="107" t="s">
        <v>60</v>
      </c>
      <c r="C13" s="107" t="s">
        <v>453</v>
      </c>
      <c r="D13" s="113" t="s">
        <v>61</v>
      </c>
      <c r="E13" s="273" t="s">
        <v>62</v>
      </c>
      <c r="F13" s="113" t="s">
        <v>54</v>
      </c>
      <c r="G13" s="113">
        <v>19</v>
      </c>
      <c r="H13" s="113" t="s">
        <v>828</v>
      </c>
      <c r="I13" s="107" t="s">
        <v>364</v>
      </c>
      <c r="J13" s="107"/>
      <c r="K13" s="122"/>
      <c r="L13" s="277">
        <v>1243280</v>
      </c>
    </row>
    <row r="14" spans="1:12" s="116" customFormat="1" ht="69.75" customHeight="1">
      <c r="A14" s="270">
        <v>11</v>
      </c>
      <c r="B14" s="234" t="s">
        <v>63</v>
      </c>
      <c r="C14" s="234" t="s">
        <v>456</v>
      </c>
      <c r="D14" s="278" t="s">
        <v>64</v>
      </c>
      <c r="E14" s="279" t="s">
        <v>65</v>
      </c>
      <c r="F14" s="278" t="s">
        <v>514</v>
      </c>
      <c r="G14" s="278">
        <v>58</v>
      </c>
      <c r="H14" s="278"/>
      <c r="I14" s="234" t="s">
        <v>1212</v>
      </c>
      <c r="J14" s="234"/>
      <c r="K14" s="122"/>
      <c r="L14" s="274">
        <v>17000000</v>
      </c>
    </row>
    <row r="15" spans="1:12" s="116" customFormat="1" ht="31.5" customHeight="1">
      <c r="A15" s="270">
        <v>12</v>
      </c>
      <c r="B15" s="234" t="s">
        <v>493</v>
      </c>
      <c r="C15" s="107" t="s">
        <v>494</v>
      </c>
      <c r="D15" s="145">
        <v>5040075188</v>
      </c>
      <c r="E15" s="145">
        <v>368708047</v>
      </c>
      <c r="F15" s="145" t="s">
        <v>514</v>
      </c>
      <c r="G15" s="145">
        <v>12</v>
      </c>
      <c r="H15" s="278"/>
      <c r="I15" s="234"/>
      <c r="J15" s="234"/>
      <c r="K15" s="122"/>
      <c r="L15" s="136">
        <v>1269701</v>
      </c>
    </row>
    <row r="16" spans="1:12" s="116" customFormat="1" ht="54.75" customHeight="1">
      <c r="A16" s="270">
        <v>13</v>
      </c>
      <c r="B16" s="107" t="s">
        <v>66</v>
      </c>
      <c r="C16" s="107" t="s">
        <v>461</v>
      </c>
      <c r="D16" s="113" t="s">
        <v>67</v>
      </c>
      <c r="E16" s="273" t="s">
        <v>68</v>
      </c>
      <c r="F16" s="113" t="s">
        <v>69</v>
      </c>
      <c r="G16" s="113">
        <v>5</v>
      </c>
      <c r="H16" s="113" t="s">
        <v>364</v>
      </c>
      <c r="I16" s="107" t="s">
        <v>1228</v>
      </c>
      <c r="J16" s="107"/>
      <c r="K16" s="122"/>
      <c r="L16" s="136">
        <v>1640000</v>
      </c>
    </row>
    <row r="17" spans="1:12" s="116" customFormat="1" ht="33" customHeight="1">
      <c r="A17" s="270">
        <v>14</v>
      </c>
      <c r="B17" s="107" t="s">
        <v>71</v>
      </c>
      <c r="C17" s="107" t="s">
        <v>469</v>
      </c>
      <c r="D17" s="113" t="s">
        <v>72</v>
      </c>
      <c r="E17" s="275" t="s">
        <v>491</v>
      </c>
      <c r="F17" s="113" t="s">
        <v>470</v>
      </c>
      <c r="G17" s="113">
        <v>8</v>
      </c>
      <c r="H17" s="113" t="s">
        <v>364</v>
      </c>
      <c r="I17" s="107" t="s">
        <v>364</v>
      </c>
      <c r="J17" s="107"/>
      <c r="K17" s="122"/>
      <c r="L17" s="136">
        <v>709829</v>
      </c>
    </row>
    <row r="18" spans="1:12" s="116" customFormat="1" ht="32.25" customHeight="1">
      <c r="A18" s="270">
        <v>15</v>
      </c>
      <c r="B18" s="107" t="s">
        <v>73</v>
      </c>
      <c r="C18" s="107" t="s">
        <v>473</v>
      </c>
      <c r="D18" s="113" t="s">
        <v>74</v>
      </c>
      <c r="E18" s="273" t="s">
        <v>75</v>
      </c>
      <c r="F18" s="113" t="s">
        <v>54</v>
      </c>
      <c r="G18" s="113"/>
      <c r="H18" s="107"/>
      <c r="I18" s="107" t="s">
        <v>364</v>
      </c>
      <c r="J18" s="107"/>
      <c r="K18" s="122"/>
      <c r="L18" s="136"/>
    </row>
    <row r="19" spans="1:12" s="116" customFormat="1" ht="37.15" customHeight="1" thickBot="1">
      <c r="A19" s="280">
        <v>16</v>
      </c>
      <c r="B19" s="281" t="s">
        <v>533</v>
      </c>
      <c r="C19" s="281" t="s">
        <v>534</v>
      </c>
      <c r="D19" s="282" t="s">
        <v>535</v>
      </c>
      <c r="E19" s="283">
        <v>380600889</v>
      </c>
      <c r="F19" s="282" t="s">
        <v>544</v>
      </c>
      <c r="G19" s="282">
        <v>9</v>
      </c>
      <c r="H19" s="281"/>
      <c r="I19" s="281"/>
      <c r="J19" s="281">
        <v>30</v>
      </c>
      <c r="K19" s="284"/>
      <c r="L19" s="136">
        <v>744000</v>
      </c>
    </row>
  </sheetData>
  <phoneticPr fontId="7" type="noConversion"/>
  <printOptions horizontalCentered="1"/>
  <pageMargins left="0" right="0" top="0" bottom="0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X245"/>
  <sheetViews>
    <sheetView view="pageBreakPreview" topLeftCell="A90" zoomScale="70" zoomScaleNormal="70" zoomScaleSheetLayoutView="70" workbookViewId="0">
      <selection activeCell="L7" sqref="L7"/>
    </sheetView>
  </sheetViews>
  <sheetFormatPr defaultColWidth="9.140625" defaultRowHeight="12.75"/>
  <cols>
    <col min="1" max="1" width="4.28515625" style="4" customWidth="1"/>
    <col min="2" max="2" width="21.140625" style="4" customWidth="1"/>
    <col min="3" max="3" width="16.5703125" style="11" customWidth="1"/>
    <col min="4" max="4" width="9.42578125" style="14" customWidth="1"/>
    <col min="5" max="5" width="9.5703125" style="2" customWidth="1"/>
    <col min="6" max="6" width="12.85546875" style="2" customWidth="1"/>
    <col min="7" max="7" width="11.140625" style="4" bestFit="1" customWidth="1"/>
    <col min="8" max="8" width="16" style="18" customWidth="1"/>
    <col min="9" max="9" width="11.28515625" style="18" customWidth="1"/>
    <col min="10" max="10" width="17.7109375" style="18" customWidth="1"/>
    <col min="11" max="11" width="12.28515625" style="4" customWidth="1"/>
    <col min="12" max="12" width="20.7109375" style="4" customWidth="1"/>
    <col min="13" max="13" width="16.42578125" style="4" customWidth="1"/>
    <col min="14" max="14" width="4.28515625" style="4" customWidth="1"/>
    <col min="15" max="15" width="10.140625" style="4" customWidth="1"/>
    <col min="16" max="16" width="11.5703125" style="4" customWidth="1"/>
    <col min="17" max="17" width="14.85546875" style="4" customWidth="1"/>
    <col min="18" max="18" width="18" style="4" customWidth="1"/>
    <col min="19" max="19" width="26.7109375" style="4" customWidth="1"/>
    <col min="20" max="20" width="11.7109375" style="4" customWidth="1"/>
    <col min="21" max="21" width="11.85546875" style="4" customWidth="1"/>
    <col min="22" max="22" width="15.42578125" style="4" customWidth="1"/>
    <col min="23" max="24" width="12.5703125" style="4" customWidth="1"/>
    <col min="25" max="25" width="14.7109375" style="4" customWidth="1"/>
    <col min="26" max="26" width="9" style="4" customWidth="1"/>
    <col min="27" max="27" width="6.85546875" style="4" customWidth="1"/>
    <col min="28" max="28" width="8.42578125" style="4" customWidth="1"/>
    <col min="29" max="29" width="11" style="4" customWidth="1"/>
    <col min="30" max="30" width="9.140625" style="4"/>
    <col min="31" max="31" width="23.28515625" style="4" customWidth="1"/>
    <col min="32" max="16384" width="9.140625" style="4"/>
  </cols>
  <sheetData>
    <row r="1" spans="1:29">
      <c r="A1" s="1" t="s">
        <v>43</v>
      </c>
      <c r="G1" s="3"/>
      <c r="N1" s="1" t="s">
        <v>43</v>
      </c>
    </row>
    <row r="2" spans="1:29" ht="24" customHeight="1">
      <c r="A2" s="331" t="s">
        <v>19</v>
      </c>
      <c r="B2" s="331" t="s">
        <v>20</v>
      </c>
      <c r="C2" s="331" t="s">
        <v>21</v>
      </c>
      <c r="D2" s="331" t="s">
        <v>22</v>
      </c>
      <c r="E2" s="331" t="s">
        <v>23</v>
      </c>
      <c r="F2" s="331" t="s">
        <v>23</v>
      </c>
      <c r="G2" s="331" t="s">
        <v>24</v>
      </c>
      <c r="H2" s="333" t="s">
        <v>513</v>
      </c>
      <c r="I2" s="333" t="s">
        <v>671</v>
      </c>
      <c r="J2" s="332" t="s">
        <v>832</v>
      </c>
      <c r="K2" s="331" t="s">
        <v>26</v>
      </c>
      <c r="L2" s="331" t="s">
        <v>472</v>
      </c>
      <c r="M2" s="315" t="s">
        <v>6</v>
      </c>
      <c r="N2" s="331" t="s">
        <v>19</v>
      </c>
      <c r="O2" s="331" t="s">
        <v>763</v>
      </c>
      <c r="P2" s="331" t="s">
        <v>666</v>
      </c>
      <c r="Q2" s="331" t="s">
        <v>25</v>
      </c>
      <c r="R2" s="331"/>
      <c r="S2" s="331"/>
      <c r="T2" s="331" t="s">
        <v>38</v>
      </c>
      <c r="U2" s="331"/>
      <c r="V2" s="331"/>
      <c r="W2" s="331"/>
      <c r="X2" s="331"/>
      <c r="Y2" s="331"/>
      <c r="Z2" s="331" t="s">
        <v>26</v>
      </c>
      <c r="AA2" s="331" t="s">
        <v>27</v>
      </c>
      <c r="AB2" s="331" t="s">
        <v>28</v>
      </c>
      <c r="AC2" s="331" t="s">
        <v>29</v>
      </c>
    </row>
    <row r="3" spans="1:29" ht="71.25" customHeight="1">
      <c r="A3" s="331"/>
      <c r="B3" s="331"/>
      <c r="C3" s="331"/>
      <c r="D3" s="331"/>
      <c r="E3" s="331"/>
      <c r="F3" s="331"/>
      <c r="G3" s="331"/>
      <c r="H3" s="333"/>
      <c r="I3" s="333"/>
      <c r="J3" s="332"/>
      <c r="K3" s="331"/>
      <c r="L3" s="331"/>
      <c r="M3" s="315"/>
      <c r="N3" s="331"/>
      <c r="O3" s="331"/>
      <c r="P3" s="331"/>
      <c r="Q3" s="27" t="s">
        <v>30</v>
      </c>
      <c r="R3" s="27" t="s">
        <v>31</v>
      </c>
      <c r="S3" s="27" t="s">
        <v>32</v>
      </c>
      <c r="T3" s="27" t="s">
        <v>33</v>
      </c>
      <c r="U3" s="27" t="s">
        <v>1263</v>
      </c>
      <c r="V3" s="27" t="s">
        <v>34</v>
      </c>
      <c r="W3" s="27" t="s">
        <v>35</v>
      </c>
      <c r="X3" s="27" t="s">
        <v>36</v>
      </c>
      <c r="Y3" s="27" t="s">
        <v>37</v>
      </c>
      <c r="Z3" s="331"/>
      <c r="AA3" s="331"/>
      <c r="AB3" s="331"/>
      <c r="AC3" s="331"/>
    </row>
    <row r="4" spans="1:29" s="116" customFormat="1" ht="24.75" customHeight="1">
      <c r="A4" s="317" t="s">
        <v>45</v>
      </c>
      <c r="B4" s="317"/>
      <c r="C4" s="317"/>
      <c r="D4" s="317"/>
      <c r="E4" s="317"/>
      <c r="F4" s="140"/>
      <c r="G4" s="163"/>
      <c r="H4" s="164"/>
      <c r="I4" s="164"/>
      <c r="J4" s="164"/>
      <c r="K4" s="142"/>
      <c r="L4" s="142"/>
      <c r="M4" s="122"/>
      <c r="N4" s="12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</row>
    <row r="5" spans="1:29" s="150" customFormat="1" ht="37.5" customHeight="1">
      <c r="A5" s="115">
        <v>1</v>
      </c>
      <c r="B5" s="165" t="s">
        <v>76</v>
      </c>
      <c r="C5" s="144"/>
      <c r="D5" s="115" t="s">
        <v>77</v>
      </c>
      <c r="E5" s="145" t="s">
        <v>78</v>
      </c>
      <c r="F5" s="145"/>
      <c r="G5" s="166" t="s">
        <v>79</v>
      </c>
      <c r="H5" s="167"/>
      <c r="I5" s="120" t="s">
        <v>80</v>
      </c>
      <c r="J5" s="112">
        <v>3247000</v>
      </c>
      <c r="K5" s="113">
        <v>764.12</v>
      </c>
      <c r="L5" s="168" t="s">
        <v>81</v>
      </c>
      <c r="M5" s="107" t="s">
        <v>82</v>
      </c>
      <c r="N5" s="115">
        <v>1</v>
      </c>
      <c r="O5" s="115"/>
      <c r="P5" s="115"/>
      <c r="Q5" s="115" t="s">
        <v>83</v>
      </c>
      <c r="R5" s="115" t="s">
        <v>84</v>
      </c>
      <c r="S5" s="115" t="s">
        <v>85</v>
      </c>
      <c r="T5" s="115" t="s">
        <v>352</v>
      </c>
      <c r="U5" s="115" t="s">
        <v>352</v>
      </c>
      <c r="V5" s="115" t="s">
        <v>352</v>
      </c>
      <c r="W5" s="115" t="s">
        <v>352</v>
      </c>
      <c r="X5" s="115" t="s">
        <v>149</v>
      </c>
      <c r="Y5" s="115" t="s">
        <v>352</v>
      </c>
      <c r="Z5" s="145">
        <v>764.12</v>
      </c>
      <c r="AA5" s="145">
        <v>4</v>
      </c>
      <c r="AB5" s="145" t="s">
        <v>77</v>
      </c>
      <c r="AC5" s="145" t="s">
        <v>78</v>
      </c>
    </row>
    <row r="6" spans="1:29" s="150" customFormat="1" ht="37.5" customHeight="1">
      <c r="A6" s="115">
        <v>2</v>
      </c>
      <c r="B6" s="165" t="s">
        <v>86</v>
      </c>
      <c r="C6" s="144"/>
      <c r="D6" s="115" t="s">
        <v>77</v>
      </c>
      <c r="E6" s="145" t="s">
        <v>78</v>
      </c>
      <c r="F6" s="145"/>
      <c r="G6" s="169" t="s">
        <v>79</v>
      </c>
      <c r="H6" s="167"/>
      <c r="I6" s="120" t="s">
        <v>80</v>
      </c>
      <c r="J6" s="112">
        <v>382000</v>
      </c>
      <c r="K6" s="113">
        <v>90</v>
      </c>
      <c r="L6" s="168" t="s">
        <v>87</v>
      </c>
      <c r="M6" s="107" t="s">
        <v>82</v>
      </c>
      <c r="N6" s="115">
        <v>2</v>
      </c>
      <c r="O6" s="115"/>
      <c r="P6" s="115"/>
      <c r="Q6" s="115" t="s">
        <v>88</v>
      </c>
      <c r="R6" s="115" t="s">
        <v>89</v>
      </c>
      <c r="S6" s="115" t="s">
        <v>90</v>
      </c>
      <c r="T6" s="115" t="s">
        <v>353</v>
      </c>
      <c r="U6" s="115" t="s">
        <v>352</v>
      </c>
      <c r="V6" s="115" t="s">
        <v>354</v>
      </c>
      <c r="W6" s="115" t="s">
        <v>352</v>
      </c>
      <c r="X6" s="115" t="s">
        <v>149</v>
      </c>
      <c r="Y6" s="115" t="s">
        <v>353</v>
      </c>
      <c r="Z6" s="145">
        <v>90</v>
      </c>
      <c r="AA6" s="145">
        <v>1</v>
      </c>
      <c r="AB6" s="145" t="s">
        <v>78</v>
      </c>
      <c r="AC6" s="145" t="s">
        <v>78</v>
      </c>
    </row>
    <row r="7" spans="1:29" s="150" customFormat="1" ht="37.5" customHeight="1">
      <c r="A7" s="115">
        <v>3</v>
      </c>
      <c r="B7" s="165" t="s">
        <v>91</v>
      </c>
      <c r="C7" s="144"/>
      <c r="D7" s="115" t="s">
        <v>77</v>
      </c>
      <c r="E7" s="145" t="s">
        <v>78</v>
      </c>
      <c r="F7" s="145"/>
      <c r="G7" s="169" t="s">
        <v>92</v>
      </c>
      <c r="H7" s="167"/>
      <c r="I7" s="120" t="s">
        <v>80</v>
      </c>
      <c r="J7" s="112">
        <v>273000</v>
      </c>
      <c r="K7" s="113">
        <v>80.7</v>
      </c>
      <c r="L7" s="168" t="s">
        <v>87</v>
      </c>
      <c r="M7" s="107" t="s">
        <v>93</v>
      </c>
      <c r="N7" s="115">
        <v>3</v>
      </c>
      <c r="O7" s="115"/>
      <c r="P7" s="115"/>
      <c r="Q7" s="115" t="s">
        <v>94</v>
      </c>
      <c r="R7" s="115" t="s">
        <v>95</v>
      </c>
      <c r="S7" s="115" t="s">
        <v>96</v>
      </c>
      <c r="T7" s="115" t="s">
        <v>355</v>
      </c>
      <c r="U7" s="115" t="s">
        <v>356</v>
      </c>
      <c r="V7" s="115" t="s">
        <v>149</v>
      </c>
      <c r="W7" s="115" t="s">
        <v>355</v>
      </c>
      <c r="X7" s="115" t="s">
        <v>149</v>
      </c>
      <c r="Y7" s="115" t="s">
        <v>149</v>
      </c>
      <c r="Z7" s="145">
        <v>80.7</v>
      </c>
      <c r="AA7" s="145">
        <v>1</v>
      </c>
      <c r="AB7" s="145" t="s">
        <v>78</v>
      </c>
      <c r="AC7" s="145" t="s">
        <v>78</v>
      </c>
    </row>
    <row r="8" spans="1:29" s="150" customFormat="1" ht="35.25" customHeight="1">
      <c r="A8" s="115">
        <v>4</v>
      </c>
      <c r="B8" s="165" t="s">
        <v>97</v>
      </c>
      <c r="C8" s="144"/>
      <c r="D8" s="115" t="s">
        <v>77</v>
      </c>
      <c r="E8" s="145" t="s">
        <v>78</v>
      </c>
      <c r="F8" s="145"/>
      <c r="G8" s="169" t="s">
        <v>98</v>
      </c>
      <c r="H8" s="167"/>
      <c r="I8" s="120" t="s">
        <v>80</v>
      </c>
      <c r="J8" s="112">
        <v>335000</v>
      </c>
      <c r="K8" s="113">
        <v>70</v>
      </c>
      <c r="L8" s="168" t="s">
        <v>87</v>
      </c>
      <c r="M8" s="107" t="s">
        <v>99</v>
      </c>
      <c r="N8" s="115">
        <v>4</v>
      </c>
      <c r="O8" s="115"/>
      <c r="P8" s="115"/>
      <c r="Q8" s="115" t="s">
        <v>100</v>
      </c>
      <c r="R8" s="115" t="s">
        <v>101</v>
      </c>
      <c r="S8" s="115" t="s">
        <v>102</v>
      </c>
      <c r="T8" s="115" t="s">
        <v>355</v>
      </c>
      <c r="U8" s="115" t="s">
        <v>353</v>
      </c>
      <c r="V8" s="115" t="s">
        <v>353</v>
      </c>
      <c r="W8" s="115" t="s">
        <v>352</v>
      </c>
      <c r="X8" s="115" t="s">
        <v>149</v>
      </c>
      <c r="Y8" s="115" t="s">
        <v>353</v>
      </c>
      <c r="Z8" s="145">
        <v>70</v>
      </c>
      <c r="AA8" s="145">
        <v>2</v>
      </c>
      <c r="AB8" s="145" t="s">
        <v>77</v>
      </c>
      <c r="AC8" s="145" t="s">
        <v>78</v>
      </c>
    </row>
    <row r="9" spans="1:29" s="150" customFormat="1" ht="42.75" customHeight="1">
      <c r="A9" s="115">
        <v>5</v>
      </c>
      <c r="B9" s="165" t="s">
        <v>97</v>
      </c>
      <c r="C9" s="144"/>
      <c r="D9" s="115" t="s">
        <v>77</v>
      </c>
      <c r="E9" s="145" t="s">
        <v>78</v>
      </c>
      <c r="F9" s="145"/>
      <c r="G9" s="169" t="s">
        <v>103</v>
      </c>
      <c r="H9" s="167"/>
      <c r="I9" s="120" t="s">
        <v>80</v>
      </c>
      <c r="J9" s="112">
        <v>697000</v>
      </c>
      <c r="K9" s="113">
        <v>145.9</v>
      </c>
      <c r="L9" s="168" t="s">
        <v>87</v>
      </c>
      <c r="M9" s="107" t="s">
        <v>104</v>
      </c>
      <c r="N9" s="115">
        <v>5</v>
      </c>
      <c r="O9" s="115"/>
      <c r="P9" s="115"/>
      <c r="Q9" s="115" t="s">
        <v>105</v>
      </c>
      <c r="R9" s="115" t="s">
        <v>106</v>
      </c>
      <c r="S9" s="115" t="s">
        <v>107</v>
      </c>
      <c r="T9" s="115" t="s">
        <v>355</v>
      </c>
      <c r="U9" s="115" t="s">
        <v>353</v>
      </c>
      <c r="V9" s="115" t="s">
        <v>353</v>
      </c>
      <c r="W9" s="115" t="s">
        <v>352</v>
      </c>
      <c r="X9" s="115" t="s">
        <v>149</v>
      </c>
      <c r="Y9" s="115" t="s">
        <v>353</v>
      </c>
      <c r="Z9" s="145">
        <v>145.9</v>
      </c>
      <c r="AA9" s="145">
        <v>1</v>
      </c>
      <c r="AB9" s="145" t="s">
        <v>78</v>
      </c>
      <c r="AC9" s="145" t="s">
        <v>78</v>
      </c>
    </row>
    <row r="10" spans="1:29" s="150" customFormat="1" ht="51" customHeight="1">
      <c r="A10" s="115">
        <v>6</v>
      </c>
      <c r="B10" s="165" t="s">
        <v>97</v>
      </c>
      <c r="C10" s="144"/>
      <c r="D10" s="115" t="s">
        <v>77</v>
      </c>
      <c r="E10" s="145" t="s">
        <v>78</v>
      </c>
      <c r="F10" s="145"/>
      <c r="G10" s="169" t="s">
        <v>108</v>
      </c>
      <c r="H10" s="167"/>
      <c r="I10" s="120" t="s">
        <v>80</v>
      </c>
      <c r="J10" s="112">
        <v>2142000</v>
      </c>
      <c r="K10" s="113">
        <v>448.24</v>
      </c>
      <c r="L10" s="168" t="s">
        <v>87</v>
      </c>
      <c r="M10" s="107" t="s">
        <v>109</v>
      </c>
      <c r="N10" s="115">
        <v>6</v>
      </c>
      <c r="O10" s="115"/>
      <c r="P10" s="115"/>
      <c r="Q10" s="115" t="s">
        <v>110</v>
      </c>
      <c r="R10" s="115" t="s">
        <v>111</v>
      </c>
      <c r="S10" s="115" t="s">
        <v>112</v>
      </c>
      <c r="T10" s="115" t="s">
        <v>353</v>
      </c>
      <c r="U10" s="115" t="s">
        <v>353</v>
      </c>
      <c r="V10" s="115" t="s">
        <v>353</v>
      </c>
      <c r="W10" s="115" t="s">
        <v>353</v>
      </c>
      <c r="X10" s="115" t="s">
        <v>149</v>
      </c>
      <c r="Y10" s="115" t="s">
        <v>353</v>
      </c>
      <c r="Z10" s="145">
        <v>448.24</v>
      </c>
      <c r="AA10" s="145">
        <v>1</v>
      </c>
      <c r="AB10" s="145" t="s">
        <v>78</v>
      </c>
      <c r="AC10" s="145" t="s">
        <v>78</v>
      </c>
    </row>
    <row r="11" spans="1:29" s="150" customFormat="1" ht="53.25" customHeight="1">
      <c r="A11" s="115">
        <v>7</v>
      </c>
      <c r="B11" s="165" t="s">
        <v>97</v>
      </c>
      <c r="C11" s="144"/>
      <c r="D11" s="115" t="s">
        <v>77</v>
      </c>
      <c r="E11" s="145" t="s">
        <v>78</v>
      </c>
      <c r="F11" s="145"/>
      <c r="G11" s="169" t="s">
        <v>113</v>
      </c>
      <c r="H11" s="167"/>
      <c r="I11" s="120" t="s">
        <v>80</v>
      </c>
      <c r="J11" s="112">
        <v>2430000</v>
      </c>
      <c r="K11" s="113">
        <v>508.5</v>
      </c>
      <c r="L11" s="168" t="s">
        <v>87</v>
      </c>
      <c r="M11" s="107" t="s">
        <v>114</v>
      </c>
      <c r="N11" s="115">
        <v>7</v>
      </c>
      <c r="O11" s="115"/>
      <c r="P11" s="115"/>
      <c r="Q11" s="115" t="s">
        <v>115</v>
      </c>
      <c r="R11" s="115" t="s">
        <v>116</v>
      </c>
      <c r="S11" s="115" t="s">
        <v>117</v>
      </c>
      <c r="T11" s="115" t="s">
        <v>353</v>
      </c>
      <c r="U11" s="115" t="s">
        <v>353</v>
      </c>
      <c r="V11" s="115" t="s">
        <v>353</v>
      </c>
      <c r="W11" s="115" t="s">
        <v>353</v>
      </c>
      <c r="X11" s="115" t="s">
        <v>149</v>
      </c>
      <c r="Y11" s="115" t="s">
        <v>353</v>
      </c>
      <c r="Z11" s="145">
        <v>508.5</v>
      </c>
      <c r="AA11" s="145">
        <v>2</v>
      </c>
      <c r="AB11" s="145" t="s">
        <v>78</v>
      </c>
      <c r="AC11" s="145" t="s">
        <v>78</v>
      </c>
    </row>
    <row r="12" spans="1:29" s="150" customFormat="1" ht="36.75" customHeight="1">
      <c r="A12" s="115">
        <v>8</v>
      </c>
      <c r="B12" s="165" t="s">
        <v>118</v>
      </c>
      <c r="C12" s="144"/>
      <c r="D12" s="115" t="s">
        <v>77</v>
      </c>
      <c r="E12" s="145" t="s">
        <v>78</v>
      </c>
      <c r="F12" s="145"/>
      <c r="G12" s="169" t="s">
        <v>119</v>
      </c>
      <c r="H12" s="167"/>
      <c r="I12" s="120" t="s">
        <v>80</v>
      </c>
      <c r="J12" s="112">
        <v>457000</v>
      </c>
      <c r="K12" s="113">
        <v>95.53</v>
      </c>
      <c r="L12" s="168" t="s">
        <v>87</v>
      </c>
      <c r="M12" s="107" t="s">
        <v>120</v>
      </c>
      <c r="N12" s="115">
        <v>8</v>
      </c>
      <c r="O12" s="115"/>
      <c r="P12" s="115"/>
      <c r="Q12" s="115" t="s">
        <v>121</v>
      </c>
      <c r="R12" s="115" t="s">
        <v>122</v>
      </c>
      <c r="S12" s="115" t="s">
        <v>102</v>
      </c>
      <c r="T12" s="115" t="s">
        <v>356</v>
      </c>
      <c r="U12" s="115" t="s">
        <v>353</v>
      </c>
      <c r="V12" s="115" t="s">
        <v>353</v>
      </c>
      <c r="W12" s="115" t="s">
        <v>352</v>
      </c>
      <c r="X12" s="115" t="s">
        <v>149</v>
      </c>
      <c r="Y12" s="115" t="s">
        <v>353</v>
      </c>
      <c r="Z12" s="145">
        <v>95.53</v>
      </c>
      <c r="AA12" s="145">
        <v>3</v>
      </c>
      <c r="AB12" s="145" t="s">
        <v>77</v>
      </c>
      <c r="AC12" s="145" t="s">
        <v>78</v>
      </c>
    </row>
    <row r="13" spans="1:29" s="150" customFormat="1" ht="28.5" customHeight="1">
      <c r="A13" s="115">
        <v>9</v>
      </c>
      <c r="B13" s="165" t="s">
        <v>123</v>
      </c>
      <c r="C13" s="144"/>
      <c r="D13" s="115" t="s">
        <v>77</v>
      </c>
      <c r="E13" s="145" t="s">
        <v>78</v>
      </c>
      <c r="F13" s="145"/>
      <c r="G13" s="169" t="s">
        <v>124</v>
      </c>
      <c r="H13" s="167"/>
      <c r="I13" s="120" t="s">
        <v>80</v>
      </c>
      <c r="J13" s="112">
        <v>319000</v>
      </c>
      <c r="K13" s="113">
        <v>66.7</v>
      </c>
      <c r="L13" s="168" t="s">
        <v>87</v>
      </c>
      <c r="M13" s="107" t="s">
        <v>125</v>
      </c>
      <c r="N13" s="115">
        <v>9</v>
      </c>
      <c r="O13" s="115"/>
      <c r="P13" s="115"/>
      <c r="Q13" s="115" t="s">
        <v>88</v>
      </c>
      <c r="R13" s="115" t="s">
        <v>126</v>
      </c>
      <c r="S13" s="115" t="s">
        <v>557</v>
      </c>
      <c r="T13" s="115" t="s">
        <v>353</v>
      </c>
      <c r="U13" s="115" t="s">
        <v>353</v>
      </c>
      <c r="V13" s="115" t="s">
        <v>353</v>
      </c>
      <c r="W13" s="115" t="s">
        <v>352</v>
      </c>
      <c r="X13" s="115" t="s">
        <v>149</v>
      </c>
      <c r="Y13" s="115" t="s">
        <v>353</v>
      </c>
      <c r="Z13" s="145">
        <v>66.7</v>
      </c>
      <c r="AA13" s="145">
        <v>2</v>
      </c>
      <c r="AB13" s="145" t="s">
        <v>78</v>
      </c>
      <c r="AC13" s="145" t="s">
        <v>78</v>
      </c>
    </row>
    <row r="14" spans="1:29" s="150" customFormat="1" ht="44.25" customHeight="1">
      <c r="A14" s="115">
        <v>10</v>
      </c>
      <c r="B14" s="165" t="s">
        <v>123</v>
      </c>
      <c r="C14" s="144"/>
      <c r="D14" s="115" t="s">
        <v>77</v>
      </c>
      <c r="E14" s="145" t="s">
        <v>78</v>
      </c>
      <c r="F14" s="145"/>
      <c r="G14" s="169" t="s">
        <v>1294</v>
      </c>
      <c r="H14" s="167"/>
      <c r="I14" s="120" t="s">
        <v>80</v>
      </c>
      <c r="J14" s="112">
        <v>323000</v>
      </c>
      <c r="K14" s="113">
        <v>260.8</v>
      </c>
      <c r="L14" s="168" t="s">
        <v>87</v>
      </c>
      <c r="M14" s="107" t="s">
        <v>128</v>
      </c>
      <c r="N14" s="115">
        <v>10</v>
      </c>
      <c r="O14" s="115"/>
      <c r="P14" s="115"/>
      <c r="Q14" s="115" t="s">
        <v>129</v>
      </c>
      <c r="R14" s="115" t="s">
        <v>130</v>
      </c>
      <c r="S14" s="115" t="s">
        <v>131</v>
      </c>
      <c r="T14" s="115" t="s">
        <v>353</v>
      </c>
      <c r="U14" s="115" t="s">
        <v>353</v>
      </c>
      <c r="V14" s="115" t="s">
        <v>353</v>
      </c>
      <c r="W14" s="115" t="s">
        <v>353</v>
      </c>
      <c r="X14" s="115" t="s">
        <v>149</v>
      </c>
      <c r="Y14" s="115" t="s">
        <v>353</v>
      </c>
      <c r="Z14" s="145">
        <v>260.8</v>
      </c>
      <c r="AA14" s="145">
        <v>2</v>
      </c>
      <c r="AB14" s="145" t="s">
        <v>77</v>
      </c>
      <c r="AC14" s="145" t="s">
        <v>78</v>
      </c>
    </row>
    <row r="15" spans="1:29" s="150" customFormat="1" ht="37.5" customHeight="1">
      <c r="A15" s="115">
        <v>11</v>
      </c>
      <c r="B15" s="165" t="s">
        <v>123</v>
      </c>
      <c r="C15" s="144"/>
      <c r="D15" s="115" t="s">
        <v>77</v>
      </c>
      <c r="E15" s="145" t="s">
        <v>78</v>
      </c>
      <c r="F15" s="145"/>
      <c r="G15" s="169" t="s">
        <v>132</v>
      </c>
      <c r="H15" s="167"/>
      <c r="I15" s="120" t="s">
        <v>80</v>
      </c>
      <c r="J15" s="112">
        <v>1296000</v>
      </c>
      <c r="K15" s="113">
        <v>267.45</v>
      </c>
      <c r="L15" s="168" t="s">
        <v>87</v>
      </c>
      <c r="M15" s="107" t="s">
        <v>133</v>
      </c>
      <c r="N15" s="115">
        <v>11</v>
      </c>
      <c r="O15" s="115"/>
      <c r="P15" s="115"/>
      <c r="Q15" s="115" t="s">
        <v>134</v>
      </c>
      <c r="R15" s="115" t="s">
        <v>135</v>
      </c>
      <c r="S15" s="115" t="s">
        <v>136</v>
      </c>
      <c r="T15" s="115" t="s">
        <v>352</v>
      </c>
      <c r="U15" s="115" t="s">
        <v>352</v>
      </c>
      <c r="V15" s="115" t="s">
        <v>352</v>
      </c>
      <c r="W15" s="115" t="s">
        <v>352</v>
      </c>
      <c r="X15" s="115" t="s">
        <v>149</v>
      </c>
      <c r="Y15" s="115" t="s">
        <v>353</v>
      </c>
      <c r="Z15" s="145">
        <v>267.45</v>
      </c>
      <c r="AA15" s="145">
        <v>2</v>
      </c>
      <c r="AB15" s="145" t="s">
        <v>77</v>
      </c>
      <c r="AC15" s="145" t="s">
        <v>78</v>
      </c>
    </row>
    <row r="16" spans="1:29" s="150" customFormat="1" ht="58.5" customHeight="1">
      <c r="A16" s="115">
        <v>12</v>
      </c>
      <c r="B16" s="165" t="s">
        <v>123</v>
      </c>
      <c r="C16" s="144"/>
      <c r="D16" s="115" t="s">
        <v>77</v>
      </c>
      <c r="E16" s="145" t="s">
        <v>78</v>
      </c>
      <c r="F16" s="145"/>
      <c r="G16" s="169" t="s">
        <v>137</v>
      </c>
      <c r="H16" s="167"/>
      <c r="I16" s="120" t="s">
        <v>80</v>
      </c>
      <c r="J16" s="112">
        <v>1487000</v>
      </c>
      <c r="K16" s="113">
        <v>306.82</v>
      </c>
      <c r="L16" s="168" t="s">
        <v>87</v>
      </c>
      <c r="M16" s="107" t="s">
        <v>138</v>
      </c>
      <c r="N16" s="115">
        <v>12</v>
      </c>
      <c r="O16" s="115"/>
      <c r="P16" s="115"/>
      <c r="Q16" s="115" t="s">
        <v>139</v>
      </c>
      <c r="R16" s="115" t="s">
        <v>140</v>
      </c>
      <c r="S16" s="115" t="s">
        <v>141</v>
      </c>
      <c r="T16" s="115" t="s">
        <v>353</v>
      </c>
      <c r="U16" s="115" t="s">
        <v>353</v>
      </c>
      <c r="V16" s="115" t="s">
        <v>353</v>
      </c>
      <c r="W16" s="115" t="s">
        <v>353</v>
      </c>
      <c r="X16" s="115" t="s">
        <v>149</v>
      </c>
      <c r="Y16" s="115" t="s">
        <v>353</v>
      </c>
      <c r="Z16" s="145">
        <v>306.82</v>
      </c>
      <c r="AA16" s="145">
        <v>1</v>
      </c>
      <c r="AB16" s="145" t="s">
        <v>78</v>
      </c>
      <c r="AC16" s="145" t="s">
        <v>78</v>
      </c>
    </row>
    <row r="17" spans="1:29" s="150" customFormat="1" ht="45.75" customHeight="1">
      <c r="A17" s="115">
        <v>13</v>
      </c>
      <c r="B17" s="165" t="s">
        <v>123</v>
      </c>
      <c r="C17" s="144"/>
      <c r="D17" s="115" t="s">
        <v>77</v>
      </c>
      <c r="E17" s="145" t="s">
        <v>78</v>
      </c>
      <c r="F17" s="145"/>
      <c r="G17" s="169" t="s">
        <v>142</v>
      </c>
      <c r="H17" s="167"/>
      <c r="I17" s="120" t="s">
        <v>80</v>
      </c>
      <c r="J17" s="112">
        <v>1028000</v>
      </c>
      <c r="K17" s="113">
        <v>212.13</v>
      </c>
      <c r="L17" s="168" t="s">
        <v>87</v>
      </c>
      <c r="M17" s="107" t="s">
        <v>143</v>
      </c>
      <c r="N17" s="115">
        <v>13</v>
      </c>
      <c r="O17" s="115"/>
      <c r="P17" s="115"/>
      <c r="Q17" s="115" t="s">
        <v>110</v>
      </c>
      <c r="R17" s="115" t="s">
        <v>144</v>
      </c>
      <c r="S17" s="115" t="s">
        <v>558</v>
      </c>
      <c r="T17" s="115" t="s">
        <v>353</v>
      </c>
      <c r="U17" s="115" t="s">
        <v>353</v>
      </c>
      <c r="V17" s="115" t="s">
        <v>353</v>
      </c>
      <c r="W17" s="115" t="s">
        <v>353</v>
      </c>
      <c r="X17" s="115" t="s">
        <v>149</v>
      </c>
      <c r="Y17" s="115" t="s">
        <v>353</v>
      </c>
      <c r="Z17" s="145">
        <v>212.13</v>
      </c>
      <c r="AA17" s="145">
        <v>1</v>
      </c>
      <c r="AB17" s="145" t="s">
        <v>78</v>
      </c>
      <c r="AC17" s="145" t="s">
        <v>78</v>
      </c>
    </row>
    <row r="18" spans="1:29" s="150" customFormat="1" ht="24.75" customHeight="1">
      <c r="A18" s="115">
        <v>14</v>
      </c>
      <c r="B18" s="165" t="s">
        <v>146</v>
      </c>
      <c r="C18" s="144"/>
      <c r="D18" s="115" t="s">
        <v>77</v>
      </c>
      <c r="E18" s="145" t="s">
        <v>78</v>
      </c>
      <c r="F18" s="145"/>
      <c r="G18" s="169" t="s">
        <v>147</v>
      </c>
      <c r="H18" s="170">
        <v>3441</v>
      </c>
      <c r="I18" s="120" t="s">
        <v>148</v>
      </c>
      <c r="J18" s="120"/>
      <c r="K18" s="113">
        <v>15</v>
      </c>
      <c r="L18" s="168" t="s">
        <v>149</v>
      </c>
      <c r="M18" s="107" t="s">
        <v>104</v>
      </c>
      <c r="N18" s="115">
        <v>14</v>
      </c>
      <c r="O18" s="115"/>
      <c r="P18" s="115"/>
      <c r="Q18" s="115" t="s">
        <v>88</v>
      </c>
      <c r="R18" s="115" t="s">
        <v>150</v>
      </c>
      <c r="S18" s="115" t="s">
        <v>151</v>
      </c>
      <c r="T18" s="115" t="s">
        <v>353</v>
      </c>
      <c r="U18" s="115" t="s">
        <v>353</v>
      </c>
      <c r="V18" s="115" t="s">
        <v>149</v>
      </c>
      <c r="W18" s="115" t="s">
        <v>149</v>
      </c>
      <c r="X18" s="115" t="s">
        <v>149</v>
      </c>
      <c r="Y18" s="115" t="s">
        <v>149</v>
      </c>
      <c r="Z18" s="145">
        <v>15</v>
      </c>
      <c r="AA18" s="145">
        <v>1</v>
      </c>
      <c r="AB18" s="145" t="s">
        <v>78</v>
      </c>
      <c r="AC18" s="145" t="s">
        <v>78</v>
      </c>
    </row>
    <row r="19" spans="1:29" s="150" customFormat="1" ht="27.75" customHeight="1">
      <c r="A19" s="115">
        <v>15</v>
      </c>
      <c r="B19" s="165" t="s">
        <v>152</v>
      </c>
      <c r="C19" s="144"/>
      <c r="D19" s="115" t="s">
        <v>77</v>
      </c>
      <c r="E19" s="145" t="s">
        <v>78</v>
      </c>
      <c r="F19" s="145"/>
      <c r="G19" s="169" t="s">
        <v>153</v>
      </c>
      <c r="H19" s="170">
        <v>4012.5</v>
      </c>
      <c r="I19" s="120" t="s">
        <v>148</v>
      </c>
      <c r="J19" s="120"/>
      <c r="K19" s="113">
        <v>18</v>
      </c>
      <c r="L19" s="168" t="s">
        <v>149</v>
      </c>
      <c r="M19" s="107" t="s">
        <v>109</v>
      </c>
      <c r="N19" s="115">
        <v>15</v>
      </c>
      <c r="O19" s="115"/>
      <c r="P19" s="115"/>
      <c r="Q19" s="115" t="s">
        <v>88</v>
      </c>
      <c r="R19" s="115" t="s">
        <v>101</v>
      </c>
      <c r="S19" s="115" t="s">
        <v>151</v>
      </c>
      <c r="T19" s="115" t="s">
        <v>353</v>
      </c>
      <c r="U19" s="115" t="s">
        <v>353</v>
      </c>
      <c r="V19" s="115" t="s">
        <v>149</v>
      </c>
      <c r="W19" s="115" t="s">
        <v>149</v>
      </c>
      <c r="X19" s="115" t="s">
        <v>149</v>
      </c>
      <c r="Y19" s="115" t="s">
        <v>149</v>
      </c>
      <c r="Z19" s="145">
        <v>18</v>
      </c>
      <c r="AA19" s="145">
        <v>1</v>
      </c>
      <c r="AB19" s="145" t="s">
        <v>78</v>
      </c>
      <c r="AC19" s="145" t="s">
        <v>78</v>
      </c>
    </row>
    <row r="20" spans="1:29" s="150" customFormat="1" ht="27.75" customHeight="1">
      <c r="A20" s="115">
        <v>16</v>
      </c>
      <c r="B20" s="165" t="s">
        <v>638</v>
      </c>
      <c r="C20" s="144"/>
      <c r="D20" s="115" t="s">
        <v>77</v>
      </c>
      <c r="E20" s="145" t="s">
        <v>78</v>
      </c>
      <c r="F20" s="145"/>
      <c r="G20" s="169" t="s">
        <v>154</v>
      </c>
      <c r="H20" s="171">
        <v>93458.09</v>
      </c>
      <c r="I20" s="120" t="s">
        <v>148</v>
      </c>
      <c r="J20" s="120"/>
      <c r="K20" s="113">
        <v>133.30000000000001</v>
      </c>
      <c r="L20" s="168" t="s">
        <v>149</v>
      </c>
      <c r="M20" s="107" t="s">
        <v>114</v>
      </c>
      <c r="N20" s="115">
        <v>16</v>
      </c>
      <c r="O20" s="115"/>
      <c r="P20" s="115"/>
      <c r="Q20" s="115" t="s">
        <v>88</v>
      </c>
      <c r="R20" s="115" t="s">
        <v>155</v>
      </c>
      <c r="S20" s="115" t="s">
        <v>156</v>
      </c>
      <c r="T20" s="115" t="s">
        <v>355</v>
      </c>
      <c r="U20" s="115" t="s">
        <v>355</v>
      </c>
      <c r="V20" s="115" t="s">
        <v>149</v>
      </c>
      <c r="W20" s="115" t="s">
        <v>355</v>
      </c>
      <c r="X20" s="115" t="s">
        <v>149</v>
      </c>
      <c r="Y20" s="115" t="s">
        <v>149</v>
      </c>
      <c r="Z20" s="113">
        <v>133.30000000000001</v>
      </c>
      <c r="AA20" s="145">
        <v>1</v>
      </c>
      <c r="AB20" s="145" t="s">
        <v>78</v>
      </c>
      <c r="AC20" s="145" t="s">
        <v>78</v>
      </c>
    </row>
    <row r="21" spans="1:29" s="172" customFormat="1" ht="27.75" customHeight="1">
      <c r="A21" s="115">
        <v>17</v>
      </c>
      <c r="B21" s="165" t="s">
        <v>639</v>
      </c>
      <c r="C21" s="121"/>
      <c r="D21" s="107" t="s">
        <v>77</v>
      </c>
      <c r="E21" s="107"/>
      <c r="F21" s="113" t="s">
        <v>78</v>
      </c>
      <c r="G21" s="118" t="s">
        <v>640</v>
      </c>
      <c r="H21" s="171">
        <v>75505.33</v>
      </c>
      <c r="I21" s="111" t="s">
        <v>148</v>
      </c>
      <c r="J21" s="120"/>
      <c r="K21" s="113">
        <v>135</v>
      </c>
      <c r="L21" s="143" t="s">
        <v>149</v>
      </c>
      <c r="M21" s="107" t="s">
        <v>114</v>
      </c>
      <c r="N21" s="115">
        <v>17</v>
      </c>
      <c r="O21" s="107"/>
      <c r="P21" s="113"/>
      <c r="Q21" s="107" t="s">
        <v>88</v>
      </c>
      <c r="R21" s="107" t="s">
        <v>641</v>
      </c>
      <c r="S21" s="107" t="s">
        <v>156</v>
      </c>
      <c r="T21" s="107" t="s">
        <v>353</v>
      </c>
      <c r="U21" s="107" t="s">
        <v>353</v>
      </c>
      <c r="V21" s="107" t="s">
        <v>149</v>
      </c>
      <c r="W21" s="107" t="s">
        <v>149</v>
      </c>
      <c r="X21" s="107" t="s">
        <v>149</v>
      </c>
      <c r="Y21" s="107" t="s">
        <v>149</v>
      </c>
      <c r="Z21" s="113">
        <v>135</v>
      </c>
      <c r="AA21" s="113">
        <v>1</v>
      </c>
      <c r="AB21" s="113" t="s">
        <v>78</v>
      </c>
      <c r="AC21" s="113" t="s">
        <v>78</v>
      </c>
    </row>
    <row r="22" spans="1:29" s="172" customFormat="1" ht="27.75" customHeight="1">
      <c r="A22" s="115">
        <v>18</v>
      </c>
      <c r="B22" s="165" t="s">
        <v>642</v>
      </c>
      <c r="C22" s="121"/>
      <c r="D22" s="107" t="s">
        <v>77</v>
      </c>
      <c r="E22" s="107"/>
      <c r="F22" s="113" t="s">
        <v>78</v>
      </c>
      <c r="G22" s="118" t="s">
        <v>640</v>
      </c>
      <c r="H22" s="171">
        <v>222765.07</v>
      </c>
      <c r="I22" s="111" t="s">
        <v>148</v>
      </c>
      <c r="J22" s="120"/>
      <c r="K22" s="113">
        <v>630</v>
      </c>
      <c r="L22" s="143" t="s">
        <v>149</v>
      </c>
      <c r="M22" s="107" t="s">
        <v>114</v>
      </c>
      <c r="N22" s="115">
        <v>18</v>
      </c>
      <c r="O22" s="107"/>
      <c r="P22" s="113"/>
      <c r="Q22" s="107" t="s">
        <v>88</v>
      </c>
      <c r="R22" s="107" t="s">
        <v>641</v>
      </c>
      <c r="S22" s="107" t="s">
        <v>156</v>
      </c>
      <c r="T22" s="107" t="s">
        <v>353</v>
      </c>
      <c r="U22" s="107" t="s">
        <v>353</v>
      </c>
      <c r="V22" s="107" t="s">
        <v>149</v>
      </c>
      <c r="W22" s="107" t="s">
        <v>149</v>
      </c>
      <c r="X22" s="107" t="s">
        <v>149</v>
      </c>
      <c r="Y22" s="107" t="s">
        <v>149</v>
      </c>
      <c r="Z22" s="113">
        <v>630</v>
      </c>
      <c r="AA22" s="113">
        <v>1</v>
      </c>
      <c r="AB22" s="113" t="s">
        <v>78</v>
      </c>
      <c r="AC22" s="113" t="s">
        <v>78</v>
      </c>
    </row>
    <row r="23" spans="1:29" s="172" customFormat="1" ht="27.75" customHeight="1">
      <c r="A23" s="115">
        <v>19</v>
      </c>
      <c r="B23" s="165" t="s">
        <v>643</v>
      </c>
      <c r="C23" s="121"/>
      <c r="D23" s="107" t="s">
        <v>77</v>
      </c>
      <c r="E23" s="107"/>
      <c r="F23" s="113" t="s">
        <v>78</v>
      </c>
      <c r="G23" s="118" t="s">
        <v>640</v>
      </c>
      <c r="H23" s="171">
        <v>116448.85</v>
      </c>
      <c r="I23" s="111" t="s">
        <v>148</v>
      </c>
      <c r="J23" s="120"/>
      <c r="K23" s="113">
        <v>270</v>
      </c>
      <c r="L23" s="143" t="s">
        <v>149</v>
      </c>
      <c r="M23" s="107" t="s">
        <v>114</v>
      </c>
      <c r="N23" s="115">
        <v>19</v>
      </c>
      <c r="O23" s="107"/>
      <c r="P23" s="113"/>
      <c r="Q23" s="107" t="s">
        <v>88</v>
      </c>
      <c r="R23" s="107" t="s">
        <v>641</v>
      </c>
      <c r="S23" s="107" t="s">
        <v>156</v>
      </c>
      <c r="T23" s="107" t="s">
        <v>353</v>
      </c>
      <c r="U23" s="107" t="s">
        <v>353</v>
      </c>
      <c r="V23" s="107" t="s">
        <v>149</v>
      </c>
      <c r="W23" s="107" t="s">
        <v>149</v>
      </c>
      <c r="X23" s="107" t="s">
        <v>149</v>
      </c>
      <c r="Y23" s="107" t="s">
        <v>149</v>
      </c>
      <c r="Z23" s="113">
        <v>270</v>
      </c>
      <c r="AA23" s="113">
        <v>1</v>
      </c>
      <c r="AB23" s="113" t="s">
        <v>78</v>
      </c>
      <c r="AC23" s="113" t="s">
        <v>78</v>
      </c>
    </row>
    <row r="24" spans="1:29" s="172" customFormat="1" ht="27.75" customHeight="1">
      <c r="A24" s="115">
        <v>20</v>
      </c>
      <c r="B24" s="165" t="s">
        <v>644</v>
      </c>
      <c r="C24" s="121"/>
      <c r="D24" s="107" t="s">
        <v>77</v>
      </c>
      <c r="E24" s="107"/>
      <c r="F24" s="113" t="s">
        <v>78</v>
      </c>
      <c r="G24" s="118" t="s">
        <v>640</v>
      </c>
      <c r="H24" s="171">
        <v>229669.63</v>
      </c>
      <c r="I24" s="118" t="s">
        <v>674</v>
      </c>
      <c r="J24" s="120"/>
      <c r="K24" s="113">
        <v>675</v>
      </c>
      <c r="L24" s="143" t="s">
        <v>149</v>
      </c>
      <c r="M24" s="107" t="s">
        <v>114</v>
      </c>
      <c r="N24" s="115">
        <v>20</v>
      </c>
      <c r="O24" s="107"/>
      <c r="P24" s="113"/>
      <c r="Q24" s="107" t="s">
        <v>88</v>
      </c>
      <c r="R24" s="107" t="s">
        <v>641</v>
      </c>
      <c r="S24" s="107" t="s">
        <v>156</v>
      </c>
      <c r="T24" s="107" t="s">
        <v>353</v>
      </c>
      <c r="U24" s="107" t="s">
        <v>353</v>
      </c>
      <c r="V24" s="107" t="s">
        <v>149</v>
      </c>
      <c r="W24" s="107" t="s">
        <v>149</v>
      </c>
      <c r="X24" s="107" t="s">
        <v>149</v>
      </c>
      <c r="Y24" s="107" t="s">
        <v>149</v>
      </c>
      <c r="Z24" s="113">
        <v>675</v>
      </c>
      <c r="AA24" s="113">
        <v>1</v>
      </c>
      <c r="AB24" s="113" t="s">
        <v>78</v>
      </c>
      <c r="AC24" s="113" t="s">
        <v>78</v>
      </c>
    </row>
    <row r="25" spans="1:29" s="172" customFormat="1" ht="27.75" customHeight="1">
      <c r="A25" s="115">
        <v>21</v>
      </c>
      <c r="B25" s="165" t="s">
        <v>645</v>
      </c>
      <c r="C25" s="121"/>
      <c r="D25" s="107" t="s">
        <v>77</v>
      </c>
      <c r="E25" s="107"/>
      <c r="F25" s="113" t="s">
        <v>78</v>
      </c>
      <c r="G25" s="118" t="s">
        <v>640</v>
      </c>
      <c r="H25" s="171">
        <v>10530.3</v>
      </c>
      <c r="I25" s="111" t="s">
        <v>148</v>
      </c>
      <c r="J25" s="120"/>
      <c r="K25" s="113"/>
      <c r="L25" s="143" t="s">
        <v>149</v>
      </c>
      <c r="M25" s="107" t="s">
        <v>114</v>
      </c>
      <c r="N25" s="115">
        <v>21</v>
      </c>
      <c r="O25" s="107"/>
      <c r="P25" s="113"/>
      <c r="Q25" s="107" t="s">
        <v>88</v>
      </c>
      <c r="R25" s="107" t="s">
        <v>641</v>
      </c>
      <c r="S25" s="107" t="s">
        <v>156</v>
      </c>
      <c r="T25" s="107" t="s">
        <v>353</v>
      </c>
      <c r="U25" s="107" t="s">
        <v>353</v>
      </c>
      <c r="V25" s="107" t="s">
        <v>149</v>
      </c>
      <c r="W25" s="107" t="s">
        <v>149</v>
      </c>
      <c r="X25" s="107" t="s">
        <v>149</v>
      </c>
      <c r="Y25" s="107" t="s">
        <v>149</v>
      </c>
      <c r="Z25" s="113"/>
      <c r="AA25" s="113">
        <v>1</v>
      </c>
      <c r="AB25" s="113" t="s">
        <v>78</v>
      </c>
      <c r="AC25" s="113" t="s">
        <v>78</v>
      </c>
    </row>
    <row r="26" spans="1:29" s="172" customFormat="1" ht="35.25" customHeight="1">
      <c r="A26" s="115">
        <v>22</v>
      </c>
      <c r="B26" s="165" t="s">
        <v>646</v>
      </c>
      <c r="C26" s="121"/>
      <c r="D26" s="107" t="s">
        <v>77</v>
      </c>
      <c r="E26" s="107"/>
      <c r="F26" s="113" t="s">
        <v>78</v>
      </c>
      <c r="G26" s="118" t="s">
        <v>647</v>
      </c>
      <c r="H26" s="171">
        <v>24303.31</v>
      </c>
      <c r="I26" s="111" t="s">
        <v>148</v>
      </c>
      <c r="J26" s="120"/>
      <c r="K26" s="113">
        <v>24</v>
      </c>
      <c r="L26" s="143" t="s">
        <v>149</v>
      </c>
      <c r="M26" s="107" t="s">
        <v>191</v>
      </c>
      <c r="N26" s="115">
        <v>22</v>
      </c>
      <c r="O26" s="107"/>
      <c r="P26" s="113"/>
      <c r="Q26" s="107" t="s">
        <v>648</v>
      </c>
      <c r="R26" s="107" t="s">
        <v>95</v>
      </c>
      <c r="S26" s="107" t="s">
        <v>156</v>
      </c>
      <c r="T26" s="107" t="s">
        <v>353</v>
      </c>
      <c r="U26" s="107" t="s">
        <v>353</v>
      </c>
      <c r="V26" s="107" t="s">
        <v>149</v>
      </c>
      <c r="W26" s="107" t="s">
        <v>149</v>
      </c>
      <c r="X26" s="107" t="s">
        <v>149</v>
      </c>
      <c r="Y26" s="107" t="s">
        <v>149</v>
      </c>
      <c r="Z26" s="113">
        <v>24</v>
      </c>
      <c r="AA26" s="113">
        <v>1</v>
      </c>
      <c r="AB26" s="113" t="s">
        <v>78</v>
      </c>
      <c r="AC26" s="113" t="s">
        <v>78</v>
      </c>
    </row>
    <row r="27" spans="1:29" s="150" customFormat="1" ht="30" customHeight="1">
      <c r="A27" s="115">
        <v>23</v>
      </c>
      <c r="B27" s="165" t="s">
        <v>157</v>
      </c>
      <c r="C27" s="144"/>
      <c r="D27" s="115" t="s">
        <v>77</v>
      </c>
      <c r="E27" s="145" t="s">
        <v>78</v>
      </c>
      <c r="F27" s="145"/>
      <c r="G27" s="169" t="s">
        <v>127</v>
      </c>
      <c r="H27" s="167"/>
      <c r="I27" s="120" t="s">
        <v>80</v>
      </c>
      <c r="J27" s="112">
        <v>56000</v>
      </c>
      <c r="K27" s="113">
        <v>40</v>
      </c>
      <c r="L27" s="168" t="s">
        <v>149</v>
      </c>
      <c r="M27" s="107" t="s">
        <v>158</v>
      </c>
      <c r="N27" s="115">
        <v>23</v>
      </c>
      <c r="O27" s="115"/>
      <c r="P27" s="115"/>
      <c r="Q27" s="115" t="s">
        <v>159</v>
      </c>
      <c r="R27" s="115" t="s">
        <v>160</v>
      </c>
      <c r="S27" s="115" t="s">
        <v>161</v>
      </c>
      <c r="T27" s="115" t="s">
        <v>353</v>
      </c>
      <c r="U27" s="115" t="s">
        <v>353</v>
      </c>
      <c r="V27" s="115" t="s">
        <v>149</v>
      </c>
      <c r="W27" s="115" t="s">
        <v>353</v>
      </c>
      <c r="X27" s="115" t="s">
        <v>149</v>
      </c>
      <c r="Y27" s="115" t="s">
        <v>149</v>
      </c>
      <c r="Z27" s="145">
        <v>40</v>
      </c>
      <c r="AA27" s="145">
        <v>1</v>
      </c>
      <c r="AB27" s="145" t="s">
        <v>78</v>
      </c>
      <c r="AC27" s="145" t="s">
        <v>78</v>
      </c>
    </row>
    <row r="28" spans="1:29" s="150" customFormat="1" ht="40.5" customHeight="1">
      <c r="A28" s="115">
        <v>24</v>
      </c>
      <c r="B28" s="165" t="s">
        <v>123</v>
      </c>
      <c r="C28" s="144"/>
      <c r="D28" s="115" t="s">
        <v>77</v>
      </c>
      <c r="E28" s="145" t="s">
        <v>78</v>
      </c>
      <c r="F28" s="145"/>
      <c r="G28" s="169" t="s">
        <v>162</v>
      </c>
      <c r="H28" s="167"/>
      <c r="I28" s="120" t="s">
        <v>80</v>
      </c>
      <c r="J28" s="112">
        <v>707000</v>
      </c>
      <c r="K28" s="113">
        <v>145.9</v>
      </c>
      <c r="L28" s="168" t="s">
        <v>87</v>
      </c>
      <c r="M28" s="107" t="s">
        <v>104</v>
      </c>
      <c r="N28" s="115">
        <v>24</v>
      </c>
      <c r="O28" s="115"/>
      <c r="P28" s="115"/>
      <c r="Q28" s="115" t="s">
        <v>105</v>
      </c>
      <c r="R28" s="115" t="s">
        <v>106</v>
      </c>
      <c r="S28" s="115" t="s">
        <v>163</v>
      </c>
      <c r="T28" s="115" t="s">
        <v>355</v>
      </c>
      <c r="U28" s="115" t="s">
        <v>353</v>
      </c>
      <c r="V28" s="115" t="s">
        <v>353</v>
      </c>
      <c r="W28" s="115" t="s">
        <v>352</v>
      </c>
      <c r="X28" s="115" t="s">
        <v>149</v>
      </c>
      <c r="Y28" s="115" t="s">
        <v>353</v>
      </c>
      <c r="Z28" s="145">
        <v>145.9</v>
      </c>
      <c r="AA28" s="145">
        <v>1</v>
      </c>
      <c r="AB28" s="145" t="s">
        <v>78</v>
      </c>
      <c r="AC28" s="145" t="s">
        <v>78</v>
      </c>
    </row>
    <row r="29" spans="1:29" s="150" customFormat="1" ht="30" customHeight="1">
      <c r="A29" s="115">
        <v>25</v>
      </c>
      <c r="B29" s="165" t="s">
        <v>97</v>
      </c>
      <c r="C29" s="144"/>
      <c r="D29" s="115" t="s">
        <v>77</v>
      </c>
      <c r="E29" s="145" t="s">
        <v>78</v>
      </c>
      <c r="F29" s="145"/>
      <c r="G29" s="169" t="s">
        <v>164</v>
      </c>
      <c r="H29" s="167"/>
      <c r="I29" s="120" t="s">
        <v>80</v>
      </c>
      <c r="J29" s="112">
        <v>443000</v>
      </c>
      <c r="K29" s="113">
        <v>92.72</v>
      </c>
      <c r="L29" s="168" t="s">
        <v>87</v>
      </c>
      <c r="M29" s="113" t="s">
        <v>165</v>
      </c>
      <c r="N29" s="115">
        <v>25</v>
      </c>
      <c r="O29" s="115"/>
      <c r="P29" s="145"/>
      <c r="Q29" s="115" t="s">
        <v>88</v>
      </c>
      <c r="R29" s="115" t="s">
        <v>95</v>
      </c>
      <c r="S29" s="115" t="s">
        <v>166</v>
      </c>
      <c r="T29" s="115" t="s">
        <v>352</v>
      </c>
      <c r="U29" s="115" t="s">
        <v>352</v>
      </c>
      <c r="V29" s="115" t="s">
        <v>352</v>
      </c>
      <c r="W29" s="115" t="s">
        <v>352</v>
      </c>
      <c r="X29" s="115" t="s">
        <v>357</v>
      </c>
      <c r="Y29" s="115" t="s">
        <v>352</v>
      </c>
      <c r="Z29" s="145">
        <v>92.72</v>
      </c>
      <c r="AA29" s="145">
        <v>2</v>
      </c>
      <c r="AB29" s="145" t="s">
        <v>77</v>
      </c>
      <c r="AC29" s="145" t="s">
        <v>78</v>
      </c>
    </row>
    <row r="30" spans="1:29" s="150" customFormat="1" ht="54" customHeight="1">
      <c r="A30" s="115">
        <v>26</v>
      </c>
      <c r="B30" s="165" t="s">
        <v>667</v>
      </c>
      <c r="C30" s="144"/>
      <c r="D30" s="115" t="s">
        <v>77</v>
      </c>
      <c r="E30" s="145" t="s">
        <v>78</v>
      </c>
      <c r="F30" s="145"/>
      <c r="G30" s="169" t="s">
        <v>167</v>
      </c>
      <c r="H30" s="167"/>
      <c r="I30" s="120" t="s">
        <v>80</v>
      </c>
      <c r="J30" s="112">
        <v>992000</v>
      </c>
      <c r="K30" s="113">
        <v>207.56</v>
      </c>
      <c r="L30" s="168" t="s">
        <v>87</v>
      </c>
      <c r="M30" s="107" t="s">
        <v>168</v>
      </c>
      <c r="N30" s="115">
        <v>26</v>
      </c>
      <c r="O30" s="115"/>
      <c r="P30" s="115"/>
      <c r="Q30" s="115" t="s">
        <v>169</v>
      </c>
      <c r="R30" s="115" t="s">
        <v>144</v>
      </c>
      <c r="S30" s="115" t="s">
        <v>170</v>
      </c>
      <c r="T30" s="115" t="s">
        <v>353</v>
      </c>
      <c r="U30" s="115" t="s">
        <v>353</v>
      </c>
      <c r="V30" s="115" t="s">
        <v>353</v>
      </c>
      <c r="W30" s="115" t="s">
        <v>353</v>
      </c>
      <c r="X30" s="115" t="s">
        <v>149</v>
      </c>
      <c r="Y30" s="115" t="s">
        <v>353</v>
      </c>
      <c r="Z30" s="145">
        <v>207.56</v>
      </c>
      <c r="AA30" s="145">
        <v>1</v>
      </c>
      <c r="AB30" s="145" t="s">
        <v>78</v>
      </c>
      <c r="AC30" s="145" t="s">
        <v>78</v>
      </c>
    </row>
    <row r="31" spans="1:29" s="150" customFormat="1" ht="30" customHeight="1">
      <c r="A31" s="115">
        <v>27</v>
      </c>
      <c r="B31" s="165" t="s">
        <v>171</v>
      </c>
      <c r="C31" s="144"/>
      <c r="D31" s="115" t="s">
        <v>77</v>
      </c>
      <c r="E31" s="145" t="s">
        <v>78</v>
      </c>
      <c r="F31" s="145"/>
      <c r="G31" s="169" t="s">
        <v>162</v>
      </c>
      <c r="H31" s="167"/>
      <c r="I31" s="120" t="s">
        <v>80</v>
      </c>
      <c r="J31" s="112">
        <v>49000</v>
      </c>
      <c r="K31" s="113">
        <v>20</v>
      </c>
      <c r="L31" s="168" t="s">
        <v>87</v>
      </c>
      <c r="M31" s="107" t="s">
        <v>172</v>
      </c>
      <c r="N31" s="115">
        <v>27</v>
      </c>
      <c r="O31" s="115"/>
      <c r="P31" s="115"/>
      <c r="Q31" s="115" t="s">
        <v>134</v>
      </c>
      <c r="R31" s="115" t="s">
        <v>173</v>
      </c>
      <c r="S31" s="115" t="s">
        <v>174</v>
      </c>
      <c r="T31" s="115" t="s">
        <v>353</v>
      </c>
      <c r="U31" s="115" t="s">
        <v>353</v>
      </c>
      <c r="V31" s="115" t="s">
        <v>353</v>
      </c>
      <c r="W31" s="115" t="s">
        <v>353</v>
      </c>
      <c r="X31" s="115" t="s">
        <v>149</v>
      </c>
      <c r="Y31" s="115" t="s">
        <v>149</v>
      </c>
      <c r="Z31" s="145">
        <v>20</v>
      </c>
      <c r="AA31" s="145">
        <v>1</v>
      </c>
      <c r="AB31" s="145" t="s">
        <v>78</v>
      </c>
      <c r="AC31" s="145" t="s">
        <v>78</v>
      </c>
    </row>
    <row r="32" spans="1:29" s="150" customFormat="1" ht="49.5" customHeight="1">
      <c r="A32" s="115">
        <v>28</v>
      </c>
      <c r="B32" s="144" t="s">
        <v>175</v>
      </c>
      <c r="C32" s="144"/>
      <c r="D32" s="115" t="s">
        <v>77</v>
      </c>
      <c r="E32" s="145" t="s">
        <v>78</v>
      </c>
      <c r="F32" s="145"/>
      <c r="G32" s="145" t="s">
        <v>176</v>
      </c>
      <c r="H32" s="167"/>
      <c r="I32" s="120" t="s">
        <v>80</v>
      </c>
      <c r="J32" s="112">
        <v>297000</v>
      </c>
      <c r="K32" s="113">
        <v>61.35</v>
      </c>
      <c r="L32" s="168" t="s">
        <v>87</v>
      </c>
      <c r="M32" s="113" t="s">
        <v>177</v>
      </c>
      <c r="N32" s="115">
        <v>28</v>
      </c>
      <c r="O32" s="115"/>
      <c r="P32" s="145"/>
      <c r="Q32" s="115" t="s">
        <v>110</v>
      </c>
      <c r="R32" s="115" t="s">
        <v>150</v>
      </c>
      <c r="S32" s="115" t="s">
        <v>178</v>
      </c>
      <c r="T32" s="115" t="s">
        <v>353</v>
      </c>
      <c r="U32" s="115" t="s">
        <v>353</v>
      </c>
      <c r="V32" s="115" t="s">
        <v>353</v>
      </c>
      <c r="W32" s="115" t="s">
        <v>353</v>
      </c>
      <c r="X32" s="115" t="s">
        <v>149</v>
      </c>
      <c r="Y32" s="115" t="s">
        <v>353</v>
      </c>
      <c r="Z32" s="145">
        <v>61.35</v>
      </c>
      <c r="AA32" s="145">
        <v>1</v>
      </c>
      <c r="AB32" s="145" t="s">
        <v>78</v>
      </c>
      <c r="AC32" s="145" t="s">
        <v>78</v>
      </c>
    </row>
    <row r="33" spans="1:29" s="150" customFormat="1" ht="64.5" customHeight="1">
      <c r="A33" s="115">
        <v>29</v>
      </c>
      <c r="B33" s="165" t="s">
        <v>179</v>
      </c>
      <c r="C33" s="115"/>
      <c r="D33" s="115" t="s">
        <v>77</v>
      </c>
      <c r="E33" s="145" t="s">
        <v>78</v>
      </c>
      <c r="F33" s="145"/>
      <c r="G33" s="145" t="s">
        <v>180</v>
      </c>
      <c r="H33" s="173"/>
      <c r="I33" s="120" t="s">
        <v>80</v>
      </c>
      <c r="J33" s="112">
        <v>1426000</v>
      </c>
      <c r="K33" s="113">
        <v>294.26</v>
      </c>
      <c r="L33" s="168" t="s">
        <v>87</v>
      </c>
      <c r="M33" s="113" t="s">
        <v>181</v>
      </c>
      <c r="N33" s="115">
        <v>29</v>
      </c>
      <c r="O33" s="115"/>
      <c r="P33" s="145"/>
      <c r="Q33" s="115" t="s">
        <v>182</v>
      </c>
      <c r="R33" s="115" t="s">
        <v>183</v>
      </c>
      <c r="S33" s="115" t="s">
        <v>184</v>
      </c>
      <c r="T33" s="115" t="s">
        <v>356</v>
      </c>
      <c r="U33" s="115" t="s">
        <v>353</v>
      </c>
      <c r="V33" s="115" t="s">
        <v>353</v>
      </c>
      <c r="W33" s="115" t="s">
        <v>353</v>
      </c>
      <c r="X33" s="115" t="s">
        <v>149</v>
      </c>
      <c r="Y33" s="115" t="s">
        <v>353</v>
      </c>
      <c r="Z33" s="145">
        <v>294.26</v>
      </c>
      <c r="AA33" s="145">
        <v>1</v>
      </c>
      <c r="AB33" s="145" t="s">
        <v>78</v>
      </c>
      <c r="AC33" s="145" t="s">
        <v>78</v>
      </c>
    </row>
    <row r="34" spans="1:29" s="150" customFormat="1" ht="74.25" customHeight="1">
      <c r="A34" s="115">
        <v>30</v>
      </c>
      <c r="B34" s="144" t="s">
        <v>185</v>
      </c>
      <c r="C34" s="144"/>
      <c r="D34" s="115" t="s">
        <v>77</v>
      </c>
      <c r="E34" s="145" t="s">
        <v>78</v>
      </c>
      <c r="F34" s="145"/>
      <c r="G34" s="145">
        <v>2010</v>
      </c>
      <c r="H34" s="167">
        <v>564000</v>
      </c>
      <c r="I34" s="120" t="s">
        <v>80</v>
      </c>
      <c r="J34" s="112">
        <v>792000</v>
      </c>
      <c r="K34" s="113">
        <v>151.4</v>
      </c>
      <c r="L34" s="168" t="s">
        <v>87</v>
      </c>
      <c r="M34" s="113" t="s">
        <v>109</v>
      </c>
      <c r="N34" s="115">
        <v>30</v>
      </c>
      <c r="O34" s="115"/>
      <c r="P34" s="145"/>
      <c r="Q34" s="115" t="s">
        <v>186</v>
      </c>
      <c r="R34" s="115" t="s">
        <v>187</v>
      </c>
      <c r="S34" s="115" t="s">
        <v>559</v>
      </c>
      <c r="T34" s="115" t="s">
        <v>353</v>
      </c>
      <c r="U34" s="115" t="s">
        <v>353</v>
      </c>
      <c r="V34" s="115" t="s">
        <v>353</v>
      </c>
      <c r="W34" s="115" t="s">
        <v>353</v>
      </c>
      <c r="X34" s="115" t="s">
        <v>149</v>
      </c>
      <c r="Y34" s="115" t="s">
        <v>353</v>
      </c>
      <c r="Z34" s="145">
        <v>151.4</v>
      </c>
      <c r="AA34" s="145">
        <v>2</v>
      </c>
      <c r="AB34" s="145" t="s">
        <v>78</v>
      </c>
      <c r="AC34" s="145" t="s">
        <v>78</v>
      </c>
    </row>
    <row r="35" spans="1:29" s="150" customFormat="1" ht="69.75" customHeight="1">
      <c r="A35" s="115">
        <v>31</v>
      </c>
      <c r="B35" s="144" t="s">
        <v>1262</v>
      </c>
      <c r="C35" s="144"/>
      <c r="D35" s="115" t="s">
        <v>77</v>
      </c>
      <c r="E35" s="145" t="s">
        <v>78</v>
      </c>
      <c r="F35" s="145"/>
      <c r="G35" s="145">
        <v>2010</v>
      </c>
      <c r="H35" s="173"/>
      <c r="I35" s="120" t="s">
        <v>80</v>
      </c>
      <c r="J35" s="112">
        <f>1260000+17411.88</f>
        <v>1277411.8799999999</v>
      </c>
      <c r="K35" s="113">
        <f>203.01+57</f>
        <v>260.01</v>
      </c>
      <c r="L35" s="168" t="s">
        <v>87</v>
      </c>
      <c r="M35" s="113" t="s">
        <v>188</v>
      </c>
      <c r="N35" s="115">
        <v>31</v>
      </c>
      <c r="O35" s="115"/>
      <c r="P35" s="145"/>
      <c r="Q35" s="115" t="s">
        <v>189</v>
      </c>
      <c r="R35" s="115" t="s">
        <v>190</v>
      </c>
      <c r="S35" s="115" t="s">
        <v>560</v>
      </c>
      <c r="T35" s="115" t="s">
        <v>353</v>
      </c>
      <c r="U35" s="115" t="s">
        <v>353</v>
      </c>
      <c r="V35" s="115" t="s">
        <v>353</v>
      </c>
      <c r="W35" s="115" t="s">
        <v>353</v>
      </c>
      <c r="X35" s="115" t="s">
        <v>149</v>
      </c>
      <c r="Y35" s="115" t="s">
        <v>353</v>
      </c>
      <c r="Z35" s="145">
        <f>203.01+57</f>
        <v>260.01</v>
      </c>
      <c r="AA35" s="145">
        <v>2</v>
      </c>
      <c r="AB35" s="145" t="s">
        <v>77</v>
      </c>
      <c r="AC35" s="145" t="s">
        <v>78</v>
      </c>
    </row>
    <row r="36" spans="1:29" s="150" customFormat="1" ht="64.5" customHeight="1">
      <c r="A36" s="115">
        <v>32</v>
      </c>
      <c r="B36" s="144" t="s">
        <v>123</v>
      </c>
      <c r="C36" s="144"/>
      <c r="D36" s="115" t="s">
        <v>77</v>
      </c>
      <c r="E36" s="145" t="s">
        <v>78</v>
      </c>
      <c r="F36" s="145"/>
      <c r="G36" s="145">
        <v>2010</v>
      </c>
      <c r="H36" s="173"/>
      <c r="I36" s="120" t="s">
        <v>80</v>
      </c>
      <c r="J36" s="112">
        <v>487000</v>
      </c>
      <c r="K36" s="113">
        <v>100.5</v>
      </c>
      <c r="L36" s="168" t="s">
        <v>87</v>
      </c>
      <c r="M36" s="113" t="s">
        <v>191</v>
      </c>
      <c r="N36" s="115">
        <v>32</v>
      </c>
      <c r="O36" s="115"/>
      <c r="P36" s="145"/>
      <c r="Q36" s="115" t="s">
        <v>192</v>
      </c>
      <c r="R36" s="115" t="s">
        <v>193</v>
      </c>
      <c r="S36" s="115" t="s">
        <v>194</v>
      </c>
      <c r="T36" s="115" t="s">
        <v>353</v>
      </c>
      <c r="U36" s="115" t="s">
        <v>353</v>
      </c>
      <c r="V36" s="115" t="s">
        <v>353</v>
      </c>
      <c r="W36" s="115" t="s">
        <v>353</v>
      </c>
      <c r="X36" s="115" t="s">
        <v>149</v>
      </c>
      <c r="Y36" s="115" t="s">
        <v>353</v>
      </c>
      <c r="Z36" s="145">
        <v>100.5</v>
      </c>
      <c r="AA36" s="145">
        <v>1</v>
      </c>
      <c r="AB36" s="145" t="s">
        <v>78</v>
      </c>
      <c r="AC36" s="145" t="s">
        <v>78</v>
      </c>
    </row>
    <row r="37" spans="1:29" s="150" customFormat="1" ht="52.5" customHeight="1">
      <c r="A37" s="115">
        <v>33</v>
      </c>
      <c r="B37" s="144" t="s">
        <v>515</v>
      </c>
      <c r="C37" s="144"/>
      <c r="D37" s="115" t="s">
        <v>77</v>
      </c>
      <c r="E37" s="145" t="s">
        <v>78</v>
      </c>
      <c r="F37" s="145"/>
      <c r="G37" s="145">
        <v>2010</v>
      </c>
      <c r="H37" s="173"/>
      <c r="I37" s="120" t="s">
        <v>80</v>
      </c>
      <c r="J37" s="112">
        <v>937000</v>
      </c>
      <c r="K37" s="113">
        <f>139.25+54.07</f>
        <v>193.32</v>
      </c>
      <c r="L37" s="168" t="s">
        <v>87</v>
      </c>
      <c r="M37" s="113" t="s">
        <v>195</v>
      </c>
      <c r="N37" s="115">
        <v>33</v>
      </c>
      <c r="O37" s="115"/>
      <c r="P37" s="145"/>
      <c r="Q37" s="115" t="s">
        <v>189</v>
      </c>
      <c r="R37" s="115" t="s">
        <v>196</v>
      </c>
      <c r="S37" s="115" t="s">
        <v>197</v>
      </c>
      <c r="T37" s="115" t="s">
        <v>353</v>
      </c>
      <c r="U37" s="115" t="s">
        <v>353</v>
      </c>
      <c r="V37" s="115" t="s">
        <v>353</v>
      </c>
      <c r="W37" s="115" t="s">
        <v>353</v>
      </c>
      <c r="X37" s="115" t="s">
        <v>149</v>
      </c>
      <c r="Y37" s="115" t="s">
        <v>353</v>
      </c>
      <c r="Z37" s="145">
        <f>139.25+54.07</f>
        <v>193.32</v>
      </c>
      <c r="AA37" s="145">
        <v>1</v>
      </c>
      <c r="AB37" s="145" t="s">
        <v>78</v>
      </c>
      <c r="AC37" s="145" t="s">
        <v>78</v>
      </c>
    </row>
    <row r="38" spans="1:29" s="150" customFormat="1" ht="30" customHeight="1">
      <c r="A38" s="115">
        <v>34</v>
      </c>
      <c r="B38" s="144" t="s">
        <v>175</v>
      </c>
      <c r="C38" s="144"/>
      <c r="D38" s="115" t="s">
        <v>77</v>
      </c>
      <c r="E38" s="145" t="s">
        <v>78</v>
      </c>
      <c r="F38" s="145"/>
      <c r="G38" s="145">
        <v>2010</v>
      </c>
      <c r="H38" s="173"/>
      <c r="I38" s="120" t="s">
        <v>80</v>
      </c>
      <c r="J38" s="112">
        <v>700000</v>
      </c>
      <c r="K38" s="113">
        <v>144.41999999999999</v>
      </c>
      <c r="L38" s="168" t="s">
        <v>87</v>
      </c>
      <c r="M38" s="113" t="s">
        <v>165</v>
      </c>
      <c r="N38" s="115">
        <v>34</v>
      </c>
      <c r="O38" s="115"/>
      <c r="P38" s="145"/>
      <c r="Q38" s="115" t="s">
        <v>198</v>
      </c>
      <c r="R38" s="115" t="s">
        <v>101</v>
      </c>
      <c r="S38" s="115" t="s">
        <v>145</v>
      </c>
      <c r="T38" s="115" t="s">
        <v>355</v>
      </c>
      <c r="U38" s="115" t="s">
        <v>353</v>
      </c>
      <c r="V38" s="115" t="s">
        <v>353</v>
      </c>
      <c r="W38" s="115" t="s">
        <v>353</v>
      </c>
      <c r="X38" s="115" t="s">
        <v>149</v>
      </c>
      <c r="Y38" s="115" t="s">
        <v>353</v>
      </c>
      <c r="Z38" s="145">
        <v>144.41999999999999</v>
      </c>
      <c r="AA38" s="145">
        <v>2</v>
      </c>
      <c r="AB38" s="145" t="s">
        <v>77</v>
      </c>
      <c r="AC38" s="145" t="s">
        <v>78</v>
      </c>
    </row>
    <row r="39" spans="1:29" s="150" customFormat="1" ht="38.450000000000003" customHeight="1">
      <c r="A39" s="115">
        <v>35</v>
      </c>
      <c r="B39" s="144" t="s">
        <v>179</v>
      </c>
      <c r="C39" s="144"/>
      <c r="D39" s="115" t="s">
        <v>77</v>
      </c>
      <c r="E39" s="145" t="s">
        <v>78</v>
      </c>
      <c r="F39" s="145"/>
      <c r="G39" s="145">
        <v>2010</v>
      </c>
      <c r="H39" s="173"/>
      <c r="I39" s="120" t="s">
        <v>80</v>
      </c>
      <c r="J39" s="112">
        <v>900000</v>
      </c>
      <c r="K39" s="113">
        <v>185.68</v>
      </c>
      <c r="L39" s="168" t="s">
        <v>87</v>
      </c>
      <c r="M39" s="113" t="s">
        <v>199</v>
      </c>
      <c r="N39" s="115">
        <v>35</v>
      </c>
      <c r="O39" s="115"/>
      <c r="P39" s="145"/>
      <c r="Q39" s="115" t="s">
        <v>129</v>
      </c>
      <c r="R39" s="115" t="s">
        <v>200</v>
      </c>
      <c r="S39" s="115" t="s">
        <v>201</v>
      </c>
      <c r="T39" s="115" t="s">
        <v>353</v>
      </c>
      <c r="U39" s="115" t="s">
        <v>353</v>
      </c>
      <c r="V39" s="115" t="s">
        <v>358</v>
      </c>
      <c r="W39" s="115" t="s">
        <v>353</v>
      </c>
      <c r="X39" s="115" t="s">
        <v>359</v>
      </c>
      <c r="Y39" s="115" t="s">
        <v>353</v>
      </c>
      <c r="Z39" s="145">
        <v>185.68</v>
      </c>
      <c r="AA39" s="145">
        <v>1</v>
      </c>
      <c r="AB39" s="145" t="s">
        <v>78</v>
      </c>
      <c r="AC39" s="145" t="s">
        <v>78</v>
      </c>
    </row>
    <row r="40" spans="1:29" s="150" customFormat="1" ht="30" customHeight="1">
      <c r="A40" s="115">
        <v>36</v>
      </c>
      <c r="B40" s="144" t="s">
        <v>175</v>
      </c>
      <c r="C40" s="144"/>
      <c r="D40" s="115" t="s">
        <v>77</v>
      </c>
      <c r="E40" s="145" t="s">
        <v>78</v>
      </c>
      <c r="F40" s="145"/>
      <c r="G40" s="145">
        <v>2010</v>
      </c>
      <c r="H40" s="173"/>
      <c r="I40" s="120" t="s">
        <v>80</v>
      </c>
      <c r="J40" s="112">
        <v>2026000</v>
      </c>
      <c r="K40" s="113">
        <v>418.13</v>
      </c>
      <c r="L40" s="168" t="s">
        <v>87</v>
      </c>
      <c r="M40" s="113" t="s">
        <v>120</v>
      </c>
      <c r="N40" s="115">
        <v>36</v>
      </c>
      <c r="O40" s="115"/>
      <c r="P40" s="145"/>
      <c r="Q40" s="115" t="s">
        <v>121</v>
      </c>
      <c r="R40" s="115" t="s">
        <v>173</v>
      </c>
      <c r="S40" s="115" t="s">
        <v>202</v>
      </c>
      <c r="T40" s="115" t="s">
        <v>356</v>
      </c>
      <c r="U40" s="115" t="s">
        <v>353</v>
      </c>
      <c r="V40" s="115" t="s">
        <v>353</v>
      </c>
      <c r="W40" s="115" t="s">
        <v>352</v>
      </c>
      <c r="X40" s="115" t="s">
        <v>149</v>
      </c>
      <c r="Y40" s="115" t="s">
        <v>353</v>
      </c>
      <c r="Z40" s="145">
        <v>418.13</v>
      </c>
      <c r="AA40" s="145">
        <v>3</v>
      </c>
      <c r="AB40" s="145" t="s">
        <v>77</v>
      </c>
      <c r="AC40" s="145" t="s">
        <v>78</v>
      </c>
    </row>
    <row r="41" spans="1:29" s="150" customFormat="1" ht="30" customHeight="1">
      <c r="A41" s="115">
        <v>37</v>
      </c>
      <c r="B41" s="144" t="s">
        <v>175</v>
      </c>
      <c r="C41" s="144"/>
      <c r="D41" s="115" t="s">
        <v>77</v>
      </c>
      <c r="E41" s="145" t="s">
        <v>78</v>
      </c>
      <c r="F41" s="145"/>
      <c r="G41" s="145">
        <v>2010</v>
      </c>
      <c r="H41" s="173"/>
      <c r="I41" s="120" t="s">
        <v>80</v>
      </c>
      <c r="J41" s="112">
        <v>1355000</v>
      </c>
      <c r="K41" s="113">
        <v>279.60000000000002</v>
      </c>
      <c r="L41" s="168" t="s">
        <v>87</v>
      </c>
      <c r="M41" s="113" t="s">
        <v>99</v>
      </c>
      <c r="N41" s="115">
        <v>37</v>
      </c>
      <c r="O41" s="115"/>
      <c r="P41" s="145"/>
      <c r="Q41" s="115" t="s">
        <v>100</v>
      </c>
      <c r="R41" s="115"/>
      <c r="S41" s="115" t="s">
        <v>102</v>
      </c>
      <c r="T41" s="115" t="s">
        <v>355</v>
      </c>
      <c r="U41" s="115" t="s">
        <v>353</v>
      </c>
      <c r="V41" s="115" t="s">
        <v>353</v>
      </c>
      <c r="W41" s="115" t="s">
        <v>352</v>
      </c>
      <c r="X41" s="115" t="s">
        <v>149</v>
      </c>
      <c r="Y41" s="115" t="s">
        <v>353</v>
      </c>
      <c r="Z41" s="145">
        <v>279.60000000000002</v>
      </c>
      <c r="AA41" s="145">
        <v>2</v>
      </c>
      <c r="AB41" s="145" t="s">
        <v>77</v>
      </c>
      <c r="AC41" s="145" t="s">
        <v>78</v>
      </c>
    </row>
    <row r="42" spans="1:29" s="150" customFormat="1" ht="30" customHeight="1">
      <c r="A42" s="115">
        <v>38</v>
      </c>
      <c r="B42" s="144" t="s">
        <v>203</v>
      </c>
      <c r="C42" s="144"/>
      <c r="D42" s="115" t="s">
        <v>77</v>
      </c>
      <c r="E42" s="145" t="s">
        <v>78</v>
      </c>
      <c r="F42" s="145"/>
      <c r="G42" s="145">
        <v>1986</v>
      </c>
      <c r="H42" s="173"/>
      <c r="I42" s="120" t="s">
        <v>80</v>
      </c>
      <c r="J42" s="112">
        <v>1602000</v>
      </c>
      <c r="K42" s="113">
        <v>514.02</v>
      </c>
      <c r="L42" s="168" t="s">
        <v>87</v>
      </c>
      <c r="M42" s="107" t="s">
        <v>204</v>
      </c>
      <c r="N42" s="115">
        <v>38</v>
      </c>
      <c r="O42" s="115"/>
      <c r="P42" s="145"/>
      <c r="Q42" s="115" t="s">
        <v>205</v>
      </c>
      <c r="R42" s="115" t="s">
        <v>111</v>
      </c>
      <c r="S42" s="115" t="s">
        <v>206</v>
      </c>
      <c r="T42" s="115" t="s">
        <v>353</v>
      </c>
      <c r="U42" s="115" t="s">
        <v>353</v>
      </c>
      <c r="V42" s="115" t="s">
        <v>353</v>
      </c>
      <c r="W42" s="115" t="s">
        <v>353</v>
      </c>
      <c r="X42" s="115" t="s">
        <v>149</v>
      </c>
      <c r="Y42" s="115" t="s">
        <v>353</v>
      </c>
      <c r="Z42" s="145">
        <v>514.02</v>
      </c>
      <c r="AA42" s="145">
        <v>1</v>
      </c>
      <c r="AB42" s="145" t="s">
        <v>78</v>
      </c>
      <c r="AC42" s="145" t="s">
        <v>78</v>
      </c>
    </row>
    <row r="43" spans="1:29" s="150" customFormat="1" ht="30" customHeight="1">
      <c r="A43" s="115">
        <v>39</v>
      </c>
      <c r="B43" s="144" t="s">
        <v>207</v>
      </c>
      <c r="C43" s="144"/>
      <c r="D43" s="115" t="s">
        <v>77</v>
      </c>
      <c r="E43" s="145" t="s">
        <v>78</v>
      </c>
      <c r="F43" s="145"/>
      <c r="G43" s="145">
        <v>1973</v>
      </c>
      <c r="H43" s="174"/>
      <c r="I43" s="120" t="s">
        <v>80</v>
      </c>
      <c r="J43" s="112">
        <v>138000</v>
      </c>
      <c r="K43" s="113">
        <v>28.28</v>
      </c>
      <c r="L43" s="168" t="s">
        <v>87</v>
      </c>
      <c r="M43" s="107" t="str">
        <f>M42</f>
        <v>Więcbork - Lasek Miejski</v>
      </c>
      <c r="N43" s="115">
        <v>39</v>
      </c>
      <c r="O43" s="115"/>
      <c r="P43" s="145"/>
      <c r="Q43" s="115" t="s">
        <v>208</v>
      </c>
      <c r="R43" s="115" t="s">
        <v>111</v>
      </c>
      <c r="S43" s="115" t="s">
        <v>209</v>
      </c>
      <c r="T43" s="115" t="s">
        <v>353</v>
      </c>
      <c r="U43" s="115" t="s">
        <v>353</v>
      </c>
      <c r="V43" s="115" t="s">
        <v>353</v>
      </c>
      <c r="W43" s="115" t="s">
        <v>353</v>
      </c>
      <c r="X43" s="115" t="s">
        <v>149</v>
      </c>
      <c r="Y43" s="115" t="s">
        <v>353</v>
      </c>
      <c r="Z43" s="145">
        <v>28.28</v>
      </c>
      <c r="AA43" s="145">
        <v>1</v>
      </c>
      <c r="AB43" s="145" t="s">
        <v>78</v>
      </c>
      <c r="AC43" s="145" t="s">
        <v>78</v>
      </c>
    </row>
    <row r="44" spans="1:29" s="150" customFormat="1" ht="40.15" customHeight="1">
      <c r="A44" s="115">
        <v>40</v>
      </c>
      <c r="B44" s="144" t="s">
        <v>210</v>
      </c>
      <c r="C44" s="144"/>
      <c r="D44" s="115" t="s">
        <v>77</v>
      </c>
      <c r="E44" s="145" t="s">
        <v>78</v>
      </c>
      <c r="F44" s="145"/>
      <c r="G44" s="145">
        <v>1970</v>
      </c>
      <c r="H44" s="170">
        <f>54555+5098+3712+9334</f>
        <v>72699</v>
      </c>
      <c r="I44" s="120" t="s">
        <v>148</v>
      </c>
      <c r="J44" s="120"/>
      <c r="K44" s="113">
        <v>68.95</v>
      </c>
      <c r="L44" s="168" t="s">
        <v>87</v>
      </c>
      <c r="M44" s="107" t="str">
        <f>M43</f>
        <v>Więcbork - Lasek Miejski</v>
      </c>
      <c r="N44" s="115">
        <v>40</v>
      </c>
      <c r="O44" s="115"/>
      <c r="P44" s="145"/>
      <c r="Q44" s="115" t="s">
        <v>110</v>
      </c>
      <c r="R44" s="115" t="s">
        <v>95</v>
      </c>
      <c r="S44" s="115" t="s">
        <v>211</v>
      </c>
      <c r="T44" s="115" t="s">
        <v>353</v>
      </c>
      <c r="U44" s="115" t="s">
        <v>353</v>
      </c>
      <c r="V44" s="115" t="s">
        <v>149</v>
      </c>
      <c r="W44" s="115" t="s">
        <v>353</v>
      </c>
      <c r="X44" s="115" t="s">
        <v>149</v>
      </c>
      <c r="Y44" s="115" t="s">
        <v>149</v>
      </c>
      <c r="Z44" s="145">
        <v>68.95</v>
      </c>
      <c r="AA44" s="145">
        <v>1</v>
      </c>
      <c r="AB44" s="145" t="s">
        <v>78</v>
      </c>
      <c r="AC44" s="145" t="s">
        <v>78</v>
      </c>
    </row>
    <row r="45" spans="1:29" s="150" customFormat="1" ht="30" customHeight="1">
      <c r="A45" s="115">
        <v>41</v>
      </c>
      <c r="B45" s="144" t="s">
        <v>212</v>
      </c>
      <c r="C45" s="144"/>
      <c r="D45" s="115" t="s">
        <v>77</v>
      </c>
      <c r="E45" s="145" t="s">
        <v>78</v>
      </c>
      <c r="F45" s="145"/>
      <c r="G45" s="145">
        <v>2009</v>
      </c>
      <c r="H45" s="167"/>
      <c r="I45" s="120" t="s">
        <v>80</v>
      </c>
      <c r="J45" s="112">
        <v>148000</v>
      </c>
      <c r="K45" s="113">
        <v>25</v>
      </c>
      <c r="L45" s="168" t="s">
        <v>87</v>
      </c>
      <c r="M45" s="107" t="s">
        <v>213</v>
      </c>
      <c r="N45" s="115">
        <v>41</v>
      </c>
      <c r="O45" s="115"/>
      <c r="P45" s="145"/>
      <c r="Q45" s="115" t="s">
        <v>198</v>
      </c>
      <c r="R45" s="115" t="s">
        <v>95</v>
      </c>
      <c r="S45" s="115" t="s">
        <v>214</v>
      </c>
      <c r="T45" s="115" t="s">
        <v>353</v>
      </c>
      <c r="U45" s="115" t="s">
        <v>353</v>
      </c>
      <c r="V45" s="115" t="s">
        <v>353</v>
      </c>
      <c r="W45" s="115" t="s">
        <v>353</v>
      </c>
      <c r="X45" s="115" t="s">
        <v>149</v>
      </c>
      <c r="Y45" s="115" t="s">
        <v>353</v>
      </c>
      <c r="Z45" s="145">
        <v>25</v>
      </c>
      <c r="AA45" s="145">
        <v>1</v>
      </c>
      <c r="AB45" s="145" t="s">
        <v>78</v>
      </c>
      <c r="AC45" s="145" t="s">
        <v>78</v>
      </c>
    </row>
    <row r="46" spans="1:29" s="150" customFormat="1" ht="30" customHeight="1">
      <c r="A46" s="115">
        <v>42</v>
      </c>
      <c r="B46" s="165" t="s">
        <v>215</v>
      </c>
      <c r="C46" s="144"/>
      <c r="D46" s="115" t="s">
        <v>77</v>
      </c>
      <c r="E46" s="145" t="s">
        <v>78</v>
      </c>
      <c r="F46" s="145"/>
      <c r="G46" s="169" t="s">
        <v>127</v>
      </c>
      <c r="H46" s="167"/>
      <c r="I46" s="120" t="s">
        <v>80</v>
      </c>
      <c r="J46" s="112">
        <v>242000</v>
      </c>
      <c r="K46" s="113">
        <v>172.87</v>
      </c>
      <c r="L46" s="168"/>
      <c r="M46" s="107" t="s">
        <v>216</v>
      </c>
      <c r="N46" s="115">
        <v>42</v>
      </c>
      <c r="O46" s="115"/>
      <c r="P46" s="115"/>
      <c r="Q46" s="115" t="s">
        <v>88</v>
      </c>
      <c r="R46" s="115" t="s">
        <v>160</v>
      </c>
      <c r="S46" s="115" t="s">
        <v>159</v>
      </c>
      <c r="T46" s="115" t="s">
        <v>355</v>
      </c>
      <c r="U46" s="115" t="s">
        <v>149</v>
      </c>
      <c r="V46" s="115" t="s">
        <v>149</v>
      </c>
      <c r="W46" s="115" t="s">
        <v>360</v>
      </c>
      <c r="X46" s="115" t="s">
        <v>361</v>
      </c>
      <c r="Y46" s="115" t="s">
        <v>149</v>
      </c>
      <c r="Z46" s="145">
        <v>172.87</v>
      </c>
      <c r="AA46" s="145">
        <v>1</v>
      </c>
      <c r="AB46" s="145" t="s">
        <v>78</v>
      </c>
      <c r="AC46" s="145" t="s">
        <v>78</v>
      </c>
    </row>
    <row r="47" spans="1:29" s="150" customFormat="1" ht="46.5" customHeight="1">
      <c r="A47" s="115">
        <v>43</v>
      </c>
      <c r="B47" s="165" t="s">
        <v>563</v>
      </c>
      <c r="C47" s="144"/>
      <c r="D47" s="115" t="s">
        <v>77</v>
      </c>
      <c r="E47" s="145" t="s">
        <v>78</v>
      </c>
      <c r="F47" s="145"/>
      <c r="G47" s="169" t="s">
        <v>217</v>
      </c>
      <c r="H47" s="173"/>
      <c r="I47" s="120" t="s">
        <v>80</v>
      </c>
      <c r="J47" s="112">
        <v>432000</v>
      </c>
      <c r="K47" s="113">
        <f>21.55+75.11</f>
        <v>96.66</v>
      </c>
      <c r="L47" s="168" t="s">
        <v>87</v>
      </c>
      <c r="M47" s="107" t="s">
        <v>218</v>
      </c>
      <c r="N47" s="115">
        <v>43</v>
      </c>
      <c r="O47" s="115"/>
      <c r="P47" s="115"/>
      <c r="Q47" s="115" t="s">
        <v>198</v>
      </c>
      <c r="R47" s="115" t="s">
        <v>101</v>
      </c>
      <c r="S47" s="115" t="s">
        <v>219</v>
      </c>
      <c r="T47" s="115" t="s">
        <v>355</v>
      </c>
      <c r="U47" s="115" t="s">
        <v>353</v>
      </c>
      <c r="V47" s="115" t="s">
        <v>353</v>
      </c>
      <c r="W47" s="115" t="s">
        <v>353</v>
      </c>
      <c r="X47" s="115" t="s">
        <v>149</v>
      </c>
      <c r="Y47" s="115" t="s">
        <v>353</v>
      </c>
      <c r="Z47" s="145">
        <f>21.55+75.11</f>
        <v>96.66</v>
      </c>
      <c r="AA47" s="145">
        <v>2</v>
      </c>
      <c r="AB47" s="145" t="s">
        <v>77</v>
      </c>
      <c r="AC47" s="145" t="s">
        <v>78</v>
      </c>
    </row>
    <row r="48" spans="1:29" s="150" customFormat="1" ht="30" customHeight="1">
      <c r="A48" s="115">
        <v>44</v>
      </c>
      <c r="B48" s="165" t="s">
        <v>220</v>
      </c>
      <c r="C48" s="144"/>
      <c r="D48" s="115" t="s">
        <v>77</v>
      </c>
      <c r="E48" s="145" t="s">
        <v>78</v>
      </c>
      <c r="F48" s="145"/>
      <c r="G48" s="169" t="s">
        <v>221</v>
      </c>
      <c r="H48" s="167"/>
      <c r="I48" s="120" t="s">
        <v>80</v>
      </c>
      <c r="J48" s="112">
        <v>4083000</v>
      </c>
      <c r="K48" s="113">
        <v>780.42</v>
      </c>
      <c r="L48" s="168" t="s">
        <v>87</v>
      </c>
      <c r="M48" s="107" t="s">
        <v>222</v>
      </c>
      <c r="N48" s="115">
        <v>44</v>
      </c>
      <c r="O48" s="115"/>
      <c r="P48" s="115"/>
      <c r="Q48" s="115" t="s">
        <v>223</v>
      </c>
      <c r="R48" s="115" t="s">
        <v>224</v>
      </c>
      <c r="S48" s="115" t="s">
        <v>206</v>
      </c>
      <c r="T48" s="115" t="s">
        <v>353</v>
      </c>
      <c r="U48" s="115" t="s">
        <v>353</v>
      </c>
      <c r="V48" s="115" t="s">
        <v>353</v>
      </c>
      <c r="W48" s="115" t="s">
        <v>353</v>
      </c>
      <c r="X48" s="115" t="s">
        <v>149</v>
      </c>
      <c r="Y48" s="115" t="s">
        <v>353</v>
      </c>
      <c r="Z48" s="145">
        <v>780.42</v>
      </c>
      <c r="AA48" s="145">
        <v>2</v>
      </c>
      <c r="AB48" s="145" t="s">
        <v>78</v>
      </c>
      <c r="AC48" s="145" t="s">
        <v>78</v>
      </c>
    </row>
    <row r="49" spans="1:30" s="150" customFormat="1" ht="27.75" customHeight="1">
      <c r="A49" s="115">
        <v>45</v>
      </c>
      <c r="B49" s="175" t="s">
        <v>225</v>
      </c>
      <c r="C49" s="175"/>
      <c r="D49" s="159" t="s">
        <v>77</v>
      </c>
      <c r="E49" s="115" t="s">
        <v>78</v>
      </c>
      <c r="F49" s="115"/>
      <c r="G49" s="176">
        <v>2015</v>
      </c>
      <c r="H49" s="177">
        <v>6150</v>
      </c>
      <c r="I49" s="120" t="s">
        <v>148</v>
      </c>
      <c r="J49" s="112"/>
      <c r="K49" s="113">
        <v>12</v>
      </c>
      <c r="L49" s="178"/>
      <c r="M49" s="158" t="s">
        <v>226</v>
      </c>
      <c r="N49" s="115">
        <v>45</v>
      </c>
      <c r="O49" s="115"/>
      <c r="P49" s="159"/>
      <c r="Q49" s="115" t="s">
        <v>227</v>
      </c>
      <c r="R49" s="115" t="s">
        <v>150</v>
      </c>
      <c r="S49" s="115" t="s">
        <v>228</v>
      </c>
      <c r="T49" s="115" t="s">
        <v>353</v>
      </c>
      <c r="U49" s="115" t="s">
        <v>149</v>
      </c>
      <c r="V49" s="115" t="s">
        <v>149</v>
      </c>
      <c r="W49" s="115" t="s">
        <v>149</v>
      </c>
      <c r="X49" s="115" t="s">
        <v>149</v>
      </c>
      <c r="Y49" s="115" t="s">
        <v>149</v>
      </c>
      <c r="Z49" s="145">
        <v>12</v>
      </c>
      <c r="AA49" s="145">
        <v>1</v>
      </c>
      <c r="AB49" s="145" t="s">
        <v>78</v>
      </c>
      <c r="AC49" s="145" t="s">
        <v>78</v>
      </c>
    </row>
    <row r="50" spans="1:30" s="150" customFormat="1" ht="39" customHeight="1">
      <c r="A50" s="115">
        <v>46</v>
      </c>
      <c r="B50" s="144" t="s">
        <v>516</v>
      </c>
      <c r="C50" s="144"/>
      <c r="D50" s="115" t="s">
        <v>77</v>
      </c>
      <c r="E50" s="115" t="s">
        <v>78</v>
      </c>
      <c r="F50" s="115"/>
      <c r="G50" s="115"/>
      <c r="H50" s="179"/>
      <c r="I50" s="120" t="s">
        <v>80</v>
      </c>
      <c r="J50" s="112">
        <v>799000</v>
      </c>
      <c r="K50" s="113">
        <f>98.5+95.7</f>
        <v>194.2</v>
      </c>
      <c r="L50" s="168" t="s">
        <v>229</v>
      </c>
      <c r="M50" s="107" t="s">
        <v>230</v>
      </c>
      <c r="N50" s="115">
        <v>46</v>
      </c>
      <c r="O50" s="115"/>
      <c r="P50" s="115"/>
      <c r="Q50" s="115" t="s">
        <v>88</v>
      </c>
      <c r="R50" s="115" t="s">
        <v>173</v>
      </c>
      <c r="S50" s="115" t="s">
        <v>90</v>
      </c>
      <c r="T50" s="115" t="s">
        <v>356</v>
      </c>
      <c r="U50" s="115" t="s">
        <v>353</v>
      </c>
      <c r="V50" s="115" t="s">
        <v>356</v>
      </c>
      <c r="W50" s="115" t="s">
        <v>356</v>
      </c>
      <c r="X50" s="115" t="s">
        <v>149</v>
      </c>
      <c r="Y50" s="115" t="s">
        <v>353</v>
      </c>
      <c r="Z50" s="145">
        <f>98.5+95.7</f>
        <v>194.2</v>
      </c>
      <c r="AA50" s="145">
        <v>3</v>
      </c>
      <c r="AB50" s="145" t="s">
        <v>77</v>
      </c>
      <c r="AC50" s="145" t="s">
        <v>78</v>
      </c>
    </row>
    <row r="51" spans="1:30" s="150" customFormat="1" ht="30" customHeight="1">
      <c r="A51" s="115">
        <v>47</v>
      </c>
      <c r="B51" s="144" t="s">
        <v>231</v>
      </c>
      <c r="C51" s="144"/>
      <c r="D51" s="115" t="s">
        <v>77</v>
      </c>
      <c r="E51" s="115" t="s">
        <v>78</v>
      </c>
      <c r="F51" s="115"/>
      <c r="G51" s="115">
        <v>2011</v>
      </c>
      <c r="H51" s="180">
        <v>277205.12</v>
      </c>
      <c r="I51" s="120" t="s">
        <v>148</v>
      </c>
      <c r="J51" s="120"/>
      <c r="K51" s="107"/>
      <c r="L51" s="168"/>
      <c r="M51" s="107" t="s">
        <v>226</v>
      </c>
      <c r="N51" s="115">
        <v>47</v>
      </c>
      <c r="O51" s="181"/>
      <c r="P51" s="115"/>
      <c r="Q51" s="181"/>
      <c r="R51" s="181"/>
      <c r="S51" s="181"/>
      <c r="T51" s="181"/>
      <c r="U51" s="181"/>
      <c r="V51" s="181"/>
      <c r="W51" s="181"/>
      <c r="X51" s="181"/>
      <c r="Y51" s="181"/>
      <c r="Z51" s="115"/>
      <c r="AA51" s="181"/>
      <c r="AB51" s="181"/>
      <c r="AC51" s="181"/>
    </row>
    <row r="52" spans="1:30" s="150" customFormat="1" ht="38.25" customHeight="1">
      <c r="A52" s="115">
        <v>48</v>
      </c>
      <c r="B52" s="165" t="s">
        <v>232</v>
      </c>
      <c r="C52" s="115" t="s">
        <v>233</v>
      </c>
      <c r="D52" s="325" t="s">
        <v>77</v>
      </c>
      <c r="E52" s="144"/>
      <c r="F52" s="144"/>
      <c r="G52" s="324" t="s">
        <v>234</v>
      </c>
      <c r="H52" s="323"/>
      <c r="I52" s="321" t="s">
        <v>80</v>
      </c>
      <c r="J52" s="112">
        <v>322000</v>
      </c>
      <c r="K52" s="113">
        <v>66.510000000000005</v>
      </c>
      <c r="L52" s="168" t="s">
        <v>235</v>
      </c>
      <c r="M52" s="107" t="s">
        <v>236</v>
      </c>
      <c r="N52" s="115">
        <v>48</v>
      </c>
      <c r="O52" s="115"/>
      <c r="P52" s="115"/>
      <c r="Q52" s="115" t="s">
        <v>237</v>
      </c>
      <c r="R52" s="115" t="s">
        <v>238</v>
      </c>
      <c r="S52" s="115" t="s">
        <v>239</v>
      </c>
      <c r="T52" s="115" t="s">
        <v>353</v>
      </c>
      <c r="U52" s="115" t="s">
        <v>353</v>
      </c>
      <c r="V52" s="115" t="s">
        <v>353</v>
      </c>
      <c r="W52" s="115" t="s">
        <v>353</v>
      </c>
      <c r="X52" s="115" t="s">
        <v>149</v>
      </c>
      <c r="Y52" s="115" t="s">
        <v>362</v>
      </c>
      <c r="Z52" s="145">
        <v>66.510000000000005</v>
      </c>
      <c r="AA52" s="145">
        <v>3</v>
      </c>
      <c r="AB52" s="145" t="s">
        <v>77</v>
      </c>
      <c r="AC52" s="145" t="s">
        <v>78</v>
      </c>
    </row>
    <row r="53" spans="1:30" s="150" customFormat="1" ht="50.25" customHeight="1">
      <c r="A53" s="115">
        <v>49</v>
      </c>
      <c r="B53" s="165" t="s">
        <v>564</v>
      </c>
      <c r="C53" s="115" t="s">
        <v>233</v>
      </c>
      <c r="D53" s="325"/>
      <c r="E53" s="144"/>
      <c r="F53" s="144"/>
      <c r="G53" s="324"/>
      <c r="H53" s="323"/>
      <c r="I53" s="321"/>
      <c r="J53" s="112">
        <v>1807000</v>
      </c>
      <c r="K53" s="113">
        <v>277.61</v>
      </c>
      <c r="L53" s="168" t="s">
        <v>240</v>
      </c>
      <c r="M53" s="107" t="s">
        <v>241</v>
      </c>
      <c r="N53" s="115">
        <v>49</v>
      </c>
      <c r="O53" s="115"/>
      <c r="P53" s="115"/>
      <c r="Q53" s="115" t="s">
        <v>237</v>
      </c>
      <c r="R53" s="115" t="s">
        <v>242</v>
      </c>
      <c r="S53" s="115" t="s">
        <v>239</v>
      </c>
      <c r="T53" s="115" t="s">
        <v>353</v>
      </c>
      <c r="U53" s="115" t="s">
        <v>353</v>
      </c>
      <c r="V53" s="115" t="s">
        <v>353</v>
      </c>
      <c r="W53" s="115" t="s">
        <v>353</v>
      </c>
      <c r="X53" s="115" t="s">
        <v>149</v>
      </c>
      <c r="Y53" s="115" t="s">
        <v>362</v>
      </c>
      <c r="Z53" s="145">
        <v>277.61</v>
      </c>
      <c r="AA53" s="145">
        <v>3</v>
      </c>
      <c r="AB53" s="145" t="s">
        <v>77</v>
      </c>
      <c r="AC53" s="145" t="s">
        <v>78</v>
      </c>
    </row>
    <row r="54" spans="1:30" s="116" customFormat="1" ht="30" customHeight="1">
      <c r="A54" s="115">
        <v>50</v>
      </c>
      <c r="B54" s="121" t="s">
        <v>243</v>
      </c>
      <c r="C54" s="107" t="s">
        <v>233</v>
      </c>
      <c r="D54" s="107" t="s">
        <v>77</v>
      </c>
      <c r="E54" s="107" t="s">
        <v>78</v>
      </c>
      <c r="F54" s="107"/>
      <c r="G54" s="107">
        <v>2012</v>
      </c>
      <c r="H54" s="182">
        <v>793112.49</v>
      </c>
      <c r="I54" s="111" t="s">
        <v>148</v>
      </c>
      <c r="J54" s="120"/>
      <c r="K54" s="113">
        <v>459.44</v>
      </c>
      <c r="L54" s="143" t="s">
        <v>244</v>
      </c>
      <c r="M54" s="107" t="s">
        <v>245</v>
      </c>
      <c r="N54" s="115">
        <v>50</v>
      </c>
      <c r="O54" s="107"/>
      <c r="P54" s="107"/>
      <c r="Q54" s="107" t="s">
        <v>129</v>
      </c>
      <c r="R54" s="107" t="s">
        <v>224</v>
      </c>
      <c r="S54" s="107" t="s">
        <v>246</v>
      </c>
      <c r="T54" s="107" t="s">
        <v>352</v>
      </c>
      <c r="U54" s="107" t="s">
        <v>352</v>
      </c>
      <c r="V54" s="107" t="s">
        <v>352</v>
      </c>
      <c r="W54" s="107" t="s">
        <v>352</v>
      </c>
      <c r="X54" s="107" t="s">
        <v>149</v>
      </c>
      <c r="Y54" s="107" t="s">
        <v>352</v>
      </c>
      <c r="Z54" s="113">
        <v>459.44</v>
      </c>
      <c r="AA54" s="113">
        <v>2</v>
      </c>
      <c r="AB54" s="113" t="s">
        <v>78</v>
      </c>
      <c r="AC54" s="113" t="s">
        <v>78</v>
      </c>
    </row>
    <row r="55" spans="1:30" s="116" customFormat="1" ht="54" customHeight="1">
      <c r="A55" s="115">
        <v>51</v>
      </c>
      <c r="B55" s="121" t="s">
        <v>247</v>
      </c>
      <c r="C55" s="107" t="s">
        <v>233</v>
      </c>
      <c r="D55" s="107" t="s">
        <v>77</v>
      </c>
      <c r="E55" s="156"/>
      <c r="F55" s="156"/>
      <c r="G55" s="107">
        <v>2012</v>
      </c>
      <c r="H55" s="182">
        <v>208073.47</v>
      </c>
      <c r="I55" s="111" t="s">
        <v>148</v>
      </c>
      <c r="J55" s="120"/>
      <c r="K55" s="156"/>
      <c r="L55" s="125"/>
      <c r="M55" s="107" t="s">
        <v>245</v>
      </c>
      <c r="N55" s="115">
        <v>51</v>
      </c>
      <c r="O55" s="121"/>
      <c r="P55" s="107"/>
      <c r="Q55" s="121"/>
      <c r="R55" s="121"/>
      <c r="S55" s="121"/>
      <c r="T55" s="121"/>
      <c r="U55" s="121"/>
      <c r="V55" s="121"/>
      <c r="W55" s="121"/>
      <c r="X55" s="121"/>
      <c r="Y55" s="121"/>
      <c r="Z55" s="156"/>
      <c r="AA55" s="122"/>
      <c r="AB55" s="122"/>
      <c r="AC55" s="122"/>
    </row>
    <row r="56" spans="1:30" s="116" customFormat="1" ht="54" customHeight="1">
      <c r="A56" s="115">
        <v>52</v>
      </c>
      <c r="B56" s="121" t="s">
        <v>248</v>
      </c>
      <c r="C56" s="107" t="s">
        <v>233</v>
      </c>
      <c r="D56" s="107" t="s">
        <v>77</v>
      </c>
      <c r="E56" s="156"/>
      <c r="F56" s="156"/>
      <c r="G56" s="107">
        <v>2013</v>
      </c>
      <c r="H56" s="182">
        <v>110000</v>
      </c>
      <c r="I56" s="111" t="s">
        <v>148</v>
      </c>
      <c r="J56" s="120"/>
      <c r="K56" s="156"/>
      <c r="L56" s="125"/>
      <c r="M56" s="107" t="s">
        <v>249</v>
      </c>
      <c r="N56" s="115">
        <v>52</v>
      </c>
      <c r="O56" s="121"/>
      <c r="P56" s="107"/>
      <c r="Q56" s="121"/>
      <c r="R56" s="121"/>
      <c r="S56" s="121"/>
      <c r="T56" s="121"/>
      <c r="U56" s="121"/>
      <c r="V56" s="121"/>
      <c r="W56" s="121"/>
      <c r="X56" s="121"/>
      <c r="Y56" s="121"/>
      <c r="Z56" s="156"/>
      <c r="AA56" s="122"/>
      <c r="AB56" s="122"/>
      <c r="AC56" s="122"/>
    </row>
    <row r="57" spans="1:30" s="116" customFormat="1" ht="54" customHeight="1">
      <c r="A57" s="115">
        <v>53</v>
      </c>
      <c r="B57" s="121" t="s">
        <v>550</v>
      </c>
      <c r="C57" s="107" t="s">
        <v>233</v>
      </c>
      <c r="D57" s="107" t="s">
        <v>77</v>
      </c>
      <c r="E57" s="156"/>
      <c r="F57" s="156"/>
      <c r="G57" s="107">
        <v>2019</v>
      </c>
      <c r="H57" s="182">
        <v>1697523.84</v>
      </c>
      <c r="I57" s="111" t="s">
        <v>148</v>
      </c>
      <c r="J57" s="120"/>
      <c r="K57" s="156"/>
      <c r="L57" s="125"/>
      <c r="M57" s="107" t="s">
        <v>653</v>
      </c>
      <c r="N57" s="115">
        <v>53</v>
      </c>
      <c r="O57" s="121"/>
      <c r="P57" s="107"/>
      <c r="Q57" s="121"/>
      <c r="R57" s="121"/>
      <c r="S57" s="121"/>
      <c r="T57" s="121"/>
      <c r="U57" s="121"/>
      <c r="V57" s="121"/>
      <c r="W57" s="121"/>
      <c r="X57" s="121"/>
      <c r="Y57" s="121"/>
      <c r="Z57" s="156"/>
      <c r="AA57" s="113">
        <v>2</v>
      </c>
      <c r="AB57" s="113" t="s">
        <v>78</v>
      </c>
      <c r="AC57" s="113" t="s">
        <v>77</v>
      </c>
    </row>
    <row r="58" spans="1:30" s="116" customFormat="1" ht="54" customHeight="1">
      <c r="A58" s="115">
        <v>54</v>
      </c>
      <c r="B58" s="144" t="s">
        <v>649</v>
      </c>
      <c r="C58" s="107" t="s">
        <v>233</v>
      </c>
      <c r="D58" s="107" t="s">
        <v>77</v>
      </c>
      <c r="E58" s="107"/>
      <c r="F58" s="156"/>
      <c r="G58" s="107">
        <v>2014</v>
      </c>
      <c r="H58" s="183">
        <v>408498.12</v>
      </c>
      <c r="I58" s="111" t="s">
        <v>148</v>
      </c>
      <c r="J58" s="120"/>
      <c r="K58" s="156"/>
      <c r="L58" s="125"/>
      <c r="M58" s="107" t="s">
        <v>654</v>
      </c>
      <c r="N58" s="115">
        <v>54</v>
      </c>
      <c r="O58" s="121"/>
      <c r="P58" s="107"/>
      <c r="Q58" s="121"/>
      <c r="R58" s="121"/>
      <c r="S58" s="121"/>
      <c r="T58" s="121"/>
      <c r="U58" s="121"/>
      <c r="V58" s="121"/>
      <c r="W58" s="121"/>
      <c r="X58" s="121"/>
      <c r="Y58" s="121"/>
      <c r="Z58" s="156"/>
      <c r="AA58" s="113"/>
      <c r="AB58" s="113"/>
      <c r="AC58" s="113"/>
    </row>
    <row r="59" spans="1:30" s="116" customFormat="1" ht="54" customHeight="1">
      <c r="A59" s="115">
        <v>55</v>
      </c>
      <c r="B59" s="144" t="s">
        <v>650</v>
      </c>
      <c r="C59" s="107" t="s">
        <v>233</v>
      </c>
      <c r="D59" s="107" t="s">
        <v>77</v>
      </c>
      <c r="E59" s="107"/>
      <c r="F59" s="156"/>
      <c r="G59" s="107">
        <v>2013</v>
      </c>
      <c r="H59" s="183">
        <v>78649.279999999999</v>
      </c>
      <c r="I59" s="111" t="s">
        <v>148</v>
      </c>
      <c r="J59" s="120"/>
      <c r="K59" s="156"/>
      <c r="L59" s="125"/>
      <c r="M59" s="107" t="s">
        <v>655</v>
      </c>
      <c r="N59" s="115">
        <v>55</v>
      </c>
      <c r="O59" s="121"/>
      <c r="P59" s="107"/>
      <c r="Q59" s="121"/>
      <c r="R59" s="121"/>
      <c r="S59" s="121"/>
      <c r="T59" s="121"/>
      <c r="U59" s="121"/>
      <c r="V59" s="121"/>
      <c r="W59" s="121"/>
      <c r="X59" s="121"/>
      <c r="Y59" s="121"/>
      <c r="Z59" s="156"/>
      <c r="AA59" s="113"/>
      <c r="AB59" s="113"/>
      <c r="AC59" s="113"/>
    </row>
    <row r="60" spans="1:30" s="116" customFormat="1" ht="54" customHeight="1">
      <c r="A60" s="115">
        <v>56</v>
      </c>
      <c r="B60" s="144" t="s">
        <v>651</v>
      </c>
      <c r="C60" s="107" t="s">
        <v>233</v>
      </c>
      <c r="D60" s="107" t="s">
        <v>77</v>
      </c>
      <c r="E60" s="107"/>
      <c r="F60" s="156"/>
      <c r="G60" s="107">
        <v>2014</v>
      </c>
      <c r="H60" s="183">
        <v>50434.47</v>
      </c>
      <c r="I60" s="111" t="s">
        <v>148</v>
      </c>
      <c r="J60" s="120"/>
      <c r="K60" s="156"/>
      <c r="L60" s="125"/>
      <c r="M60" s="107" t="s">
        <v>656</v>
      </c>
      <c r="N60" s="115">
        <v>56</v>
      </c>
      <c r="O60" s="121"/>
      <c r="P60" s="107"/>
      <c r="Q60" s="121"/>
      <c r="R60" s="121"/>
      <c r="S60" s="121"/>
      <c r="T60" s="121"/>
      <c r="U60" s="121"/>
      <c r="V60" s="121"/>
      <c r="W60" s="121"/>
      <c r="X60" s="121"/>
      <c r="Y60" s="121"/>
      <c r="Z60" s="156"/>
      <c r="AA60" s="113"/>
      <c r="AB60" s="113"/>
      <c r="AC60" s="113"/>
    </row>
    <row r="61" spans="1:30" s="116" customFormat="1" ht="54" customHeight="1">
      <c r="A61" s="115">
        <v>57</v>
      </c>
      <c r="B61" s="144" t="s">
        <v>652</v>
      </c>
      <c r="C61" s="107" t="s">
        <v>233</v>
      </c>
      <c r="D61" s="107" t="s">
        <v>77</v>
      </c>
      <c r="E61" s="107"/>
      <c r="F61" s="156"/>
      <c r="G61" s="107">
        <v>2015</v>
      </c>
      <c r="H61" s="183">
        <v>69804.94</v>
      </c>
      <c r="I61" s="111" t="s">
        <v>148</v>
      </c>
      <c r="J61" s="120"/>
      <c r="K61" s="156"/>
      <c r="L61" s="125"/>
      <c r="M61" s="107" t="s">
        <v>551</v>
      </c>
      <c r="N61" s="115">
        <v>57</v>
      </c>
      <c r="O61" s="121"/>
      <c r="P61" s="107"/>
      <c r="Q61" s="121"/>
      <c r="R61" s="121"/>
      <c r="S61" s="121"/>
      <c r="T61" s="121"/>
      <c r="U61" s="121"/>
      <c r="V61" s="121"/>
      <c r="W61" s="121"/>
      <c r="X61" s="121"/>
      <c r="Y61" s="121"/>
      <c r="Z61" s="156"/>
      <c r="AA61" s="113"/>
      <c r="AB61" s="113"/>
      <c r="AC61" s="113"/>
    </row>
    <row r="62" spans="1:30" s="172" customFormat="1" ht="54" customHeight="1">
      <c r="A62" s="115">
        <v>58</v>
      </c>
      <c r="B62" s="121" t="s">
        <v>248</v>
      </c>
      <c r="C62" s="107" t="s">
        <v>233</v>
      </c>
      <c r="D62" s="107" t="s">
        <v>77</v>
      </c>
      <c r="E62" s="156"/>
      <c r="F62" s="156"/>
      <c r="G62" s="107">
        <v>2019</v>
      </c>
      <c r="H62" s="182">
        <v>88287.44</v>
      </c>
      <c r="I62" s="111" t="s">
        <v>148</v>
      </c>
      <c r="J62" s="120"/>
      <c r="K62" s="156"/>
      <c r="L62" s="125"/>
      <c r="M62" s="107" t="s">
        <v>551</v>
      </c>
      <c r="N62" s="115">
        <v>58</v>
      </c>
      <c r="O62" s="121"/>
      <c r="P62" s="107"/>
      <c r="Q62" s="121"/>
      <c r="R62" s="121"/>
      <c r="S62" s="121"/>
      <c r="T62" s="121"/>
      <c r="U62" s="121"/>
      <c r="V62" s="121"/>
      <c r="W62" s="121"/>
      <c r="X62" s="121"/>
      <c r="Y62" s="121"/>
      <c r="Z62" s="156"/>
      <c r="AA62" s="121"/>
      <c r="AB62" s="156"/>
      <c r="AC62" s="156"/>
      <c r="AD62" s="184"/>
    </row>
    <row r="63" spans="1:30" s="172" customFormat="1" ht="40.5" customHeight="1">
      <c r="A63" s="115">
        <v>59</v>
      </c>
      <c r="B63" s="121" t="s">
        <v>517</v>
      </c>
      <c r="C63" s="107" t="s">
        <v>233</v>
      </c>
      <c r="D63" s="107" t="s">
        <v>77</v>
      </c>
      <c r="E63" s="113" t="s">
        <v>78</v>
      </c>
      <c r="F63" s="113"/>
      <c r="G63" s="107">
        <v>2018</v>
      </c>
      <c r="H63" s="154">
        <v>2905775.99</v>
      </c>
      <c r="I63" s="111" t="s">
        <v>148</v>
      </c>
      <c r="J63" s="120"/>
      <c r="K63" s="113">
        <v>521.9</v>
      </c>
      <c r="L63" s="143" t="s">
        <v>229</v>
      </c>
      <c r="M63" s="107" t="s">
        <v>552</v>
      </c>
      <c r="N63" s="115">
        <v>59</v>
      </c>
      <c r="O63" s="107"/>
      <c r="P63" s="107"/>
      <c r="Q63" s="107" t="s">
        <v>88</v>
      </c>
      <c r="R63" s="107" t="s">
        <v>144</v>
      </c>
      <c r="S63" s="107" t="s">
        <v>239</v>
      </c>
      <c r="T63" s="107" t="s">
        <v>352</v>
      </c>
      <c r="U63" s="107" t="s">
        <v>352</v>
      </c>
      <c r="V63" s="107" t="s">
        <v>352</v>
      </c>
      <c r="W63" s="107" t="s">
        <v>352</v>
      </c>
      <c r="X63" s="107" t="s">
        <v>149</v>
      </c>
      <c r="Y63" s="107" t="s">
        <v>352</v>
      </c>
      <c r="Z63" s="113">
        <v>521.9</v>
      </c>
      <c r="AA63" s="121"/>
      <c r="AB63" s="156"/>
      <c r="AC63" s="156"/>
      <c r="AD63" s="185"/>
    </row>
    <row r="64" spans="1:30" s="172" customFormat="1" ht="54" customHeight="1">
      <c r="A64" s="115">
        <v>60</v>
      </c>
      <c r="B64" s="144" t="s">
        <v>657</v>
      </c>
      <c r="C64" s="107" t="s">
        <v>233</v>
      </c>
      <c r="D64" s="107" t="s">
        <v>77</v>
      </c>
      <c r="E64" s="107"/>
      <c r="F64" s="113" t="s">
        <v>78</v>
      </c>
      <c r="G64" s="107"/>
      <c r="H64" s="186"/>
      <c r="I64" s="111" t="s">
        <v>80</v>
      </c>
      <c r="J64" s="187">
        <v>398000</v>
      </c>
      <c r="K64" s="113">
        <v>40</v>
      </c>
      <c r="L64" s="143" t="s">
        <v>244</v>
      </c>
      <c r="M64" s="107" t="s">
        <v>658</v>
      </c>
      <c r="N64" s="115">
        <v>60</v>
      </c>
      <c r="O64" s="107"/>
      <c r="P64" s="143"/>
      <c r="Q64" s="107" t="s">
        <v>88</v>
      </c>
      <c r="R64" s="107" t="s">
        <v>144</v>
      </c>
      <c r="S64" s="107" t="s">
        <v>659</v>
      </c>
      <c r="T64" s="107" t="s">
        <v>352</v>
      </c>
      <c r="U64" s="107" t="s">
        <v>352</v>
      </c>
      <c r="V64" s="107" t="s">
        <v>352</v>
      </c>
      <c r="W64" s="107" t="s">
        <v>352</v>
      </c>
      <c r="X64" s="107" t="s">
        <v>149</v>
      </c>
      <c r="Y64" s="107" t="s">
        <v>352</v>
      </c>
      <c r="Z64" s="113">
        <v>40</v>
      </c>
      <c r="AA64" s="113">
        <v>1</v>
      </c>
      <c r="AB64" s="113" t="s">
        <v>78</v>
      </c>
      <c r="AC64" s="113" t="s">
        <v>78</v>
      </c>
    </row>
    <row r="65" spans="1:29" s="172" customFormat="1" ht="48" customHeight="1">
      <c r="A65" s="115">
        <v>61</v>
      </c>
      <c r="B65" s="165" t="s">
        <v>152</v>
      </c>
      <c r="C65" s="121"/>
      <c r="D65" s="107" t="s">
        <v>77</v>
      </c>
      <c r="E65" s="107"/>
      <c r="F65" s="113" t="s">
        <v>78</v>
      </c>
      <c r="G65" s="118" t="s">
        <v>660</v>
      </c>
      <c r="H65" s="171">
        <v>4797</v>
      </c>
      <c r="I65" s="111" t="s">
        <v>148</v>
      </c>
      <c r="J65" s="188"/>
      <c r="K65" s="113">
        <v>3.94</v>
      </c>
      <c r="L65" s="143" t="s">
        <v>149</v>
      </c>
      <c r="M65" s="107" t="s">
        <v>216</v>
      </c>
      <c r="N65" s="115">
        <v>61</v>
      </c>
      <c r="O65" s="107"/>
      <c r="P65" s="143"/>
      <c r="Q65" s="107" t="s">
        <v>227</v>
      </c>
      <c r="R65" s="107" t="s">
        <v>150</v>
      </c>
      <c r="S65" s="107" t="s">
        <v>228</v>
      </c>
      <c r="T65" s="107" t="s">
        <v>353</v>
      </c>
      <c r="U65" s="107" t="s">
        <v>149</v>
      </c>
      <c r="V65" s="107" t="s">
        <v>149</v>
      </c>
      <c r="W65" s="107" t="s">
        <v>149</v>
      </c>
      <c r="X65" s="107" t="s">
        <v>149</v>
      </c>
      <c r="Y65" s="107" t="s">
        <v>149</v>
      </c>
      <c r="Z65" s="113">
        <v>3.94</v>
      </c>
      <c r="AA65" s="113">
        <v>1</v>
      </c>
      <c r="AB65" s="113" t="s">
        <v>78</v>
      </c>
      <c r="AC65" s="113" t="s">
        <v>78</v>
      </c>
    </row>
    <row r="66" spans="1:29" s="172" customFormat="1" ht="24" customHeight="1">
      <c r="A66" s="115">
        <v>62</v>
      </c>
      <c r="B66" s="165" t="s">
        <v>152</v>
      </c>
      <c r="C66" s="121"/>
      <c r="D66" s="107" t="s">
        <v>77</v>
      </c>
      <c r="E66" s="107"/>
      <c r="F66" s="113" t="s">
        <v>78</v>
      </c>
      <c r="G66" s="118" t="s">
        <v>661</v>
      </c>
      <c r="H66" s="171">
        <v>4797</v>
      </c>
      <c r="I66" s="111" t="s">
        <v>148</v>
      </c>
      <c r="J66" s="188"/>
      <c r="K66" s="113">
        <v>3.94</v>
      </c>
      <c r="L66" s="143" t="s">
        <v>149</v>
      </c>
      <c r="M66" s="107" t="s">
        <v>662</v>
      </c>
      <c r="N66" s="115">
        <v>62</v>
      </c>
      <c r="O66" s="107"/>
      <c r="P66" s="143"/>
      <c r="Q66" s="107" t="s">
        <v>227</v>
      </c>
      <c r="R66" s="107" t="s">
        <v>150</v>
      </c>
      <c r="S66" s="107" t="s">
        <v>228</v>
      </c>
      <c r="T66" s="107" t="s">
        <v>353</v>
      </c>
      <c r="U66" s="107" t="s">
        <v>149</v>
      </c>
      <c r="V66" s="107" t="s">
        <v>149</v>
      </c>
      <c r="W66" s="107" t="s">
        <v>149</v>
      </c>
      <c r="X66" s="107" t="s">
        <v>149</v>
      </c>
      <c r="Y66" s="107" t="s">
        <v>149</v>
      </c>
      <c r="Z66" s="113">
        <v>3.94</v>
      </c>
      <c r="AA66" s="113">
        <v>1</v>
      </c>
      <c r="AB66" s="113" t="s">
        <v>78</v>
      </c>
      <c r="AC66" s="113" t="s">
        <v>78</v>
      </c>
    </row>
    <row r="67" spans="1:29" s="172" customFormat="1" ht="22.5" customHeight="1">
      <c r="A67" s="115">
        <v>63</v>
      </c>
      <c r="B67" s="165" t="s">
        <v>663</v>
      </c>
      <c r="C67" s="121"/>
      <c r="D67" s="107" t="s">
        <v>77</v>
      </c>
      <c r="E67" s="107"/>
      <c r="F67" s="113" t="s">
        <v>78</v>
      </c>
      <c r="G67" s="118" t="s">
        <v>664</v>
      </c>
      <c r="H67" s="173"/>
      <c r="I67" s="111" t="s">
        <v>80</v>
      </c>
      <c r="J67" s="187">
        <v>229000</v>
      </c>
      <c r="K67" s="113">
        <v>71.25</v>
      </c>
      <c r="L67" s="143" t="s">
        <v>87</v>
      </c>
      <c r="M67" s="107" t="s">
        <v>665</v>
      </c>
      <c r="N67" s="115">
        <v>63</v>
      </c>
      <c r="O67" s="107"/>
      <c r="P67" s="143"/>
      <c r="Q67" s="107" t="s">
        <v>88</v>
      </c>
      <c r="R67" s="107"/>
      <c r="S67" s="107" t="s">
        <v>239</v>
      </c>
      <c r="T67" s="107" t="s">
        <v>353</v>
      </c>
      <c r="U67" s="107" t="s">
        <v>353</v>
      </c>
      <c r="V67" s="107" t="s">
        <v>353</v>
      </c>
      <c r="W67" s="107" t="s">
        <v>149</v>
      </c>
      <c r="X67" s="107" t="s">
        <v>353</v>
      </c>
      <c r="Y67" s="107" t="s">
        <v>149</v>
      </c>
      <c r="Z67" s="113">
        <v>71.25</v>
      </c>
      <c r="AA67" s="113">
        <v>1</v>
      </c>
      <c r="AB67" s="113" t="s">
        <v>78</v>
      </c>
      <c r="AC67" s="113" t="s">
        <v>78</v>
      </c>
    </row>
    <row r="68" spans="1:29" s="152" customFormat="1" ht="39" customHeight="1">
      <c r="A68" s="115">
        <v>64</v>
      </c>
      <c r="B68" s="165" t="s">
        <v>676</v>
      </c>
      <c r="C68" s="115" t="s">
        <v>233</v>
      </c>
      <c r="D68" s="115" t="s">
        <v>77</v>
      </c>
      <c r="E68" s="115"/>
      <c r="F68" s="145" t="s">
        <v>78</v>
      </c>
      <c r="G68" s="169" t="s">
        <v>675</v>
      </c>
      <c r="H68" s="189">
        <v>3184823.36</v>
      </c>
      <c r="I68" s="120" t="s">
        <v>148</v>
      </c>
      <c r="J68" s="190"/>
      <c r="K68" s="113">
        <v>337.32</v>
      </c>
      <c r="L68" s="168" t="s">
        <v>677</v>
      </c>
      <c r="M68" s="107" t="s">
        <v>678</v>
      </c>
      <c r="N68" s="115">
        <v>64</v>
      </c>
      <c r="O68" s="148"/>
      <c r="P68" s="115"/>
      <c r="Q68" s="115" t="s">
        <v>679</v>
      </c>
      <c r="R68" s="148" t="s">
        <v>372</v>
      </c>
      <c r="S68" s="148" t="s">
        <v>680</v>
      </c>
      <c r="T68" s="115" t="s">
        <v>352</v>
      </c>
      <c r="U68" s="115" t="s">
        <v>352</v>
      </c>
      <c r="V68" s="115" t="s">
        <v>352</v>
      </c>
      <c r="W68" s="115" t="s">
        <v>352</v>
      </c>
      <c r="X68" s="115" t="s">
        <v>352</v>
      </c>
      <c r="Y68" s="115" t="s">
        <v>352</v>
      </c>
      <c r="Z68" s="115">
        <v>337.32</v>
      </c>
      <c r="AA68" s="145">
        <v>1</v>
      </c>
      <c r="AB68" s="113" t="s">
        <v>78</v>
      </c>
      <c r="AC68" s="113" t="s">
        <v>78</v>
      </c>
    </row>
    <row r="69" spans="1:29" s="152" customFormat="1" ht="39" customHeight="1">
      <c r="A69" s="115">
        <v>65</v>
      </c>
      <c r="B69" s="165" t="s">
        <v>833</v>
      </c>
      <c r="C69" s="115"/>
      <c r="D69" s="115" t="s">
        <v>77</v>
      </c>
      <c r="E69" s="115"/>
      <c r="F69" s="145" t="s">
        <v>78</v>
      </c>
      <c r="G69" s="169" t="s">
        <v>675</v>
      </c>
      <c r="H69" s="189">
        <v>24678.13</v>
      </c>
      <c r="I69" s="120" t="s">
        <v>148</v>
      </c>
      <c r="J69" s="190"/>
      <c r="K69" s="113">
        <v>96</v>
      </c>
      <c r="L69" s="168" t="s">
        <v>149</v>
      </c>
      <c r="M69" s="107" t="s">
        <v>834</v>
      </c>
      <c r="N69" s="115">
        <v>65</v>
      </c>
      <c r="O69" s="148"/>
      <c r="P69" s="115"/>
      <c r="Q69" s="115" t="s">
        <v>227</v>
      </c>
      <c r="R69" s="148" t="s">
        <v>150</v>
      </c>
      <c r="S69" s="148" t="s">
        <v>228</v>
      </c>
      <c r="T69" s="115" t="s">
        <v>353</v>
      </c>
      <c r="U69" s="115" t="s">
        <v>149</v>
      </c>
      <c r="V69" s="115" t="s">
        <v>149</v>
      </c>
      <c r="W69" s="115" t="s">
        <v>149</v>
      </c>
      <c r="X69" s="115" t="s">
        <v>149</v>
      </c>
      <c r="Y69" s="115" t="s">
        <v>149</v>
      </c>
      <c r="Z69" s="115">
        <v>96</v>
      </c>
      <c r="AA69" s="145">
        <v>1</v>
      </c>
      <c r="AB69" s="113" t="s">
        <v>78</v>
      </c>
      <c r="AC69" s="113" t="s">
        <v>77</v>
      </c>
    </row>
    <row r="70" spans="1:29" s="152" customFormat="1" ht="39" customHeight="1">
      <c r="A70" s="115">
        <v>66</v>
      </c>
      <c r="B70" s="165" t="s">
        <v>835</v>
      </c>
      <c r="C70" s="115" t="s">
        <v>233</v>
      </c>
      <c r="D70" s="115" t="s">
        <v>77</v>
      </c>
      <c r="E70" s="115"/>
      <c r="F70" s="145"/>
      <c r="G70" s="169">
        <v>2008</v>
      </c>
      <c r="H70" s="189">
        <v>217456.36</v>
      </c>
      <c r="I70" s="120" t="s">
        <v>148</v>
      </c>
      <c r="J70" s="190"/>
      <c r="K70" s="113"/>
      <c r="L70" s="153"/>
      <c r="M70" s="143" t="s">
        <v>653</v>
      </c>
      <c r="N70" s="115">
        <v>66</v>
      </c>
      <c r="O70" s="148"/>
      <c r="P70" s="115"/>
      <c r="Q70" s="115"/>
      <c r="R70" s="148"/>
      <c r="S70" s="148"/>
      <c r="T70" s="115"/>
      <c r="U70" s="115"/>
      <c r="V70" s="115"/>
      <c r="W70" s="115"/>
      <c r="X70" s="115"/>
      <c r="Y70" s="115"/>
      <c r="Z70" s="115"/>
      <c r="AA70" s="145"/>
      <c r="AB70" s="113"/>
      <c r="AC70" s="113"/>
    </row>
    <row r="71" spans="1:29" s="152" customFormat="1" ht="39" customHeight="1">
      <c r="A71" s="115">
        <v>67</v>
      </c>
      <c r="B71" s="165" t="s">
        <v>836</v>
      </c>
      <c r="C71" s="115" t="s">
        <v>233</v>
      </c>
      <c r="D71" s="115" t="s">
        <v>77</v>
      </c>
      <c r="E71" s="115"/>
      <c r="F71" s="145"/>
      <c r="G71" s="169">
        <v>2008</v>
      </c>
      <c r="H71" s="189">
        <v>8297.08</v>
      </c>
      <c r="I71" s="120" t="s">
        <v>148</v>
      </c>
      <c r="J71" s="190"/>
      <c r="K71" s="113"/>
      <c r="L71" s="153"/>
      <c r="M71" s="143" t="s">
        <v>653</v>
      </c>
      <c r="N71" s="115">
        <v>67</v>
      </c>
      <c r="O71" s="148"/>
      <c r="P71" s="115"/>
      <c r="Q71" s="115"/>
      <c r="R71" s="148"/>
      <c r="S71" s="148"/>
      <c r="T71" s="115"/>
      <c r="U71" s="115"/>
      <c r="V71" s="115"/>
      <c r="W71" s="115"/>
      <c r="X71" s="115"/>
      <c r="Y71" s="115"/>
      <c r="Z71" s="115"/>
      <c r="AA71" s="145"/>
      <c r="AB71" s="113"/>
      <c r="AC71" s="113"/>
    </row>
    <row r="72" spans="1:29" s="152" customFormat="1" ht="39" customHeight="1">
      <c r="A72" s="115">
        <v>68</v>
      </c>
      <c r="B72" s="165" t="s">
        <v>185</v>
      </c>
      <c r="C72" s="115"/>
      <c r="D72" s="115" t="s">
        <v>77</v>
      </c>
      <c r="E72" s="115" t="s">
        <v>78</v>
      </c>
      <c r="F72" s="145"/>
      <c r="G72" s="169">
        <v>2010</v>
      </c>
      <c r="H72" s="189"/>
      <c r="I72" s="120" t="s">
        <v>80</v>
      </c>
      <c r="J72" s="187">
        <v>564000</v>
      </c>
      <c r="K72" s="113">
        <v>151.4</v>
      </c>
      <c r="L72" s="153" t="s">
        <v>87</v>
      </c>
      <c r="M72" s="143" t="s">
        <v>109</v>
      </c>
      <c r="N72" s="115">
        <v>68</v>
      </c>
      <c r="O72" s="148"/>
      <c r="P72" s="115"/>
      <c r="Q72" s="115" t="s">
        <v>186</v>
      </c>
      <c r="R72" s="148" t="s">
        <v>187</v>
      </c>
      <c r="S72" s="148" t="s">
        <v>559</v>
      </c>
      <c r="T72" s="115" t="s">
        <v>353</v>
      </c>
      <c r="U72" s="115" t="s">
        <v>353</v>
      </c>
      <c r="V72" s="115" t="s">
        <v>353</v>
      </c>
      <c r="W72" s="115" t="s">
        <v>353</v>
      </c>
      <c r="X72" s="115" t="s">
        <v>149</v>
      </c>
      <c r="Y72" s="115" t="s">
        <v>353</v>
      </c>
      <c r="Z72" s="115">
        <v>151.4</v>
      </c>
      <c r="AA72" s="145">
        <v>2</v>
      </c>
      <c r="AB72" s="113" t="s">
        <v>78</v>
      </c>
      <c r="AC72" s="113" t="s">
        <v>78</v>
      </c>
    </row>
    <row r="73" spans="1:29" s="152" customFormat="1" ht="39" customHeight="1">
      <c r="A73" s="115">
        <v>69</v>
      </c>
      <c r="B73" s="165" t="s">
        <v>952</v>
      </c>
      <c r="C73" s="115" t="s">
        <v>953</v>
      </c>
      <c r="D73" s="115" t="s">
        <v>78</v>
      </c>
      <c r="E73" s="115" t="s">
        <v>78</v>
      </c>
      <c r="F73" s="145"/>
      <c r="G73" s="169">
        <v>1992</v>
      </c>
      <c r="H73" s="189">
        <v>229100</v>
      </c>
      <c r="I73" s="120" t="s">
        <v>148</v>
      </c>
      <c r="J73" s="190"/>
      <c r="K73" s="113"/>
      <c r="L73" s="153"/>
      <c r="M73" s="143" t="s">
        <v>954</v>
      </c>
      <c r="N73" s="115">
        <v>69</v>
      </c>
      <c r="O73" s="148"/>
      <c r="P73" s="115"/>
      <c r="Q73" s="115" t="s">
        <v>958</v>
      </c>
      <c r="R73" s="148" t="s">
        <v>173</v>
      </c>
      <c r="S73" s="148" t="s">
        <v>959</v>
      </c>
      <c r="T73" s="115" t="s">
        <v>355</v>
      </c>
      <c r="U73" s="115" t="s">
        <v>355</v>
      </c>
      <c r="V73" s="115" t="s">
        <v>355</v>
      </c>
      <c r="W73" s="115" t="s">
        <v>960</v>
      </c>
      <c r="X73" s="115" t="s">
        <v>149</v>
      </c>
      <c r="Y73" s="115" t="s">
        <v>355</v>
      </c>
      <c r="Z73" s="115"/>
      <c r="AA73" s="145"/>
      <c r="AB73" s="113"/>
      <c r="AC73" s="113"/>
    </row>
    <row r="74" spans="1:29" s="152" customFormat="1" ht="39" customHeight="1">
      <c r="A74" s="115">
        <v>70</v>
      </c>
      <c r="B74" s="165" t="s">
        <v>955</v>
      </c>
      <c r="C74" s="115" t="s">
        <v>233</v>
      </c>
      <c r="D74" s="115" t="s">
        <v>77</v>
      </c>
      <c r="E74" s="115"/>
      <c r="F74" s="145"/>
      <c r="G74" s="169">
        <v>2022</v>
      </c>
      <c r="H74" s="189">
        <v>83254.240000000005</v>
      </c>
      <c r="I74" s="120" t="s">
        <v>148</v>
      </c>
      <c r="J74" s="190"/>
      <c r="K74" s="113"/>
      <c r="L74" s="153"/>
      <c r="M74" s="143" t="s">
        <v>188</v>
      </c>
      <c r="N74" s="115">
        <v>70</v>
      </c>
      <c r="O74" s="148"/>
      <c r="P74" s="115"/>
      <c r="Q74" s="115"/>
      <c r="R74" s="148"/>
      <c r="S74" s="148"/>
      <c r="T74" s="115"/>
      <c r="U74" s="115"/>
      <c r="V74" s="115"/>
      <c r="W74" s="115"/>
      <c r="X74" s="115"/>
      <c r="Y74" s="115"/>
      <c r="Z74" s="115"/>
      <c r="AA74" s="145"/>
      <c r="AB74" s="113"/>
      <c r="AC74" s="113"/>
    </row>
    <row r="75" spans="1:29" s="152" customFormat="1" ht="39" customHeight="1">
      <c r="A75" s="115">
        <v>71</v>
      </c>
      <c r="B75" s="165" t="s">
        <v>956</v>
      </c>
      <c r="C75" s="115" t="s">
        <v>233</v>
      </c>
      <c r="D75" s="115" t="s">
        <v>77</v>
      </c>
      <c r="E75" s="115"/>
      <c r="F75" s="145"/>
      <c r="G75" s="169">
        <v>2022</v>
      </c>
      <c r="H75" s="189">
        <v>296017.31</v>
      </c>
      <c r="I75" s="120" t="s">
        <v>148</v>
      </c>
      <c r="J75" s="190"/>
      <c r="K75" s="113"/>
      <c r="L75" s="153"/>
      <c r="M75" s="143" t="s">
        <v>957</v>
      </c>
      <c r="N75" s="115">
        <v>71</v>
      </c>
      <c r="O75" s="148"/>
      <c r="P75" s="115"/>
      <c r="Q75" s="115"/>
      <c r="R75" s="148"/>
      <c r="S75" s="148"/>
      <c r="T75" s="115"/>
      <c r="U75" s="115"/>
      <c r="V75" s="115"/>
      <c r="W75" s="115"/>
      <c r="X75" s="115"/>
      <c r="Y75" s="115"/>
      <c r="Z75" s="115"/>
      <c r="AA75" s="145"/>
      <c r="AB75" s="113"/>
      <c r="AC75" s="113"/>
    </row>
    <row r="76" spans="1:29" s="116" customFormat="1" ht="22.5" customHeight="1">
      <c r="A76" s="191"/>
      <c r="B76" s="313" t="s">
        <v>250</v>
      </c>
      <c r="C76" s="191"/>
      <c r="D76" s="191"/>
      <c r="E76" s="191"/>
      <c r="F76" s="192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</row>
    <row r="77" spans="1:29" s="150" customFormat="1" ht="42" customHeight="1">
      <c r="A77" s="115">
        <v>1</v>
      </c>
      <c r="B77" s="144" t="s">
        <v>251</v>
      </c>
      <c r="C77" s="145" t="s">
        <v>252</v>
      </c>
      <c r="D77" s="145" t="s">
        <v>253</v>
      </c>
      <c r="E77" s="115"/>
      <c r="F77" s="115"/>
      <c r="G77" s="145" t="s">
        <v>254</v>
      </c>
      <c r="H77" s="120"/>
      <c r="I77" s="120" t="s">
        <v>80</v>
      </c>
      <c r="J77" s="112">
        <f>ROUND(K77*3852*1.23*0.944,-3)</f>
        <v>327000</v>
      </c>
      <c r="K77" s="146">
        <v>73.08</v>
      </c>
      <c r="L77" s="147"/>
      <c r="M77" s="193" t="s">
        <v>255</v>
      </c>
      <c r="N77" s="115">
        <v>1</v>
      </c>
      <c r="O77" s="148"/>
      <c r="P77" s="194"/>
      <c r="Q77" s="138" t="s">
        <v>88</v>
      </c>
      <c r="R77" s="148" t="s">
        <v>256</v>
      </c>
      <c r="S77" s="148" t="s">
        <v>257</v>
      </c>
      <c r="T77" s="148" t="s">
        <v>353</v>
      </c>
      <c r="U77" s="148" t="s">
        <v>356</v>
      </c>
      <c r="V77" s="148" t="s">
        <v>353</v>
      </c>
      <c r="W77" s="148" t="s">
        <v>353</v>
      </c>
      <c r="X77" s="115" t="s">
        <v>149</v>
      </c>
      <c r="Y77" s="148" t="s">
        <v>353</v>
      </c>
      <c r="Z77" s="146">
        <v>73.08</v>
      </c>
      <c r="AA77" s="162"/>
      <c r="AB77" s="162"/>
      <c r="AC77" s="162"/>
    </row>
    <row r="78" spans="1:29" s="150" customFormat="1" ht="30" customHeight="1">
      <c r="A78" s="115">
        <v>2</v>
      </c>
      <c r="B78" s="144" t="s">
        <v>251</v>
      </c>
      <c r="C78" s="145" t="s">
        <v>252</v>
      </c>
      <c r="D78" s="145" t="s">
        <v>253</v>
      </c>
      <c r="E78" s="115"/>
      <c r="F78" s="115"/>
      <c r="G78" s="145" t="s">
        <v>254</v>
      </c>
      <c r="H78" s="120"/>
      <c r="I78" s="120" t="s">
        <v>80</v>
      </c>
      <c r="J78" s="112">
        <f t="shared" ref="J78:J136" si="0">ROUND(K78*3852*1.23*0.944,-3)</f>
        <v>150000</v>
      </c>
      <c r="K78" s="146">
        <v>33.5</v>
      </c>
      <c r="L78" s="147"/>
      <c r="M78" s="113" t="s">
        <v>258</v>
      </c>
      <c r="N78" s="115">
        <v>2</v>
      </c>
      <c r="O78" s="148"/>
      <c r="P78" s="145"/>
      <c r="Q78" s="138" t="s">
        <v>88</v>
      </c>
      <c r="R78" s="138" t="s">
        <v>95</v>
      </c>
      <c r="S78" s="148" t="s">
        <v>259</v>
      </c>
      <c r="T78" s="148" t="s">
        <v>353</v>
      </c>
      <c r="U78" s="148" t="s">
        <v>353</v>
      </c>
      <c r="V78" s="148" t="s">
        <v>353</v>
      </c>
      <c r="W78" s="148" t="s">
        <v>353</v>
      </c>
      <c r="X78" s="115" t="s">
        <v>149</v>
      </c>
      <c r="Y78" s="148" t="s">
        <v>353</v>
      </c>
      <c r="Z78" s="138">
        <v>33.5</v>
      </c>
      <c r="AA78" s="162"/>
      <c r="AB78" s="162"/>
      <c r="AC78" s="162"/>
    </row>
    <row r="79" spans="1:29" s="150" customFormat="1" ht="30" customHeight="1">
      <c r="A79" s="115">
        <v>3</v>
      </c>
      <c r="B79" s="144" t="s">
        <v>251</v>
      </c>
      <c r="C79" s="145" t="s">
        <v>252</v>
      </c>
      <c r="D79" s="145" t="s">
        <v>253</v>
      </c>
      <c r="E79" s="115"/>
      <c r="F79" s="115"/>
      <c r="G79" s="145" t="s">
        <v>254</v>
      </c>
      <c r="H79" s="120"/>
      <c r="I79" s="120" t="s">
        <v>80</v>
      </c>
      <c r="J79" s="112">
        <f t="shared" si="0"/>
        <v>457000</v>
      </c>
      <c r="K79" s="146">
        <v>102.2</v>
      </c>
      <c r="L79" s="147"/>
      <c r="M79" s="113" t="s">
        <v>260</v>
      </c>
      <c r="N79" s="115">
        <v>3</v>
      </c>
      <c r="O79" s="148"/>
      <c r="P79" s="145"/>
      <c r="Q79" s="148" t="s">
        <v>110</v>
      </c>
      <c r="R79" s="148" t="s">
        <v>256</v>
      </c>
      <c r="S79" s="148" t="s">
        <v>261</v>
      </c>
      <c r="T79" s="148" t="s">
        <v>353</v>
      </c>
      <c r="U79" s="148" t="s">
        <v>353</v>
      </c>
      <c r="V79" s="148" t="s">
        <v>353</v>
      </c>
      <c r="W79" s="148" t="s">
        <v>353</v>
      </c>
      <c r="X79" s="115" t="s">
        <v>149</v>
      </c>
      <c r="Y79" s="148" t="s">
        <v>353</v>
      </c>
      <c r="Z79" s="138">
        <v>102.2</v>
      </c>
      <c r="AA79" s="162"/>
      <c r="AB79" s="162"/>
      <c r="AC79" s="162"/>
    </row>
    <row r="80" spans="1:29" s="150" customFormat="1" ht="30" customHeight="1">
      <c r="A80" s="115">
        <v>4</v>
      </c>
      <c r="B80" s="144" t="s">
        <v>251</v>
      </c>
      <c r="C80" s="145" t="s">
        <v>252</v>
      </c>
      <c r="D80" s="145" t="s">
        <v>253</v>
      </c>
      <c r="E80" s="115"/>
      <c r="F80" s="115"/>
      <c r="G80" s="115" t="s">
        <v>254</v>
      </c>
      <c r="H80" s="120"/>
      <c r="I80" s="120" t="s">
        <v>80</v>
      </c>
      <c r="J80" s="112">
        <f t="shared" si="0"/>
        <v>642000</v>
      </c>
      <c r="K80" s="146">
        <v>143.46</v>
      </c>
      <c r="L80" s="147"/>
      <c r="M80" s="107" t="s">
        <v>263</v>
      </c>
      <c r="N80" s="115">
        <v>4</v>
      </c>
      <c r="O80" s="148"/>
      <c r="P80" s="115"/>
      <c r="Q80" s="138" t="s">
        <v>88</v>
      </c>
      <c r="R80" s="138" t="s">
        <v>95</v>
      </c>
      <c r="S80" s="148" t="s">
        <v>261</v>
      </c>
      <c r="T80" s="148" t="s">
        <v>356</v>
      </c>
      <c r="U80" s="148" t="s">
        <v>362</v>
      </c>
      <c r="V80" s="148" t="s">
        <v>353</v>
      </c>
      <c r="W80" s="148" t="s">
        <v>353</v>
      </c>
      <c r="X80" s="115" t="s">
        <v>149</v>
      </c>
      <c r="Y80" s="148" t="s">
        <v>353</v>
      </c>
      <c r="Z80" s="138">
        <v>143.46</v>
      </c>
      <c r="AA80" s="162"/>
      <c r="AB80" s="162"/>
      <c r="AC80" s="162"/>
    </row>
    <row r="81" spans="1:29" s="150" customFormat="1" ht="57" customHeight="1">
      <c r="A81" s="115">
        <v>5</v>
      </c>
      <c r="B81" s="144" t="s">
        <v>251</v>
      </c>
      <c r="C81" s="145" t="s">
        <v>252</v>
      </c>
      <c r="D81" s="145" t="s">
        <v>253</v>
      </c>
      <c r="E81" s="115"/>
      <c r="F81" s="115"/>
      <c r="G81" s="145" t="s">
        <v>254</v>
      </c>
      <c r="H81" s="120"/>
      <c r="I81" s="120" t="s">
        <v>80</v>
      </c>
      <c r="J81" s="112">
        <f t="shared" si="0"/>
        <v>742000</v>
      </c>
      <c r="K81" s="146">
        <v>165.85</v>
      </c>
      <c r="L81" s="147"/>
      <c r="M81" s="113" t="s">
        <v>264</v>
      </c>
      <c r="N81" s="115">
        <v>5</v>
      </c>
      <c r="O81" s="148"/>
      <c r="P81" s="145"/>
      <c r="Q81" s="148" t="s">
        <v>110</v>
      </c>
      <c r="R81" s="148" t="s">
        <v>265</v>
      </c>
      <c r="S81" s="148" t="s">
        <v>261</v>
      </c>
      <c r="T81" s="148" t="s">
        <v>353</v>
      </c>
      <c r="U81" s="148" t="s">
        <v>353</v>
      </c>
      <c r="V81" s="148" t="s">
        <v>353</v>
      </c>
      <c r="W81" s="148" t="s">
        <v>353</v>
      </c>
      <c r="X81" s="115" t="s">
        <v>149</v>
      </c>
      <c r="Y81" s="148" t="s">
        <v>353</v>
      </c>
      <c r="Z81" s="138">
        <v>165.85</v>
      </c>
      <c r="AA81" s="162"/>
      <c r="AB81" s="162"/>
      <c r="AC81" s="162"/>
    </row>
    <row r="82" spans="1:29" s="150" customFormat="1" ht="38.25" customHeight="1">
      <c r="A82" s="115">
        <v>6</v>
      </c>
      <c r="B82" s="144" t="s">
        <v>251</v>
      </c>
      <c r="C82" s="145" t="s">
        <v>252</v>
      </c>
      <c r="D82" s="145" t="s">
        <v>253</v>
      </c>
      <c r="E82" s="115"/>
      <c r="F82" s="115"/>
      <c r="G82" s="115">
        <v>1974</v>
      </c>
      <c r="H82" s="120"/>
      <c r="I82" s="120" t="s">
        <v>80</v>
      </c>
      <c r="J82" s="112">
        <f t="shared" si="0"/>
        <v>818000</v>
      </c>
      <c r="K82" s="146">
        <v>182.98</v>
      </c>
      <c r="L82" s="147"/>
      <c r="M82" s="107" t="s">
        <v>266</v>
      </c>
      <c r="N82" s="115">
        <v>6</v>
      </c>
      <c r="O82" s="148"/>
      <c r="P82" s="115"/>
      <c r="Q82" s="138" t="s">
        <v>88</v>
      </c>
      <c r="R82" s="148" t="s">
        <v>267</v>
      </c>
      <c r="S82" s="148" t="s">
        <v>268</v>
      </c>
      <c r="T82" s="148" t="s">
        <v>356</v>
      </c>
      <c r="U82" s="148" t="s">
        <v>353</v>
      </c>
      <c r="V82" s="148" t="s">
        <v>353</v>
      </c>
      <c r="W82" s="148" t="s">
        <v>353</v>
      </c>
      <c r="X82" s="115" t="s">
        <v>149</v>
      </c>
      <c r="Y82" s="148" t="s">
        <v>353</v>
      </c>
      <c r="Z82" s="138">
        <v>182.98</v>
      </c>
      <c r="AA82" s="162"/>
      <c r="AB82" s="162"/>
      <c r="AC82" s="162"/>
    </row>
    <row r="83" spans="1:29" s="150" customFormat="1" ht="42.75" customHeight="1">
      <c r="A83" s="115">
        <v>7</v>
      </c>
      <c r="B83" s="144" t="s">
        <v>251</v>
      </c>
      <c r="C83" s="145" t="s">
        <v>252</v>
      </c>
      <c r="D83" s="145" t="s">
        <v>253</v>
      </c>
      <c r="E83" s="115"/>
      <c r="F83" s="115"/>
      <c r="G83" s="145">
        <v>1972</v>
      </c>
      <c r="H83" s="120"/>
      <c r="I83" s="120" t="s">
        <v>80</v>
      </c>
      <c r="J83" s="112">
        <f t="shared" si="0"/>
        <v>975000</v>
      </c>
      <c r="K83" s="146">
        <v>217.92</v>
      </c>
      <c r="L83" s="147"/>
      <c r="M83" s="113" t="s">
        <v>1261</v>
      </c>
      <c r="N83" s="115">
        <v>7</v>
      </c>
      <c r="O83" s="148"/>
      <c r="P83" s="145"/>
      <c r="Q83" s="138" t="s">
        <v>88</v>
      </c>
      <c r="R83" s="148" t="s">
        <v>190</v>
      </c>
      <c r="S83" s="148" t="s">
        <v>269</v>
      </c>
      <c r="T83" s="148" t="s">
        <v>353</v>
      </c>
      <c r="U83" s="148" t="s">
        <v>353</v>
      </c>
      <c r="V83" s="148" t="s">
        <v>353</v>
      </c>
      <c r="W83" s="148" t="s">
        <v>355</v>
      </c>
      <c r="X83" s="115" t="s">
        <v>149</v>
      </c>
      <c r="Y83" s="148" t="s">
        <v>353</v>
      </c>
      <c r="Z83" s="138">
        <v>217.92</v>
      </c>
      <c r="AA83" s="162"/>
      <c r="AB83" s="162"/>
      <c r="AC83" s="162"/>
    </row>
    <row r="84" spans="1:29" s="150" customFormat="1" ht="44.25" customHeight="1">
      <c r="A84" s="115">
        <v>8</v>
      </c>
      <c r="B84" s="144" t="s">
        <v>251</v>
      </c>
      <c r="C84" s="145" t="s">
        <v>252</v>
      </c>
      <c r="D84" s="145" t="s">
        <v>253</v>
      </c>
      <c r="E84" s="115"/>
      <c r="F84" s="115"/>
      <c r="G84" s="145">
        <v>1968</v>
      </c>
      <c r="H84" s="120"/>
      <c r="I84" s="120" t="s">
        <v>80</v>
      </c>
      <c r="J84" s="112">
        <f t="shared" si="0"/>
        <v>1146000</v>
      </c>
      <c r="K84" s="146">
        <v>256.22000000000003</v>
      </c>
      <c r="L84" s="147"/>
      <c r="M84" s="113" t="s">
        <v>840</v>
      </c>
      <c r="N84" s="115">
        <v>8</v>
      </c>
      <c r="O84" s="148"/>
      <c r="P84" s="145"/>
      <c r="Q84" s="148" t="s">
        <v>88</v>
      </c>
      <c r="R84" s="148" t="s">
        <v>271</v>
      </c>
      <c r="S84" s="148" t="s">
        <v>272</v>
      </c>
      <c r="T84" s="148" t="s">
        <v>356</v>
      </c>
      <c r="U84" s="148" t="s">
        <v>353</v>
      </c>
      <c r="V84" s="148" t="s">
        <v>353</v>
      </c>
      <c r="W84" s="148" t="s">
        <v>353</v>
      </c>
      <c r="X84" s="115" t="s">
        <v>149</v>
      </c>
      <c r="Y84" s="148" t="s">
        <v>353</v>
      </c>
      <c r="Z84" s="138">
        <v>256.22000000000003</v>
      </c>
      <c r="AA84" s="162"/>
      <c r="AB84" s="162"/>
      <c r="AC84" s="162"/>
    </row>
    <row r="85" spans="1:29" s="150" customFormat="1" ht="39.75" customHeight="1">
      <c r="A85" s="115">
        <v>9</v>
      </c>
      <c r="B85" s="144" t="s">
        <v>251</v>
      </c>
      <c r="C85" s="145" t="s">
        <v>252</v>
      </c>
      <c r="D85" s="145" t="s">
        <v>253</v>
      </c>
      <c r="E85" s="115"/>
      <c r="F85" s="115"/>
      <c r="G85" s="145" t="s">
        <v>254</v>
      </c>
      <c r="H85" s="120"/>
      <c r="I85" s="120" t="s">
        <v>80</v>
      </c>
      <c r="J85" s="112">
        <f t="shared" si="0"/>
        <v>266000</v>
      </c>
      <c r="K85" s="146">
        <v>59.42</v>
      </c>
      <c r="L85" s="147"/>
      <c r="M85" s="113" t="s">
        <v>273</v>
      </c>
      <c r="N85" s="115">
        <v>9</v>
      </c>
      <c r="O85" s="148"/>
      <c r="P85" s="145"/>
      <c r="Q85" s="138" t="s">
        <v>88</v>
      </c>
      <c r="R85" s="148" t="s">
        <v>256</v>
      </c>
      <c r="S85" s="148" t="s">
        <v>274</v>
      </c>
      <c r="T85" s="148" t="s">
        <v>353</v>
      </c>
      <c r="U85" s="148" t="s">
        <v>353</v>
      </c>
      <c r="V85" s="148" t="s">
        <v>353</v>
      </c>
      <c r="W85" s="148" t="s">
        <v>353</v>
      </c>
      <c r="X85" s="115" t="s">
        <v>149</v>
      </c>
      <c r="Y85" s="148" t="s">
        <v>353</v>
      </c>
      <c r="Z85" s="138">
        <v>59.42</v>
      </c>
      <c r="AA85" s="162"/>
      <c r="AB85" s="162"/>
      <c r="AC85" s="162"/>
    </row>
    <row r="86" spans="1:29" s="116" customFormat="1" ht="30" customHeight="1">
      <c r="A86" s="115">
        <v>10</v>
      </c>
      <c r="B86" s="121" t="s">
        <v>251</v>
      </c>
      <c r="C86" s="113" t="s">
        <v>252</v>
      </c>
      <c r="D86" s="113" t="s">
        <v>253</v>
      </c>
      <c r="E86" s="107"/>
      <c r="F86" s="107"/>
      <c r="G86" s="113" t="s">
        <v>254</v>
      </c>
      <c r="H86" s="111"/>
      <c r="I86" s="111" t="s">
        <v>80</v>
      </c>
      <c r="J86" s="112">
        <f t="shared" si="0"/>
        <v>430000</v>
      </c>
      <c r="K86" s="146">
        <v>96.23</v>
      </c>
      <c r="L86" s="125"/>
      <c r="M86" s="113" t="s">
        <v>275</v>
      </c>
      <c r="N86" s="115">
        <v>10</v>
      </c>
      <c r="O86" s="155"/>
      <c r="P86" s="113"/>
      <c r="Q86" s="146" t="s">
        <v>88</v>
      </c>
      <c r="R86" s="155" t="s">
        <v>256</v>
      </c>
      <c r="S86" s="155" t="s">
        <v>261</v>
      </c>
      <c r="T86" s="155" t="s">
        <v>353</v>
      </c>
      <c r="U86" s="155" t="s">
        <v>353</v>
      </c>
      <c r="V86" s="155" t="s">
        <v>353</v>
      </c>
      <c r="W86" s="155" t="s">
        <v>353</v>
      </c>
      <c r="X86" s="107" t="s">
        <v>149</v>
      </c>
      <c r="Y86" s="155" t="s">
        <v>353</v>
      </c>
      <c r="Z86" s="146">
        <v>96.23</v>
      </c>
      <c r="AA86" s="161"/>
      <c r="AB86" s="161"/>
      <c r="AC86" s="161"/>
    </row>
    <row r="87" spans="1:29" s="150" customFormat="1" ht="39" customHeight="1">
      <c r="A87" s="115">
        <v>11</v>
      </c>
      <c r="B87" s="144" t="s">
        <v>251</v>
      </c>
      <c r="C87" s="145" t="s">
        <v>252</v>
      </c>
      <c r="D87" s="145" t="s">
        <v>253</v>
      </c>
      <c r="E87" s="115"/>
      <c r="F87" s="115"/>
      <c r="G87" s="145">
        <v>1956</v>
      </c>
      <c r="H87" s="120"/>
      <c r="I87" s="120" t="s">
        <v>80</v>
      </c>
      <c r="J87" s="112">
        <f t="shared" si="0"/>
        <v>326000</v>
      </c>
      <c r="K87" s="146">
        <v>72.86</v>
      </c>
      <c r="L87" s="147"/>
      <c r="M87" s="113" t="s">
        <v>276</v>
      </c>
      <c r="N87" s="115">
        <v>11</v>
      </c>
      <c r="O87" s="148"/>
      <c r="P87" s="145"/>
      <c r="Q87" s="138" t="s">
        <v>88</v>
      </c>
      <c r="R87" s="148" t="s">
        <v>277</v>
      </c>
      <c r="S87" s="148" t="s">
        <v>278</v>
      </c>
      <c r="T87" s="148" t="s">
        <v>353</v>
      </c>
      <c r="U87" s="148" t="s">
        <v>353</v>
      </c>
      <c r="V87" s="148" t="s">
        <v>353</v>
      </c>
      <c r="W87" s="148" t="s">
        <v>356</v>
      </c>
      <c r="X87" s="115" t="s">
        <v>149</v>
      </c>
      <c r="Y87" s="148" t="s">
        <v>353</v>
      </c>
      <c r="Z87" s="138">
        <v>72.86</v>
      </c>
      <c r="AA87" s="162"/>
      <c r="AB87" s="162"/>
      <c r="AC87" s="162"/>
    </row>
    <row r="88" spans="1:29" s="116" customFormat="1" ht="45.75" customHeight="1">
      <c r="A88" s="115">
        <v>12</v>
      </c>
      <c r="B88" s="121" t="s">
        <v>251</v>
      </c>
      <c r="C88" s="113" t="s">
        <v>252</v>
      </c>
      <c r="D88" s="113" t="s">
        <v>253</v>
      </c>
      <c r="E88" s="107"/>
      <c r="F88" s="107"/>
      <c r="G88" s="113" t="s">
        <v>254</v>
      </c>
      <c r="H88" s="111"/>
      <c r="I88" s="111" t="s">
        <v>80</v>
      </c>
      <c r="J88" s="112">
        <f t="shared" si="0"/>
        <v>462000</v>
      </c>
      <c r="K88" s="146">
        <v>103.3</v>
      </c>
      <c r="L88" s="125"/>
      <c r="M88" s="113" t="s">
        <v>279</v>
      </c>
      <c r="N88" s="115">
        <v>12</v>
      </c>
      <c r="O88" s="155"/>
      <c r="P88" s="113"/>
      <c r="Q88" s="155" t="s">
        <v>110</v>
      </c>
      <c r="R88" s="155" t="s">
        <v>256</v>
      </c>
      <c r="S88" s="155" t="s">
        <v>261</v>
      </c>
      <c r="T88" s="155" t="s">
        <v>353</v>
      </c>
      <c r="U88" s="155" t="s">
        <v>353</v>
      </c>
      <c r="V88" s="155" t="s">
        <v>353</v>
      </c>
      <c r="W88" s="155" t="s">
        <v>353</v>
      </c>
      <c r="X88" s="107" t="s">
        <v>149</v>
      </c>
      <c r="Y88" s="155" t="s">
        <v>353</v>
      </c>
      <c r="Z88" s="146">
        <v>103.3</v>
      </c>
      <c r="AA88" s="161"/>
      <c r="AB88" s="161"/>
      <c r="AC88" s="161"/>
    </row>
    <row r="89" spans="1:29" s="150" customFormat="1" ht="30" customHeight="1">
      <c r="A89" s="115">
        <v>13</v>
      </c>
      <c r="B89" s="144" t="s">
        <v>251</v>
      </c>
      <c r="C89" s="145" t="s">
        <v>252</v>
      </c>
      <c r="D89" s="145" t="s">
        <v>253</v>
      </c>
      <c r="E89" s="115"/>
      <c r="F89" s="115"/>
      <c r="G89" s="145" t="s">
        <v>254</v>
      </c>
      <c r="H89" s="120"/>
      <c r="I89" s="120" t="s">
        <v>80</v>
      </c>
      <c r="J89" s="112">
        <f t="shared" si="0"/>
        <v>180000</v>
      </c>
      <c r="K89" s="146">
        <v>40.35</v>
      </c>
      <c r="L89" s="147"/>
      <c r="M89" s="113" t="s">
        <v>280</v>
      </c>
      <c r="N89" s="115">
        <v>13</v>
      </c>
      <c r="O89" s="148"/>
      <c r="P89" s="145"/>
      <c r="Q89" s="148" t="s">
        <v>110</v>
      </c>
      <c r="R89" s="148" t="s">
        <v>256</v>
      </c>
      <c r="S89" s="148" t="s">
        <v>261</v>
      </c>
      <c r="T89" s="148" t="s">
        <v>353</v>
      </c>
      <c r="U89" s="148" t="s">
        <v>353</v>
      </c>
      <c r="V89" s="148" t="s">
        <v>353</v>
      </c>
      <c r="W89" s="148" t="s">
        <v>353</v>
      </c>
      <c r="X89" s="115" t="s">
        <v>149</v>
      </c>
      <c r="Y89" s="148" t="s">
        <v>353</v>
      </c>
      <c r="Z89" s="138">
        <v>40.35</v>
      </c>
      <c r="AA89" s="162"/>
      <c r="AB89" s="162"/>
      <c r="AC89" s="162"/>
    </row>
    <row r="90" spans="1:29" s="116" customFormat="1" ht="30" customHeight="1">
      <c r="A90" s="115">
        <v>14</v>
      </c>
      <c r="B90" s="121" t="s">
        <v>251</v>
      </c>
      <c r="C90" s="113" t="s">
        <v>252</v>
      </c>
      <c r="D90" s="113" t="s">
        <v>253</v>
      </c>
      <c r="E90" s="107"/>
      <c r="F90" s="107"/>
      <c r="G90" s="113" t="s">
        <v>254</v>
      </c>
      <c r="H90" s="111"/>
      <c r="I90" s="111" t="s">
        <v>80</v>
      </c>
      <c r="J90" s="112">
        <f t="shared" si="0"/>
        <v>272000</v>
      </c>
      <c r="K90" s="146">
        <v>60.74</v>
      </c>
      <c r="L90" s="125"/>
      <c r="M90" s="113" t="s">
        <v>281</v>
      </c>
      <c r="N90" s="115">
        <v>14</v>
      </c>
      <c r="O90" s="155"/>
      <c r="P90" s="113"/>
      <c r="Q90" s="155" t="s">
        <v>110</v>
      </c>
      <c r="R90" s="155" t="s">
        <v>256</v>
      </c>
      <c r="S90" s="155" t="s">
        <v>209</v>
      </c>
      <c r="T90" s="155" t="s">
        <v>353</v>
      </c>
      <c r="U90" s="155" t="s">
        <v>353</v>
      </c>
      <c r="V90" s="155" t="s">
        <v>353</v>
      </c>
      <c r="W90" s="155" t="s">
        <v>353</v>
      </c>
      <c r="X90" s="107" t="s">
        <v>149</v>
      </c>
      <c r="Y90" s="155" t="s">
        <v>353</v>
      </c>
      <c r="Z90" s="146">
        <v>60.74</v>
      </c>
      <c r="AA90" s="161"/>
      <c r="AB90" s="161"/>
      <c r="AC90" s="161"/>
    </row>
    <row r="91" spans="1:29" s="150" customFormat="1" ht="27.75" customHeight="1">
      <c r="A91" s="115">
        <v>16</v>
      </c>
      <c r="B91" s="144" t="s">
        <v>251</v>
      </c>
      <c r="C91" s="145" t="s">
        <v>252</v>
      </c>
      <c r="D91" s="145" t="s">
        <v>253</v>
      </c>
      <c r="E91" s="115"/>
      <c r="F91" s="115"/>
      <c r="G91" s="145" t="s">
        <v>254</v>
      </c>
      <c r="H91" s="120"/>
      <c r="I91" s="120" t="s">
        <v>80</v>
      </c>
      <c r="J91" s="112">
        <f t="shared" si="0"/>
        <v>225000</v>
      </c>
      <c r="K91" s="146">
        <v>50.31</v>
      </c>
      <c r="L91" s="147"/>
      <c r="M91" s="113" t="s">
        <v>282</v>
      </c>
      <c r="N91" s="115">
        <v>16</v>
      </c>
      <c r="O91" s="148"/>
      <c r="P91" s="145"/>
      <c r="Q91" s="148" t="s">
        <v>110</v>
      </c>
      <c r="R91" s="148" t="s">
        <v>256</v>
      </c>
      <c r="S91" s="148" t="s">
        <v>283</v>
      </c>
      <c r="T91" s="148" t="s">
        <v>353</v>
      </c>
      <c r="U91" s="148" t="s">
        <v>356</v>
      </c>
      <c r="V91" s="148" t="s">
        <v>353</v>
      </c>
      <c r="W91" s="148" t="s">
        <v>353</v>
      </c>
      <c r="X91" s="115" t="s">
        <v>149</v>
      </c>
      <c r="Y91" s="148" t="s">
        <v>353</v>
      </c>
      <c r="Z91" s="138">
        <v>50.31</v>
      </c>
      <c r="AA91" s="162"/>
      <c r="AB91" s="162"/>
      <c r="AC91" s="162"/>
    </row>
    <row r="92" spans="1:29" s="150" customFormat="1" ht="27.75" customHeight="1">
      <c r="A92" s="115">
        <v>17</v>
      </c>
      <c r="B92" s="144" t="s">
        <v>251</v>
      </c>
      <c r="C92" s="145" t="s">
        <v>252</v>
      </c>
      <c r="D92" s="145" t="s">
        <v>253</v>
      </c>
      <c r="E92" s="115"/>
      <c r="F92" s="115"/>
      <c r="G92" s="145" t="s">
        <v>254</v>
      </c>
      <c r="H92" s="120"/>
      <c r="I92" s="120" t="s">
        <v>80</v>
      </c>
      <c r="J92" s="112">
        <f t="shared" si="0"/>
        <v>1791000</v>
      </c>
      <c r="K92" s="146">
        <v>400.5</v>
      </c>
      <c r="L92" s="147"/>
      <c r="M92" s="113" t="s">
        <v>284</v>
      </c>
      <c r="N92" s="115">
        <v>17</v>
      </c>
      <c r="O92" s="148"/>
      <c r="P92" s="145"/>
      <c r="Q92" s="148" t="s">
        <v>110</v>
      </c>
      <c r="R92" s="148" t="s">
        <v>256</v>
      </c>
      <c r="S92" s="148" t="s">
        <v>285</v>
      </c>
      <c r="T92" s="148" t="s">
        <v>353</v>
      </c>
      <c r="U92" s="148" t="s">
        <v>353</v>
      </c>
      <c r="V92" s="148" t="s">
        <v>353</v>
      </c>
      <c r="W92" s="148" t="s">
        <v>353</v>
      </c>
      <c r="X92" s="115" t="s">
        <v>149</v>
      </c>
      <c r="Y92" s="148" t="s">
        <v>353</v>
      </c>
      <c r="Z92" s="138">
        <v>400.5</v>
      </c>
      <c r="AA92" s="162"/>
      <c r="AB92" s="162"/>
      <c r="AC92" s="162"/>
    </row>
    <row r="93" spans="1:29" s="150" customFormat="1" ht="27" customHeight="1">
      <c r="A93" s="115">
        <v>18</v>
      </c>
      <c r="B93" s="144" t="s">
        <v>251</v>
      </c>
      <c r="C93" s="145" t="s">
        <v>252</v>
      </c>
      <c r="D93" s="145" t="s">
        <v>253</v>
      </c>
      <c r="E93" s="115"/>
      <c r="F93" s="115"/>
      <c r="G93" s="145"/>
      <c r="H93" s="139"/>
      <c r="I93" s="120" t="s">
        <v>80</v>
      </c>
      <c r="J93" s="112">
        <f t="shared" si="0"/>
        <v>201000</v>
      </c>
      <c r="K93" s="146">
        <v>44.9</v>
      </c>
      <c r="L93" s="147"/>
      <c r="M93" s="113" t="s">
        <v>286</v>
      </c>
      <c r="N93" s="115">
        <v>18</v>
      </c>
      <c r="O93" s="138"/>
      <c r="P93" s="145"/>
      <c r="Q93" s="138"/>
      <c r="R93" s="138"/>
      <c r="S93" s="138"/>
      <c r="T93" s="138"/>
      <c r="U93" s="138"/>
      <c r="V93" s="138"/>
      <c r="W93" s="138"/>
      <c r="X93" s="115"/>
      <c r="Y93" s="148"/>
      <c r="Z93" s="138">
        <v>44.9</v>
      </c>
      <c r="AA93" s="162"/>
      <c r="AB93" s="162"/>
      <c r="AC93" s="162"/>
    </row>
    <row r="94" spans="1:29" s="116" customFormat="1" ht="27.75" customHeight="1">
      <c r="A94" s="115">
        <v>19</v>
      </c>
      <c r="B94" s="121" t="s">
        <v>251</v>
      </c>
      <c r="C94" s="113" t="s">
        <v>252</v>
      </c>
      <c r="D94" s="113" t="s">
        <v>253</v>
      </c>
      <c r="E94" s="107"/>
      <c r="F94" s="107"/>
      <c r="G94" s="113" t="s">
        <v>254</v>
      </c>
      <c r="H94" s="111"/>
      <c r="I94" s="111" t="s">
        <v>80</v>
      </c>
      <c r="J94" s="112">
        <f t="shared" si="0"/>
        <v>877000</v>
      </c>
      <c r="K94" s="146">
        <v>196.02</v>
      </c>
      <c r="L94" s="125"/>
      <c r="M94" s="113" t="s">
        <v>287</v>
      </c>
      <c r="N94" s="115">
        <v>19</v>
      </c>
      <c r="O94" s="155"/>
      <c r="P94" s="113"/>
      <c r="Q94" s="146" t="s">
        <v>88</v>
      </c>
      <c r="R94" s="155" t="s">
        <v>256</v>
      </c>
      <c r="S94" s="155" t="s">
        <v>288</v>
      </c>
      <c r="T94" s="155" t="s">
        <v>356</v>
      </c>
      <c r="U94" s="155" t="s">
        <v>356</v>
      </c>
      <c r="V94" s="155" t="s">
        <v>353</v>
      </c>
      <c r="W94" s="155" t="s">
        <v>353</v>
      </c>
      <c r="X94" s="107" t="s">
        <v>149</v>
      </c>
      <c r="Y94" s="155" t="s">
        <v>353</v>
      </c>
      <c r="Z94" s="146">
        <v>196.02</v>
      </c>
      <c r="AA94" s="161"/>
      <c r="AB94" s="161"/>
      <c r="AC94" s="161"/>
    </row>
    <row r="95" spans="1:29" s="116" customFormat="1" ht="27.75" customHeight="1">
      <c r="A95" s="115">
        <v>20</v>
      </c>
      <c r="B95" s="121" t="s">
        <v>251</v>
      </c>
      <c r="C95" s="113" t="s">
        <v>252</v>
      </c>
      <c r="D95" s="113" t="s">
        <v>253</v>
      </c>
      <c r="E95" s="107"/>
      <c r="F95" s="107"/>
      <c r="G95" s="113" t="s">
        <v>254</v>
      </c>
      <c r="H95" s="111"/>
      <c r="I95" s="111" t="s">
        <v>80</v>
      </c>
      <c r="J95" s="112">
        <f t="shared" si="0"/>
        <v>617000</v>
      </c>
      <c r="K95" s="146">
        <v>137.84</v>
      </c>
      <c r="L95" s="125"/>
      <c r="M95" s="113" t="s">
        <v>289</v>
      </c>
      <c r="N95" s="115">
        <v>20</v>
      </c>
      <c r="O95" s="155"/>
      <c r="P95" s="113"/>
      <c r="Q95" s="155" t="s">
        <v>110</v>
      </c>
      <c r="R95" s="155" t="s">
        <v>256</v>
      </c>
      <c r="S95" s="155" t="s">
        <v>261</v>
      </c>
      <c r="T95" s="155" t="s">
        <v>353</v>
      </c>
      <c r="U95" s="155" t="s">
        <v>353</v>
      </c>
      <c r="V95" s="155" t="s">
        <v>353</v>
      </c>
      <c r="W95" s="155" t="s">
        <v>353</v>
      </c>
      <c r="X95" s="107" t="s">
        <v>149</v>
      </c>
      <c r="Y95" s="155" t="s">
        <v>353</v>
      </c>
      <c r="Z95" s="146">
        <v>137.84</v>
      </c>
      <c r="AA95" s="161"/>
      <c r="AB95" s="161"/>
      <c r="AC95" s="161"/>
    </row>
    <row r="96" spans="1:29" s="116" customFormat="1" ht="37.5" customHeight="1">
      <c r="A96" s="115">
        <v>21</v>
      </c>
      <c r="B96" s="121" t="s">
        <v>251</v>
      </c>
      <c r="C96" s="113" t="s">
        <v>252</v>
      </c>
      <c r="D96" s="113" t="s">
        <v>253</v>
      </c>
      <c r="E96" s="107"/>
      <c r="F96" s="107"/>
      <c r="G96" s="113" t="s">
        <v>254</v>
      </c>
      <c r="H96" s="111"/>
      <c r="I96" s="111" t="s">
        <v>80</v>
      </c>
      <c r="J96" s="112">
        <f t="shared" si="0"/>
        <v>222000</v>
      </c>
      <c r="K96" s="146">
        <v>49.57</v>
      </c>
      <c r="L96" s="125"/>
      <c r="M96" s="107" t="s">
        <v>561</v>
      </c>
      <c r="N96" s="115">
        <v>21</v>
      </c>
      <c r="O96" s="155"/>
      <c r="P96" s="107"/>
      <c r="Q96" s="146" t="s">
        <v>88</v>
      </c>
      <c r="R96" s="155" t="s">
        <v>256</v>
      </c>
      <c r="S96" s="155" t="s">
        <v>290</v>
      </c>
      <c r="T96" s="155" t="s">
        <v>353</v>
      </c>
      <c r="U96" s="155" t="s">
        <v>353</v>
      </c>
      <c r="V96" s="155" t="s">
        <v>353</v>
      </c>
      <c r="W96" s="155" t="s">
        <v>353</v>
      </c>
      <c r="X96" s="107" t="s">
        <v>149</v>
      </c>
      <c r="Y96" s="155" t="s">
        <v>353</v>
      </c>
      <c r="Z96" s="146">
        <v>49.57</v>
      </c>
      <c r="AA96" s="161"/>
      <c r="AB96" s="161"/>
      <c r="AC96" s="161"/>
    </row>
    <row r="97" spans="1:29" s="150" customFormat="1" ht="63" customHeight="1">
      <c r="A97" s="115">
        <v>22</v>
      </c>
      <c r="B97" s="144" t="s">
        <v>251</v>
      </c>
      <c r="C97" s="145" t="s">
        <v>252</v>
      </c>
      <c r="D97" s="145" t="s">
        <v>253</v>
      </c>
      <c r="E97" s="115"/>
      <c r="F97" s="115"/>
      <c r="G97" s="145" t="s">
        <v>254</v>
      </c>
      <c r="H97" s="120"/>
      <c r="I97" s="120" t="s">
        <v>80</v>
      </c>
      <c r="J97" s="112">
        <f t="shared" si="0"/>
        <v>457000</v>
      </c>
      <c r="K97" s="146">
        <v>102.28</v>
      </c>
      <c r="L97" s="147"/>
      <c r="M97" s="113" t="s">
        <v>291</v>
      </c>
      <c r="N97" s="115">
        <v>22</v>
      </c>
      <c r="O97" s="148"/>
      <c r="P97" s="145"/>
      <c r="Q97" s="138" t="s">
        <v>88</v>
      </c>
      <c r="R97" s="148" t="s">
        <v>256</v>
      </c>
      <c r="S97" s="148" t="s">
        <v>292</v>
      </c>
      <c r="T97" s="148" t="s">
        <v>353</v>
      </c>
      <c r="U97" s="148" t="s">
        <v>353</v>
      </c>
      <c r="V97" s="148" t="s">
        <v>353</v>
      </c>
      <c r="W97" s="148" t="s">
        <v>353</v>
      </c>
      <c r="X97" s="115" t="s">
        <v>149</v>
      </c>
      <c r="Y97" s="148" t="s">
        <v>353</v>
      </c>
      <c r="Z97" s="138">
        <v>102.28</v>
      </c>
      <c r="AA97" s="162"/>
      <c r="AB97" s="162"/>
      <c r="AC97" s="162"/>
    </row>
    <row r="98" spans="1:29" s="150" customFormat="1" ht="37.5" customHeight="1">
      <c r="A98" s="115">
        <v>23</v>
      </c>
      <c r="B98" s="144" t="s">
        <v>251</v>
      </c>
      <c r="C98" s="145" t="s">
        <v>252</v>
      </c>
      <c r="D98" s="145" t="s">
        <v>253</v>
      </c>
      <c r="E98" s="115"/>
      <c r="F98" s="115"/>
      <c r="G98" s="145" t="s">
        <v>254</v>
      </c>
      <c r="H98" s="120"/>
      <c r="I98" s="120" t="s">
        <v>80</v>
      </c>
      <c r="J98" s="112">
        <f t="shared" si="0"/>
        <v>228000</v>
      </c>
      <c r="K98" s="146">
        <v>50.9</v>
      </c>
      <c r="L98" s="147"/>
      <c r="M98" s="113" t="s">
        <v>293</v>
      </c>
      <c r="N98" s="115">
        <v>23</v>
      </c>
      <c r="O98" s="148"/>
      <c r="P98" s="145"/>
      <c r="Q98" s="138" t="s">
        <v>88</v>
      </c>
      <c r="R98" s="148" t="s">
        <v>256</v>
      </c>
      <c r="S98" s="148" t="s">
        <v>261</v>
      </c>
      <c r="T98" s="148" t="s">
        <v>356</v>
      </c>
      <c r="U98" s="148" t="s">
        <v>353</v>
      </c>
      <c r="V98" s="148" t="s">
        <v>356</v>
      </c>
      <c r="W98" s="148" t="s">
        <v>353</v>
      </c>
      <c r="X98" s="115" t="s">
        <v>149</v>
      </c>
      <c r="Y98" s="148" t="s">
        <v>353</v>
      </c>
      <c r="Z98" s="138">
        <v>50.9</v>
      </c>
      <c r="AA98" s="162"/>
      <c r="AB98" s="162"/>
      <c r="AC98" s="162"/>
    </row>
    <row r="99" spans="1:29" s="150" customFormat="1" ht="37.5" customHeight="1">
      <c r="A99" s="115">
        <v>24</v>
      </c>
      <c r="B99" s="144" t="s">
        <v>251</v>
      </c>
      <c r="C99" s="145" t="s">
        <v>252</v>
      </c>
      <c r="D99" s="145" t="s">
        <v>253</v>
      </c>
      <c r="E99" s="115"/>
      <c r="F99" s="115"/>
      <c r="G99" s="145" t="s">
        <v>254</v>
      </c>
      <c r="H99" s="120"/>
      <c r="I99" s="120" t="s">
        <v>80</v>
      </c>
      <c r="J99" s="112">
        <f t="shared" si="0"/>
        <v>1092000</v>
      </c>
      <c r="K99" s="146">
        <v>244.21</v>
      </c>
      <c r="L99" s="147"/>
      <c r="M99" s="113" t="s">
        <v>294</v>
      </c>
      <c r="N99" s="115">
        <v>24</v>
      </c>
      <c r="O99" s="148"/>
      <c r="P99" s="145"/>
      <c r="Q99" s="138" t="s">
        <v>88</v>
      </c>
      <c r="R99" s="148" t="s">
        <v>256</v>
      </c>
      <c r="S99" s="148" t="s">
        <v>295</v>
      </c>
      <c r="T99" s="148" t="s">
        <v>356</v>
      </c>
      <c r="U99" s="148" t="s">
        <v>356</v>
      </c>
      <c r="V99" s="148" t="s">
        <v>353</v>
      </c>
      <c r="W99" s="148" t="s">
        <v>356</v>
      </c>
      <c r="X99" s="115" t="s">
        <v>149</v>
      </c>
      <c r="Y99" s="148" t="s">
        <v>353</v>
      </c>
      <c r="Z99" s="138">
        <v>244.21</v>
      </c>
      <c r="AA99" s="162"/>
      <c r="AB99" s="162"/>
      <c r="AC99" s="162"/>
    </row>
    <row r="100" spans="1:29" s="150" customFormat="1" ht="37.5" customHeight="1">
      <c r="A100" s="115">
        <v>25</v>
      </c>
      <c r="B100" s="144" t="s">
        <v>251</v>
      </c>
      <c r="C100" s="145" t="s">
        <v>252</v>
      </c>
      <c r="D100" s="145" t="s">
        <v>253</v>
      </c>
      <c r="E100" s="115"/>
      <c r="F100" s="115"/>
      <c r="G100" s="145" t="s">
        <v>254</v>
      </c>
      <c r="H100" s="120"/>
      <c r="I100" s="120" t="s">
        <v>80</v>
      </c>
      <c r="J100" s="112">
        <f t="shared" si="0"/>
        <v>302000</v>
      </c>
      <c r="K100" s="146">
        <v>67.45</v>
      </c>
      <c r="L100" s="147"/>
      <c r="M100" s="113" t="s">
        <v>296</v>
      </c>
      <c r="N100" s="115">
        <v>25</v>
      </c>
      <c r="O100" s="148"/>
      <c r="P100" s="145"/>
      <c r="Q100" s="138" t="s">
        <v>88</v>
      </c>
      <c r="R100" s="148" t="s">
        <v>256</v>
      </c>
      <c r="S100" s="148" t="s">
        <v>261</v>
      </c>
      <c r="T100" s="148" t="s">
        <v>353</v>
      </c>
      <c r="U100" s="148" t="s">
        <v>356</v>
      </c>
      <c r="V100" s="148" t="s">
        <v>353</v>
      </c>
      <c r="W100" s="148" t="s">
        <v>353</v>
      </c>
      <c r="X100" s="115" t="s">
        <v>149</v>
      </c>
      <c r="Y100" s="148" t="s">
        <v>353</v>
      </c>
      <c r="Z100" s="138">
        <v>67.45</v>
      </c>
      <c r="AA100" s="162"/>
      <c r="AB100" s="162"/>
      <c r="AC100" s="162"/>
    </row>
    <row r="101" spans="1:29" s="150" customFormat="1" ht="37.5" customHeight="1">
      <c r="A101" s="115">
        <v>26</v>
      </c>
      <c r="B101" s="144" t="s">
        <v>251</v>
      </c>
      <c r="C101" s="145" t="s">
        <v>252</v>
      </c>
      <c r="D101" s="145" t="s">
        <v>253</v>
      </c>
      <c r="E101" s="115"/>
      <c r="F101" s="115"/>
      <c r="G101" s="145" t="s">
        <v>254</v>
      </c>
      <c r="H101" s="120"/>
      <c r="I101" s="120" t="s">
        <v>80</v>
      </c>
      <c r="J101" s="112">
        <f t="shared" si="0"/>
        <v>226000</v>
      </c>
      <c r="K101" s="146">
        <v>50.5</v>
      </c>
      <c r="L101" s="147"/>
      <c r="M101" s="113" t="s">
        <v>297</v>
      </c>
      <c r="N101" s="115">
        <v>26</v>
      </c>
      <c r="O101" s="148"/>
      <c r="P101" s="145"/>
      <c r="Q101" s="138" t="s">
        <v>88</v>
      </c>
      <c r="R101" s="148" t="s">
        <v>256</v>
      </c>
      <c r="S101" s="148" t="s">
        <v>261</v>
      </c>
      <c r="T101" s="148" t="s">
        <v>353</v>
      </c>
      <c r="U101" s="148" t="s">
        <v>353</v>
      </c>
      <c r="V101" s="148" t="s">
        <v>353</v>
      </c>
      <c r="W101" s="148" t="s">
        <v>353</v>
      </c>
      <c r="X101" s="115" t="s">
        <v>149</v>
      </c>
      <c r="Y101" s="148" t="s">
        <v>353</v>
      </c>
      <c r="Z101" s="138">
        <v>50.5</v>
      </c>
      <c r="AA101" s="162"/>
      <c r="AB101" s="162"/>
      <c r="AC101" s="162"/>
    </row>
    <row r="102" spans="1:29" s="150" customFormat="1" ht="37.5" customHeight="1">
      <c r="A102" s="115">
        <v>27</v>
      </c>
      <c r="B102" s="144" t="s">
        <v>251</v>
      </c>
      <c r="C102" s="145" t="s">
        <v>252</v>
      </c>
      <c r="D102" s="145" t="s">
        <v>253</v>
      </c>
      <c r="E102" s="115"/>
      <c r="F102" s="115"/>
      <c r="G102" s="115" t="s">
        <v>254</v>
      </c>
      <c r="H102" s="120"/>
      <c r="I102" s="120" t="s">
        <v>80</v>
      </c>
      <c r="J102" s="112">
        <f t="shared" si="0"/>
        <v>615000</v>
      </c>
      <c r="K102" s="146">
        <v>137.5</v>
      </c>
      <c r="L102" s="147"/>
      <c r="M102" s="107" t="s">
        <v>298</v>
      </c>
      <c r="N102" s="115">
        <v>27</v>
      </c>
      <c r="O102" s="148"/>
      <c r="P102" s="115"/>
      <c r="Q102" s="138" t="s">
        <v>88</v>
      </c>
      <c r="R102" s="148" t="s">
        <v>256</v>
      </c>
      <c r="S102" s="148" t="s">
        <v>261</v>
      </c>
      <c r="T102" s="148" t="s">
        <v>353</v>
      </c>
      <c r="U102" s="148" t="s">
        <v>353</v>
      </c>
      <c r="V102" s="148" t="s">
        <v>356</v>
      </c>
      <c r="W102" s="148" t="s">
        <v>353</v>
      </c>
      <c r="X102" s="115" t="s">
        <v>149</v>
      </c>
      <c r="Y102" s="148" t="s">
        <v>353</v>
      </c>
      <c r="Z102" s="138">
        <v>137.5</v>
      </c>
      <c r="AA102" s="162"/>
      <c r="AB102" s="162"/>
      <c r="AC102" s="162"/>
    </row>
    <row r="103" spans="1:29" s="150" customFormat="1" ht="37.5" customHeight="1">
      <c r="A103" s="115">
        <v>28</v>
      </c>
      <c r="B103" s="144" t="s">
        <v>251</v>
      </c>
      <c r="C103" s="145" t="s">
        <v>252</v>
      </c>
      <c r="D103" s="145" t="s">
        <v>253</v>
      </c>
      <c r="E103" s="115"/>
      <c r="F103" s="115"/>
      <c r="G103" s="145" t="s">
        <v>254</v>
      </c>
      <c r="H103" s="120"/>
      <c r="I103" s="120" t="s">
        <v>80</v>
      </c>
      <c r="J103" s="112">
        <f t="shared" si="0"/>
        <v>189000</v>
      </c>
      <c r="K103" s="146">
        <v>42.29</v>
      </c>
      <c r="L103" s="147"/>
      <c r="M103" s="113" t="s">
        <v>299</v>
      </c>
      <c r="N103" s="115">
        <v>28</v>
      </c>
      <c r="O103" s="148"/>
      <c r="P103" s="145"/>
      <c r="Q103" s="148" t="s">
        <v>110</v>
      </c>
      <c r="R103" s="148" t="s">
        <v>256</v>
      </c>
      <c r="S103" s="148" t="s">
        <v>261</v>
      </c>
      <c r="T103" s="148" t="s">
        <v>353</v>
      </c>
      <c r="U103" s="148" t="s">
        <v>353</v>
      </c>
      <c r="V103" s="148" t="s">
        <v>353</v>
      </c>
      <c r="W103" s="148" t="s">
        <v>353</v>
      </c>
      <c r="X103" s="115" t="s">
        <v>149</v>
      </c>
      <c r="Y103" s="148" t="s">
        <v>353</v>
      </c>
      <c r="Z103" s="138">
        <v>42.29</v>
      </c>
      <c r="AA103" s="162"/>
      <c r="AB103" s="162"/>
      <c r="AC103" s="162"/>
    </row>
    <row r="104" spans="1:29" s="150" customFormat="1" ht="37.5" customHeight="1">
      <c r="A104" s="115">
        <v>29</v>
      </c>
      <c r="B104" s="144" t="s">
        <v>251</v>
      </c>
      <c r="C104" s="145" t="s">
        <v>252</v>
      </c>
      <c r="D104" s="145" t="s">
        <v>253</v>
      </c>
      <c r="E104" s="115"/>
      <c r="F104" s="115"/>
      <c r="G104" s="145" t="s">
        <v>254</v>
      </c>
      <c r="H104" s="120"/>
      <c r="I104" s="120" t="s">
        <v>80</v>
      </c>
      <c r="J104" s="112">
        <f t="shared" si="0"/>
        <v>179000</v>
      </c>
      <c r="K104" s="146">
        <v>40</v>
      </c>
      <c r="L104" s="147"/>
      <c r="M104" s="113" t="s">
        <v>300</v>
      </c>
      <c r="N104" s="115">
        <v>29</v>
      </c>
      <c r="O104" s="148"/>
      <c r="P104" s="145"/>
      <c r="Q104" s="138" t="s">
        <v>88</v>
      </c>
      <c r="R104" s="138" t="s">
        <v>95</v>
      </c>
      <c r="S104" s="148" t="s">
        <v>262</v>
      </c>
      <c r="T104" s="148" t="s">
        <v>363</v>
      </c>
      <c r="U104" s="148" t="s">
        <v>353</v>
      </c>
      <c r="V104" s="148" t="s">
        <v>353</v>
      </c>
      <c r="W104" s="148" t="s">
        <v>353</v>
      </c>
      <c r="X104" s="115" t="s">
        <v>149</v>
      </c>
      <c r="Y104" s="148" t="s">
        <v>353</v>
      </c>
      <c r="Z104" s="138">
        <v>40</v>
      </c>
      <c r="AA104" s="162"/>
      <c r="AB104" s="162"/>
      <c r="AC104" s="162"/>
    </row>
    <row r="105" spans="1:29" s="150" customFormat="1" ht="37.5" customHeight="1">
      <c r="A105" s="115">
        <v>30</v>
      </c>
      <c r="B105" s="144" t="s">
        <v>251</v>
      </c>
      <c r="C105" s="145" t="s">
        <v>252</v>
      </c>
      <c r="D105" s="145" t="s">
        <v>253</v>
      </c>
      <c r="E105" s="115"/>
      <c r="F105" s="115"/>
      <c r="G105" s="115" t="s">
        <v>254</v>
      </c>
      <c r="H105" s="120"/>
      <c r="I105" s="120" t="s">
        <v>80</v>
      </c>
      <c r="J105" s="112">
        <f t="shared" si="0"/>
        <v>939000</v>
      </c>
      <c r="K105" s="146">
        <v>209.97</v>
      </c>
      <c r="L105" s="147"/>
      <c r="M105" s="107" t="s">
        <v>301</v>
      </c>
      <c r="N105" s="115">
        <v>30</v>
      </c>
      <c r="O105" s="148"/>
      <c r="P105" s="115"/>
      <c r="Q105" s="138" t="s">
        <v>88</v>
      </c>
      <c r="R105" s="148" t="s">
        <v>256</v>
      </c>
      <c r="S105" s="148" t="s">
        <v>261</v>
      </c>
      <c r="T105" s="148" t="s">
        <v>353</v>
      </c>
      <c r="U105" s="148" t="s">
        <v>353</v>
      </c>
      <c r="V105" s="148" t="s">
        <v>353</v>
      </c>
      <c r="W105" s="148" t="s">
        <v>353</v>
      </c>
      <c r="X105" s="115" t="s">
        <v>149</v>
      </c>
      <c r="Y105" s="148" t="s">
        <v>353</v>
      </c>
      <c r="Z105" s="138">
        <v>209.97</v>
      </c>
      <c r="AA105" s="162"/>
      <c r="AB105" s="162"/>
      <c r="AC105" s="162"/>
    </row>
    <row r="106" spans="1:29" s="150" customFormat="1" ht="37.5" customHeight="1">
      <c r="A106" s="115">
        <v>31</v>
      </c>
      <c r="B106" s="144" t="s">
        <v>251</v>
      </c>
      <c r="C106" s="145" t="s">
        <v>252</v>
      </c>
      <c r="D106" s="145" t="s">
        <v>253</v>
      </c>
      <c r="E106" s="115"/>
      <c r="F106" s="115"/>
      <c r="G106" s="145" t="s">
        <v>254</v>
      </c>
      <c r="H106" s="120"/>
      <c r="I106" s="120" t="s">
        <v>80</v>
      </c>
      <c r="J106" s="112">
        <f t="shared" si="0"/>
        <v>231000</v>
      </c>
      <c r="K106" s="146">
        <v>51.62</v>
      </c>
      <c r="L106" s="147"/>
      <c r="M106" s="113" t="s">
        <v>303</v>
      </c>
      <c r="N106" s="115">
        <v>31</v>
      </c>
      <c r="O106" s="148"/>
      <c r="P106" s="145"/>
      <c r="Q106" s="138" t="s">
        <v>88</v>
      </c>
      <c r="R106" s="148" t="s">
        <v>256</v>
      </c>
      <c r="S106" s="148" t="s">
        <v>283</v>
      </c>
      <c r="T106" s="148" t="s">
        <v>353</v>
      </c>
      <c r="U106" s="148" t="s">
        <v>353</v>
      </c>
      <c r="V106" s="148" t="s">
        <v>353</v>
      </c>
      <c r="W106" s="148" t="s">
        <v>353</v>
      </c>
      <c r="X106" s="115" t="s">
        <v>149</v>
      </c>
      <c r="Y106" s="148" t="s">
        <v>353</v>
      </c>
      <c r="Z106" s="138">
        <v>51.62</v>
      </c>
      <c r="AA106" s="162"/>
      <c r="AB106" s="162"/>
      <c r="AC106" s="162"/>
    </row>
    <row r="107" spans="1:29" s="150" customFormat="1" ht="37.5" customHeight="1">
      <c r="A107" s="115">
        <v>32</v>
      </c>
      <c r="B107" s="144" t="s">
        <v>251</v>
      </c>
      <c r="C107" s="145" t="s">
        <v>252</v>
      </c>
      <c r="D107" s="145" t="s">
        <v>253</v>
      </c>
      <c r="E107" s="115"/>
      <c r="F107" s="115"/>
      <c r="G107" s="145">
        <v>1968</v>
      </c>
      <c r="H107" s="120"/>
      <c r="I107" s="120" t="s">
        <v>80</v>
      </c>
      <c r="J107" s="112">
        <f t="shared" si="0"/>
        <v>1688000</v>
      </c>
      <c r="K107" s="146">
        <v>377.37</v>
      </c>
      <c r="L107" s="147"/>
      <c r="M107" s="113" t="s">
        <v>304</v>
      </c>
      <c r="N107" s="115">
        <v>32</v>
      </c>
      <c r="O107" s="148"/>
      <c r="P107" s="145"/>
      <c r="Q107" s="148" t="s">
        <v>110</v>
      </c>
      <c r="R107" s="138" t="s">
        <v>101</v>
      </c>
      <c r="S107" s="148" t="s">
        <v>305</v>
      </c>
      <c r="T107" s="148" t="s">
        <v>356</v>
      </c>
      <c r="U107" s="148" t="s">
        <v>363</v>
      </c>
      <c r="V107" s="148" t="s">
        <v>353</v>
      </c>
      <c r="W107" s="148" t="s">
        <v>356</v>
      </c>
      <c r="X107" s="115" t="s">
        <v>149</v>
      </c>
      <c r="Y107" s="148" t="s">
        <v>353</v>
      </c>
      <c r="Z107" s="138">
        <v>377.37</v>
      </c>
      <c r="AA107" s="162"/>
      <c r="AB107" s="162"/>
      <c r="AC107" s="162"/>
    </row>
    <row r="108" spans="1:29" s="150" customFormat="1" ht="50.25" customHeight="1">
      <c r="A108" s="115">
        <v>33</v>
      </c>
      <c r="B108" s="144" t="s">
        <v>251</v>
      </c>
      <c r="C108" s="145" t="s">
        <v>252</v>
      </c>
      <c r="D108" s="145" t="s">
        <v>253</v>
      </c>
      <c r="E108" s="115"/>
      <c r="F108" s="115"/>
      <c r="G108" s="145" t="s">
        <v>254</v>
      </c>
      <c r="H108" s="120"/>
      <c r="I108" s="120" t="s">
        <v>80</v>
      </c>
      <c r="J108" s="112">
        <f t="shared" si="0"/>
        <v>525000</v>
      </c>
      <c r="K108" s="146">
        <v>117.47</v>
      </c>
      <c r="L108" s="147"/>
      <c r="M108" s="113" t="s">
        <v>306</v>
      </c>
      <c r="N108" s="115">
        <v>33</v>
      </c>
      <c r="O108" s="148"/>
      <c r="P108" s="145"/>
      <c r="Q108" s="148" t="s">
        <v>110</v>
      </c>
      <c r="R108" s="148" t="s">
        <v>307</v>
      </c>
      <c r="S108" s="148" t="s">
        <v>308</v>
      </c>
      <c r="T108" s="148" t="s">
        <v>353</v>
      </c>
      <c r="U108" s="148" t="s">
        <v>353</v>
      </c>
      <c r="V108" s="148" t="s">
        <v>356</v>
      </c>
      <c r="W108" s="148" t="s">
        <v>353</v>
      </c>
      <c r="X108" s="115" t="s">
        <v>149</v>
      </c>
      <c r="Y108" s="148" t="s">
        <v>353</v>
      </c>
      <c r="Z108" s="138">
        <v>117.47</v>
      </c>
      <c r="AA108" s="162"/>
      <c r="AB108" s="162"/>
      <c r="AC108" s="162"/>
    </row>
    <row r="109" spans="1:29" s="150" customFormat="1" ht="50.25" customHeight="1">
      <c r="A109" s="115">
        <v>34</v>
      </c>
      <c r="B109" s="144" t="s">
        <v>251</v>
      </c>
      <c r="C109" s="145" t="s">
        <v>252</v>
      </c>
      <c r="D109" s="145" t="s">
        <v>253</v>
      </c>
      <c r="E109" s="115"/>
      <c r="F109" s="115"/>
      <c r="G109" s="145" t="s">
        <v>254</v>
      </c>
      <c r="H109" s="120"/>
      <c r="I109" s="120" t="s">
        <v>80</v>
      </c>
      <c r="J109" s="112">
        <f t="shared" si="0"/>
        <v>637000</v>
      </c>
      <c r="K109" s="146">
        <v>142.43</v>
      </c>
      <c r="L109" s="147"/>
      <c r="M109" s="113" t="s">
        <v>309</v>
      </c>
      <c r="N109" s="115">
        <v>34</v>
      </c>
      <c r="O109" s="148"/>
      <c r="P109" s="145"/>
      <c r="Q109" s="148" t="s">
        <v>110</v>
      </c>
      <c r="R109" s="148" t="s">
        <v>310</v>
      </c>
      <c r="S109" s="148" t="s">
        <v>311</v>
      </c>
      <c r="T109" s="148" t="s">
        <v>353</v>
      </c>
      <c r="U109" s="148" t="s">
        <v>353</v>
      </c>
      <c r="V109" s="148" t="s">
        <v>353</v>
      </c>
      <c r="W109" s="148" t="s">
        <v>353</v>
      </c>
      <c r="X109" s="115" t="s">
        <v>149</v>
      </c>
      <c r="Y109" s="148" t="s">
        <v>353</v>
      </c>
      <c r="Z109" s="138">
        <v>142.43</v>
      </c>
      <c r="AA109" s="162"/>
      <c r="AB109" s="162"/>
      <c r="AC109" s="162"/>
    </row>
    <row r="110" spans="1:29" s="150" customFormat="1" ht="37.5" customHeight="1">
      <c r="A110" s="115">
        <v>35</v>
      </c>
      <c r="B110" s="144" t="s">
        <v>251</v>
      </c>
      <c r="C110" s="145" t="s">
        <v>252</v>
      </c>
      <c r="D110" s="145" t="s">
        <v>253</v>
      </c>
      <c r="E110" s="115"/>
      <c r="F110" s="115"/>
      <c r="G110" s="145" t="s">
        <v>254</v>
      </c>
      <c r="H110" s="120"/>
      <c r="I110" s="120" t="s">
        <v>80</v>
      </c>
      <c r="J110" s="112">
        <f t="shared" si="0"/>
        <v>725000</v>
      </c>
      <c r="K110" s="146">
        <v>162.15</v>
      </c>
      <c r="L110" s="147"/>
      <c r="M110" s="113" t="s">
        <v>312</v>
      </c>
      <c r="N110" s="115">
        <v>35</v>
      </c>
      <c r="O110" s="148"/>
      <c r="P110" s="145"/>
      <c r="Q110" s="148" t="s">
        <v>110</v>
      </c>
      <c r="R110" s="148" t="s">
        <v>256</v>
      </c>
      <c r="S110" s="148" t="s">
        <v>261</v>
      </c>
      <c r="T110" s="148" t="s">
        <v>353</v>
      </c>
      <c r="U110" s="148" t="s">
        <v>353</v>
      </c>
      <c r="V110" s="148" t="s">
        <v>353</v>
      </c>
      <c r="W110" s="148" t="s">
        <v>353</v>
      </c>
      <c r="X110" s="115" t="s">
        <v>149</v>
      </c>
      <c r="Y110" s="148" t="s">
        <v>353</v>
      </c>
      <c r="Z110" s="138">
        <v>162.15</v>
      </c>
      <c r="AA110" s="162"/>
      <c r="AB110" s="162"/>
      <c r="AC110" s="162"/>
    </row>
    <row r="111" spans="1:29" s="150" customFormat="1" ht="37.5" customHeight="1">
      <c r="A111" s="115">
        <v>36</v>
      </c>
      <c r="B111" s="144" t="s">
        <v>251</v>
      </c>
      <c r="C111" s="145" t="s">
        <v>252</v>
      </c>
      <c r="D111" s="145" t="s">
        <v>253</v>
      </c>
      <c r="E111" s="115"/>
      <c r="F111" s="115"/>
      <c r="G111" s="145">
        <v>1961</v>
      </c>
      <c r="H111" s="120"/>
      <c r="I111" s="120" t="s">
        <v>80</v>
      </c>
      <c r="J111" s="112">
        <f t="shared" si="0"/>
        <v>553000</v>
      </c>
      <c r="K111" s="146">
        <v>123.75</v>
      </c>
      <c r="L111" s="147"/>
      <c r="M111" s="113" t="s">
        <v>313</v>
      </c>
      <c r="N111" s="115">
        <v>36</v>
      </c>
      <c r="O111" s="148"/>
      <c r="P111" s="145"/>
      <c r="Q111" s="148" t="s">
        <v>314</v>
      </c>
      <c r="R111" s="148" t="s">
        <v>315</v>
      </c>
      <c r="S111" s="148" t="s">
        <v>209</v>
      </c>
      <c r="T111" s="148" t="s">
        <v>363</v>
      </c>
      <c r="U111" s="148" t="s">
        <v>353</v>
      </c>
      <c r="V111" s="148" t="s">
        <v>353</v>
      </c>
      <c r="W111" s="148" t="s">
        <v>353</v>
      </c>
      <c r="X111" s="115" t="s">
        <v>149</v>
      </c>
      <c r="Y111" s="148" t="s">
        <v>353</v>
      </c>
      <c r="Z111" s="138">
        <v>123.75</v>
      </c>
      <c r="AA111" s="162"/>
      <c r="AB111" s="162"/>
      <c r="AC111" s="162"/>
    </row>
    <row r="112" spans="1:29" s="150" customFormat="1" ht="37.5" customHeight="1">
      <c r="A112" s="115">
        <v>37</v>
      </c>
      <c r="B112" s="144" t="s">
        <v>251</v>
      </c>
      <c r="C112" s="145" t="s">
        <v>252</v>
      </c>
      <c r="D112" s="145" t="s">
        <v>253</v>
      </c>
      <c r="E112" s="115"/>
      <c r="F112" s="115"/>
      <c r="G112" s="145" t="s">
        <v>254</v>
      </c>
      <c r="H112" s="120"/>
      <c r="I112" s="120" t="s">
        <v>80</v>
      </c>
      <c r="J112" s="112">
        <f t="shared" si="0"/>
        <v>949000</v>
      </c>
      <c r="K112" s="146">
        <f>180.16+32</f>
        <v>212.16</v>
      </c>
      <c r="L112" s="147"/>
      <c r="M112" s="107" t="s">
        <v>562</v>
      </c>
      <c r="N112" s="115">
        <v>37</v>
      </c>
      <c r="O112" s="148"/>
      <c r="P112" s="115"/>
      <c r="Q112" s="138" t="s">
        <v>88</v>
      </c>
      <c r="R112" s="148" t="s">
        <v>256</v>
      </c>
      <c r="S112" s="148" t="s">
        <v>316</v>
      </c>
      <c r="T112" s="148" t="s">
        <v>353</v>
      </c>
      <c r="U112" s="148" t="s">
        <v>353</v>
      </c>
      <c r="V112" s="148" t="s">
        <v>356</v>
      </c>
      <c r="W112" s="148" t="s">
        <v>353</v>
      </c>
      <c r="X112" s="115" t="s">
        <v>149</v>
      </c>
      <c r="Y112" s="148" t="s">
        <v>353</v>
      </c>
      <c r="Z112" s="138">
        <f>180.16+32</f>
        <v>212.16</v>
      </c>
      <c r="AA112" s="162"/>
      <c r="AB112" s="162"/>
      <c r="AC112" s="162"/>
    </row>
    <row r="113" spans="1:29" s="150" customFormat="1" ht="37.5" customHeight="1">
      <c r="A113" s="115">
        <v>38</v>
      </c>
      <c r="B113" s="144" t="s">
        <v>251</v>
      </c>
      <c r="C113" s="145" t="s">
        <v>252</v>
      </c>
      <c r="D113" s="145" t="s">
        <v>253</v>
      </c>
      <c r="E113" s="115"/>
      <c r="F113" s="115"/>
      <c r="G113" s="115">
        <v>1963</v>
      </c>
      <c r="H113" s="120"/>
      <c r="I113" s="120" t="s">
        <v>80</v>
      </c>
      <c r="J113" s="112">
        <f t="shared" si="0"/>
        <v>1612000</v>
      </c>
      <c r="K113" s="146">
        <f>134.32+226.04</f>
        <v>360.36</v>
      </c>
      <c r="L113" s="147"/>
      <c r="M113" s="107" t="s">
        <v>518</v>
      </c>
      <c r="N113" s="115">
        <v>38</v>
      </c>
      <c r="O113" s="148"/>
      <c r="P113" s="115"/>
      <c r="Q113" s="138" t="s">
        <v>88</v>
      </c>
      <c r="R113" s="148" t="s">
        <v>277</v>
      </c>
      <c r="S113" s="148" t="s">
        <v>270</v>
      </c>
      <c r="T113" s="148" t="s">
        <v>353</v>
      </c>
      <c r="U113" s="148" t="s">
        <v>353</v>
      </c>
      <c r="V113" s="148" t="s">
        <v>353</v>
      </c>
      <c r="W113" s="148" t="s">
        <v>353</v>
      </c>
      <c r="X113" s="115" t="s">
        <v>149</v>
      </c>
      <c r="Y113" s="148" t="s">
        <v>353</v>
      </c>
      <c r="Z113" s="138">
        <f>134.32+226.04</f>
        <v>360.36</v>
      </c>
      <c r="AA113" s="162"/>
      <c r="AB113" s="162"/>
      <c r="AC113" s="162"/>
    </row>
    <row r="114" spans="1:29" s="150" customFormat="1" ht="37.5" customHeight="1">
      <c r="A114" s="115">
        <v>39</v>
      </c>
      <c r="B114" s="144" t="s">
        <v>251</v>
      </c>
      <c r="C114" s="145" t="s">
        <v>252</v>
      </c>
      <c r="D114" s="145" t="s">
        <v>253</v>
      </c>
      <c r="E114" s="115"/>
      <c r="F114" s="115"/>
      <c r="G114" s="115" t="s">
        <v>254</v>
      </c>
      <c r="H114" s="120"/>
      <c r="I114" s="120" t="s">
        <v>80</v>
      </c>
      <c r="J114" s="112">
        <f t="shared" si="0"/>
        <v>108000</v>
      </c>
      <c r="K114" s="146">
        <v>24.24</v>
      </c>
      <c r="L114" s="147"/>
      <c r="M114" s="107" t="s">
        <v>317</v>
      </c>
      <c r="N114" s="115">
        <v>39</v>
      </c>
      <c r="O114" s="148"/>
      <c r="P114" s="115"/>
      <c r="Q114" s="138" t="s">
        <v>88</v>
      </c>
      <c r="R114" s="148" t="s">
        <v>318</v>
      </c>
      <c r="S114" s="148" t="s">
        <v>319</v>
      </c>
      <c r="T114" s="148" t="s">
        <v>356</v>
      </c>
      <c r="U114" s="148" t="s">
        <v>353</v>
      </c>
      <c r="V114" s="148" t="s">
        <v>353</v>
      </c>
      <c r="W114" s="148" t="s">
        <v>353</v>
      </c>
      <c r="X114" s="115" t="s">
        <v>149</v>
      </c>
      <c r="Y114" s="148" t="s">
        <v>353</v>
      </c>
      <c r="Z114" s="138">
        <v>24.14</v>
      </c>
      <c r="AA114" s="162"/>
      <c r="AB114" s="162"/>
      <c r="AC114" s="162"/>
    </row>
    <row r="115" spans="1:29" s="150" customFormat="1" ht="37.5" customHeight="1">
      <c r="A115" s="115">
        <v>40</v>
      </c>
      <c r="B115" s="144" t="s">
        <v>251</v>
      </c>
      <c r="C115" s="145" t="s">
        <v>252</v>
      </c>
      <c r="D115" s="145" t="s">
        <v>253</v>
      </c>
      <c r="E115" s="115"/>
      <c r="F115" s="115"/>
      <c r="G115" s="145">
        <v>1964</v>
      </c>
      <c r="H115" s="120"/>
      <c r="I115" s="120" t="s">
        <v>80</v>
      </c>
      <c r="J115" s="112">
        <f t="shared" si="0"/>
        <v>2426000</v>
      </c>
      <c r="K115" s="146">
        <v>542.35</v>
      </c>
      <c r="L115" s="147"/>
      <c r="M115" s="113" t="s">
        <v>320</v>
      </c>
      <c r="N115" s="115">
        <v>40</v>
      </c>
      <c r="O115" s="148"/>
      <c r="P115" s="145"/>
      <c r="Q115" s="148" t="s">
        <v>321</v>
      </c>
      <c r="R115" s="138" t="s">
        <v>95</v>
      </c>
      <c r="S115" s="148" t="s">
        <v>261</v>
      </c>
      <c r="T115" s="148" t="s">
        <v>356</v>
      </c>
      <c r="U115" s="148" t="s">
        <v>353</v>
      </c>
      <c r="V115" s="148" t="s">
        <v>353</v>
      </c>
      <c r="W115" s="148" t="s">
        <v>356</v>
      </c>
      <c r="X115" s="115" t="s">
        <v>149</v>
      </c>
      <c r="Y115" s="148" t="s">
        <v>353</v>
      </c>
      <c r="Z115" s="138">
        <v>542.35</v>
      </c>
      <c r="AA115" s="162"/>
      <c r="AB115" s="162"/>
      <c r="AC115" s="162"/>
    </row>
    <row r="116" spans="1:29" s="150" customFormat="1" ht="37.5" customHeight="1">
      <c r="A116" s="115">
        <v>41</v>
      </c>
      <c r="B116" s="144" t="s">
        <v>251</v>
      </c>
      <c r="C116" s="145" t="s">
        <v>252</v>
      </c>
      <c r="D116" s="145" t="s">
        <v>253</v>
      </c>
      <c r="E116" s="115"/>
      <c r="F116" s="115"/>
      <c r="G116" s="145">
        <v>1960</v>
      </c>
      <c r="H116" s="120"/>
      <c r="I116" s="120" t="s">
        <v>80</v>
      </c>
      <c r="J116" s="112">
        <f t="shared" si="0"/>
        <v>514000</v>
      </c>
      <c r="K116" s="146">
        <v>114.96</v>
      </c>
      <c r="L116" s="147"/>
      <c r="M116" s="113" t="s">
        <v>322</v>
      </c>
      <c r="N116" s="115">
        <v>41</v>
      </c>
      <c r="O116" s="148"/>
      <c r="P116" s="145"/>
      <c r="Q116" s="138" t="s">
        <v>88</v>
      </c>
      <c r="R116" s="148" t="s">
        <v>277</v>
      </c>
      <c r="S116" s="148" t="s">
        <v>302</v>
      </c>
      <c r="T116" s="148" t="s">
        <v>353</v>
      </c>
      <c r="U116" s="148" t="s">
        <v>353</v>
      </c>
      <c r="V116" s="148" t="s">
        <v>353</v>
      </c>
      <c r="W116" s="148" t="s">
        <v>353</v>
      </c>
      <c r="X116" s="115" t="s">
        <v>149</v>
      </c>
      <c r="Y116" s="148" t="s">
        <v>353</v>
      </c>
      <c r="Z116" s="138">
        <v>114.96</v>
      </c>
      <c r="AA116" s="162"/>
      <c r="AB116" s="162"/>
      <c r="AC116" s="162"/>
    </row>
    <row r="117" spans="1:29" s="150" customFormat="1" ht="37.5" customHeight="1">
      <c r="A117" s="115">
        <v>42</v>
      </c>
      <c r="B117" s="144" t="s">
        <v>251</v>
      </c>
      <c r="C117" s="145" t="s">
        <v>252</v>
      </c>
      <c r="D117" s="145" t="s">
        <v>253</v>
      </c>
      <c r="E117" s="115"/>
      <c r="F117" s="115"/>
      <c r="G117" s="145" t="s">
        <v>254</v>
      </c>
      <c r="H117" s="120"/>
      <c r="I117" s="120" t="s">
        <v>80</v>
      </c>
      <c r="J117" s="112">
        <f t="shared" si="0"/>
        <v>503000</v>
      </c>
      <c r="K117" s="146">
        <v>112.36</v>
      </c>
      <c r="L117" s="147"/>
      <c r="M117" s="113" t="s">
        <v>323</v>
      </c>
      <c r="N117" s="115">
        <v>42</v>
      </c>
      <c r="O117" s="148"/>
      <c r="P117" s="145"/>
      <c r="Q117" s="148" t="s">
        <v>110</v>
      </c>
      <c r="R117" s="148" t="s">
        <v>256</v>
      </c>
      <c r="S117" s="148" t="s">
        <v>261</v>
      </c>
      <c r="T117" s="148" t="s">
        <v>356</v>
      </c>
      <c r="U117" s="148" t="s">
        <v>353</v>
      </c>
      <c r="V117" s="148" t="s">
        <v>353</v>
      </c>
      <c r="W117" s="148" t="s">
        <v>353</v>
      </c>
      <c r="X117" s="115" t="s">
        <v>149</v>
      </c>
      <c r="Y117" s="148" t="s">
        <v>353</v>
      </c>
      <c r="Z117" s="138">
        <v>112.36</v>
      </c>
      <c r="AA117" s="162"/>
      <c r="AB117" s="162"/>
      <c r="AC117" s="162"/>
    </row>
    <row r="118" spans="1:29" s="150" customFormat="1" ht="37.5" customHeight="1">
      <c r="A118" s="115">
        <v>43</v>
      </c>
      <c r="B118" s="144" t="s">
        <v>251</v>
      </c>
      <c r="C118" s="145" t="s">
        <v>252</v>
      </c>
      <c r="D118" s="145" t="s">
        <v>253</v>
      </c>
      <c r="E118" s="115"/>
      <c r="F118" s="115"/>
      <c r="G118" s="145" t="s">
        <v>254</v>
      </c>
      <c r="H118" s="120"/>
      <c r="I118" s="120" t="s">
        <v>80</v>
      </c>
      <c r="J118" s="112">
        <f t="shared" si="0"/>
        <v>342000</v>
      </c>
      <c r="K118" s="146">
        <v>76.489999999999995</v>
      </c>
      <c r="L118" s="147"/>
      <c r="M118" s="113" t="s">
        <v>324</v>
      </c>
      <c r="N118" s="115">
        <v>43</v>
      </c>
      <c r="O118" s="148"/>
      <c r="P118" s="145"/>
      <c r="Q118" s="148" t="s">
        <v>110</v>
      </c>
      <c r="R118" s="148" t="s">
        <v>256</v>
      </c>
      <c r="S118" s="148" t="s">
        <v>261</v>
      </c>
      <c r="T118" s="148" t="s">
        <v>353</v>
      </c>
      <c r="U118" s="148" t="s">
        <v>356</v>
      </c>
      <c r="V118" s="148" t="s">
        <v>353</v>
      </c>
      <c r="W118" s="148" t="s">
        <v>353</v>
      </c>
      <c r="X118" s="115" t="s">
        <v>149</v>
      </c>
      <c r="Y118" s="148" t="s">
        <v>353</v>
      </c>
      <c r="Z118" s="138">
        <v>76.489999999999995</v>
      </c>
      <c r="AA118" s="162"/>
      <c r="AB118" s="162"/>
      <c r="AC118" s="162"/>
    </row>
    <row r="119" spans="1:29" s="150" customFormat="1" ht="37.5" customHeight="1">
      <c r="A119" s="115">
        <v>44</v>
      </c>
      <c r="B119" s="144" t="s">
        <v>251</v>
      </c>
      <c r="C119" s="145" t="s">
        <v>252</v>
      </c>
      <c r="D119" s="145" t="s">
        <v>253</v>
      </c>
      <c r="E119" s="115"/>
      <c r="F119" s="115"/>
      <c r="G119" s="145" t="s">
        <v>254</v>
      </c>
      <c r="H119" s="120"/>
      <c r="I119" s="120" t="s">
        <v>80</v>
      </c>
      <c r="J119" s="112">
        <f t="shared" si="0"/>
        <v>411000</v>
      </c>
      <c r="K119" s="146">
        <v>91.8</v>
      </c>
      <c r="L119" s="147"/>
      <c r="M119" s="113" t="s">
        <v>325</v>
      </c>
      <c r="N119" s="115">
        <v>44</v>
      </c>
      <c r="O119" s="138"/>
      <c r="P119" s="145"/>
      <c r="Q119" s="148" t="s">
        <v>326</v>
      </c>
      <c r="R119" s="138" t="s">
        <v>95</v>
      </c>
      <c r="S119" s="138" t="s">
        <v>327</v>
      </c>
      <c r="T119" s="138" t="s">
        <v>356</v>
      </c>
      <c r="U119" s="138" t="s">
        <v>353</v>
      </c>
      <c r="V119" s="138" t="s">
        <v>353</v>
      </c>
      <c r="W119" s="138" t="s">
        <v>353</v>
      </c>
      <c r="X119" s="115" t="s">
        <v>149</v>
      </c>
      <c r="Y119" s="148" t="s">
        <v>353</v>
      </c>
      <c r="Z119" s="138">
        <v>91.8</v>
      </c>
      <c r="AA119" s="162"/>
      <c r="AB119" s="162"/>
      <c r="AC119" s="162"/>
    </row>
    <row r="120" spans="1:29" s="150" customFormat="1" ht="37.5" customHeight="1">
      <c r="A120" s="115">
        <v>45</v>
      </c>
      <c r="B120" s="144" t="s">
        <v>251</v>
      </c>
      <c r="C120" s="145" t="s">
        <v>252</v>
      </c>
      <c r="D120" s="145" t="s">
        <v>253</v>
      </c>
      <c r="E120" s="115"/>
      <c r="F120" s="115"/>
      <c r="G120" s="145" t="s">
        <v>254</v>
      </c>
      <c r="H120" s="120"/>
      <c r="I120" s="120" t="s">
        <v>80</v>
      </c>
      <c r="J120" s="112">
        <f t="shared" si="0"/>
        <v>477000</v>
      </c>
      <c r="K120" s="146">
        <v>106.65</v>
      </c>
      <c r="L120" s="147"/>
      <c r="M120" s="113" t="s">
        <v>328</v>
      </c>
      <c r="N120" s="115">
        <v>45</v>
      </c>
      <c r="O120" s="148"/>
      <c r="P120" s="145"/>
      <c r="Q120" s="148" t="s">
        <v>110</v>
      </c>
      <c r="R120" s="148" t="s">
        <v>256</v>
      </c>
      <c r="S120" s="148" t="s">
        <v>261</v>
      </c>
      <c r="T120" s="148" t="s">
        <v>356</v>
      </c>
      <c r="U120" s="148" t="s">
        <v>353</v>
      </c>
      <c r="V120" s="148" t="s">
        <v>353</v>
      </c>
      <c r="W120" s="148" t="s">
        <v>356</v>
      </c>
      <c r="X120" s="115" t="s">
        <v>149</v>
      </c>
      <c r="Y120" s="148" t="s">
        <v>353</v>
      </c>
      <c r="Z120" s="138">
        <v>106.65</v>
      </c>
      <c r="AA120" s="162"/>
      <c r="AB120" s="162"/>
      <c r="AC120" s="162"/>
    </row>
    <row r="121" spans="1:29" s="150" customFormat="1" ht="37.5" customHeight="1">
      <c r="A121" s="115">
        <v>46</v>
      </c>
      <c r="B121" s="144" t="s">
        <v>251</v>
      </c>
      <c r="C121" s="145" t="s">
        <v>252</v>
      </c>
      <c r="D121" s="145" t="s">
        <v>253</v>
      </c>
      <c r="E121" s="115"/>
      <c r="F121" s="115"/>
      <c r="G121" s="145" t="s">
        <v>254</v>
      </c>
      <c r="H121" s="120"/>
      <c r="I121" s="120" t="s">
        <v>80</v>
      </c>
      <c r="J121" s="112">
        <f t="shared" si="0"/>
        <v>467000</v>
      </c>
      <c r="K121" s="146">
        <v>104.4</v>
      </c>
      <c r="L121" s="147"/>
      <c r="M121" s="113" t="s">
        <v>329</v>
      </c>
      <c r="N121" s="115">
        <v>46</v>
      </c>
      <c r="O121" s="148"/>
      <c r="P121" s="145"/>
      <c r="Q121" s="148" t="s">
        <v>330</v>
      </c>
      <c r="R121" s="138" t="s">
        <v>95</v>
      </c>
      <c r="S121" s="148" t="s">
        <v>331</v>
      </c>
      <c r="T121" s="148" t="s">
        <v>353</v>
      </c>
      <c r="U121" s="148" t="s">
        <v>355</v>
      </c>
      <c r="V121" s="148" t="s">
        <v>353</v>
      </c>
      <c r="W121" s="148" t="s">
        <v>353</v>
      </c>
      <c r="X121" s="115" t="s">
        <v>149</v>
      </c>
      <c r="Y121" s="148" t="s">
        <v>353</v>
      </c>
      <c r="Z121" s="138">
        <v>104.4</v>
      </c>
      <c r="AA121" s="162"/>
      <c r="AB121" s="162"/>
      <c r="AC121" s="162"/>
    </row>
    <row r="122" spans="1:29" s="150" customFormat="1" ht="37.5" customHeight="1">
      <c r="A122" s="115">
        <v>47</v>
      </c>
      <c r="B122" s="144" t="s">
        <v>251</v>
      </c>
      <c r="C122" s="145" t="s">
        <v>252</v>
      </c>
      <c r="D122" s="145" t="s">
        <v>253</v>
      </c>
      <c r="E122" s="115"/>
      <c r="F122" s="115"/>
      <c r="G122" s="145" t="s">
        <v>254</v>
      </c>
      <c r="H122" s="120"/>
      <c r="I122" s="120" t="s">
        <v>80</v>
      </c>
      <c r="J122" s="112">
        <f t="shared" si="0"/>
        <v>505000</v>
      </c>
      <c r="K122" s="146">
        <v>112.81</v>
      </c>
      <c r="L122" s="147"/>
      <c r="M122" s="113" t="s">
        <v>332</v>
      </c>
      <c r="N122" s="115">
        <v>47</v>
      </c>
      <c r="O122" s="148"/>
      <c r="P122" s="145"/>
      <c r="Q122" s="148" t="s">
        <v>88</v>
      </c>
      <c r="R122" s="138" t="s">
        <v>333</v>
      </c>
      <c r="S122" s="148" t="s">
        <v>283</v>
      </c>
      <c r="T122" s="148" t="s">
        <v>353</v>
      </c>
      <c r="U122" s="148" t="s">
        <v>353</v>
      </c>
      <c r="V122" s="148" t="s">
        <v>353</v>
      </c>
      <c r="W122" s="148" t="s">
        <v>353</v>
      </c>
      <c r="X122" s="115" t="s">
        <v>149</v>
      </c>
      <c r="Y122" s="148" t="s">
        <v>353</v>
      </c>
      <c r="Z122" s="138">
        <v>112.81</v>
      </c>
      <c r="AA122" s="162"/>
      <c r="AB122" s="162"/>
      <c r="AC122" s="162"/>
    </row>
    <row r="123" spans="1:29" s="150" customFormat="1" ht="37.5" customHeight="1">
      <c r="A123" s="115">
        <v>48</v>
      </c>
      <c r="B123" s="144" t="s">
        <v>251</v>
      </c>
      <c r="C123" s="145" t="s">
        <v>252</v>
      </c>
      <c r="D123" s="145" t="s">
        <v>253</v>
      </c>
      <c r="E123" s="115"/>
      <c r="F123" s="115"/>
      <c r="G123" s="145" t="s">
        <v>254</v>
      </c>
      <c r="H123" s="120"/>
      <c r="I123" s="120" t="s">
        <v>80</v>
      </c>
      <c r="J123" s="112">
        <f t="shared" si="0"/>
        <v>259000</v>
      </c>
      <c r="K123" s="146">
        <v>57.82</v>
      </c>
      <c r="L123" s="147"/>
      <c r="M123" s="113" t="s">
        <v>334</v>
      </c>
      <c r="N123" s="115">
        <v>48</v>
      </c>
      <c r="O123" s="148"/>
      <c r="P123" s="145"/>
      <c r="Q123" s="138" t="s">
        <v>88</v>
      </c>
      <c r="R123" s="148" t="s">
        <v>335</v>
      </c>
      <c r="S123" s="148" t="s">
        <v>261</v>
      </c>
      <c r="T123" s="148" t="s">
        <v>355</v>
      </c>
      <c r="U123" s="148" t="s">
        <v>356</v>
      </c>
      <c r="V123" s="148" t="s">
        <v>353</v>
      </c>
      <c r="W123" s="148" t="s">
        <v>356</v>
      </c>
      <c r="X123" s="115" t="s">
        <v>149</v>
      </c>
      <c r="Y123" s="148" t="s">
        <v>353</v>
      </c>
      <c r="Z123" s="138">
        <v>57.82</v>
      </c>
      <c r="AA123" s="162"/>
      <c r="AB123" s="162"/>
      <c r="AC123" s="162"/>
    </row>
    <row r="124" spans="1:29" s="116" customFormat="1" ht="37.5" customHeight="1">
      <c r="A124" s="115">
        <v>49</v>
      </c>
      <c r="B124" s="121" t="s">
        <v>251</v>
      </c>
      <c r="C124" s="113" t="s">
        <v>252</v>
      </c>
      <c r="D124" s="113" t="s">
        <v>253</v>
      </c>
      <c r="E124" s="107"/>
      <c r="F124" s="107"/>
      <c r="G124" s="113">
        <v>1978</v>
      </c>
      <c r="H124" s="111"/>
      <c r="I124" s="111" t="s">
        <v>80</v>
      </c>
      <c r="J124" s="112">
        <f t="shared" si="0"/>
        <v>1065000</v>
      </c>
      <c r="K124" s="146">
        <v>238.2</v>
      </c>
      <c r="L124" s="125"/>
      <c r="M124" s="113" t="s">
        <v>336</v>
      </c>
      <c r="N124" s="115">
        <v>49</v>
      </c>
      <c r="O124" s="155"/>
      <c r="P124" s="113"/>
      <c r="Q124" s="155" t="s">
        <v>337</v>
      </c>
      <c r="R124" s="155" t="s">
        <v>190</v>
      </c>
      <c r="S124" s="155" t="s">
        <v>338</v>
      </c>
      <c r="T124" s="155" t="s">
        <v>353</v>
      </c>
      <c r="U124" s="155" t="s">
        <v>353</v>
      </c>
      <c r="V124" s="155" t="s">
        <v>353</v>
      </c>
      <c r="W124" s="155" t="s">
        <v>353</v>
      </c>
      <c r="X124" s="107" t="s">
        <v>149</v>
      </c>
      <c r="Y124" s="155" t="s">
        <v>353</v>
      </c>
      <c r="Z124" s="146">
        <v>238.2</v>
      </c>
      <c r="AA124" s="161"/>
      <c r="AB124" s="161"/>
      <c r="AC124" s="161"/>
    </row>
    <row r="125" spans="1:29" s="150" customFormat="1" ht="37.5" customHeight="1">
      <c r="A125" s="115">
        <v>50</v>
      </c>
      <c r="B125" s="144" t="s">
        <v>251</v>
      </c>
      <c r="C125" s="145" t="s">
        <v>252</v>
      </c>
      <c r="D125" s="145" t="s">
        <v>253</v>
      </c>
      <c r="E125" s="115"/>
      <c r="F125" s="115"/>
      <c r="G125" s="145" t="s">
        <v>254</v>
      </c>
      <c r="H125" s="120"/>
      <c r="I125" s="120" t="s">
        <v>80</v>
      </c>
      <c r="J125" s="112">
        <f t="shared" si="0"/>
        <v>361000</v>
      </c>
      <c r="K125" s="146">
        <v>80.72</v>
      </c>
      <c r="L125" s="147"/>
      <c r="M125" s="107" t="s">
        <v>339</v>
      </c>
      <c r="N125" s="115">
        <v>50</v>
      </c>
      <c r="O125" s="148"/>
      <c r="P125" s="115"/>
      <c r="Q125" s="138" t="s">
        <v>88</v>
      </c>
      <c r="R125" s="148" t="s">
        <v>256</v>
      </c>
      <c r="S125" s="148" t="s">
        <v>340</v>
      </c>
      <c r="T125" s="148" t="s">
        <v>353</v>
      </c>
      <c r="U125" s="148" t="s">
        <v>353</v>
      </c>
      <c r="V125" s="148" t="s">
        <v>353</v>
      </c>
      <c r="W125" s="148" t="s">
        <v>353</v>
      </c>
      <c r="X125" s="115" t="s">
        <v>149</v>
      </c>
      <c r="Y125" s="148" t="s">
        <v>353</v>
      </c>
      <c r="Z125" s="138">
        <v>80.72</v>
      </c>
      <c r="AA125" s="162"/>
      <c r="AB125" s="162"/>
      <c r="AC125" s="162"/>
    </row>
    <row r="126" spans="1:29" s="150" customFormat="1" ht="37.5" customHeight="1">
      <c r="A126" s="115">
        <v>51</v>
      </c>
      <c r="B126" s="144" t="s">
        <v>251</v>
      </c>
      <c r="C126" s="145" t="s">
        <v>252</v>
      </c>
      <c r="D126" s="145" t="s">
        <v>253</v>
      </c>
      <c r="E126" s="115"/>
      <c r="F126" s="115"/>
      <c r="G126" s="145" t="s">
        <v>254</v>
      </c>
      <c r="H126" s="120"/>
      <c r="I126" s="120" t="s">
        <v>80</v>
      </c>
      <c r="J126" s="112">
        <f t="shared" si="0"/>
        <v>98000</v>
      </c>
      <c r="K126" s="146">
        <v>22</v>
      </c>
      <c r="L126" s="147"/>
      <c r="M126" s="113" t="s">
        <v>341</v>
      </c>
      <c r="N126" s="115">
        <v>51</v>
      </c>
      <c r="O126" s="148"/>
      <c r="P126" s="145"/>
      <c r="Q126" s="138" t="s">
        <v>88</v>
      </c>
      <c r="R126" s="138" t="s">
        <v>95</v>
      </c>
      <c r="S126" s="148" t="s">
        <v>283</v>
      </c>
      <c r="T126" s="148" t="s">
        <v>353</v>
      </c>
      <c r="U126" s="148" t="s">
        <v>353</v>
      </c>
      <c r="V126" s="148" t="s">
        <v>353</v>
      </c>
      <c r="W126" s="148" t="s">
        <v>353</v>
      </c>
      <c r="X126" s="115" t="s">
        <v>149</v>
      </c>
      <c r="Y126" s="148" t="s">
        <v>353</v>
      </c>
      <c r="Z126" s="138">
        <v>22</v>
      </c>
      <c r="AA126" s="162"/>
      <c r="AB126" s="162"/>
      <c r="AC126" s="162"/>
    </row>
    <row r="127" spans="1:29" s="150" customFormat="1" ht="37.5" customHeight="1">
      <c r="A127" s="115">
        <v>52</v>
      </c>
      <c r="B127" s="144" t="s">
        <v>251</v>
      </c>
      <c r="C127" s="145" t="s">
        <v>252</v>
      </c>
      <c r="D127" s="145" t="s">
        <v>253</v>
      </c>
      <c r="E127" s="115"/>
      <c r="F127" s="115"/>
      <c r="G127" s="145" t="s">
        <v>254</v>
      </c>
      <c r="H127" s="120"/>
      <c r="I127" s="120" t="s">
        <v>80</v>
      </c>
      <c r="J127" s="112">
        <f t="shared" si="0"/>
        <v>218000</v>
      </c>
      <c r="K127" s="146">
        <v>48.7</v>
      </c>
      <c r="L127" s="147"/>
      <c r="M127" s="113" t="s">
        <v>342</v>
      </c>
      <c r="N127" s="115">
        <v>52</v>
      </c>
      <c r="O127" s="148"/>
      <c r="P127" s="145"/>
      <c r="Q127" s="138" t="s">
        <v>343</v>
      </c>
      <c r="R127" s="148" t="s">
        <v>344</v>
      </c>
      <c r="S127" s="148" t="s">
        <v>345</v>
      </c>
      <c r="T127" s="148" t="s">
        <v>353</v>
      </c>
      <c r="U127" s="148" t="s">
        <v>353</v>
      </c>
      <c r="V127" s="148" t="s">
        <v>353</v>
      </c>
      <c r="W127" s="148" t="s">
        <v>353</v>
      </c>
      <c r="X127" s="115" t="s">
        <v>149</v>
      </c>
      <c r="Y127" s="148" t="s">
        <v>353</v>
      </c>
      <c r="Z127" s="138">
        <v>48.7</v>
      </c>
      <c r="AA127" s="162"/>
      <c r="AB127" s="162"/>
      <c r="AC127" s="162"/>
    </row>
    <row r="128" spans="1:29" s="150" customFormat="1" ht="37.5" customHeight="1">
      <c r="A128" s="115">
        <v>53</v>
      </c>
      <c r="B128" s="144" t="s">
        <v>251</v>
      </c>
      <c r="C128" s="145" t="s">
        <v>252</v>
      </c>
      <c r="D128" s="145" t="s">
        <v>253</v>
      </c>
      <c r="E128" s="115"/>
      <c r="F128" s="115"/>
      <c r="G128" s="145" t="s">
        <v>254</v>
      </c>
      <c r="H128" s="120"/>
      <c r="I128" s="120" t="s">
        <v>80</v>
      </c>
      <c r="J128" s="112">
        <f t="shared" si="0"/>
        <v>2027000</v>
      </c>
      <c r="K128" s="146">
        <v>453.17</v>
      </c>
      <c r="L128" s="147"/>
      <c r="M128" s="113" t="s">
        <v>346</v>
      </c>
      <c r="N128" s="115">
        <v>53</v>
      </c>
      <c r="O128" s="148"/>
      <c r="P128" s="145"/>
      <c r="Q128" s="148" t="s">
        <v>110</v>
      </c>
      <c r="R128" s="148" t="s">
        <v>347</v>
      </c>
      <c r="S128" s="148" t="s">
        <v>259</v>
      </c>
      <c r="T128" s="148" t="s">
        <v>353</v>
      </c>
      <c r="U128" s="148" t="s">
        <v>353</v>
      </c>
      <c r="V128" s="148" t="s">
        <v>353</v>
      </c>
      <c r="W128" s="148" t="s">
        <v>353</v>
      </c>
      <c r="X128" s="115" t="s">
        <v>149</v>
      </c>
      <c r="Y128" s="148" t="s">
        <v>353</v>
      </c>
      <c r="Z128" s="138">
        <v>453.17</v>
      </c>
      <c r="AA128" s="162"/>
      <c r="AB128" s="162"/>
      <c r="AC128" s="162"/>
    </row>
    <row r="129" spans="1:31" s="150" customFormat="1" ht="37.5" customHeight="1">
      <c r="A129" s="115">
        <v>54</v>
      </c>
      <c r="B129" s="144" t="s">
        <v>251</v>
      </c>
      <c r="C129" s="145" t="s">
        <v>252</v>
      </c>
      <c r="D129" s="145" t="s">
        <v>253</v>
      </c>
      <c r="E129" s="115"/>
      <c r="F129" s="115"/>
      <c r="G129" s="145" t="s">
        <v>254</v>
      </c>
      <c r="H129" s="120"/>
      <c r="I129" s="120" t="s">
        <v>80</v>
      </c>
      <c r="J129" s="112">
        <f t="shared" si="0"/>
        <v>370000</v>
      </c>
      <c r="K129" s="146">
        <v>82.67</v>
      </c>
      <c r="L129" s="147"/>
      <c r="M129" s="113" t="s">
        <v>348</v>
      </c>
      <c r="N129" s="115">
        <v>54</v>
      </c>
      <c r="O129" s="148"/>
      <c r="P129" s="145"/>
      <c r="Q129" s="148" t="s">
        <v>110</v>
      </c>
      <c r="R129" s="148" t="s">
        <v>256</v>
      </c>
      <c r="S129" s="148" t="s">
        <v>261</v>
      </c>
      <c r="T129" s="148" t="s">
        <v>353</v>
      </c>
      <c r="U129" s="148" t="s">
        <v>353</v>
      </c>
      <c r="V129" s="148" t="s">
        <v>353</v>
      </c>
      <c r="W129" s="148" t="s">
        <v>353</v>
      </c>
      <c r="X129" s="115" t="s">
        <v>149</v>
      </c>
      <c r="Y129" s="148" t="s">
        <v>353</v>
      </c>
      <c r="Z129" s="138">
        <v>82.67</v>
      </c>
      <c r="AA129" s="162"/>
      <c r="AB129" s="162"/>
      <c r="AC129" s="162"/>
    </row>
    <row r="130" spans="1:31" s="150" customFormat="1" ht="37.5" customHeight="1">
      <c r="A130" s="115">
        <v>55</v>
      </c>
      <c r="B130" s="144" t="s">
        <v>251</v>
      </c>
      <c r="C130" s="145" t="s">
        <v>252</v>
      </c>
      <c r="D130" s="145" t="s">
        <v>253</v>
      </c>
      <c r="E130" s="115"/>
      <c r="F130" s="115"/>
      <c r="G130" s="145" t="s">
        <v>254</v>
      </c>
      <c r="H130" s="120"/>
      <c r="I130" s="120" t="s">
        <v>80</v>
      </c>
      <c r="J130" s="112">
        <f t="shared" si="0"/>
        <v>525000</v>
      </c>
      <c r="K130" s="146">
        <v>117.44</v>
      </c>
      <c r="L130" s="147"/>
      <c r="M130" s="113" t="s">
        <v>349</v>
      </c>
      <c r="N130" s="115">
        <v>55</v>
      </c>
      <c r="O130" s="148"/>
      <c r="P130" s="145"/>
      <c r="Q130" s="148" t="s">
        <v>110</v>
      </c>
      <c r="R130" s="148" t="s">
        <v>310</v>
      </c>
      <c r="S130" s="148" t="s">
        <v>261</v>
      </c>
      <c r="T130" s="148" t="s">
        <v>353</v>
      </c>
      <c r="U130" s="148" t="s">
        <v>353</v>
      </c>
      <c r="V130" s="148" t="s">
        <v>353</v>
      </c>
      <c r="W130" s="148" t="s">
        <v>353</v>
      </c>
      <c r="X130" s="115" t="s">
        <v>149</v>
      </c>
      <c r="Y130" s="148" t="s">
        <v>353</v>
      </c>
      <c r="Z130" s="138">
        <v>117.44</v>
      </c>
      <c r="AA130" s="162"/>
      <c r="AB130" s="162"/>
      <c r="AC130" s="162"/>
    </row>
    <row r="131" spans="1:31" s="150" customFormat="1" ht="37.5" customHeight="1">
      <c r="A131" s="115">
        <v>56</v>
      </c>
      <c r="B131" s="144" t="s">
        <v>251</v>
      </c>
      <c r="C131" s="145" t="s">
        <v>252</v>
      </c>
      <c r="D131" s="145" t="s">
        <v>253</v>
      </c>
      <c r="E131" s="115"/>
      <c r="F131" s="115"/>
      <c r="G131" s="145" t="s">
        <v>254</v>
      </c>
      <c r="H131" s="120"/>
      <c r="I131" s="120" t="s">
        <v>80</v>
      </c>
      <c r="J131" s="112">
        <f t="shared" si="0"/>
        <v>308000</v>
      </c>
      <c r="K131" s="146">
        <v>68.83</v>
      </c>
      <c r="L131" s="147"/>
      <c r="M131" s="107" t="s">
        <v>350</v>
      </c>
      <c r="N131" s="115">
        <v>56</v>
      </c>
      <c r="O131" s="148"/>
      <c r="P131" s="115"/>
      <c r="Q131" s="138" t="s">
        <v>88</v>
      </c>
      <c r="R131" s="148" t="s">
        <v>256</v>
      </c>
      <c r="S131" s="148" t="s">
        <v>290</v>
      </c>
      <c r="T131" s="148" t="s">
        <v>353</v>
      </c>
      <c r="U131" s="148" t="s">
        <v>353</v>
      </c>
      <c r="V131" s="148" t="s">
        <v>353</v>
      </c>
      <c r="W131" s="148" t="s">
        <v>353</v>
      </c>
      <c r="X131" s="115" t="s">
        <v>149</v>
      </c>
      <c r="Y131" s="148" t="s">
        <v>353</v>
      </c>
      <c r="Z131" s="138">
        <v>68.83</v>
      </c>
      <c r="AA131" s="162"/>
      <c r="AB131" s="162"/>
      <c r="AC131" s="162"/>
    </row>
    <row r="132" spans="1:31" s="150" customFormat="1" ht="37.5" customHeight="1">
      <c r="A132" s="115">
        <v>57</v>
      </c>
      <c r="B132" s="144" t="s">
        <v>251</v>
      </c>
      <c r="C132" s="145" t="s">
        <v>252</v>
      </c>
      <c r="D132" s="145" t="s">
        <v>253</v>
      </c>
      <c r="E132" s="115"/>
      <c r="F132" s="115"/>
      <c r="G132" s="145" t="s">
        <v>254</v>
      </c>
      <c r="H132" s="120"/>
      <c r="I132" s="120" t="s">
        <v>80</v>
      </c>
      <c r="J132" s="112">
        <f t="shared" si="0"/>
        <v>415000</v>
      </c>
      <c r="K132" s="146">
        <v>92.81</v>
      </c>
      <c r="L132" s="147"/>
      <c r="M132" s="107" t="s">
        <v>351</v>
      </c>
      <c r="N132" s="115">
        <v>57</v>
      </c>
      <c r="O132" s="148"/>
      <c r="P132" s="115"/>
      <c r="Q132" s="138" t="s">
        <v>88</v>
      </c>
      <c r="R132" s="148" t="s">
        <v>256</v>
      </c>
      <c r="S132" s="148" t="s">
        <v>261</v>
      </c>
      <c r="T132" s="148" t="s">
        <v>353</v>
      </c>
      <c r="U132" s="148" t="s">
        <v>353</v>
      </c>
      <c r="V132" s="148" t="s">
        <v>353</v>
      </c>
      <c r="W132" s="148" t="s">
        <v>353</v>
      </c>
      <c r="X132" s="115" t="s">
        <v>149</v>
      </c>
      <c r="Y132" s="148" t="s">
        <v>353</v>
      </c>
      <c r="Z132" s="138">
        <v>92.81</v>
      </c>
      <c r="AA132" s="162"/>
      <c r="AB132" s="162"/>
      <c r="AC132" s="162"/>
    </row>
    <row r="133" spans="1:31" s="12" customFormat="1" ht="37.5" customHeight="1">
      <c r="A133" s="20">
        <v>58</v>
      </c>
      <c r="B133" s="33" t="s">
        <v>251</v>
      </c>
      <c r="C133" s="285" t="s">
        <v>252</v>
      </c>
      <c r="D133" s="285" t="s">
        <v>253</v>
      </c>
      <c r="E133" s="20"/>
      <c r="F133" s="20"/>
      <c r="G133" s="285" t="s">
        <v>254</v>
      </c>
      <c r="H133" s="102"/>
      <c r="I133" s="102" t="s">
        <v>80</v>
      </c>
      <c r="J133" s="29">
        <f t="shared" si="0"/>
        <v>531000</v>
      </c>
      <c r="K133" s="286">
        <v>118.72</v>
      </c>
      <c r="L133" s="287"/>
      <c r="M133" s="8" t="s">
        <v>519</v>
      </c>
      <c r="N133" s="20">
        <v>58</v>
      </c>
      <c r="O133" s="288"/>
      <c r="P133" s="285"/>
      <c r="Q133" s="288" t="s">
        <v>110</v>
      </c>
      <c r="R133" s="288" t="s">
        <v>256</v>
      </c>
      <c r="S133" s="288" t="s">
        <v>261</v>
      </c>
      <c r="T133" s="288" t="s">
        <v>353</v>
      </c>
      <c r="U133" s="288" t="s">
        <v>353</v>
      </c>
      <c r="V133" s="288" t="s">
        <v>353</v>
      </c>
      <c r="W133" s="288" t="s">
        <v>353</v>
      </c>
      <c r="X133" s="20" t="s">
        <v>149</v>
      </c>
      <c r="Y133" s="288" t="s">
        <v>353</v>
      </c>
      <c r="Z133" s="289">
        <v>118.72</v>
      </c>
      <c r="AA133" s="290"/>
      <c r="AB133" s="290"/>
      <c r="AC133" s="290"/>
      <c r="AD133" s="291"/>
      <c r="AE133" s="291"/>
    </row>
    <row r="134" spans="1:31" s="150" customFormat="1" ht="39" customHeight="1">
      <c r="A134" s="115">
        <v>59</v>
      </c>
      <c r="B134" s="144" t="s">
        <v>520</v>
      </c>
      <c r="C134" s="145"/>
      <c r="D134" s="145" t="s">
        <v>253</v>
      </c>
      <c r="E134" s="115"/>
      <c r="F134" s="115"/>
      <c r="G134" s="145" t="s">
        <v>254</v>
      </c>
      <c r="H134" s="120"/>
      <c r="I134" s="120" t="s">
        <v>80</v>
      </c>
      <c r="J134" s="112">
        <f t="shared" si="0"/>
        <v>459000</v>
      </c>
      <c r="K134" s="146">
        <v>102.61</v>
      </c>
      <c r="L134" s="147"/>
      <c r="M134" s="113" t="s">
        <v>521</v>
      </c>
      <c r="N134" s="115">
        <v>59</v>
      </c>
      <c r="O134" s="148"/>
      <c r="P134" s="145"/>
      <c r="Q134" s="138"/>
      <c r="R134" s="148"/>
      <c r="S134" s="148"/>
      <c r="T134" s="148"/>
      <c r="U134" s="148"/>
      <c r="V134" s="148"/>
      <c r="W134" s="148"/>
      <c r="X134" s="115"/>
      <c r="Y134" s="148"/>
      <c r="Z134" s="138">
        <v>102.61</v>
      </c>
      <c r="AA134" s="148"/>
      <c r="AB134" s="115"/>
      <c r="AC134" s="148"/>
      <c r="AD134" s="149"/>
      <c r="AE134" s="149"/>
    </row>
    <row r="135" spans="1:31" s="150" customFormat="1" ht="39" customHeight="1">
      <c r="A135" s="115">
        <v>60</v>
      </c>
      <c r="B135" s="144" t="s">
        <v>520</v>
      </c>
      <c r="C135" s="144"/>
      <c r="D135" s="145" t="s">
        <v>253</v>
      </c>
      <c r="E135" s="144"/>
      <c r="F135" s="144"/>
      <c r="G135" s="145" t="s">
        <v>254</v>
      </c>
      <c r="H135" s="151"/>
      <c r="I135" s="120" t="s">
        <v>80</v>
      </c>
      <c r="J135" s="112">
        <f t="shared" si="0"/>
        <v>385000</v>
      </c>
      <c r="K135" s="146">
        <v>86</v>
      </c>
      <c r="L135" s="147"/>
      <c r="M135" s="107" t="s">
        <v>522</v>
      </c>
      <c r="N135" s="115">
        <v>60</v>
      </c>
      <c r="O135" s="144"/>
      <c r="P135" s="115"/>
      <c r="Q135" s="144"/>
      <c r="R135" s="144"/>
      <c r="S135" s="144"/>
      <c r="T135" s="144"/>
      <c r="U135" s="144"/>
      <c r="V135" s="144"/>
      <c r="W135" s="144"/>
      <c r="X135" s="144"/>
      <c r="Y135" s="144"/>
      <c r="Z135" s="138">
        <v>86</v>
      </c>
      <c r="AA135" s="144"/>
      <c r="AB135" s="144"/>
      <c r="AC135" s="144"/>
      <c r="AD135" s="152"/>
      <c r="AE135" s="152"/>
    </row>
    <row r="136" spans="1:31" s="150" customFormat="1" ht="33" customHeight="1">
      <c r="A136" s="115">
        <v>61</v>
      </c>
      <c r="B136" s="144" t="s">
        <v>520</v>
      </c>
      <c r="C136" s="144"/>
      <c r="D136" s="145" t="s">
        <v>253</v>
      </c>
      <c r="E136" s="144"/>
      <c r="F136" s="144"/>
      <c r="G136" s="145" t="s">
        <v>254</v>
      </c>
      <c r="H136" s="151"/>
      <c r="I136" s="120" t="s">
        <v>80</v>
      </c>
      <c r="J136" s="112">
        <f t="shared" si="0"/>
        <v>342000</v>
      </c>
      <c r="K136" s="146">
        <v>76.569999999999993</v>
      </c>
      <c r="L136" s="147"/>
      <c r="M136" s="107" t="s">
        <v>523</v>
      </c>
      <c r="N136" s="115">
        <v>61</v>
      </c>
      <c r="O136" s="144"/>
      <c r="P136" s="115"/>
      <c r="Q136" s="144"/>
      <c r="R136" s="144"/>
      <c r="S136" s="144"/>
      <c r="T136" s="144"/>
      <c r="U136" s="144"/>
      <c r="V136" s="144"/>
      <c r="W136" s="144"/>
      <c r="X136" s="144"/>
      <c r="Y136" s="144"/>
      <c r="Z136" s="138">
        <v>76.569999999999993</v>
      </c>
      <c r="AA136" s="144"/>
      <c r="AB136" s="144"/>
      <c r="AC136" s="144"/>
      <c r="AD136" s="152"/>
      <c r="AE136" s="152"/>
    </row>
    <row r="137" spans="1:31" s="150" customFormat="1" ht="33" customHeight="1">
      <c r="A137" s="115">
        <v>62</v>
      </c>
      <c r="B137" s="144" t="s">
        <v>251</v>
      </c>
      <c r="C137" s="145" t="s">
        <v>252</v>
      </c>
      <c r="D137" s="145" t="s">
        <v>253</v>
      </c>
      <c r="E137" s="144"/>
      <c r="F137" s="144"/>
      <c r="G137" s="115">
        <v>1985</v>
      </c>
      <c r="H137" s="151"/>
      <c r="I137" s="120" t="s">
        <v>80</v>
      </c>
      <c r="J137" s="112">
        <f t="shared" ref="J137:J149" si="1">ROUND(K137*3852*1.23*0.944,-3)</f>
        <v>1437000</v>
      </c>
      <c r="K137" s="146">
        <v>321.23</v>
      </c>
      <c r="L137" s="147"/>
      <c r="M137" s="107" t="s">
        <v>524</v>
      </c>
      <c r="N137" s="115">
        <v>62</v>
      </c>
      <c r="O137" s="148"/>
      <c r="P137" s="115"/>
      <c r="Q137" s="148" t="s">
        <v>110</v>
      </c>
      <c r="R137" s="148" t="s">
        <v>256</v>
      </c>
      <c r="S137" s="148" t="s">
        <v>465</v>
      </c>
      <c r="T137" s="115" t="s">
        <v>352</v>
      </c>
      <c r="U137" s="115" t="s">
        <v>352</v>
      </c>
      <c r="V137" s="115" t="s">
        <v>352</v>
      </c>
      <c r="W137" s="115" t="s">
        <v>352</v>
      </c>
      <c r="X137" s="115" t="s">
        <v>149</v>
      </c>
      <c r="Y137" s="115" t="s">
        <v>352</v>
      </c>
      <c r="Z137" s="138">
        <v>321.23</v>
      </c>
      <c r="AA137" s="144"/>
      <c r="AB137" s="144"/>
      <c r="AC137" s="144"/>
      <c r="AD137" s="152"/>
      <c r="AE137" s="152"/>
    </row>
    <row r="138" spans="1:31" s="150" customFormat="1" ht="33" customHeight="1">
      <c r="A138" s="115">
        <v>63</v>
      </c>
      <c r="B138" s="144" t="s">
        <v>525</v>
      </c>
      <c r="C138" s="115" t="s">
        <v>526</v>
      </c>
      <c r="D138" s="145" t="s">
        <v>253</v>
      </c>
      <c r="E138" s="144"/>
      <c r="F138" s="144"/>
      <c r="G138" s="115">
        <v>1905</v>
      </c>
      <c r="H138" s="151"/>
      <c r="I138" s="120" t="s">
        <v>80</v>
      </c>
      <c r="J138" s="112">
        <f t="shared" si="1"/>
        <v>225000</v>
      </c>
      <c r="K138" s="146">
        <v>50.27</v>
      </c>
      <c r="L138" s="147"/>
      <c r="M138" s="107" t="s">
        <v>527</v>
      </c>
      <c r="N138" s="115">
        <v>63</v>
      </c>
      <c r="O138" s="144"/>
      <c r="P138" s="115"/>
      <c r="Q138" s="144"/>
      <c r="R138" s="144"/>
      <c r="S138" s="144"/>
      <c r="T138" s="144"/>
      <c r="U138" s="144"/>
      <c r="V138" s="144"/>
      <c r="W138" s="144"/>
      <c r="X138" s="144"/>
      <c r="Y138" s="144"/>
      <c r="Z138" s="138">
        <v>50.27</v>
      </c>
      <c r="AA138" s="144"/>
      <c r="AB138" s="144"/>
      <c r="AC138" s="144"/>
      <c r="AD138" s="152"/>
      <c r="AE138" s="152"/>
    </row>
    <row r="139" spans="1:31" s="150" customFormat="1" ht="33" customHeight="1">
      <c r="A139" s="115">
        <v>64</v>
      </c>
      <c r="B139" s="144" t="s">
        <v>525</v>
      </c>
      <c r="C139" s="115" t="s">
        <v>526</v>
      </c>
      <c r="D139" s="145" t="s">
        <v>253</v>
      </c>
      <c r="E139" s="144"/>
      <c r="F139" s="144"/>
      <c r="G139" s="145" t="s">
        <v>254</v>
      </c>
      <c r="H139" s="151"/>
      <c r="I139" s="120" t="s">
        <v>80</v>
      </c>
      <c r="J139" s="112">
        <f t="shared" si="1"/>
        <v>244000</v>
      </c>
      <c r="K139" s="146">
        <v>54.5</v>
      </c>
      <c r="L139" s="147"/>
      <c r="M139" s="107" t="s">
        <v>528</v>
      </c>
      <c r="N139" s="115">
        <v>64</v>
      </c>
      <c r="O139" s="144"/>
      <c r="P139" s="115"/>
      <c r="Q139" s="144"/>
      <c r="R139" s="144"/>
      <c r="S139" s="144"/>
      <c r="T139" s="144"/>
      <c r="U139" s="144"/>
      <c r="V139" s="144"/>
      <c r="W139" s="144"/>
      <c r="X139" s="144"/>
      <c r="Y139" s="144"/>
      <c r="Z139" s="138">
        <v>54.5</v>
      </c>
      <c r="AA139" s="144"/>
      <c r="AB139" s="144"/>
      <c r="AC139" s="144"/>
      <c r="AD139" s="152"/>
      <c r="AE139" s="152"/>
    </row>
    <row r="140" spans="1:31" s="150" customFormat="1" ht="33" customHeight="1">
      <c r="A140" s="115">
        <v>65</v>
      </c>
      <c r="B140" s="144" t="s">
        <v>525</v>
      </c>
      <c r="C140" s="115" t="s">
        <v>526</v>
      </c>
      <c r="D140" s="145" t="s">
        <v>253</v>
      </c>
      <c r="E140" s="144"/>
      <c r="F140" s="144"/>
      <c r="G140" s="145" t="s">
        <v>254</v>
      </c>
      <c r="H140" s="151"/>
      <c r="I140" s="120" t="s">
        <v>80</v>
      </c>
      <c r="J140" s="112">
        <f t="shared" si="1"/>
        <v>181000</v>
      </c>
      <c r="K140" s="146">
        <v>40.53</v>
      </c>
      <c r="L140" s="147"/>
      <c r="M140" s="107" t="s">
        <v>529</v>
      </c>
      <c r="N140" s="115">
        <v>65</v>
      </c>
      <c r="O140" s="144"/>
      <c r="P140" s="115"/>
      <c r="Q140" s="144"/>
      <c r="R140" s="144"/>
      <c r="S140" s="144"/>
      <c r="T140" s="144"/>
      <c r="U140" s="144"/>
      <c r="V140" s="144"/>
      <c r="W140" s="144"/>
      <c r="X140" s="144"/>
      <c r="Y140" s="144"/>
      <c r="Z140" s="138">
        <v>40.53</v>
      </c>
      <c r="AA140" s="144"/>
      <c r="AB140" s="144"/>
      <c r="AC140" s="144"/>
      <c r="AD140" s="152"/>
      <c r="AE140" s="152"/>
    </row>
    <row r="141" spans="1:31" s="150" customFormat="1" ht="33" customHeight="1">
      <c r="A141" s="115">
        <v>66</v>
      </c>
      <c r="B141" s="144" t="s">
        <v>553</v>
      </c>
      <c r="C141" s="144"/>
      <c r="D141" s="115" t="s">
        <v>253</v>
      </c>
      <c r="E141" s="144"/>
      <c r="F141" s="144"/>
      <c r="G141" s="115"/>
      <c r="H141" s="112"/>
      <c r="I141" s="120" t="s">
        <v>148</v>
      </c>
      <c r="J141" s="112">
        <f t="shared" si="1"/>
        <v>546000</v>
      </c>
      <c r="K141" s="146">
        <v>122.04</v>
      </c>
      <c r="L141" s="147"/>
      <c r="M141" s="107" t="s">
        <v>554</v>
      </c>
      <c r="N141" s="115">
        <v>66</v>
      </c>
      <c r="O141" s="144"/>
      <c r="P141" s="115"/>
      <c r="Q141" s="144"/>
      <c r="R141" s="144"/>
      <c r="S141" s="144"/>
      <c r="T141" s="148" t="s">
        <v>353</v>
      </c>
      <c r="U141" s="148" t="s">
        <v>353</v>
      </c>
      <c r="V141" s="148" t="s">
        <v>353</v>
      </c>
      <c r="W141" s="148" t="s">
        <v>353</v>
      </c>
      <c r="X141" s="115" t="s">
        <v>149</v>
      </c>
      <c r="Y141" s="148" t="s">
        <v>353</v>
      </c>
      <c r="Z141" s="138">
        <v>122.04</v>
      </c>
      <c r="AA141" s="148"/>
      <c r="AB141" s="138"/>
      <c r="AC141" s="153"/>
      <c r="AD141" s="152"/>
      <c r="AE141" s="152"/>
    </row>
    <row r="142" spans="1:31" s="150" customFormat="1" ht="45.75" customHeight="1">
      <c r="A142" s="115">
        <v>67</v>
      </c>
      <c r="B142" s="144" t="s">
        <v>555</v>
      </c>
      <c r="C142" s="144"/>
      <c r="D142" s="115" t="s">
        <v>253</v>
      </c>
      <c r="E142" s="144"/>
      <c r="F142" s="144"/>
      <c r="G142" s="115"/>
      <c r="H142" s="112"/>
      <c r="I142" s="120" t="s">
        <v>80</v>
      </c>
      <c r="J142" s="112">
        <f t="shared" si="1"/>
        <v>223000</v>
      </c>
      <c r="K142" s="113">
        <v>49.77</v>
      </c>
      <c r="L142" s="147"/>
      <c r="M142" s="107" t="s">
        <v>556</v>
      </c>
      <c r="N142" s="115">
        <v>67</v>
      </c>
      <c r="O142" s="144"/>
      <c r="P142" s="115"/>
      <c r="Q142" s="144"/>
      <c r="R142" s="144"/>
      <c r="S142" s="144"/>
      <c r="T142" s="148" t="s">
        <v>353</v>
      </c>
      <c r="U142" s="148" t="s">
        <v>353</v>
      </c>
      <c r="V142" s="148" t="s">
        <v>353</v>
      </c>
      <c r="W142" s="148" t="s">
        <v>353</v>
      </c>
      <c r="X142" s="115" t="s">
        <v>149</v>
      </c>
      <c r="Y142" s="148" t="s">
        <v>353</v>
      </c>
      <c r="Z142" s="145">
        <v>49.77</v>
      </c>
      <c r="AA142" s="148"/>
      <c r="AB142" s="145"/>
      <c r="AC142" s="153"/>
    </row>
    <row r="143" spans="1:31" s="116" customFormat="1" ht="33" customHeight="1">
      <c r="A143" s="115">
        <v>68</v>
      </c>
      <c r="B143" s="121" t="s">
        <v>251</v>
      </c>
      <c r="C143" s="121" t="s">
        <v>252</v>
      </c>
      <c r="D143" s="107" t="s">
        <v>253</v>
      </c>
      <c r="E143" s="121"/>
      <c r="F143" s="121"/>
      <c r="G143" s="107" t="s">
        <v>254</v>
      </c>
      <c r="H143" s="154"/>
      <c r="I143" s="111" t="s">
        <v>80</v>
      </c>
      <c r="J143" s="112">
        <f t="shared" si="1"/>
        <v>337000</v>
      </c>
      <c r="K143" s="154">
        <v>75.34</v>
      </c>
      <c r="L143" s="125"/>
      <c r="M143" s="107" t="s">
        <v>837</v>
      </c>
      <c r="N143" s="115">
        <v>68</v>
      </c>
      <c r="O143" s="121"/>
      <c r="P143" s="107"/>
      <c r="Q143" s="121" t="s">
        <v>110</v>
      </c>
      <c r="R143" s="121" t="s">
        <v>256</v>
      </c>
      <c r="S143" s="121" t="s">
        <v>261</v>
      </c>
      <c r="T143" s="155" t="s">
        <v>353</v>
      </c>
      <c r="U143" s="155" t="s">
        <v>353</v>
      </c>
      <c r="V143" s="155" t="s">
        <v>353</v>
      </c>
      <c r="W143" s="155" t="s">
        <v>353</v>
      </c>
      <c r="X143" s="107" t="s">
        <v>149</v>
      </c>
      <c r="Y143" s="155" t="s">
        <v>353</v>
      </c>
      <c r="Z143" s="113">
        <v>75.34</v>
      </c>
      <c r="AA143" s="155"/>
      <c r="AB143" s="113"/>
      <c r="AC143" s="156"/>
    </row>
    <row r="144" spans="1:31" s="116" customFormat="1" ht="33" customHeight="1">
      <c r="A144" s="115">
        <v>69</v>
      </c>
      <c r="B144" s="121" t="s">
        <v>251</v>
      </c>
      <c r="C144" s="121" t="s">
        <v>252</v>
      </c>
      <c r="D144" s="107" t="s">
        <v>253</v>
      </c>
      <c r="E144" s="121"/>
      <c r="F144" s="121"/>
      <c r="G144" s="107">
        <v>1972</v>
      </c>
      <c r="H144" s="154"/>
      <c r="I144" s="111" t="s">
        <v>80</v>
      </c>
      <c r="J144" s="112">
        <f t="shared" si="1"/>
        <v>535000</v>
      </c>
      <c r="K144" s="154">
        <v>119.67</v>
      </c>
      <c r="L144" s="154"/>
      <c r="M144" s="107" t="s">
        <v>838</v>
      </c>
      <c r="N144" s="115">
        <v>69</v>
      </c>
      <c r="O144" s="121"/>
      <c r="P144" s="107"/>
      <c r="Q144" s="121" t="s">
        <v>88</v>
      </c>
      <c r="R144" s="121" t="s">
        <v>839</v>
      </c>
      <c r="S144" s="121" t="s">
        <v>270</v>
      </c>
      <c r="T144" s="155" t="s">
        <v>353</v>
      </c>
      <c r="U144" s="155" t="s">
        <v>353</v>
      </c>
      <c r="V144" s="155" t="s">
        <v>356</v>
      </c>
      <c r="W144" s="155" t="s">
        <v>353</v>
      </c>
      <c r="X144" s="107" t="s">
        <v>149</v>
      </c>
      <c r="Y144" s="155" t="s">
        <v>353</v>
      </c>
      <c r="Z144" s="113">
        <v>119.67</v>
      </c>
      <c r="AA144" s="155"/>
      <c r="AB144" s="113"/>
      <c r="AC144" s="156"/>
    </row>
    <row r="145" spans="1:29" s="116" customFormat="1" ht="33" customHeight="1">
      <c r="A145" s="115">
        <v>70</v>
      </c>
      <c r="B145" s="121" t="s">
        <v>251</v>
      </c>
      <c r="C145" s="121" t="s">
        <v>252</v>
      </c>
      <c r="D145" s="107" t="s">
        <v>253</v>
      </c>
      <c r="E145" s="121"/>
      <c r="F145" s="121"/>
      <c r="G145" s="107" t="s">
        <v>254</v>
      </c>
      <c r="H145" s="154"/>
      <c r="I145" s="111" t="s">
        <v>80</v>
      </c>
      <c r="J145" s="112">
        <f t="shared" si="1"/>
        <v>155000</v>
      </c>
      <c r="K145" s="154">
        <v>34.64</v>
      </c>
      <c r="L145" s="154"/>
      <c r="M145" s="107" t="s">
        <v>841</v>
      </c>
      <c r="N145" s="115">
        <v>70</v>
      </c>
      <c r="O145" s="121"/>
      <c r="P145" s="107"/>
      <c r="Q145" s="121" t="s">
        <v>88</v>
      </c>
      <c r="R145" s="121" t="s">
        <v>310</v>
      </c>
      <c r="S145" s="121" t="s">
        <v>261</v>
      </c>
      <c r="T145" s="155" t="s">
        <v>353</v>
      </c>
      <c r="U145" s="155" t="s">
        <v>356</v>
      </c>
      <c r="V145" s="155" t="s">
        <v>353</v>
      </c>
      <c r="W145" s="155" t="s">
        <v>353</v>
      </c>
      <c r="X145" s="107" t="s">
        <v>149</v>
      </c>
      <c r="Y145" s="155" t="s">
        <v>353</v>
      </c>
      <c r="Z145" s="113">
        <v>34.64</v>
      </c>
      <c r="AA145" s="155"/>
      <c r="AB145" s="113"/>
      <c r="AC145" s="156"/>
    </row>
    <row r="146" spans="1:29" s="116" customFormat="1" ht="53.25" customHeight="1">
      <c r="A146" s="115">
        <v>71</v>
      </c>
      <c r="B146" s="121" t="s">
        <v>251</v>
      </c>
      <c r="C146" s="121" t="s">
        <v>252</v>
      </c>
      <c r="D146" s="107" t="s">
        <v>253</v>
      </c>
      <c r="E146" s="121"/>
      <c r="F146" s="121"/>
      <c r="G146" s="107" t="s">
        <v>254</v>
      </c>
      <c r="H146" s="154"/>
      <c r="I146" s="111" t="s">
        <v>80</v>
      </c>
      <c r="J146" s="112">
        <f t="shared" si="1"/>
        <v>248000</v>
      </c>
      <c r="K146" s="113">
        <v>55.36</v>
      </c>
      <c r="L146" s="154"/>
      <c r="M146" s="154" t="s">
        <v>842</v>
      </c>
      <c r="N146" s="115">
        <v>71</v>
      </c>
      <c r="O146" s="121"/>
      <c r="P146" s="107"/>
      <c r="Q146" s="121" t="s">
        <v>110</v>
      </c>
      <c r="R146" s="121" t="s">
        <v>318</v>
      </c>
      <c r="S146" s="121" t="s">
        <v>261</v>
      </c>
      <c r="T146" s="155" t="s">
        <v>356</v>
      </c>
      <c r="U146" s="155" t="s">
        <v>356</v>
      </c>
      <c r="V146" s="155" t="s">
        <v>353</v>
      </c>
      <c r="W146" s="155" t="s">
        <v>356</v>
      </c>
      <c r="X146" s="107" t="s">
        <v>149</v>
      </c>
      <c r="Y146" s="155" t="s">
        <v>353</v>
      </c>
      <c r="Z146" s="113">
        <v>55.36</v>
      </c>
      <c r="AA146" s="155"/>
      <c r="AB146" s="113"/>
      <c r="AC146" s="156"/>
    </row>
    <row r="147" spans="1:29" s="116" customFormat="1" ht="53.25" customHeight="1">
      <c r="A147" s="115">
        <v>72</v>
      </c>
      <c r="B147" s="121" t="s">
        <v>251</v>
      </c>
      <c r="C147" s="121" t="s">
        <v>252</v>
      </c>
      <c r="D147" s="107" t="s">
        <v>253</v>
      </c>
      <c r="E147" s="121"/>
      <c r="F147" s="121"/>
      <c r="G147" s="107" t="s">
        <v>254</v>
      </c>
      <c r="H147" s="154"/>
      <c r="I147" s="111" t="s">
        <v>80</v>
      </c>
      <c r="J147" s="112">
        <f t="shared" si="1"/>
        <v>277000</v>
      </c>
      <c r="K147" s="113">
        <v>62</v>
      </c>
      <c r="L147" s="154"/>
      <c r="M147" s="154" t="s">
        <v>843</v>
      </c>
      <c r="N147" s="115">
        <v>72</v>
      </c>
      <c r="O147" s="121"/>
      <c r="P147" s="107"/>
      <c r="Q147" s="121" t="s">
        <v>88</v>
      </c>
      <c r="R147" s="121" t="s">
        <v>256</v>
      </c>
      <c r="S147" s="121" t="s">
        <v>844</v>
      </c>
      <c r="T147" s="155" t="s">
        <v>353</v>
      </c>
      <c r="U147" s="155" t="s">
        <v>353</v>
      </c>
      <c r="V147" s="155" t="s">
        <v>353</v>
      </c>
      <c r="W147" s="155" t="s">
        <v>356</v>
      </c>
      <c r="X147" s="107" t="s">
        <v>149</v>
      </c>
      <c r="Y147" s="155" t="s">
        <v>353</v>
      </c>
      <c r="Z147" s="113">
        <v>62</v>
      </c>
      <c r="AA147" s="155"/>
      <c r="AB147" s="113"/>
      <c r="AC147" s="156"/>
    </row>
    <row r="148" spans="1:29" s="150" customFormat="1" ht="53.25" customHeight="1">
      <c r="A148" s="115">
        <v>73</v>
      </c>
      <c r="B148" s="144" t="s">
        <v>845</v>
      </c>
      <c r="C148" s="144" t="s">
        <v>252</v>
      </c>
      <c r="D148" s="115" t="s">
        <v>253</v>
      </c>
      <c r="E148" s="144"/>
      <c r="F148" s="144"/>
      <c r="G148" s="115"/>
      <c r="H148" s="112"/>
      <c r="I148" s="120" t="s">
        <v>80</v>
      </c>
      <c r="J148" s="112">
        <f t="shared" si="1"/>
        <v>249000</v>
      </c>
      <c r="K148" s="113">
        <v>55.7</v>
      </c>
      <c r="L148" s="154"/>
      <c r="M148" s="154" t="s">
        <v>846</v>
      </c>
      <c r="N148" s="115">
        <v>73</v>
      </c>
      <c r="O148" s="144"/>
      <c r="P148" s="115"/>
      <c r="Q148" s="144" t="s">
        <v>110</v>
      </c>
      <c r="R148" s="144" t="s">
        <v>101</v>
      </c>
      <c r="S148" s="144" t="s">
        <v>305</v>
      </c>
      <c r="T148" s="148" t="s">
        <v>356</v>
      </c>
      <c r="U148" s="148" t="s">
        <v>363</v>
      </c>
      <c r="V148" s="148" t="s">
        <v>353</v>
      </c>
      <c r="W148" s="148" t="s">
        <v>356</v>
      </c>
      <c r="X148" s="115" t="s">
        <v>149</v>
      </c>
      <c r="Y148" s="148" t="s">
        <v>353</v>
      </c>
      <c r="Z148" s="113">
        <v>55.7</v>
      </c>
      <c r="AA148" s="148"/>
      <c r="AB148" s="145"/>
      <c r="AC148" s="153"/>
    </row>
    <row r="149" spans="1:29" s="150" customFormat="1" ht="53.25" customHeight="1">
      <c r="A149" s="115">
        <v>74</v>
      </c>
      <c r="B149" s="144" t="s">
        <v>847</v>
      </c>
      <c r="C149" s="144"/>
      <c r="D149" s="115" t="s">
        <v>253</v>
      </c>
      <c r="E149" s="144"/>
      <c r="F149" s="144"/>
      <c r="G149" s="115"/>
      <c r="H149" s="112"/>
      <c r="I149" s="120" t="s">
        <v>80</v>
      </c>
      <c r="J149" s="112">
        <f t="shared" si="1"/>
        <v>268000</v>
      </c>
      <c r="K149" s="113">
        <v>60</v>
      </c>
      <c r="L149" s="154"/>
      <c r="M149" s="154" t="s">
        <v>848</v>
      </c>
      <c r="N149" s="115">
        <v>74</v>
      </c>
      <c r="O149" s="144"/>
      <c r="P149" s="115"/>
      <c r="Q149" s="144" t="s">
        <v>110</v>
      </c>
      <c r="R149" s="144" t="s">
        <v>256</v>
      </c>
      <c r="S149" s="144" t="s">
        <v>261</v>
      </c>
      <c r="T149" s="148" t="s">
        <v>353</v>
      </c>
      <c r="U149" s="148" t="s">
        <v>353</v>
      </c>
      <c r="V149" s="148" t="s">
        <v>353</v>
      </c>
      <c r="W149" s="148" t="s">
        <v>353</v>
      </c>
      <c r="X149" s="115" t="s">
        <v>149</v>
      </c>
      <c r="Y149" s="148" t="s">
        <v>353</v>
      </c>
      <c r="Z149" s="113">
        <v>60</v>
      </c>
      <c r="AA149" s="148"/>
      <c r="AB149" s="145"/>
      <c r="AC149" s="153"/>
    </row>
    <row r="150" spans="1:29" s="116" customFormat="1" ht="24" customHeight="1">
      <c r="A150" s="316"/>
      <c r="B150" s="316"/>
      <c r="C150" s="316"/>
      <c r="D150" s="316"/>
      <c r="E150" s="316"/>
      <c r="F150" s="316"/>
      <c r="G150" s="316"/>
      <c r="H150" s="187" t="s">
        <v>0</v>
      </c>
      <c r="I150" s="112"/>
      <c r="J150" s="133">
        <f>J149+J148+J147+J146+J145+J144+J143+J142+J141+J140+J139+J138+J137+J136+J135+J134+J133+J132+J131+J130+J129+J128+J127+J126+J125+J124+J123+J122+J121+J120+J119+J118+J117+J116+J115+J114+J113+J112+J111+J110+J109+J108+J107+J106+J105+J104+J103+J102+J101+J100+J99+J98+J97+J96+J95+J94+J93+J92+J91+J90+J89+J88+J87+J86+J85+J84+J83+J82+J81+J80+J79+J78+J77+H75+H74+H73+J72+H71+H70+H69+H68+J67+H66+H65+J64+H63+H62+H61+H60+H59+H58+H57+H56+H55+H54+J53+J52+H51+J50+H49+J48+J47+J46+J45+H44+J43+J42+J41+J40+J39+J38+J37+J36+J35+J34+J33+J32+J31+J30+J29+J28+J27+H26+H25+H24+H23+H22+H21+H20+H19+H18+J17+J16+J15+J14+J13+J12+J11+J10+J9+J8+J7+J6+J5</f>
        <v>89537980.599999979</v>
      </c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</row>
    <row r="151" spans="1:29" s="116" customFormat="1" ht="19.5" customHeight="1">
      <c r="A151" s="317" t="s">
        <v>48</v>
      </c>
      <c r="B151" s="317"/>
      <c r="C151" s="317"/>
      <c r="D151" s="317"/>
      <c r="E151" s="317"/>
      <c r="F151" s="317"/>
      <c r="G151" s="317"/>
      <c r="H151" s="317"/>
      <c r="I151" s="141"/>
      <c r="J151" s="141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</row>
    <row r="152" spans="1:29" s="116" customFormat="1" ht="30" customHeight="1">
      <c r="A152" s="107">
        <v>1</v>
      </c>
      <c r="B152" s="121" t="s">
        <v>367</v>
      </c>
      <c r="C152" s="107" t="s">
        <v>368</v>
      </c>
      <c r="D152" s="107" t="s">
        <v>77</v>
      </c>
      <c r="E152" s="107"/>
      <c r="F152" s="107" t="s">
        <v>78</v>
      </c>
      <c r="G152" s="107">
        <v>1997</v>
      </c>
      <c r="H152" s="157">
        <v>374998.72</v>
      </c>
      <c r="I152" s="111" t="s">
        <v>148</v>
      </c>
      <c r="J152" s="122"/>
      <c r="K152" s="158">
        <v>131.5</v>
      </c>
      <c r="L152" s="107" t="s">
        <v>369</v>
      </c>
      <c r="M152" s="107" t="s">
        <v>370</v>
      </c>
      <c r="N152" s="107">
        <v>1</v>
      </c>
      <c r="O152" s="107"/>
      <c r="P152" s="107"/>
      <c r="Q152" s="107" t="s">
        <v>371</v>
      </c>
      <c r="R152" s="107" t="s">
        <v>372</v>
      </c>
      <c r="S152" s="107" t="s">
        <v>372</v>
      </c>
      <c r="T152" s="107" t="s">
        <v>352</v>
      </c>
      <c r="U152" s="107" t="s">
        <v>352</v>
      </c>
      <c r="V152" s="107" t="s">
        <v>352</v>
      </c>
      <c r="W152" s="107" t="s">
        <v>352</v>
      </c>
      <c r="X152" s="107" t="s">
        <v>150</v>
      </c>
      <c r="Y152" s="107" t="s">
        <v>352</v>
      </c>
      <c r="Z152" s="159">
        <v>131.5</v>
      </c>
      <c r="AA152" s="159">
        <v>1</v>
      </c>
      <c r="AB152" s="159" t="s">
        <v>77</v>
      </c>
      <c r="AC152" s="113" t="s">
        <v>78</v>
      </c>
    </row>
    <row r="153" spans="1:29" s="150" customFormat="1" ht="30" customHeight="1">
      <c r="A153" s="115">
        <v>2</v>
      </c>
      <c r="B153" s="144" t="s">
        <v>373</v>
      </c>
      <c r="C153" s="115" t="s">
        <v>374</v>
      </c>
      <c r="D153" s="115" t="s">
        <v>77</v>
      </c>
      <c r="E153" s="115"/>
      <c r="F153" s="115" t="s">
        <v>78</v>
      </c>
      <c r="G153" s="115">
        <v>1997</v>
      </c>
      <c r="H153" s="151"/>
      <c r="I153" s="120" t="s">
        <v>80</v>
      </c>
      <c r="J153" s="112">
        <v>339000</v>
      </c>
      <c r="K153" s="158">
        <v>68.400000000000006</v>
      </c>
      <c r="L153" s="115" t="s">
        <v>369</v>
      </c>
      <c r="M153" s="107" t="s">
        <v>370</v>
      </c>
      <c r="N153" s="115">
        <v>2</v>
      </c>
      <c r="O153" s="115"/>
      <c r="P153" s="115"/>
      <c r="Q153" s="115" t="s">
        <v>371</v>
      </c>
      <c r="R153" s="115" t="s">
        <v>372</v>
      </c>
      <c r="S153" s="115" t="s">
        <v>372</v>
      </c>
      <c r="T153" s="115" t="s">
        <v>352</v>
      </c>
      <c r="U153" s="115" t="s">
        <v>352</v>
      </c>
      <c r="V153" s="115" t="s">
        <v>352</v>
      </c>
      <c r="W153" s="115" t="s">
        <v>352</v>
      </c>
      <c r="X153" s="115" t="s">
        <v>150</v>
      </c>
      <c r="Y153" s="115" t="s">
        <v>352</v>
      </c>
      <c r="Z153" s="159">
        <v>68.400000000000006</v>
      </c>
      <c r="AA153" s="159">
        <v>1</v>
      </c>
      <c r="AB153" s="145" t="s">
        <v>78</v>
      </c>
      <c r="AC153" s="145" t="s">
        <v>78</v>
      </c>
    </row>
    <row r="154" spans="1:29" s="150" customFormat="1" ht="30" customHeight="1">
      <c r="A154" s="115">
        <v>3</v>
      </c>
      <c r="B154" s="144" t="s">
        <v>375</v>
      </c>
      <c r="C154" s="115" t="s">
        <v>374</v>
      </c>
      <c r="D154" s="115" t="s">
        <v>77</v>
      </c>
      <c r="E154" s="115"/>
      <c r="F154" s="115" t="s">
        <v>78</v>
      </c>
      <c r="G154" s="115">
        <v>1997</v>
      </c>
      <c r="H154" s="151"/>
      <c r="I154" s="120" t="s">
        <v>80</v>
      </c>
      <c r="J154" s="112">
        <v>695000</v>
      </c>
      <c r="K154" s="158">
        <v>62.3</v>
      </c>
      <c r="L154" s="115" t="s">
        <v>369</v>
      </c>
      <c r="M154" s="107" t="s">
        <v>370</v>
      </c>
      <c r="N154" s="115">
        <v>3</v>
      </c>
      <c r="O154" s="115"/>
      <c r="P154" s="115"/>
      <c r="Q154" s="115" t="s">
        <v>371</v>
      </c>
      <c r="R154" s="115" t="s">
        <v>372</v>
      </c>
      <c r="S154" s="115" t="s">
        <v>372</v>
      </c>
      <c r="T154" s="115" t="s">
        <v>352</v>
      </c>
      <c r="U154" s="115" t="s">
        <v>352</v>
      </c>
      <c r="V154" s="115" t="s">
        <v>352</v>
      </c>
      <c r="W154" s="115" t="s">
        <v>352</v>
      </c>
      <c r="X154" s="115" t="s">
        <v>150</v>
      </c>
      <c r="Y154" s="115" t="s">
        <v>352</v>
      </c>
      <c r="Z154" s="159">
        <v>62.3</v>
      </c>
      <c r="AA154" s="159">
        <v>1</v>
      </c>
      <c r="AB154" s="145" t="s">
        <v>78</v>
      </c>
      <c r="AC154" s="145" t="s">
        <v>78</v>
      </c>
    </row>
    <row r="155" spans="1:29" s="150" customFormat="1" ht="30" customHeight="1">
      <c r="A155" s="115">
        <v>4</v>
      </c>
      <c r="B155" s="144" t="s">
        <v>376</v>
      </c>
      <c r="C155" s="115" t="s">
        <v>374</v>
      </c>
      <c r="D155" s="115" t="s">
        <v>77</v>
      </c>
      <c r="E155" s="115"/>
      <c r="F155" s="115" t="s">
        <v>78</v>
      </c>
      <c r="G155" s="115">
        <v>1997</v>
      </c>
      <c r="H155" s="151">
        <v>163086.09</v>
      </c>
      <c r="I155" s="120" t="s">
        <v>148</v>
      </c>
      <c r="J155" s="134"/>
      <c r="K155" s="158">
        <v>5.2</v>
      </c>
      <c r="L155" s="115" t="s">
        <v>369</v>
      </c>
      <c r="M155" s="107" t="s">
        <v>370</v>
      </c>
      <c r="N155" s="115">
        <v>4</v>
      </c>
      <c r="O155" s="115"/>
      <c r="P155" s="115"/>
      <c r="Q155" s="159" t="s">
        <v>88</v>
      </c>
      <c r="R155" s="115" t="s">
        <v>372</v>
      </c>
      <c r="S155" s="115" t="s">
        <v>377</v>
      </c>
      <c r="T155" s="115" t="s">
        <v>353</v>
      </c>
      <c r="U155" s="115" t="s">
        <v>353</v>
      </c>
      <c r="V155" s="115" t="s">
        <v>353</v>
      </c>
      <c r="W155" s="115" t="s">
        <v>353</v>
      </c>
      <c r="X155" s="115" t="s">
        <v>150</v>
      </c>
      <c r="Y155" s="115" t="s">
        <v>353</v>
      </c>
      <c r="Z155" s="159">
        <v>5.2</v>
      </c>
      <c r="AA155" s="159">
        <v>1</v>
      </c>
      <c r="AB155" s="159" t="s">
        <v>77</v>
      </c>
      <c r="AC155" s="145" t="s">
        <v>78</v>
      </c>
    </row>
    <row r="156" spans="1:29" s="150" customFormat="1" ht="30" customHeight="1">
      <c r="A156" s="107">
        <v>5</v>
      </c>
      <c r="B156" s="144" t="s">
        <v>378</v>
      </c>
      <c r="C156" s="115" t="s">
        <v>374</v>
      </c>
      <c r="D156" s="115" t="s">
        <v>77</v>
      </c>
      <c r="E156" s="115"/>
      <c r="F156" s="115" t="s">
        <v>78</v>
      </c>
      <c r="G156" s="115">
        <v>1968</v>
      </c>
      <c r="H156" s="151"/>
      <c r="I156" s="120" t="s">
        <v>80</v>
      </c>
      <c r="J156" s="112">
        <v>4458000</v>
      </c>
      <c r="K156" s="158">
        <v>359.54</v>
      </c>
      <c r="L156" s="115" t="s">
        <v>369</v>
      </c>
      <c r="M156" s="107" t="s">
        <v>114</v>
      </c>
      <c r="N156" s="107">
        <v>5</v>
      </c>
      <c r="O156" s="159"/>
      <c r="P156" s="115"/>
      <c r="Q156" s="159" t="s">
        <v>88</v>
      </c>
      <c r="R156" s="115" t="s">
        <v>372</v>
      </c>
      <c r="S156" s="159" t="s">
        <v>379</v>
      </c>
      <c r="T156" s="115" t="s">
        <v>352</v>
      </c>
      <c r="U156" s="115" t="s">
        <v>352</v>
      </c>
      <c r="V156" s="115" t="s">
        <v>352</v>
      </c>
      <c r="W156" s="115" t="s">
        <v>352</v>
      </c>
      <c r="X156" s="115" t="s">
        <v>150</v>
      </c>
      <c r="Y156" s="115" t="s">
        <v>352</v>
      </c>
      <c r="Z156" s="159">
        <v>359.54</v>
      </c>
      <c r="AA156" s="159">
        <v>1</v>
      </c>
      <c r="AB156" s="159" t="s">
        <v>77</v>
      </c>
      <c r="AC156" s="145" t="s">
        <v>78</v>
      </c>
    </row>
    <row r="157" spans="1:29" s="116" customFormat="1" ht="30" customHeight="1">
      <c r="A157" s="115">
        <v>6</v>
      </c>
      <c r="B157" s="121" t="s">
        <v>380</v>
      </c>
      <c r="C157" s="107" t="s">
        <v>374</v>
      </c>
      <c r="D157" s="107" t="s">
        <v>77</v>
      </c>
      <c r="E157" s="107"/>
      <c r="F157" s="107" t="s">
        <v>78</v>
      </c>
      <c r="G157" s="107">
        <v>2002</v>
      </c>
      <c r="H157" s="157"/>
      <c r="I157" s="111" t="s">
        <v>80</v>
      </c>
      <c r="J157" s="112">
        <v>1315000</v>
      </c>
      <c r="K157" s="158">
        <v>151.5</v>
      </c>
      <c r="L157" s="107" t="s">
        <v>369</v>
      </c>
      <c r="M157" s="107" t="s">
        <v>114</v>
      </c>
      <c r="N157" s="115">
        <v>6</v>
      </c>
      <c r="O157" s="159"/>
      <c r="P157" s="107"/>
      <c r="Q157" s="159" t="s">
        <v>88</v>
      </c>
      <c r="R157" s="107" t="s">
        <v>372</v>
      </c>
      <c r="S157" s="159" t="s">
        <v>379</v>
      </c>
      <c r="T157" s="115" t="s">
        <v>353</v>
      </c>
      <c r="U157" s="115" t="s">
        <v>353</v>
      </c>
      <c r="V157" s="115" t="s">
        <v>353</v>
      </c>
      <c r="W157" s="115" t="s">
        <v>353</v>
      </c>
      <c r="X157" s="107" t="s">
        <v>150</v>
      </c>
      <c r="Y157" s="115" t="s">
        <v>353</v>
      </c>
      <c r="Z157" s="160">
        <v>151.5</v>
      </c>
      <c r="AA157" s="159">
        <v>1</v>
      </c>
      <c r="AB157" s="159" t="s">
        <v>77</v>
      </c>
      <c r="AC157" s="113" t="s">
        <v>78</v>
      </c>
    </row>
    <row r="158" spans="1:29" s="116" customFormat="1" ht="30" customHeight="1">
      <c r="A158" s="115">
        <v>7</v>
      </c>
      <c r="B158" s="121" t="s">
        <v>380</v>
      </c>
      <c r="C158" s="107" t="s">
        <v>374</v>
      </c>
      <c r="D158" s="107" t="s">
        <v>77</v>
      </c>
      <c r="E158" s="107"/>
      <c r="F158" s="107" t="s">
        <v>78</v>
      </c>
      <c r="G158" s="107">
        <v>1974</v>
      </c>
      <c r="H158" s="157"/>
      <c r="I158" s="111" t="s">
        <v>80</v>
      </c>
      <c r="J158" s="112">
        <v>4280000</v>
      </c>
      <c r="K158" s="158">
        <v>493.1</v>
      </c>
      <c r="L158" s="107" t="s">
        <v>369</v>
      </c>
      <c r="M158" s="107" t="s">
        <v>381</v>
      </c>
      <c r="N158" s="115">
        <v>7</v>
      </c>
      <c r="O158" s="159"/>
      <c r="P158" s="107"/>
      <c r="Q158" s="159" t="s">
        <v>88</v>
      </c>
      <c r="R158" s="107" t="s">
        <v>372</v>
      </c>
      <c r="S158" s="159" t="s">
        <v>379</v>
      </c>
      <c r="T158" s="107" t="s">
        <v>352</v>
      </c>
      <c r="U158" s="107" t="s">
        <v>352</v>
      </c>
      <c r="V158" s="107" t="s">
        <v>352</v>
      </c>
      <c r="W158" s="107" t="s">
        <v>352</v>
      </c>
      <c r="X158" s="107" t="s">
        <v>150</v>
      </c>
      <c r="Y158" s="107" t="s">
        <v>352</v>
      </c>
      <c r="Z158" s="160">
        <v>493.1</v>
      </c>
      <c r="AA158" s="159">
        <v>1</v>
      </c>
      <c r="AB158" s="113" t="s">
        <v>78</v>
      </c>
      <c r="AC158" s="113" t="s">
        <v>78</v>
      </c>
    </row>
    <row r="159" spans="1:29" s="116" customFormat="1" ht="30" customHeight="1">
      <c r="A159" s="115">
        <v>8</v>
      </c>
      <c r="B159" s="121" t="s">
        <v>382</v>
      </c>
      <c r="C159" s="107" t="s">
        <v>374</v>
      </c>
      <c r="D159" s="107" t="s">
        <v>77</v>
      </c>
      <c r="E159" s="107"/>
      <c r="F159" s="107" t="s">
        <v>78</v>
      </c>
      <c r="G159" s="107">
        <v>2002</v>
      </c>
      <c r="H159" s="157"/>
      <c r="I159" s="111" t="s">
        <v>80</v>
      </c>
      <c r="J159" s="112">
        <v>1031000</v>
      </c>
      <c r="K159" s="158">
        <v>118.8</v>
      </c>
      <c r="L159" s="107" t="s">
        <v>369</v>
      </c>
      <c r="M159" s="107" t="s">
        <v>381</v>
      </c>
      <c r="N159" s="115">
        <v>8</v>
      </c>
      <c r="O159" s="159"/>
      <c r="P159" s="107"/>
      <c r="Q159" s="159" t="s">
        <v>371</v>
      </c>
      <c r="R159" s="107" t="s">
        <v>372</v>
      </c>
      <c r="S159" s="159" t="s">
        <v>383</v>
      </c>
      <c r="T159" s="107" t="s">
        <v>352</v>
      </c>
      <c r="U159" s="107" t="s">
        <v>352</v>
      </c>
      <c r="V159" s="107" t="s">
        <v>352</v>
      </c>
      <c r="W159" s="107" t="s">
        <v>352</v>
      </c>
      <c r="X159" s="107" t="s">
        <v>150</v>
      </c>
      <c r="Y159" s="107" t="s">
        <v>352</v>
      </c>
      <c r="Z159" s="160">
        <v>118.8</v>
      </c>
      <c r="AA159" s="159">
        <v>1</v>
      </c>
      <c r="AB159" s="113" t="s">
        <v>78</v>
      </c>
      <c r="AC159" s="113" t="s">
        <v>78</v>
      </c>
    </row>
    <row r="160" spans="1:29" s="116" customFormat="1" ht="30" customHeight="1">
      <c r="A160" s="107">
        <v>9</v>
      </c>
      <c r="B160" s="121" t="s">
        <v>506</v>
      </c>
      <c r="C160" s="107" t="s">
        <v>374</v>
      </c>
      <c r="D160" s="107" t="s">
        <v>77</v>
      </c>
      <c r="E160" s="107"/>
      <c r="F160" s="107" t="s">
        <v>78</v>
      </c>
      <c r="G160" s="107">
        <v>2002</v>
      </c>
      <c r="H160" s="157"/>
      <c r="I160" s="111" t="s">
        <v>80</v>
      </c>
      <c r="J160" s="112">
        <v>174000</v>
      </c>
      <c r="K160" s="113">
        <v>35.159999999999997</v>
      </c>
      <c r="L160" s="143" t="s">
        <v>369</v>
      </c>
      <c r="M160" s="107" t="s">
        <v>370</v>
      </c>
      <c r="N160" s="107">
        <v>9</v>
      </c>
      <c r="O160" s="107"/>
      <c r="P160" s="107"/>
      <c r="Q160" s="107" t="s">
        <v>88</v>
      </c>
      <c r="R160" s="107" t="s">
        <v>372</v>
      </c>
      <c r="S160" s="107" t="s">
        <v>372</v>
      </c>
      <c r="T160" s="113" t="s">
        <v>352</v>
      </c>
      <c r="U160" s="107" t="s">
        <v>352</v>
      </c>
      <c r="V160" s="107" t="s">
        <v>352</v>
      </c>
      <c r="W160" s="107" t="s">
        <v>352</v>
      </c>
      <c r="X160" s="107" t="s">
        <v>150</v>
      </c>
      <c r="Y160" s="107" t="s">
        <v>352</v>
      </c>
      <c r="Z160" s="113">
        <v>35.159999999999997</v>
      </c>
      <c r="AA160" s="113">
        <v>1</v>
      </c>
      <c r="AB160" s="113" t="s">
        <v>78</v>
      </c>
      <c r="AC160" s="113" t="s">
        <v>507</v>
      </c>
    </row>
    <row r="161" spans="1:29" s="116" customFormat="1" ht="30" customHeight="1">
      <c r="A161" s="115">
        <v>10</v>
      </c>
      <c r="B161" s="121" t="s">
        <v>508</v>
      </c>
      <c r="C161" s="107" t="s">
        <v>509</v>
      </c>
      <c r="D161" s="107" t="s">
        <v>77</v>
      </c>
      <c r="E161" s="107"/>
      <c r="F161" s="107" t="s">
        <v>78</v>
      </c>
      <c r="G161" s="107">
        <v>1996</v>
      </c>
      <c r="H161" s="157"/>
      <c r="I161" s="111" t="s">
        <v>80</v>
      </c>
      <c r="J161" s="112">
        <v>188000</v>
      </c>
      <c r="K161" s="113">
        <v>37.94</v>
      </c>
      <c r="L161" s="143" t="s">
        <v>369</v>
      </c>
      <c r="M161" s="107" t="s">
        <v>370</v>
      </c>
      <c r="N161" s="115">
        <v>10</v>
      </c>
      <c r="O161" s="107"/>
      <c r="P161" s="107"/>
      <c r="Q161" s="107" t="s">
        <v>88</v>
      </c>
      <c r="R161" s="107" t="s">
        <v>372</v>
      </c>
      <c r="S161" s="107" t="s">
        <v>372</v>
      </c>
      <c r="T161" s="107" t="s">
        <v>352</v>
      </c>
      <c r="U161" s="107" t="s">
        <v>352</v>
      </c>
      <c r="V161" s="107" t="s">
        <v>352</v>
      </c>
      <c r="W161" s="107" t="s">
        <v>362</v>
      </c>
      <c r="X161" s="107" t="s">
        <v>150</v>
      </c>
      <c r="Y161" s="107" t="s">
        <v>352</v>
      </c>
      <c r="Z161" s="113">
        <v>37.94</v>
      </c>
      <c r="AA161" s="113">
        <v>1</v>
      </c>
      <c r="AB161" s="113" t="s">
        <v>78</v>
      </c>
      <c r="AC161" s="113" t="s">
        <v>507</v>
      </c>
    </row>
    <row r="162" spans="1:29" s="116" customFormat="1" ht="30" customHeight="1">
      <c r="A162" s="115">
        <v>11</v>
      </c>
      <c r="B162" s="121" t="s">
        <v>510</v>
      </c>
      <c r="C162" s="107" t="s">
        <v>374</v>
      </c>
      <c r="D162" s="107" t="s">
        <v>77</v>
      </c>
      <c r="E162" s="107"/>
      <c r="F162" s="107" t="s">
        <v>78</v>
      </c>
      <c r="G162" s="107">
        <v>1972</v>
      </c>
      <c r="H162" s="157"/>
      <c r="I162" s="111" t="s">
        <v>80</v>
      </c>
      <c r="J162" s="112">
        <v>179000</v>
      </c>
      <c r="K162" s="113">
        <v>16.05</v>
      </c>
      <c r="L162" s="143" t="s">
        <v>511</v>
      </c>
      <c r="M162" s="107" t="s">
        <v>114</v>
      </c>
      <c r="N162" s="115">
        <v>11</v>
      </c>
      <c r="O162" s="107"/>
      <c r="P162" s="107"/>
      <c r="Q162" s="107" t="s">
        <v>88</v>
      </c>
      <c r="R162" s="107" t="s">
        <v>372</v>
      </c>
      <c r="S162" s="107" t="s">
        <v>372</v>
      </c>
      <c r="T162" s="107" t="s">
        <v>352</v>
      </c>
      <c r="U162" s="107" t="s">
        <v>352</v>
      </c>
      <c r="V162" s="107" t="s">
        <v>352</v>
      </c>
      <c r="W162" s="107" t="s">
        <v>362</v>
      </c>
      <c r="X162" s="107" t="s">
        <v>150</v>
      </c>
      <c r="Y162" s="107" t="s">
        <v>352</v>
      </c>
      <c r="Z162" s="113">
        <v>16.05</v>
      </c>
      <c r="AA162" s="113">
        <v>1</v>
      </c>
      <c r="AB162" s="113" t="s">
        <v>78</v>
      </c>
      <c r="AC162" s="113" t="s">
        <v>507</v>
      </c>
    </row>
    <row r="163" spans="1:29" s="116" customFormat="1" ht="30" customHeight="1">
      <c r="A163" s="115">
        <v>12</v>
      </c>
      <c r="B163" s="121" t="s">
        <v>580</v>
      </c>
      <c r="C163" s="107" t="s">
        <v>374</v>
      </c>
      <c r="D163" s="107" t="s">
        <v>77</v>
      </c>
      <c r="E163" s="107"/>
      <c r="F163" s="107" t="s">
        <v>78</v>
      </c>
      <c r="G163" s="107">
        <v>1972</v>
      </c>
      <c r="H163" s="157"/>
      <c r="I163" s="111" t="s">
        <v>80</v>
      </c>
      <c r="J163" s="112">
        <v>174000</v>
      </c>
      <c r="K163" s="113">
        <v>15.6</v>
      </c>
      <c r="L163" s="143" t="s">
        <v>512</v>
      </c>
      <c r="M163" s="107" t="s">
        <v>114</v>
      </c>
      <c r="N163" s="115">
        <v>12</v>
      </c>
      <c r="O163" s="107"/>
      <c r="P163" s="107"/>
      <c r="Q163" s="107" t="s">
        <v>88</v>
      </c>
      <c r="R163" s="107" t="s">
        <v>372</v>
      </c>
      <c r="S163" s="107" t="s">
        <v>372</v>
      </c>
      <c r="T163" s="107" t="s">
        <v>352</v>
      </c>
      <c r="U163" s="107" t="s">
        <v>352</v>
      </c>
      <c r="V163" s="107" t="s">
        <v>352</v>
      </c>
      <c r="W163" s="107" t="s">
        <v>362</v>
      </c>
      <c r="X163" s="107" t="s">
        <v>150</v>
      </c>
      <c r="Y163" s="107" t="s">
        <v>352</v>
      </c>
      <c r="Z163" s="113">
        <v>15.6</v>
      </c>
      <c r="AA163" s="113">
        <v>1</v>
      </c>
      <c r="AB163" s="113" t="s">
        <v>78</v>
      </c>
      <c r="AC163" s="113" t="s">
        <v>507</v>
      </c>
    </row>
    <row r="164" spans="1:29" s="116" customFormat="1" ht="30" customHeight="1">
      <c r="A164" s="107">
        <v>13</v>
      </c>
      <c r="B164" s="121" t="s">
        <v>378</v>
      </c>
      <c r="C164" s="107" t="s">
        <v>374</v>
      </c>
      <c r="D164" s="107" t="s">
        <v>77</v>
      </c>
      <c r="E164" s="107"/>
      <c r="F164" s="107" t="s">
        <v>78</v>
      </c>
      <c r="G164" s="107" t="s">
        <v>854</v>
      </c>
      <c r="H164" s="112">
        <v>3000000</v>
      </c>
      <c r="I164" s="111" t="s">
        <v>80</v>
      </c>
      <c r="J164" s="112"/>
      <c r="K164" s="113"/>
      <c r="L164" s="143" t="s">
        <v>855</v>
      </c>
      <c r="M164" s="107" t="s">
        <v>109</v>
      </c>
      <c r="N164" s="107">
        <v>13</v>
      </c>
      <c r="O164" s="107"/>
      <c r="P164" s="107"/>
      <c r="Q164" s="107" t="s">
        <v>88</v>
      </c>
      <c r="R164" s="107" t="s">
        <v>372</v>
      </c>
      <c r="S164" s="107" t="s">
        <v>863</v>
      </c>
      <c r="T164" s="107" t="s">
        <v>353</v>
      </c>
      <c r="U164" s="107" t="s">
        <v>353</v>
      </c>
      <c r="V164" s="107" t="s">
        <v>353</v>
      </c>
      <c r="W164" s="107" t="s">
        <v>353</v>
      </c>
      <c r="X164" s="107" t="s">
        <v>150</v>
      </c>
      <c r="Y164" s="107" t="s">
        <v>362</v>
      </c>
      <c r="Z164" s="113"/>
      <c r="AA164" s="113"/>
      <c r="AB164" s="113" t="s">
        <v>78</v>
      </c>
      <c r="AC164" s="113" t="s">
        <v>78</v>
      </c>
    </row>
    <row r="165" spans="1:29" s="116" customFormat="1" ht="30" customHeight="1">
      <c r="A165" s="115">
        <v>14</v>
      </c>
      <c r="B165" s="121" t="s">
        <v>378</v>
      </c>
      <c r="C165" s="107" t="s">
        <v>374</v>
      </c>
      <c r="D165" s="107" t="s">
        <v>77</v>
      </c>
      <c r="E165" s="107"/>
      <c r="F165" s="107" t="s">
        <v>78</v>
      </c>
      <c r="G165" s="107" t="s">
        <v>854</v>
      </c>
      <c r="H165" s="112">
        <v>890000</v>
      </c>
      <c r="I165" s="111" t="s">
        <v>80</v>
      </c>
      <c r="J165" s="112"/>
      <c r="K165" s="113"/>
      <c r="L165" s="143" t="s">
        <v>856</v>
      </c>
      <c r="M165" s="107" t="s">
        <v>125</v>
      </c>
      <c r="N165" s="115">
        <v>14</v>
      </c>
      <c r="O165" s="107"/>
      <c r="P165" s="107"/>
      <c r="Q165" s="107" t="s">
        <v>88</v>
      </c>
      <c r="R165" s="107" t="s">
        <v>372</v>
      </c>
      <c r="S165" s="107" t="s">
        <v>372</v>
      </c>
      <c r="T165" s="107" t="s">
        <v>353</v>
      </c>
      <c r="U165" s="107" t="s">
        <v>353</v>
      </c>
      <c r="V165" s="107" t="s">
        <v>353</v>
      </c>
      <c r="W165" s="107" t="s">
        <v>353</v>
      </c>
      <c r="X165" s="107" t="s">
        <v>150</v>
      </c>
      <c r="Y165" s="107" t="s">
        <v>362</v>
      </c>
      <c r="Z165" s="113"/>
      <c r="AA165" s="113"/>
      <c r="AB165" s="113" t="s">
        <v>78</v>
      </c>
      <c r="AC165" s="113" t="s">
        <v>78</v>
      </c>
    </row>
    <row r="166" spans="1:29" s="116" customFormat="1" ht="30" customHeight="1">
      <c r="A166" s="107">
        <v>15</v>
      </c>
      <c r="B166" s="121" t="s">
        <v>849</v>
      </c>
      <c r="C166" s="107" t="s">
        <v>374</v>
      </c>
      <c r="D166" s="107" t="s">
        <v>77</v>
      </c>
      <c r="E166" s="107"/>
      <c r="F166" s="107" t="s">
        <v>78</v>
      </c>
      <c r="G166" s="107" t="s">
        <v>854</v>
      </c>
      <c r="H166" s="112">
        <v>450000</v>
      </c>
      <c r="I166" s="111" t="s">
        <v>80</v>
      </c>
      <c r="J166" s="112"/>
      <c r="K166" s="113"/>
      <c r="L166" s="143" t="s">
        <v>857</v>
      </c>
      <c r="M166" s="107" t="s">
        <v>143</v>
      </c>
      <c r="N166" s="107">
        <v>15</v>
      </c>
      <c r="O166" s="107"/>
      <c r="P166" s="107"/>
      <c r="Q166" s="107" t="s">
        <v>88</v>
      </c>
      <c r="R166" s="107" t="s">
        <v>372</v>
      </c>
      <c r="S166" s="107" t="s">
        <v>372</v>
      </c>
      <c r="T166" s="107" t="s">
        <v>353</v>
      </c>
      <c r="U166" s="107" t="s">
        <v>353</v>
      </c>
      <c r="V166" s="107" t="s">
        <v>353</v>
      </c>
      <c r="W166" s="107" t="s">
        <v>353</v>
      </c>
      <c r="X166" s="107" t="s">
        <v>150</v>
      </c>
      <c r="Y166" s="107" t="s">
        <v>362</v>
      </c>
      <c r="Z166" s="113"/>
      <c r="AA166" s="113"/>
      <c r="AB166" s="113" t="s">
        <v>78</v>
      </c>
      <c r="AC166" s="113" t="s">
        <v>78</v>
      </c>
    </row>
    <row r="167" spans="1:29" s="116" customFormat="1" ht="30" customHeight="1">
      <c r="A167" s="115">
        <v>16</v>
      </c>
      <c r="B167" s="121" t="s">
        <v>850</v>
      </c>
      <c r="C167" s="107" t="s">
        <v>374</v>
      </c>
      <c r="D167" s="107" t="s">
        <v>77</v>
      </c>
      <c r="E167" s="107"/>
      <c r="F167" s="107" t="s">
        <v>78</v>
      </c>
      <c r="G167" s="107" t="s">
        <v>854</v>
      </c>
      <c r="H167" s="112">
        <v>2500000</v>
      </c>
      <c r="I167" s="111" t="s">
        <v>80</v>
      </c>
      <c r="J167" s="112"/>
      <c r="K167" s="113"/>
      <c r="L167" s="143" t="s">
        <v>858</v>
      </c>
      <c r="M167" s="107" t="s">
        <v>860</v>
      </c>
      <c r="N167" s="115">
        <v>16</v>
      </c>
      <c r="O167" s="107"/>
      <c r="P167" s="107"/>
      <c r="Q167" s="107" t="s">
        <v>88</v>
      </c>
      <c r="R167" s="107" t="s">
        <v>372</v>
      </c>
      <c r="S167" s="107" t="s">
        <v>372</v>
      </c>
      <c r="T167" s="107" t="s">
        <v>353</v>
      </c>
      <c r="U167" s="107" t="s">
        <v>353</v>
      </c>
      <c r="V167" s="107" t="s">
        <v>353</v>
      </c>
      <c r="W167" s="107" t="s">
        <v>353</v>
      </c>
      <c r="X167" s="107" t="s">
        <v>150</v>
      </c>
      <c r="Y167" s="107" t="s">
        <v>362</v>
      </c>
      <c r="Z167" s="113"/>
      <c r="AA167" s="113"/>
      <c r="AB167" s="113" t="s">
        <v>78</v>
      </c>
      <c r="AC167" s="113" t="s">
        <v>78</v>
      </c>
    </row>
    <row r="168" spans="1:29" s="116" customFormat="1" ht="30" customHeight="1">
      <c r="A168" s="115">
        <v>17</v>
      </c>
      <c r="B168" s="121" t="s">
        <v>851</v>
      </c>
      <c r="C168" s="107" t="s">
        <v>852</v>
      </c>
      <c r="D168" s="107" t="s">
        <v>77</v>
      </c>
      <c r="E168" s="107"/>
      <c r="F168" s="107" t="s">
        <v>78</v>
      </c>
      <c r="G168" s="107" t="s">
        <v>854</v>
      </c>
      <c r="H168" s="112">
        <v>130000</v>
      </c>
      <c r="I168" s="111" t="s">
        <v>80</v>
      </c>
      <c r="J168" s="112"/>
      <c r="K168" s="113"/>
      <c r="L168" s="143" t="s">
        <v>859</v>
      </c>
      <c r="M168" s="107" t="s">
        <v>861</v>
      </c>
      <c r="N168" s="115">
        <v>17</v>
      </c>
      <c r="O168" s="107"/>
      <c r="P168" s="107"/>
      <c r="Q168" s="107" t="s">
        <v>88</v>
      </c>
      <c r="R168" s="107" t="s">
        <v>372</v>
      </c>
      <c r="S168" s="107" t="s">
        <v>372</v>
      </c>
      <c r="T168" s="107" t="s">
        <v>353</v>
      </c>
      <c r="U168" s="107" t="s">
        <v>353</v>
      </c>
      <c r="V168" s="107" t="s">
        <v>353</v>
      </c>
      <c r="W168" s="107" t="s">
        <v>353</v>
      </c>
      <c r="X168" s="107" t="s">
        <v>150</v>
      </c>
      <c r="Y168" s="107" t="s">
        <v>362</v>
      </c>
      <c r="Z168" s="113"/>
      <c r="AA168" s="113"/>
      <c r="AB168" s="113" t="s">
        <v>78</v>
      </c>
      <c r="AC168" s="113" t="s">
        <v>78</v>
      </c>
    </row>
    <row r="169" spans="1:29" s="116" customFormat="1" ht="30" customHeight="1">
      <c r="A169" s="115">
        <v>18</v>
      </c>
      <c r="B169" s="121" t="s">
        <v>851</v>
      </c>
      <c r="C169" s="107" t="s">
        <v>853</v>
      </c>
      <c r="D169" s="107" t="s">
        <v>77</v>
      </c>
      <c r="E169" s="107"/>
      <c r="F169" s="107" t="s">
        <v>78</v>
      </c>
      <c r="G169" s="107" t="s">
        <v>854</v>
      </c>
      <c r="H169" s="112">
        <v>40000</v>
      </c>
      <c r="I169" s="111" t="s">
        <v>80</v>
      </c>
      <c r="J169" s="112"/>
      <c r="K169" s="113"/>
      <c r="L169" s="143" t="s">
        <v>859</v>
      </c>
      <c r="M169" s="107" t="s">
        <v>862</v>
      </c>
      <c r="N169" s="115">
        <v>18</v>
      </c>
      <c r="O169" s="107"/>
      <c r="P169" s="107"/>
      <c r="Q169" s="107" t="s">
        <v>88</v>
      </c>
      <c r="R169" s="107" t="s">
        <v>372</v>
      </c>
      <c r="S169" s="107" t="s">
        <v>372</v>
      </c>
      <c r="T169" s="107" t="s">
        <v>353</v>
      </c>
      <c r="U169" s="107" t="s">
        <v>353</v>
      </c>
      <c r="V169" s="107" t="s">
        <v>353</v>
      </c>
      <c r="W169" s="107" t="s">
        <v>353</v>
      </c>
      <c r="X169" s="107" t="s">
        <v>150</v>
      </c>
      <c r="Y169" s="107" t="s">
        <v>362</v>
      </c>
      <c r="Z169" s="113"/>
      <c r="AA169" s="113"/>
      <c r="AB169" s="113" t="s">
        <v>78</v>
      </c>
      <c r="AC169" s="113" t="s">
        <v>78</v>
      </c>
    </row>
    <row r="170" spans="1:29" s="116" customFormat="1" ht="32.25" customHeight="1">
      <c r="A170" s="107">
        <v>19</v>
      </c>
      <c r="B170" s="121" t="s">
        <v>864</v>
      </c>
      <c r="C170" s="107" t="s">
        <v>374</v>
      </c>
      <c r="D170" s="107" t="s">
        <v>77</v>
      </c>
      <c r="E170" s="107"/>
      <c r="F170" s="107" t="s">
        <v>78</v>
      </c>
      <c r="G170" s="107" t="s">
        <v>854</v>
      </c>
      <c r="H170" s="112">
        <v>3500000</v>
      </c>
      <c r="I170" s="111" t="s">
        <v>80</v>
      </c>
      <c r="J170" s="112"/>
      <c r="K170" s="113"/>
      <c r="L170" s="143" t="s">
        <v>865</v>
      </c>
      <c r="M170" s="107" t="s">
        <v>866</v>
      </c>
      <c r="N170" s="107">
        <v>19</v>
      </c>
      <c r="O170" s="107"/>
      <c r="P170" s="107"/>
      <c r="Q170" s="107" t="s">
        <v>88</v>
      </c>
      <c r="R170" s="107" t="s">
        <v>372</v>
      </c>
      <c r="S170" s="107" t="s">
        <v>372</v>
      </c>
      <c r="T170" s="107" t="s">
        <v>353</v>
      </c>
      <c r="U170" s="107" t="s">
        <v>353</v>
      </c>
      <c r="V170" s="107" t="s">
        <v>353</v>
      </c>
      <c r="W170" s="107" t="s">
        <v>353</v>
      </c>
      <c r="X170" s="107" t="s">
        <v>150</v>
      </c>
      <c r="Y170" s="107" t="s">
        <v>362</v>
      </c>
      <c r="Z170" s="113"/>
      <c r="AA170" s="113"/>
      <c r="AB170" s="113" t="s">
        <v>78</v>
      </c>
      <c r="AC170" s="113" t="s">
        <v>867</v>
      </c>
    </row>
    <row r="171" spans="1:29" s="116" customFormat="1" ht="132.75" customHeight="1">
      <c r="A171" s="115">
        <v>20</v>
      </c>
      <c r="B171" s="327" t="s">
        <v>672</v>
      </c>
      <c r="C171" s="328"/>
      <c r="D171" s="328"/>
      <c r="E171" s="328"/>
      <c r="F171" s="328"/>
      <c r="G171" s="329"/>
      <c r="H171" s="112">
        <v>990966.51</v>
      </c>
      <c r="I171" s="111" t="s">
        <v>148</v>
      </c>
      <c r="J171" s="112"/>
      <c r="K171" s="161"/>
      <c r="L171" s="143"/>
      <c r="M171" s="107" t="s">
        <v>673</v>
      </c>
      <c r="N171" s="115">
        <v>20</v>
      </c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61"/>
      <c r="AA171" s="161"/>
      <c r="AB171" s="161"/>
      <c r="AC171" s="161"/>
    </row>
    <row r="172" spans="1:29" ht="27" customHeight="1">
      <c r="A172" s="315"/>
      <c r="B172" s="315"/>
      <c r="C172" s="315"/>
      <c r="D172" s="315"/>
      <c r="E172" s="315"/>
      <c r="F172" s="315"/>
      <c r="G172" s="315"/>
      <c r="H172" s="236" t="s">
        <v>0</v>
      </c>
      <c r="I172" s="29"/>
      <c r="J172" s="39">
        <f>H171+H170+H169+H168+H167+H166+H165+H164+J163+J162+J161+J160+J159+J158+J157+J156+H155+J154+J153+H152</f>
        <v>24872051.319999997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s="116" customFormat="1" ht="28.5" customHeight="1">
      <c r="A173" s="317" t="s">
        <v>500</v>
      </c>
      <c r="B173" s="317"/>
      <c r="C173" s="317"/>
      <c r="D173" s="317"/>
      <c r="E173" s="317"/>
      <c r="F173" s="317"/>
      <c r="G173" s="317"/>
      <c r="H173" s="317"/>
      <c r="I173" s="141"/>
      <c r="J173" s="141"/>
      <c r="K173" s="122"/>
      <c r="L173" s="142"/>
      <c r="M173" s="122"/>
      <c r="N173" s="12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</row>
    <row r="174" spans="1:29" s="116" customFormat="1" ht="51.75" customHeight="1">
      <c r="A174" s="107">
        <v>1</v>
      </c>
      <c r="B174" s="121" t="s">
        <v>689</v>
      </c>
      <c r="C174" s="107"/>
      <c r="D174" s="107" t="s">
        <v>253</v>
      </c>
      <c r="E174" s="107" t="s">
        <v>573</v>
      </c>
      <c r="F174" s="107" t="s">
        <v>573</v>
      </c>
      <c r="G174" s="107">
        <v>1964</v>
      </c>
      <c r="H174" s="124"/>
      <c r="I174" s="120" t="s">
        <v>80</v>
      </c>
      <c r="J174" s="112">
        <v>10164000</v>
      </c>
      <c r="K174" s="113">
        <v>3301.88</v>
      </c>
      <c r="L174" s="114" t="s">
        <v>699</v>
      </c>
      <c r="M174" s="107" t="s">
        <v>393</v>
      </c>
      <c r="N174" s="107">
        <v>1</v>
      </c>
      <c r="O174" s="121"/>
      <c r="P174" s="115" t="s">
        <v>1194</v>
      </c>
      <c r="Q174" s="107" t="s">
        <v>701</v>
      </c>
      <c r="R174" s="107" t="s">
        <v>394</v>
      </c>
      <c r="S174" s="107" t="s">
        <v>395</v>
      </c>
      <c r="T174" s="107" t="s">
        <v>353</v>
      </c>
      <c r="U174" s="107" t="s">
        <v>353</v>
      </c>
      <c r="V174" s="107" t="s">
        <v>353</v>
      </c>
      <c r="W174" s="107" t="s">
        <v>353</v>
      </c>
      <c r="X174" s="107" t="s">
        <v>705</v>
      </c>
      <c r="Y174" s="107" t="s">
        <v>353</v>
      </c>
      <c r="Z174" s="113">
        <v>3301.88</v>
      </c>
      <c r="AA174" s="113">
        <v>3</v>
      </c>
      <c r="AB174" s="113" t="s">
        <v>253</v>
      </c>
      <c r="AC174" s="113" t="s">
        <v>573</v>
      </c>
    </row>
    <row r="175" spans="1:29" s="116" customFormat="1" ht="30.75" customHeight="1">
      <c r="A175" s="107">
        <v>2</v>
      </c>
      <c r="B175" s="121" t="s">
        <v>690</v>
      </c>
      <c r="C175" s="107" t="s">
        <v>399</v>
      </c>
      <c r="D175" s="107" t="s">
        <v>253</v>
      </c>
      <c r="E175" s="107" t="s">
        <v>573</v>
      </c>
      <c r="F175" s="107" t="s">
        <v>573</v>
      </c>
      <c r="G175" s="107">
        <v>1964</v>
      </c>
      <c r="H175" s="124"/>
      <c r="I175" s="120" t="s">
        <v>80</v>
      </c>
      <c r="J175" s="112">
        <v>262000</v>
      </c>
      <c r="K175" s="113">
        <v>107.4</v>
      </c>
      <c r="L175" s="143" t="s">
        <v>400</v>
      </c>
      <c r="M175" s="107" t="s">
        <v>393</v>
      </c>
      <c r="N175" s="107">
        <v>2</v>
      </c>
      <c r="O175" s="121"/>
      <c r="P175" s="107"/>
      <c r="Q175" s="107" t="s">
        <v>371</v>
      </c>
      <c r="R175" s="107" t="s">
        <v>401</v>
      </c>
      <c r="S175" s="107" t="s">
        <v>402</v>
      </c>
      <c r="T175" s="107" t="s">
        <v>353</v>
      </c>
      <c r="U175" s="107" t="s">
        <v>150</v>
      </c>
      <c r="V175" s="107" t="s">
        <v>150</v>
      </c>
      <c r="W175" s="107" t="s">
        <v>404</v>
      </c>
      <c r="X175" s="107" t="s">
        <v>403</v>
      </c>
      <c r="Y175" s="107" t="s">
        <v>353</v>
      </c>
      <c r="Z175" s="113">
        <v>107.4</v>
      </c>
      <c r="AA175" s="113">
        <v>1</v>
      </c>
      <c r="AB175" s="113" t="s">
        <v>573</v>
      </c>
      <c r="AC175" s="113" t="s">
        <v>573</v>
      </c>
    </row>
    <row r="176" spans="1:29" s="116" customFormat="1" ht="31.5" customHeight="1">
      <c r="A176" s="107">
        <v>3</v>
      </c>
      <c r="B176" s="121" t="s">
        <v>691</v>
      </c>
      <c r="C176" s="107" t="s">
        <v>399</v>
      </c>
      <c r="D176" s="107" t="s">
        <v>253</v>
      </c>
      <c r="E176" s="107" t="s">
        <v>573</v>
      </c>
      <c r="F176" s="107" t="s">
        <v>573</v>
      </c>
      <c r="G176" s="107">
        <v>1964</v>
      </c>
      <c r="H176" s="124"/>
      <c r="I176" s="120" t="s">
        <v>80</v>
      </c>
      <c r="J176" s="112">
        <v>98000</v>
      </c>
      <c r="K176" s="113">
        <v>40</v>
      </c>
      <c r="L176" s="143" t="s">
        <v>400</v>
      </c>
      <c r="M176" s="107" t="s">
        <v>700</v>
      </c>
      <c r="N176" s="107">
        <v>3</v>
      </c>
      <c r="O176" s="121"/>
      <c r="P176" s="107"/>
      <c r="Q176" s="107" t="s">
        <v>371</v>
      </c>
      <c r="R176" s="107" t="s">
        <v>401</v>
      </c>
      <c r="S176" s="107" t="s">
        <v>402</v>
      </c>
      <c r="T176" s="107" t="s">
        <v>353</v>
      </c>
      <c r="U176" s="107" t="s">
        <v>150</v>
      </c>
      <c r="V176" s="107" t="s">
        <v>150</v>
      </c>
      <c r="W176" s="107" t="s">
        <v>404</v>
      </c>
      <c r="X176" s="107" t="s">
        <v>403</v>
      </c>
      <c r="Y176" s="107" t="s">
        <v>353</v>
      </c>
      <c r="Z176" s="113">
        <v>40</v>
      </c>
      <c r="AA176" s="113">
        <v>1</v>
      </c>
      <c r="AB176" s="113" t="s">
        <v>573</v>
      </c>
      <c r="AC176" s="113" t="s">
        <v>573</v>
      </c>
    </row>
    <row r="177" spans="1:29" s="116" customFormat="1" ht="39.75" customHeight="1">
      <c r="A177" s="107">
        <v>4</v>
      </c>
      <c r="B177" s="121" t="s">
        <v>692</v>
      </c>
      <c r="C177" s="107" t="s">
        <v>399</v>
      </c>
      <c r="D177" s="107" t="s">
        <v>253</v>
      </c>
      <c r="E177" s="107" t="s">
        <v>573</v>
      </c>
      <c r="F177" s="107" t="s">
        <v>573</v>
      </c>
      <c r="G177" s="107">
        <v>2004</v>
      </c>
      <c r="H177" s="124"/>
      <c r="I177" s="120" t="s">
        <v>80</v>
      </c>
      <c r="J177" s="112">
        <v>58000</v>
      </c>
      <c r="K177" s="113">
        <v>23.94</v>
      </c>
      <c r="L177" s="143" t="s">
        <v>400</v>
      </c>
      <c r="M177" s="107" t="s">
        <v>393</v>
      </c>
      <c r="N177" s="107">
        <v>4</v>
      </c>
      <c r="O177" s="121"/>
      <c r="P177" s="107"/>
      <c r="Q177" s="107" t="s">
        <v>371</v>
      </c>
      <c r="R177" s="107" t="s">
        <v>702</v>
      </c>
      <c r="S177" s="107" t="s">
        <v>159</v>
      </c>
      <c r="T177" s="107" t="s">
        <v>353</v>
      </c>
      <c r="U177" s="107" t="s">
        <v>353</v>
      </c>
      <c r="V177" s="107" t="s">
        <v>353</v>
      </c>
      <c r="W177" s="107" t="s">
        <v>353</v>
      </c>
      <c r="X177" s="107" t="s">
        <v>403</v>
      </c>
      <c r="Y177" s="107" t="s">
        <v>353</v>
      </c>
      <c r="Z177" s="113">
        <v>23.94</v>
      </c>
      <c r="AA177" s="113">
        <v>1</v>
      </c>
      <c r="AB177" s="113" t="s">
        <v>573</v>
      </c>
      <c r="AC177" s="113" t="s">
        <v>573</v>
      </c>
    </row>
    <row r="178" spans="1:29" s="116" customFormat="1" ht="24" customHeight="1">
      <c r="A178" s="107">
        <v>5</v>
      </c>
      <c r="B178" s="121" t="s">
        <v>693</v>
      </c>
      <c r="C178" s="121"/>
      <c r="D178" s="107" t="s">
        <v>253</v>
      </c>
      <c r="E178" s="107" t="s">
        <v>573</v>
      </c>
      <c r="F178" s="107" t="s">
        <v>573</v>
      </c>
      <c r="G178" s="107">
        <v>2020</v>
      </c>
      <c r="H178" s="124">
        <v>194481.45</v>
      </c>
      <c r="I178" s="111" t="s">
        <v>148</v>
      </c>
      <c r="J178" s="120"/>
      <c r="K178" s="113"/>
      <c r="L178" s="143" t="s">
        <v>396</v>
      </c>
      <c r="M178" s="107" t="s">
        <v>393</v>
      </c>
      <c r="N178" s="107">
        <v>5</v>
      </c>
      <c r="O178" s="121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13"/>
      <c r="AA178" s="113"/>
      <c r="AB178" s="113"/>
      <c r="AC178" s="113"/>
    </row>
    <row r="179" spans="1:29" s="116" customFormat="1" ht="25.5" customHeight="1">
      <c r="A179" s="107">
        <v>6</v>
      </c>
      <c r="B179" s="121" t="s">
        <v>694</v>
      </c>
      <c r="C179" s="121"/>
      <c r="D179" s="107" t="s">
        <v>253</v>
      </c>
      <c r="E179" s="107" t="s">
        <v>573</v>
      </c>
      <c r="F179" s="107" t="s">
        <v>573</v>
      </c>
      <c r="G179" s="107">
        <v>2013</v>
      </c>
      <c r="H179" s="124"/>
      <c r="I179" s="111" t="s">
        <v>148</v>
      </c>
      <c r="J179" s="120">
        <v>481000</v>
      </c>
      <c r="K179" s="113">
        <v>91.93</v>
      </c>
      <c r="L179" s="143" t="s">
        <v>397</v>
      </c>
      <c r="M179" s="107" t="s">
        <v>393</v>
      </c>
      <c r="N179" s="107">
        <v>6</v>
      </c>
      <c r="O179" s="121"/>
      <c r="P179" s="107"/>
      <c r="Q179" s="107" t="s">
        <v>703</v>
      </c>
      <c r="R179" s="107" t="s">
        <v>704</v>
      </c>
      <c r="S179" s="107" t="s">
        <v>398</v>
      </c>
      <c r="T179" s="107" t="s">
        <v>353</v>
      </c>
      <c r="U179" s="107" t="s">
        <v>353</v>
      </c>
      <c r="V179" s="107" t="s">
        <v>353</v>
      </c>
      <c r="W179" s="107" t="s">
        <v>353</v>
      </c>
      <c r="X179" s="107" t="s">
        <v>403</v>
      </c>
      <c r="Y179" s="107" t="s">
        <v>353</v>
      </c>
      <c r="Z179" s="113">
        <v>91.93</v>
      </c>
      <c r="AA179" s="113">
        <v>1</v>
      </c>
      <c r="AB179" s="113" t="s">
        <v>573</v>
      </c>
      <c r="AC179" s="113" t="s">
        <v>573</v>
      </c>
    </row>
    <row r="180" spans="1:29" s="116" customFormat="1" ht="30" customHeight="1">
      <c r="A180" s="107">
        <v>7</v>
      </c>
      <c r="B180" s="121" t="s">
        <v>695</v>
      </c>
      <c r="C180" s="121"/>
      <c r="D180" s="107" t="s">
        <v>253</v>
      </c>
      <c r="E180" s="107" t="s">
        <v>573</v>
      </c>
      <c r="F180" s="107" t="s">
        <v>573</v>
      </c>
      <c r="G180" s="107">
        <v>2013</v>
      </c>
      <c r="H180" s="124">
        <v>108856.31</v>
      </c>
      <c r="I180" s="111" t="s">
        <v>148</v>
      </c>
      <c r="J180" s="120"/>
      <c r="K180" s="113"/>
      <c r="L180" s="143" t="s">
        <v>396</v>
      </c>
      <c r="M180" s="107" t="s">
        <v>393</v>
      </c>
      <c r="N180" s="107">
        <v>7</v>
      </c>
      <c r="O180" s="121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13"/>
      <c r="AA180" s="113"/>
      <c r="AB180" s="113"/>
      <c r="AC180" s="113"/>
    </row>
    <row r="181" spans="1:29" s="116" customFormat="1" ht="27" customHeight="1">
      <c r="A181" s="107">
        <v>8</v>
      </c>
      <c r="B181" s="121" t="s">
        <v>696</v>
      </c>
      <c r="C181" s="121"/>
      <c r="D181" s="107" t="s">
        <v>253</v>
      </c>
      <c r="E181" s="107" t="s">
        <v>573</v>
      </c>
      <c r="F181" s="107" t="s">
        <v>573</v>
      </c>
      <c r="G181" s="107">
        <v>2013</v>
      </c>
      <c r="H181" s="124">
        <v>298603.08</v>
      </c>
      <c r="I181" s="120" t="s">
        <v>80</v>
      </c>
      <c r="J181" s="112"/>
      <c r="K181" s="113"/>
      <c r="L181" s="143" t="s">
        <v>396</v>
      </c>
      <c r="M181" s="107" t="s">
        <v>393</v>
      </c>
      <c r="N181" s="107">
        <v>8</v>
      </c>
      <c r="O181" s="121"/>
      <c r="P181" s="115"/>
      <c r="Q181" s="107"/>
      <c r="R181" s="107"/>
      <c r="S181" s="107"/>
      <c r="T181" s="107"/>
      <c r="U181" s="107"/>
      <c r="V181" s="107"/>
      <c r="W181" s="107"/>
      <c r="X181" s="107"/>
      <c r="Y181" s="107"/>
      <c r="Z181" s="113"/>
      <c r="AA181" s="113"/>
      <c r="AB181" s="113"/>
      <c r="AC181" s="113"/>
    </row>
    <row r="182" spans="1:29" s="116" customFormat="1" ht="28.5" customHeight="1">
      <c r="A182" s="107">
        <v>9</v>
      </c>
      <c r="B182" s="121" t="s">
        <v>697</v>
      </c>
      <c r="C182" s="121"/>
      <c r="D182" s="107" t="s">
        <v>253</v>
      </c>
      <c r="E182" s="107" t="s">
        <v>573</v>
      </c>
      <c r="F182" s="107" t="s">
        <v>573</v>
      </c>
      <c r="G182" s="107">
        <v>2013</v>
      </c>
      <c r="H182" s="124">
        <v>599683.57999999996</v>
      </c>
      <c r="I182" s="120" t="s">
        <v>80</v>
      </c>
      <c r="J182" s="112"/>
      <c r="K182" s="113"/>
      <c r="L182" s="143" t="s">
        <v>396</v>
      </c>
      <c r="M182" s="107" t="s">
        <v>393</v>
      </c>
      <c r="N182" s="107">
        <v>9</v>
      </c>
      <c r="O182" s="121"/>
      <c r="P182" s="115"/>
      <c r="Q182" s="107"/>
      <c r="R182" s="107"/>
      <c r="S182" s="107"/>
      <c r="T182" s="107"/>
      <c r="U182" s="107"/>
      <c r="V182" s="107"/>
      <c r="W182" s="107"/>
      <c r="X182" s="107"/>
      <c r="Y182" s="107"/>
      <c r="Z182" s="113"/>
      <c r="AA182" s="113"/>
      <c r="AB182" s="113"/>
      <c r="AC182" s="113"/>
    </row>
    <row r="183" spans="1:29" s="116" customFormat="1" ht="30" customHeight="1">
      <c r="A183" s="107">
        <v>10</v>
      </c>
      <c r="B183" s="121" t="s">
        <v>698</v>
      </c>
      <c r="C183" s="121"/>
      <c r="D183" s="107" t="s">
        <v>253</v>
      </c>
      <c r="E183" s="107" t="s">
        <v>573</v>
      </c>
      <c r="F183" s="107" t="s">
        <v>573</v>
      </c>
      <c r="G183" s="107">
        <v>2013</v>
      </c>
      <c r="H183" s="124">
        <v>108856.31</v>
      </c>
      <c r="I183" s="120" t="s">
        <v>80</v>
      </c>
      <c r="J183" s="112"/>
      <c r="K183" s="113"/>
      <c r="L183" s="143"/>
      <c r="M183" s="107" t="s">
        <v>393</v>
      </c>
      <c r="N183" s="107">
        <v>10</v>
      </c>
      <c r="O183" s="121"/>
      <c r="P183" s="115"/>
      <c r="Q183" s="121"/>
      <c r="R183" s="121"/>
      <c r="S183" s="121"/>
      <c r="T183" s="107"/>
      <c r="U183" s="107"/>
      <c r="V183" s="107"/>
      <c r="W183" s="107"/>
      <c r="X183" s="107"/>
      <c r="Y183" s="107"/>
      <c r="Z183" s="113"/>
      <c r="AA183" s="113"/>
      <c r="AB183" s="113"/>
      <c r="AC183" s="113"/>
    </row>
    <row r="184" spans="1:29" ht="20.45" customHeight="1">
      <c r="A184" s="315"/>
      <c r="B184" s="315"/>
      <c r="C184" s="315"/>
      <c r="D184" s="315"/>
      <c r="E184" s="315"/>
      <c r="F184" s="315"/>
      <c r="G184" s="315"/>
      <c r="H184" s="236" t="s">
        <v>0</v>
      </c>
      <c r="I184" s="29"/>
      <c r="J184" s="39">
        <f>H183+H182+H181+H180+J179+H178+J177+J176+J175+J174</f>
        <v>12373480.73</v>
      </c>
      <c r="K184" s="15"/>
      <c r="L184" s="15"/>
      <c r="M184" s="10"/>
      <c r="N184" s="10"/>
      <c r="O184" s="15"/>
      <c r="P184" s="10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ht="21.75" customHeight="1">
      <c r="A185" s="314" t="s">
        <v>495</v>
      </c>
      <c r="B185" s="314"/>
      <c r="C185" s="314"/>
      <c r="D185" s="314"/>
      <c r="E185" s="314"/>
      <c r="F185" s="314"/>
      <c r="G185" s="314"/>
      <c r="H185" s="314"/>
      <c r="I185" s="21"/>
      <c r="J185" s="21"/>
      <c r="K185" s="15"/>
      <c r="L185" s="16"/>
      <c r="M185" s="15"/>
      <c r="N185" s="15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 s="116" customFormat="1" ht="93.75" customHeight="1">
      <c r="A186" s="107">
        <v>1</v>
      </c>
      <c r="B186" s="126" t="s">
        <v>406</v>
      </c>
      <c r="C186" s="127" t="s">
        <v>407</v>
      </c>
      <c r="D186" s="127" t="s">
        <v>77</v>
      </c>
      <c r="E186" s="127" t="s">
        <v>78</v>
      </c>
      <c r="F186" s="127" t="s">
        <v>78</v>
      </c>
      <c r="G186" s="135" t="s">
        <v>142</v>
      </c>
      <c r="H186" s="131"/>
      <c r="I186" s="120" t="s">
        <v>148</v>
      </c>
      <c r="J186" s="136">
        <v>4143000</v>
      </c>
      <c r="K186" s="113">
        <v>1346</v>
      </c>
      <c r="L186" s="107" t="s">
        <v>571</v>
      </c>
      <c r="M186" s="107" t="s">
        <v>415</v>
      </c>
      <c r="N186" s="107">
        <v>1</v>
      </c>
      <c r="O186" s="107"/>
      <c r="P186" s="107" t="s">
        <v>1196</v>
      </c>
      <c r="Q186" s="127" t="s">
        <v>408</v>
      </c>
      <c r="R186" s="127" t="s">
        <v>394</v>
      </c>
      <c r="S186" s="107" t="s">
        <v>572</v>
      </c>
      <c r="T186" s="127" t="s">
        <v>352</v>
      </c>
      <c r="U186" s="127" t="s">
        <v>352</v>
      </c>
      <c r="V186" s="127" t="s">
        <v>352</v>
      </c>
      <c r="W186" s="127" t="s">
        <v>352</v>
      </c>
      <c r="X186" s="127" t="s">
        <v>150</v>
      </c>
      <c r="Y186" s="127" t="s">
        <v>352</v>
      </c>
      <c r="Z186" s="130">
        <v>1346</v>
      </c>
      <c r="AA186" s="127">
        <v>2</v>
      </c>
      <c r="AB186" s="127" t="s">
        <v>573</v>
      </c>
      <c r="AC186" s="130" t="s">
        <v>573</v>
      </c>
    </row>
    <row r="187" spans="1:29" s="116" customFormat="1" ht="60" customHeight="1">
      <c r="A187" s="107">
        <v>2</v>
      </c>
      <c r="B187" s="126" t="s">
        <v>409</v>
      </c>
      <c r="C187" s="127" t="s">
        <v>410</v>
      </c>
      <c r="D187" s="127" t="s">
        <v>77</v>
      </c>
      <c r="E187" s="127" t="s">
        <v>78</v>
      </c>
      <c r="F187" s="127" t="s">
        <v>78</v>
      </c>
      <c r="G187" s="135" t="s">
        <v>142</v>
      </c>
      <c r="H187" s="137">
        <v>479609.47</v>
      </c>
      <c r="I187" s="120" t="s">
        <v>148</v>
      </c>
      <c r="J187" s="138"/>
      <c r="K187" s="113">
        <v>67.75</v>
      </c>
      <c r="L187" s="107" t="s">
        <v>571</v>
      </c>
      <c r="M187" s="107" t="s">
        <v>415</v>
      </c>
      <c r="N187" s="107">
        <v>2</v>
      </c>
      <c r="O187" s="107"/>
      <c r="P187" s="107" t="s">
        <v>1197</v>
      </c>
      <c r="Q187" s="127" t="s">
        <v>411</v>
      </c>
      <c r="R187" s="127" t="s">
        <v>394</v>
      </c>
      <c r="S187" s="107" t="s">
        <v>572</v>
      </c>
      <c r="T187" s="127" t="s">
        <v>352</v>
      </c>
      <c r="U187" s="127" t="s">
        <v>352</v>
      </c>
      <c r="V187" s="127" t="s">
        <v>352</v>
      </c>
      <c r="W187" s="127" t="s">
        <v>352</v>
      </c>
      <c r="X187" s="127" t="s">
        <v>150</v>
      </c>
      <c r="Y187" s="127" t="s">
        <v>352</v>
      </c>
      <c r="Z187" s="130">
        <v>68</v>
      </c>
      <c r="AA187" s="127">
        <v>1</v>
      </c>
      <c r="AB187" s="127" t="s">
        <v>573</v>
      </c>
      <c r="AC187" s="130" t="s">
        <v>573</v>
      </c>
    </row>
    <row r="188" spans="1:29" s="116" customFormat="1" ht="30" customHeight="1">
      <c r="A188" s="107">
        <v>3</v>
      </c>
      <c r="B188" s="117" t="s">
        <v>412</v>
      </c>
      <c r="C188" s="107" t="s">
        <v>413</v>
      </c>
      <c r="D188" s="107" t="s">
        <v>77</v>
      </c>
      <c r="E188" s="107" t="s">
        <v>78</v>
      </c>
      <c r="F188" s="107" t="s">
        <v>78</v>
      </c>
      <c r="G188" s="118" t="s">
        <v>142</v>
      </c>
      <c r="H188" s="119">
        <v>10688.46</v>
      </c>
      <c r="I188" s="111" t="s">
        <v>148</v>
      </c>
      <c r="J188" s="120"/>
      <c r="K188" s="113"/>
      <c r="L188" s="107"/>
      <c r="M188" s="107" t="s">
        <v>415</v>
      </c>
      <c r="N188" s="107">
        <v>3</v>
      </c>
      <c r="O188" s="107"/>
      <c r="P188" s="121"/>
      <c r="Q188" s="107" t="s">
        <v>414</v>
      </c>
      <c r="R188" s="107"/>
      <c r="S188" s="107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</row>
    <row r="189" spans="1:29" s="116" customFormat="1" ht="30" customHeight="1">
      <c r="A189" s="107">
        <v>4</v>
      </c>
      <c r="B189" s="121" t="s">
        <v>539</v>
      </c>
      <c r="C189" s="107" t="s">
        <v>539</v>
      </c>
      <c r="D189" s="107" t="s">
        <v>77</v>
      </c>
      <c r="E189" s="107" t="s">
        <v>78</v>
      </c>
      <c r="F189" s="107" t="s">
        <v>78</v>
      </c>
      <c r="G189" s="107">
        <v>2017</v>
      </c>
      <c r="H189" s="123">
        <v>27966.62</v>
      </c>
      <c r="I189" s="111" t="s">
        <v>148</v>
      </c>
      <c r="J189" s="120"/>
      <c r="K189" s="107"/>
      <c r="L189" s="124"/>
      <c r="M189" s="107" t="s">
        <v>415</v>
      </c>
      <c r="N189" s="107">
        <v>4</v>
      </c>
      <c r="O189" s="107"/>
      <c r="P189" s="121"/>
      <c r="Q189" s="107" t="s">
        <v>540</v>
      </c>
      <c r="R189" s="125"/>
      <c r="S189" s="107"/>
      <c r="T189" s="113"/>
      <c r="U189" s="121"/>
      <c r="V189" s="121"/>
      <c r="W189" s="121"/>
      <c r="X189" s="121"/>
      <c r="Y189" s="121"/>
      <c r="Z189" s="121"/>
      <c r="AA189" s="121"/>
      <c r="AB189" s="121"/>
      <c r="AC189" s="122"/>
    </row>
    <row r="190" spans="1:29" s="116" customFormat="1" ht="55.5" customHeight="1">
      <c r="A190" s="107">
        <v>5</v>
      </c>
      <c r="B190" s="126" t="s">
        <v>605</v>
      </c>
      <c r="C190" s="127" t="s">
        <v>436</v>
      </c>
      <c r="D190" s="127" t="s">
        <v>77</v>
      </c>
      <c r="E190" s="127"/>
      <c r="F190" s="127" t="s">
        <v>78</v>
      </c>
      <c r="G190" s="127">
        <v>1978</v>
      </c>
      <c r="H190" s="128"/>
      <c r="I190" s="111" t="s">
        <v>80</v>
      </c>
      <c r="J190" s="112">
        <v>2196000</v>
      </c>
      <c r="K190" s="107">
        <v>469</v>
      </c>
      <c r="L190" s="127" t="s">
        <v>706</v>
      </c>
      <c r="M190" s="107" t="s">
        <v>450</v>
      </c>
      <c r="N190" s="107">
        <v>5</v>
      </c>
      <c r="O190" s="129"/>
      <c r="P190" s="121"/>
      <c r="Q190" s="129" t="s">
        <v>437</v>
      </c>
      <c r="R190" s="129" t="s">
        <v>438</v>
      </c>
      <c r="S190" s="129" t="s">
        <v>439</v>
      </c>
      <c r="T190" s="127" t="s">
        <v>352</v>
      </c>
      <c r="U190" s="127" t="s">
        <v>352</v>
      </c>
      <c r="V190" s="127" t="s">
        <v>352</v>
      </c>
      <c r="W190" s="127" t="s">
        <v>352</v>
      </c>
      <c r="X190" s="127" t="s">
        <v>149</v>
      </c>
      <c r="Y190" s="127" t="s">
        <v>352</v>
      </c>
      <c r="Z190" s="129">
        <v>469</v>
      </c>
      <c r="AA190" s="129">
        <v>2</v>
      </c>
      <c r="AB190" s="129" t="s">
        <v>77</v>
      </c>
      <c r="AC190" s="130" t="s">
        <v>78</v>
      </c>
    </row>
    <row r="191" spans="1:29" s="116" customFormat="1" ht="30.75" customHeight="1">
      <c r="A191" s="107">
        <v>6</v>
      </c>
      <c r="B191" s="117" t="s">
        <v>441</v>
      </c>
      <c r="C191" s="107"/>
      <c r="D191" s="107"/>
      <c r="E191" s="107"/>
      <c r="F191" s="107"/>
      <c r="G191" s="107"/>
      <c r="H191" s="131">
        <v>18985.11</v>
      </c>
      <c r="I191" s="111" t="s">
        <v>148</v>
      </c>
      <c r="J191" s="120"/>
      <c r="K191" s="107"/>
      <c r="L191" s="127"/>
      <c r="M191" s="107" t="s">
        <v>451</v>
      </c>
      <c r="N191" s="107">
        <v>6</v>
      </c>
      <c r="O191" s="122"/>
      <c r="P191" s="121"/>
      <c r="Q191" s="127"/>
      <c r="R191" s="132"/>
      <c r="S191" s="122"/>
      <c r="T191" s="121"/>
      <c r="U191" s="121"/>
      <c r="V191" s="121"/>
      <c r="W191" s="121"/>
      <c r="X191" s="121"/>
      <c r="Y191" s="121"/>
      <c r="Z191" s="122"/>
      <c r="AA191" s="122"/>
      <c r="AB191" s="122"/>
      <c r="AC191" s="122"/>
    </row>
    <row r="192" spans="1:29" s="116" customFormat="1" ht="26.25" customHeight="1">
      <c r="A192" s="107">
        <v>7</v>
      </c>
      <c r="B192" s="117" t="s">
        <v>440</v>
      </c>
      <c r="C192" s="107"/>
      <c r="D192" s="107"/>
      <c r="E192" s="107"/>
      <c r="F192" s="107"/>
      <c r="G192" s="107"/>
      <c r="H192" s="131">
        <v>1257.5</v>
      </c>
      <c r="I192" s="111" t="s">
        <v>148</v>
      </c>
      <c r="J192" s="120"/>
      <c r="K192" s="107"/>
      <c r="L192" s="127"/>
      <c r="M192" s="107" t="s">
        <v>451</v>
      </c>
      <c r="N192" s="107">
        <v>7</v>
      </c>
      <c r="O192" s="121"/>
      <c r="P192" s="121"/>
      <c r="Q192" s="127"/>
      <c r="R192" s="121"/>
      <c r="S192" s="121"/>
      <c r="T192" s="121"/>
      <c r="U192" s="121"/>
      <c r="V192" s="121"/>
      <c r="W192" s="121"/>
      <c r="X192" s="121"/>
      <c r="Y192" s="121"/>
      <c r="Z192" s="122"/>
      <c r="AA192" s="122"/>
      <c r="AB192" s="122"/>
      <c r="AC192" s="122"/>
    </row>
    <row r="193" spans="1:29" s="116" customFormat="1" ht="29.25" customHeight="1">
      <c r="A193" s="107">
        <v>8</v>
      </c>
      <c r="B193" s="117" t="s">
        <v>421</v>
      </c>
      <c r="C193" s="107"/>
      <c r="D193" s="107"/>
      <c r="E193" s="107"/>
      <c r="F193" s="107"/>
      <c r="G193" s="107"/>
      <c r="H193" s="131">
        <v>5641.94</v>
      </c>
      <c r="I193" s="111" t="s">
        <v>148</v>
      </c>
      <c r="J193" s="111"/>
      <c r="K193" s="107"/>
      <c r="L193" s="127"/>
      <c r="M193" s="107" t="s">
        <v>451</v>
      </c>
      <c r="N193" s="107">
        <v>8</v>
      </c>
      <c r="O193" s="121"/>
      <c r="P193" s="121"/>
      <c r="Q193" s="127"/>
      <c r="R193" s="121"/>
      <c r="S193" s="121"/>
      <c r="T193" s="113"/>
      <c r="U193" s="121"/>
      <c r="V193" s="121"/>
      <c r="W193" s="121"/>
      <c r="X193" s="121"/>
      <c r="Y193" s="121"/>
      <c r="Z193" s="121"/>
      <c r="AA193" s="121"/>
      <c r="AB193" s="121"/>
      <c r="AC193" s="122"/>
    </row>
    <row r="194" spans="1:29" s="116" customFormat="1" ht="29.25" customHeight="1">
      <c r="A194" s="107">
        <v>9</v>
      </c>
      <c r="B194" s="117" t="s">
        <v>875</v>
      </c>
      <c r="C194" s="107" t="s">
        <v>828</v>
      </c>
      <c r="D194" s="107" t="s">
        <v>77</v>
      </c>
      <c r="E194" s="107" t="s">
        <v>78</v>
      </c>
      <c r="F194" s="107" t="s">
        <v>78</v>
      </c>
      <c r="G194" s="107">
        <v>2022</v>
      </c>
      <c r="H194" s="131">
        <v>918810</v>
      </c>
      <c r="I194" s="111" t="s">
        <v>148</v>
      </c>
      <c r="J194" s="111"/>
      <c r="K194" s="107"/>
      <c r="L194" s="127"/>
      <c r="M194" s="107" t="s">
        <v>876</v>
      </c>
      <c r="N194" s="107">
        <v>9</v>
      </c>
      <c r="O194" s="121"/>
      <c r="P194" s="121"/>
      <c r="Q194" s="127"/>
      <c r="R194" s="121"/>
      <c r="S194" s="121"/>
      <c r="T194" s="113"/>
      <c r="U194" s="121" t="s">
        <v>352</v>
      </c>
      <c r="V194" s="121"/>
      <c r="W194" s="121"/>
      <c r="X194" s="121"/>
      <c r="Y194" s="121"/>
      <c r="Z194" s="121">
        <v>1179.02</v>
      </c>
      <c r="AA194" s="121"/>
      <c r="AB194" s="121"/>
      <c r="AC194" s="122"/>
    </row>
    <row r="195" spans="1:29" s="116" customFormat="1" ht="24" customHeight="1">
      <c r="A195" s="316"/>
      <c r="B195" s="316"/>
      <c r="C195" s="316"/>
      <c r="D195" s="316"/>
      <c r="E195" s="316"/>
      <c r="F195" s="316"/>
      <c r="G195" s="316"/>
      <c r="H195" s="187" t="s">
        <v>0</v>
      </c>
      <c r="I195" s="112"/>
      <c r="J195" s="133">
        <f>H194+H193+H192+H191+J190+H189+H188+H187+J186</f>
        <v>7801959.0999999996</v>
      </c>
      <c r="K195" s="113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</row>
    <row r="196" spans="1:29" ht="24.75" customHeight="1">
      <c r="A196" s="314" t="s">
        <v>497</v>
      </c>
      <c r="B196" s="314"/>
      <c r="C196" s="314"/>
      <c r="D196" s="314"/>
      <c r="E196" s="314"/>
      <c r="F196" s="314"/>
      <c r="G196" s="314"/>
      <c r="H196" s="314"/>
      <c r="I196" s="21"/>
      <c r="J196" s="21"/>
      <c r="K196" s="15"/>
      <c r="L196" s="16"/>
      <c r="M196" s="15"/>
      <c r="N196" s="15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:29" s="116" customFormat="1" ht="54" customHeight="1">
      <c r="A197" s="107">
        <v>1</v>
      </c>
      <c r="B197" s="108" t="s">
        <v>713</v>
      </c>
      <c r="C197" s="109" t="s">
        <v>714</v>
      </c>
      <c r="D197" s="109" t="s">
        <v>77</v>
      </c>
      <c r="E197" s="109" t="s">
        <v>78</v>
      </c>
      <c r="F197" s="109" t="s">
        <v>78</v>
      </c>
      <c r="G197" s="109">
        <v>1961</v>
      </c>
      <c r="H197" s="110"/>
      <c r="I197" s="111" t="s">
        <v>80</v>
      </c>
      <c r="J197" s="112">
        <v>2963000</v>
      </c>
      <c r="K197" s="113">
        <v>962.65</v>
      </c>
      <c r="L197" s="114" t="s">
        <v>722</v>
      </c>
      <c r="M197" s="107" t="s">
        <v>418</v>
      </c>
      <c r="N197" s="107">
        <v>1</v>
      </c>
      <c r="O197" s="107"/>
      <c r="P197" s="107"/>
      <c r="Q197" s="107" t="s">
        <v>419</v>
      </c>
      <c r="R197" s="107" t="s">
        <v>419</v>
      </c>
      <c r="S197" s="107" t="s">
        <v>884</v>
      </c>
      <c r="T197" s="107" t="s">
        <v>353</v>
      </c>
      <c r="U197" s="107" t="s">
        <v>356</v>
      </c>
      <c r="V197" s="107" t="s">
        <v>356</v>
      </c>
      <c r="W197" s="107" t="s">
        <v>353</v>
      </c>
      <c r="X197" s="107" t="s">
        <v>149</v>
      </c>
      <c r="Y197" s="107" t="s">
        <v>353</v>
      </c>
      <c r="Z197" s="113">
        <v>963</v>
      </c>
      <c r="AA197" s="113">
        <v>2</v>
      </c>
      <c r="AB197" s="113" t="s">
        <v>78</v>
      </c>
      <c r="AC197" s="113" t="s">
        <v>78</v>
      </c>
    </row>
    <row r="198" spans="1:29" s="12" customFormat="1" ht="30" customHeight="1">
      <c r="A198" s="20">
        <v>2</v>
      </c>
      <c r="B198" s="69" t="s">
        <v>1297</v>
      </c>
      <c r="C198" s="36"/>
      <c r="D198" s="36" t="s">
        <v>77</v>
      </c>
      <c r="E198" s="36" t="s">
        <v>78</v>
      </c>
      <c r="F198" s="36" t="s">
        <v>78</v>
      </c>
      <c r="G198" s="36">
        <v>1961</v>
      </c>
      <c r="H198" s="296">
        <v>33127.26</v>
      </c>
      <c r="I198" s="102" t="s">
        <v>80</v>
      </c>
      <c r="J198" s="29"/>
      <c r="K198" s="20"/>
      <c r="L198" s="297" t="s">
        <v>149</v>
      </c>
      <c r="M198" s="20" t="s">
        <v>418</v>
      </c>
      <c r="N198" s="20">
        <v>2</v>
      </c>
      <c r="O198" s="20"/>
      <c r="P198" s="20"/>
      <c r="Q198" s="20" t="s">
        <v>419</v>
      </c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98"/>
    </row>
    <row r="199" spans="1:29" ht="30" customHeight="1">
      <c r="A199" s="9">
        <v>3</v>
      </c>
      <c r="B199" s="105" t="s">
        <v>421</v>
      </c>
      <c r="C199" s="34" t="s">
        <v>715</v>
      </c>
      <c r="D199" s="34" t="s">
        <v>77</v>
      </c>
      <c r="E199" s="34" t="s">
        <v>78</v>
      </c>
      <c r="F199" s="34" t="s">
        <v>78</v>
      </c>
      <c r="G199" s="34">
        <v>2012</v>
      </c>
      <c r="H199" s="106">
        <v>17693.689999999999</v>
      </c>
      <c r="I199" s="19" t="s">
        <v>148</v>
      </c>
      <c r="J199" s="102"/>
      <c r="K199" s="9"/>
      <c r="L199" s="103" t="s">
        <v>149</v>
      </c>
      <c r="M199" s="9" t="s">
        <v>418</v>
      </c>
      <c r="N199" s="9">
        <v>3</v>
      </c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10"/>
    </row>
    <row r="200" spans="1:29" ht="54" customHeight="1">
      <c r="A200" s="9">
        <v>4</v>
      </c>
      <c r="B200" s="105" t="s">
        <v>716</v>
      </c>
      <c r="C200" s="34" t="s">
        <v>717</v>
      </c>
      <c r="D200" s="34" t="s">
        <v>77</v>
      </c>
      <c r="E200" s="34" t="s">
        <v>78</v>
      </c>
      <c r="F200" s="34" t="s">
        <v>78</v>
      </c>
      <c r="G200" s="34" t="s">
        <v>718</v>
      </c>
      <c r="H200" s="106">
        <v>9000</v>
      </c>
      <c r="I200" s="19" t="s">
        <v>148</v>
      </c>
      <c r="J200" s="102"/>
      <c r="K200" s="9"/>
      <c r="L200" s="103" t="s">
        <v>149</v>
      </c>
      <c r="M200" s="9" t="s">
        <v>418</v>
      </c>
      <c r="N200" s="9">
        <v>4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10"/>
    </row>
    <row r="201" spans="1:29" ht="37.5" customHeight="1">
      <c r="A201" s="9">
        <v>5</v>
      </c>
      <c r="B201" s="105" t="s">
        <v>719</v>
      </c>
      <c r="C201" s="34" t="s">
        <v>720</v>
      </c>
      <c r="D201" s="34" t="s">
        <v>77</v>
      </c>
      <c r="E201" s="34" t="s">
        <v>78</v>
      </c>
      <c r="F201" s="34" t="s">
        <v>78</v>
      </c>
      <c r="G201" s="34" t="s">
        <v>721</v>
      </c>
      <c r="H201" s="106">
        <v>17998.080000000002</v>
      </c>
      <c r="I201" s="19" t="s">
        <v>148</v>
      </c>
      <c r="J201" s="102"/>
      <c r="K201" s="9"/>
      <c r="L201" s="103" t="s">
        <v>149</v>
      </c>
      <c r="M201" s="9" t="s">
        <v>418</v>
      </c>
      <c r="N201" s="9">
        <v>5</v>
      </c>
      <c r="O201" s="9"/>
      <c r="P201" s="9"/>
      <c r="Q201" s="9" t="s">
        <v>723</v>
      </c>
      <c r="R201" s="9" t="s">
        <v>724</v>
      </c>
      <c r="S201" s="9" t="s">
        <v>724</v>
      </c>
      <c r="T201" s="9"/>
      <c r="U201" s="9"/>
      <c r="V201" s="9"/>
      <c r="W201" s="9"/>
      <c r="X201" s="9"/>
      <c r="Y201" s="9"/>
      <c r="Z201" s="9"/>
      <c r="AA201" s="9"/>
      <c r="AB201" s="9"/>
      <c r="AC201" s="10"/>
    </row>
    <row r="202" spans="1:29" ht="22.15" customHeight="1">
      <c r="A202" s="315"/>
      <c r="B202" s="315"/>
      <c r="C202" s="315"/>
      <c r="D202" s="315"/>
      <c r="E202" s="315"/>
      <c r="F202" s="315"/>
      <c r="G202" s="315"/>
      <c r="H202" s="236" t="s">
        <v>0</v>
      </c>
      <c r="I202" s="29"/>
      <c r="J202" s="39">
        <f>H201+H200+H199+H198+J197</f>
        <v>3040819.03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ht="24.75" customHeight="1">
      <c r="A203" s="326" t="s">
        <v>505</v>
      </c>
      <c r="B203" s="326"/>
      <c r="C203" s="326"/>
      <c r="D203" s="326"/>
      <c r="E203" s="326"/>
      <c r="F203" s="326"/>
      <c r="G203" s="326"/>
      <c r="H203" s="326"/>
      <c r="I203" s="22"/>
      <c r="J203" s="22"/>
      <c r="K203" s="15"/>
      <c r="L203" s="16"/>
      <c r="M203" s="15"/>
      <c r="N203" s="15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:29" s="12" customFormat="1" ht="42" customHeight="1">
      <c r="A204" s="20">
        <v>1</v>
      </c>
      <c r="B204" s="92" t="s">
        <v>420</v>
      </c>
      <c r="C204" s="20" t="s">
        <v>55</v>
      </c>
      <c r="D204" s="20" t="s">
        <v>253</v>
      </c>
      <c r="E204" s="20" t="s">
        <v>573</v>
      </c>
      <c r="F204" s="20" t="s">
        <v>573</v>
      </c>
      <c r="G204" s="20" t="s">
        <v>423</v>
      </c>
      <c r="H204" s="29">
        <f>816000+4234218.21</f>
        <v>5050218.21</v>
      </c>
      <c r="I204" s="102" t="s">
        <v>148</v>
      </c>
      <c r="J204" s="29"/>
      <c r="K204" s="285">
        <v>880</v>
      </c>
      <c r="L204" s="295" t="s">
        <v>790</v>
      </c>
      <c r="M204" s="20" t="s">
        <v>791</v>
      </c>
      <c r="N204" s="20">
        <v>1</v>
      </c>
      <c r="O204" s="20" t="s">
        <v>793</v>
      </c>
      <c r="P204" s="20" t="s">
        <v>794</v>
      </c>
      <c r="Q204" s="20" t="s">
        <v>88</v>
      </c>
      <c r="R204" s="20" t="s">
        <v>419</v>
      </c>
      <c r="S204" s="20" t="s">
        <v>424</v>
      </c>
      <c r="T204" s="20" t="s">
        <v>795</v>
      </c>
      <c r="U204" s="20" t="s">
        <v>796</v>
      </c>
      <c r="V204" s="20" t="s">
        <v>796</v>
      </c>
      <c r="W204" s="20" t="s">
        <v>796</v>
      </c>
      <c r="X204" s="20" t="s">
        <v>150</v>
      </c>
      <c r="Y204" s="20" t="s">
        <v>796</v>
      </c>
      <c r="Z204" s="285" t="s">
        <v>797</v>
      </c>
      <c r="AA204" s="285">
        <v>1</v>
      </c>
      <c r="AB204" s="285" t="s">
        <v>573</v>
      </c>
      <c r="AC204" s="285" t="s">
        <v>573</v>
      </c>
    </row>
    <row r="205" spans="1:29" ht="38.25" customHeight="1">
      <c r="A205" s="9">
        <v>2</v>
      </c>
      <c r="B205" s="35" t="s">
        <v>425</v>
      </c>
      <c r="C205" s="9" t="s">
        <v>55</v>
      </c>
      <c r="D205" s="9" t="s">
        <v>253</v>
      </c>
      <c r="E205" s="9" t="s">
        <v>573</v>
      </c>
      <c r="F205" s="9" t="s">
        <v>573</v>
      </c>
      <c r="G205" s="9" t="s">
        <v>423</v>
      </c>
      <c r="H205" s="19">
        <v>381000</v>
      </c>
      <c r="I205" s="102" t="s">
        <v>80</v>
      </c>
      <c r="J205" s="29">
        <v>1096000</v>
      </c>
      <c r="K205" s="8">
        <v>234</v>
      </c>
      <c r="L205" s="103" t="s">
        <v>790</v>
      </c>
      <c r="M205" s="9" t="s">
        <v>791</v>
      </c>
      <c r="N205" s="9">
        <v>2</v>
      </c>
      <c r="O205" s="9" t="s">
        <v>793</v>
      </c>
      <c r="P205" s="9"/>
      <c r="Q205" s="9" t="s">
        <v>88</v>
      </c>
      <c r="R205" s="9" t="s">
        <v>419</v>
      </c>
      <c r="S205" s="9" t="s">
        <v>424</v>
      </c>
      <c r="T205" s="9" t="s">
        <v>795</v>
      </c>
      <c r="U205" s="9" t="s">
        <v>798</v>
      </c>
      <c r="V205" s="9" t="s">
        <v>796</v>
      </c>
      <c r="W205" s="9" t="s">
        <v>796</v>
      </c>
      <c r="X205" s="9" t="s">
        <v>150</v>
      </c>
      <c r="Y205" s="9" t="s">
        <v>796</v>
      </c>
      <c r="Z205" s="8">
        <v>234</v>
      </c>
      <c r="AA205" s="8">
        <v>2</v>
      </c>
      <c r="AB205" s="8" t="s">
        <v>253</v>
      </c>
      <c r="AC205" s="8" t="s">
        <v>573</v>
      </c>
    </row>
    <row r="206" spans="1:29" ht="31.5" customHeight="1">
      <c r="A206" s="9">
        <v>3</v>
      </c>
      <c r="B206" s="35" t="s">
        <v>426</v>
      </c>
      <c r="C206" s="9" t="s">
        <v>789</v>
      </c>
      <c r="D206" s="9" t="s">
        <v>253</v>
      </c>
      <c r="E206" s="9" t="s">
        <v>573</v>
      </c>
      <c r="F206" s="9" t="s">
        <v>573</v>
      </c>
      <c r="G206" s="9" t="s">
        <v>423</v>
      </c>
      <c r="H206" s="19">
        <v>13000</v>
      </c>
      <c r="I206" s="102" t="s">
        <v>80</v>
      </c>
      <c r="J206" s="29">
        <v>39000</v>
      </c>
      <c r="K206" s="8">
        <v>12</v>
      </c>
      <c r="L206" s="103" t="s">
        <v>87</v>
      </c>
      <c r="M206" s="9" t="s">
        <v>791</v>
      </c>
      <c r="N206" s="9">
        <v>3</v>
      </c>
      <c r="O206" s="9" t="s">
        <v>793</v>
      </c>
      <c r="P206" s="9"/>
      <c r="Q206" s="9" t="s">
        <v>88</v>
      </c>
      <c r="R206" s="9" t="s">
        <v>419</v>
      </c>
      <c r="S206" s="9" t="s">
        <v>156</v>
      </c>
      <c r="T206" s="9" t="s">
        <v>795</v>
      </c>
      <c r="U206" s="9" t="s">
        <v>362</v>
      </c>
      <c r="V206" s="9" t="s">
        <v>149</v>
      </c>
      <c r="W206" s="9" t="s">
        <v>149</v>
      </c>
      <c r="X206" s="9" t="s">
        <v>150</v>
      </c>
      <c r="Y206" s="9" t="s">
        <v>149</v>
      </c>
      <c r="Z206" s="8">
        <v>12</v>
      </c>
      <c r="AA206" s="8"/>
      <c r="AB206" s="8" t="s">
        <v>573</v>
      </c>
      <c r="AC206" s="8" t="s">
        <v>573</v>
      </c>
    </row>
    <row r="207" spans="1:29" ht="33" customHeight="1">
      <c r="A207" s="9">
        <v>4</v>
      </c>
      <c r="B207" s="35" t="s">
        <v>406</v>
      </c>
      <c r="C207" s="9" t="s">
        <v>789</v>
      </c>
      <c r="D207" s="9" t="s">
        <v>253</v>
      </c>
      <c r="E207" s="9" t="s">
        <v>573</v>
      </c>
      <c r="F207" s="9" t="s">
        <v>573</v>
      </c>
      <c r="G207" s="9">
        <v>1936</v>
      </c>
      <c r="H207" s="19" t="s">
        <v>1241</v>
      </c>
      <c r="I207" s="102" t="s">
        <v>80</v>
      </c>
      <c r="J207" s="29">
        <v>6286000</v>
      </c>
      <c r="K207" s="8">
        <v>2042</v>
      </c>
      <c r="L207" s="103" t="s">
        <v>790</v>
      </c>
      <c r="M207" s="9" t="s">
        <v>791</v>
      </c>
      <c r="N207" s="9">
        <v>4</v>
      </c>
      <c r="O207" s="9" t="s">
        <v>793</v>
      </c>
      <c r="P207" s="9"/>
      <c r="Q207" s="9" t="s">
        <v>88</v>
      </c>
      <c r="R207" s="9" t="s">
        <v>419</v>
      </c>
      <c r="S207" s="9" t="s">
        <v>427</v>
      </c>
      <c r="T207" s="9" t="s">
        <v>795</v>
      </c>
      <c r="U207" s="9" t="s">
        <v>796</v>
      </c>
      <c r="V207" s="9" t="s">
        <v>796</v>
      </c>
      <c r="W207" s="9" t="s">
        <v>796</v>
      </c>
      <c r="X207" s="9" t="s">
        <v>150</v>
      </c>
      <c r="Y207" s="9" t="s">
        <v>796</v>
      </c>
      <c r="Z207" s="8">
        <v>2042</v>
      </c>
      <c r="AA207" s="8">
        <v>4</v>
      </c>
      <c r="AB207" s="8" t="s">
        <v>799</v>
      </c>
      <c r="AC207" s="8" t="s">
        <v>573</v>
      </c>
    </row>
    <row r="208" spans="1:29" ht="30" customHeight="1">
      <c r="A208" s="9">
        <v>5</v>
      </c>
      <c r="B208" s="35" t="s">
        <v>428</v>
      </c>
      <c r="C208" s="9" t="s">
        <v>55</v>
      </c>
      <c r="D208" s="9" t="s">
        <v>253</v>
      </c>
      <c r="E208" s="9" t="s">
        <v>573</v>
      </c>
      <c r="F208" s="9" t="s">
        <v>573</v>
      </c>
      <c r="G208" s="9">
        <v>2009</v>
      </c>
      <c r="H208" s="104">
        <v>472426.7</v>
      </c>
      <c r="I208" s="19" t="s">
        <v>148</v>
      </c>
      <c r="J208" s="102"/>
      <c r="K208" s="8">
        <v>968</v>
      </c>
      <c r="L208" s="103" t="s">
        <v>792</v>
      </c>
      <c r="M208" s="9" t="s">
        <v>791</v>
      </c>
      <c r="N208" s="9">
        <v>5</v>
      </c>
      <c r="O208" s="9" t="s">
        <v>793</v>
      </c>
      <c r="P208" s="9"/>
      <c r="Q208" s="9"/>
      <c r="R208" s="9"/>
      <c r="S208" s="9"/>
      <c r="T208" s="9" t="s">
        <v>149</v>
      </c>
      <c r="U208" s="9" t="s">
        <v>149</v>
      </c>
      <c r="V208" s="9" t="s">
        <v>149</v>
      </c>
      <c r="W208" s="9" t="s">
        <v>149</v>
      </c>
      <c r="X208" s="9" t="s">
        <v>149</v>
      </c>
      <c r="Y208" s="9" t="s">
        <v>149</v>
      </c>
      <c r="Z208" s="8">
        <v>968</v>
      </c>
      <c r="AA208" s="8" t="s">
        <v>149</v>
      </c>
      <c r="AB208" s="8" t="s">
        <v>149</v>
      </c>
      <c r="AC208" s="8" t="s">
        <v>573</v>
      </c>
    </row>
    <row r="209" spans="1:258" ht="25.9" customHeight="1">
      <c r="A209" s="9">
        <v>6</v>
      </c>
      <c r="B209" s="35" t="s">
        <v>429</v>
      </c>
      <c r="C209" s="9" t="s">
        <v>55</v>
      </c>
      <c r="D209" s="9" t="s">
        <v>253</v>
      </c>
      <c r="E209" s="9" t="s">
        <v>573</v>
      </c>
      <c r="F209" s="9" t="s">
        <v>573</v>
      </c>
      <c r="G209" s="9">
        <v>2009</v>
      </c>
      <c r="H209" s="104">
        <v>57315.6</v>
      </c>
      <c r="I209" s="19" t="s">
        <v>148</v>
      </c>
      <c r="J209" s="102"/>
      <c r="K209" s="15"/>
      <c r="L209" s="103"/>
      <c r="M209" s="9" t="s">
        <v>791</v>
      </c>
      <c r="N209" s="9">
        <v>6</v>
      </c>
      <c r="O209" s="9" t="s">
        <v>793</v>
      </c>
      <c r="P209" s="9"/>
      <c r="Q209" s="9"/>
      <c r="R209" s="9"/>
      <c r="S209" s="9"/>
      <c r="T209" s="9" t="s">
        <v>149</v>
      </c>
      <c r="U209" s="9" t="s">
        <v>149</v>
      </c>
      <c r="V209" s="9" t="s">
        <v>800</v>
      </c>
      <c r="W209" s="9" t="s">
        <v>149</v>
      </c>
      <c r="X209" s="9" t="s">
        <v>149</v>
      </c>
      <c r="Y209" s="9" t="s">
        <v>149</v>
      </c>
      <c r="Z209" s="8" t="s">
        <v>149</v>
      </c>
      <c r="AA209" s="8" t="s">
        <v>149</v>
      </c>
      <c r="AB209" s="8" t="s">
        <v>149</v>
      </c>
      <c r="AC209" s="8" t="s">
        <v>573</v>
      </c>
    </row>
    <row r="210" spans="1:258" ht="21.6" customHeight="1">
      <c r="A210" s="315"/>
      <c r="B210" s="315"/>
      <c r="C210" s="315"/>
      <c r="D210" s="315"/>
      <c r="E210" s="315"/>
      <c r="F210" s="315"/>
      <c r="G210" s="315"/>
      <c r="H210" s="236" t="s">
        <v>0</v>
      </c>
      <c r="I210" s="29"/>
      <c r="J210" s="39">
        <f>H209+H208+J207+J206+J205+H204</f>
        <v>13000960.51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8"/>
      <c r="AA210" s="8"/>
      <c r="AB210" s="8"/>
      <c r="AC210" s="8"/>
    </row>
    <row r="211" spans="1:258" s="116" customFormat="1" ht="25.5" customHeight="1">
      <c r="A211" s="322" t="s">
        <v>486</v>
      </c>
      <c r="B211" s="322"/>
      <c r="C211" s="322"/>
      <c r="D211" s="322"/>
      <c r="E211" s="322"/>
      <c r="F211" s="322"/>
      <c r="G211" s="322"/>
      <c r="H211" s="322"/>
      <c r="I211" s="195"/>
      <c r="J211" s="195"/>
      <c r="K211" s="122"/>
      <c r="L211" s="142"/>
      <c r="M211" s="122"/>
      <c r="N211" s="12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</row>
    <row r="212" spans="1:258" s="150" customFormat="1" ht="51.75" customHeight="1">
      <c r="A212" s="196">
        <v>1</v>
      </c>
      <c r="B212" s="197" t="s">
        <v>831</v>
      </c>
      <c r="C212" s="196" t="s">
        <v>731</v>
      </c>
      <c r="D212" s="196" t="s">
        <v>77</v>
      </c>
      <c r="E212" s="196" t="s">
        <v>78</v>
      </c>
      <c r="F212" s="196" t="s">
        <v>78</v>
      </c>
      <c r="G212" s="196">
        <v>1960</v>
      </c>
      <c r="H212" s="154"/>
      <c r="I212" s="198" t="s">
        <v>148</v>
      </c>
      <c r="J212" s="112">
        <v>4936000</v>
      </c>
      <c r="K212" s="158">
        <v>1054</v>
      </c>
      <c r="L212" s="199" t="s">
        <v>432</v>
      </c>
      <c r="M212" s="109" t="s">
        <v>732</v>
      </c>
      <c r="N212" s="196">
        <v>1</v>
      </c>
      <c r="O212" s="196"/>
      <c r="P212" s="200"/>
      <c r="Q212" s="196" t="s">
        <v>434</v>
      </c>
      <c r="R212" s="196" t="s">
        <v>435</v>
      </c>
      <c r="S212" s="196" t="s">
        <v>733</v>
      </c>
      <c r="T212" s="196" t="s">
        <v>353</v>
      </c>
      <c r="U212" s="196" t="s">
        <v>356</v>
      </c>
      <c r="V212" s="196" t="s">
        <v>356</v>
      </c>
      <c r="W212" s="196" t="s">
        <v>353</v>
      </c>
      <c r="X212" s="196" t="s">
        <v>930</v>
      </c>
      <c r="Y212" s="196" t="s">
        <v>353</v>
      </c>
      <c r="Z212" s="201">
        <v>1054</v>
      </c>
      <c r="AA212" s="201">
        <v>2</v>
      </c>
      <c r="AB212" s="201" t="s">
        <v>77</v>
      </c>
      <c r="AC212" s="201" t="s">
        <v>78</v>
      </c>
    </row>
    <row r="213" spans="1:258" s="150" customFormat="1" ht="36" customHeight="1">
      <c r="A213" s="196">
        <v>3</v>
      </c>
      <c r="B213" s="197" t="s">
        <v>737</v>
      </c>
      <c r="C213" s="197"/>
      <c r="D213" s="197"/>
      <c r="E213" s="197"/>
      <c r="F213" s="197"/>
      <c r="G213" s="196" t="s">
        <v>817</v>
      </c>
      <c r="H213" s="154">
        <v>44076.87</v>
      </c>
      <c r="I213" s="120" t="s">
        <v>148</v>
      </c>
      <c r="J213" s="197"/>
      <c r="K213" s="158"/>
      <c r="L213" s="202"/>
      <c r="M213" s="109" t="s">
        <v>732</v>
      </c>
      <c r="N213" s="196">
        <v>3</v>
      </c>
      <c r="O213" s="196"/>
      <c r="P213" s="200"/>
      <c r="Q213" s="196"/>
      <c r="R213" s="196"/>
      <c r="S213" s="196"/>
      <c r="T213" s="196"/>
      <c r="U213" s="196"/>
      <c r="V213" s="196"/>
      <c r="W213" s="196"/>
      <c r="X213" s="196"/>
      <c r="Y213" s="196"/>
      <c r="Z213" s="203"/>
      <c r="AA213" s="203"/>
      <c r="AB213" s="203"/>
      <c r="AC213" s="203"/>
    </row>
    <row r="214" spans="1:258" s="116" customFormat="1" ht="32.25" customHeight="1">
      <c r="A214" s="109">
        <v>4</v>
      </c>
      <c r="B214" s="108" t="s">
        <v>738</v>
      </c>
      <c r="C214" s="108"/>
      <c r="D214" s="108"/>
      <c r="E214" s="108"/>
      <c r="F214" s="108"/>
      <c r="G214" s="109" t="s">
        <v>817</v>
      </c>
      <c r="H214" s="154">
        <v>82761.7</v>
      </c>
      <c r="I214" s="111" t="s">
        <v>148</v>
      </c>
      <c r="J214" s="108"/>
      <c r="K214" s="158"/>
      <c r="L214" s="204"/>
      <c r="M214" s="109" t="s">
        <v>732</v>
      </c>
      <c r="N214" s="109">
        <v>4</v>
      </c>
      <c r="O214" s="109"/>
      <c r="P214" s="200"/>
      <c r="Q214" s="109"/>
      <c r="R214" s="109"/>
      <c r="S214" s="109"/>
      <c r="T214" s="109"/>
      <c r="U214" s="109"/>
      <c r="V214" s="109"/>
      <c r="W214" s="109"/>
      <c r="X214" s="109"/>
      <c r="Y214" s="109"/>
      <c r="Z214" s="205"/>
      <c r="AA214" s="205"/>
      <c r="AB214" s="205"/>
      <c r="AC214" s="205"/>
    </row>
    <row r="215" spans="1:258" s="116" customFormat="1" ht="37.5" customHeight="1">
      <c r="A215" s="109">
        <v>5</v>
      </c>
      <c r="B215" s="108" t="s">
        <v>693</v>
      </c>
      <c r="C215" s="108"/>
      <c r="D215" s="108"/>
      <c r="E215" s="108"/>
      <c r="F215" s="108"/>
      <c r="G215" s="109" t="s">
        <v>817</v>
      </c>
      <c r="H215" s="154">
        <v>106629.54</v>
      </c>
      <c r="I215" s="111" t="s">
        <v>148</v>
      </c>
      <c r="J215" s="108"/>
      <c r="K215" s="158"/>
      <c r="L215" s="204"/>
      <c r="M215" s="109" t="s">
        <v>732</v>
      </c>
      <c r="N215" s="109">
        <v>5</v>
      </c>
      <c r="O215" s="109"/>
      <c r="P215" s="200"/>
      <c r="Q215" s="109"/>
      <c r="R215" s="109"/>
      <c r="S215" s="109"/>
      <c r="T215" s="109"/>
      <c r="U215" s="109"/>
      <c r="V215" s="109"/>
      <c r="W215" s="109"/>
      <c r="X215" s="109"/>
      <c r="Y215" s="109"/>
      <c r="Z215" s="206"/>
      <c r="AA215" s="206"/>
      <c r="AB215" s="206"/>
      <c r="AC215" s="206"/>
    </row>
    <row r="216" spans="1:258" s="116" customFormat="1" ht="21.6" customHeight="1">
      <c r="A216" s="316"/>
      <c r="B216" s="316"/>
      <c r="C216" s="316"/>
      <c r="D216" s="316"/>
      <c r="E216" s="316"/>
      <c r="F216" s="316"/>
      <c r="G216" s="316"/>
      <c r="H216" s="187" t="s">
        <v>0</v>
      </c>
      <c r="I216" s="112"/>
      <c r="J216" s="133">
        <f>H215+H214+H213+J212</f>
        <v>5169468.1100000003</v>
      </c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</row>
    <row r="217" spans="1:258" s="116" customFormat="1" ht="24.75" customHeight="1">
      <c r="A217" s="317" t="s">
        <v>946</v>
      </c>
      <c r="B217" s="317"/>
      <c r="C217" s="317"/>
      <c r="D217" s="317"/>
      <c r="E217" s="317"/>
      <c r="F217" s="317"/>
      <c r="G217" s="317"/>
      <c r="H217" s="317"/>
      <c r="I217" s="141"/>
      <c r="J217" s="141"/>
      <c r="K217" s="122"/>
      <c r="L217" s="142"/>
      <c r="M217" s="122"/>
      <c r="N217" s="12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</row>
    <row r="218" spans="1:258" s="116" customFormat="1" ht="30" customHeight="1">
      <c r="A218" s="107">
        <v>1</v>
      </c>
      <c r="B218" s="121" t="s">
        <v>406</v>
      </c>
      <c r="C218" s="107" t="s">
        <v>443</v>
      </c>
      <c r="D218" s="107" t="s">
        <v>77</v>
      </c>
      <c r="E218" s="107" t="s">
        <v>78</v>
      </c>
      <c r="F218" s="107" t="s">
        <v>78</v>
      </c>
      <c r="G218" s="107">
        <v>1960</v>
      </c>
      <c r="H218" s="207"/>
      <c r="I218" s="120" t="s">
        <v>80</v>
      </c>
      <c r="J218" s="112">
        <v>2558000</v>
      </c>
      <c r="K218" s="113">
        <v>675</v>
      </c>
      <c r="L218" s="114" t="s">
        <v>780</v>
      </c>
      <c r="M218" s="107" t="s">
        <v>1251</v>
      </c>
      <c r="N218" s="107">
        <v>1</v>
      </c>
      <c r="O218" s="115"/>
      <c r="P218" s="107" t="s">
        <v>633</v>
      </c>
      <c r="Q218" s="107" t="s">
        <v>444</v>
      </c>
      <c r="R218" s="107" t="s">
        <v>445</v>
      </c>
      <c r="S218" s="107" t="s">
        <v>781</v>
      </c>
      <c r="T218" s="107" t="s">
        <v>353</v>
      </c>
      <c r="U218" s="107" t="s">
        <v>353</v>
      </c>
      <c r="V218" s="107" t="s">
        <v>353</v>
      </c>
      <c r="W218" s="107" t="s">
        <v>353</v>
      </c>
      <c r="X218" s="107" t="s">
        <v>149</v>
      </c>
      <c r="Y218" s="107" t="s">
        <v>353</v>
      </c>
      <c r="Z218" s="113">
        <v>675</v>
      </c>
      <c r="AA218" s="113">
        <v>1</v>
      </c>
      <c r="AB218" s="113" t="s">
        <v>77</v>
      </c>
      <c r="AC218" s="113" t="s">
        <v>78</v>
      </c>
    </row>
    <row r="219" spans="1:258" s="116" customFormat="1" ht="30.6" customHeight="1">
      <c r="A219" s="107">
        <v>2</v>
      </c>
      <c r="B219" s="121" t="s">
        <v>447</v>
      </c>
      <c r="C219" s="121"/>
      <c r="D219" s="107" t="s">
        <v>77</v>
      </c>
      <c r="E219" s="107" t="s">
        <v>78</v>
      </c>
      <c r="F219" s="107" t="s">
        <v>78</v>
      </c>
      <c r="G219" s="107">
        <v>1960</v>
      </c>
      <c r="H219" s="208"/>
      <c r="I219" s="111" t="s">
        <v>80</v>
      </c>
      <c r="J219" s="112">
        <v>190000</v>
      </c>
      <c r="K219" s="113">
        <v>77.84</v>
      </c>
      <c r="L219" s="143"/>
      <c r="M219" s="107" t="s">
        <v>1251</v>
      </c>
      <c r="N219" s="107">
        <v>2</v>
      </c>
      <c r="O219" s="107"/>
      <c r="P219" s="107"/>
      <c r="Q219" s="107" t="s">
        <v>444</v>
      </c>
      <c r="R219" s="107" t="s">
        <v>445</v>
      </c>
      <c r="S219" s="107" t="s">
        <v>446</v>
      </c>
      <c r="T219" s="107" t="s">
        <v>353</v>
      </c>
      <c r="U219" s="107" t="s">
        <v>149</v>
      </c>
      <c r="V219" s="107" t="s">
        <v>149</v>
      </c>
      <c r="W219" s="107" t="s">
        <v>356</v>
      </c>
      <c r="X219" s="107" t="s">
        <v>149</v>
      </c>
      <c r="Y219" s="107" t="s">
        <v>149</v>
      </c>
      <c r="Z219" s="113">
        <v>77.84</v>
      </c>
      <c r="AA219" s="113">
        <v>1</v>
      </c>
      <c r="AB219" s="113" t="s">
        <v>573</v>
      </c>
      <c r="AC219" s="113" t="s">
        <v>573</v>
      </c>
    </row>
    <row r="220" spans="1:258" s="116" customFormat="1" ht="27.6" customHeight="1">
      <c r="A220" s="107">
        <v>3</v>
      </c>
      <c r="B220" s="121" t="s">
        <v>448</v>
      </c>
      <c r="C220" s="121"/>
      <c r="D220" s="121"/>
      <c r="E220" s="121"/>
      <c r="F220" s="121"/>
      <c r="G220" s="121"/>
      <c r="H220" s="182">
        <v>18705.939999999999</v>
      </c>
      <c r="I220" s="111" t="s">
        <v>148</v>
      </c>
      <c r="J220" s="111"/>
      <c r="K220" s="122"/>
      <c r="L220" s="143"/>
      <c r="M220" s="107" t="s">
        <v>1252</v>
      </c>
      <c r="N220" s="107">
        <v>3</v>
      </c>
      <c r="O220" s="122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61"/>
      <c r="AA220" s="161"/>
      <c r="AB220" s="161"/>
      <c r="AC220" s="161"/>
    </row>
    <row r="221" spans="1:258" s="116" customFormat="1" ht="30" customHeight="1">
      <c r="A221" s="107">
        <v>4</v>
      </c>
      <c r="B221" s="121" t="s">
        <v>779</v>
      </c>
      <c r="C221" s="121"/>
      <c r="D221" s="121"/>
      <c r="E221" s="121"/>
      <c r="F221" s="121"/>
      <c r="G221" s="121"/>
      <c r="H221" s="182">
        <v>42326.71</v>
      </c>
      <c r="I221" s="111" t="s">
        <v>148</v>
      </c>
      <c r="J221" s="111"/>
      <c r="K221" s="122"/>
      <c r="L221" s="143"/>
      <c r="M221" s="107" t="s">
        <v>1252</v>
      </c>
      <c r="N221" s="107">
        <v>4</v>
      </c>
      <c r="O221" s="122"/>
      <c r="P221" s="107" t="s">
        <v>634</v>
      </c>
      <c r="Q221" s="107"/>
      <c r="R221" s="107"/>
      <c r="S221" s="107"/>
      <c r="T221" s="107"/>
      <c r="U221" s="107"/>
      <c r="V221" s="107"/>
      <c r="W221" s="107"/>
      <c r="X221" s="107"/>
      <c r="Y221" s="107"/>
      <c r="Z221" s="161"/>
      <c r="AA221" s="161"/>
      <c r="AB221" s="161"/>
      <c r="AC221" s="161"/>
    </row>
    <row r="222" spans="1:258" s="116" customFormat="1" ht="30" customHeight="1">
      <c r="A222" s="107">
        <v>5</v>
      </c>
      <c r="B222" s="121" t="s">
        <v>449</v>
      </c>
      <c r="C222" s="121"/>
      <c r="D222" s="121"/>
      <c r="E222" s="121"/>
      <c r="F222" s="121"/>
      <c r="G222" s="121"/>
      <c r="H222" s="182">
        <v>8659.56</v>
      </c>
      <c r="I222" s="111" t="s">
        <v>148</v>
      </c>
      <c r="J222" s="111"/>
      <c r="K222" s="122"/>
      <c r="L222" s="143"/>
      <c r="M222" s="107" t="s">
        <v>1252</v>
      </c>
      <c r="N222" s="107">
        <v>5</v>
      </c>
      <c r="O222" s="122"/>
      <c r="P222" s="113"/>
      <c r="Q222" s="107"/>
      <c r="R222" s="107"/>
      <c r="S222" s="107"/>
      <c r="T222" s="107"/>
      <c r="U222" s="107"/>
      <c r="V222" s="107"/>
      <c r="W222" s="107"/>
      <c r="X222" s="107"/>
      <c r="Y222" s="107"/>
      <c r="Z222" s="161"/>
      <c r="AA222" s="161"/>
      <c r="AB222" s="161"/>
      <c r="AC222" s="161"/>
    </row>
    <row r="223" spans="1:258" s="150" customFormat="1" ht="22.15" customHeight="1">
      <c r="A223" s="316"/>
      <c r="B223" s="316"/>
      <c r="C223" s="316"/>
      <c r="D223" s="316"/>
      <c r="E223" s="316"/>
      <c r="F223" s="316"/>
      <c r="G223" s="316"/>
      <c r="H223" s="187" t="s">
        <v>0</v>
      </c>
      <c r="I223" s="112"/>
      <c r="J223" s="133">
        <f>H222+H221+H220+J219+J218</f>
        <v>2817692.21</v>
      </c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  <c r="DI223" s="116"/>
      <c r="DJ223" s="116"/>
      <c r="DK223" s="116"/>
      <c r="DL223" s="116"/>
      <c r="DM223" s="116"/>
      <c r="DN223" s="116"/>
      <c r="DO223" s="116"/>
      <c r="DP223" s="116"/>
      <c r="DQ223" s="116"/>
      <c r="DR223" s="116"/>
      <c r="DS223" s="116"/>
      <c r="DT223" s="116"/>
      <c r="DU223" s="116"/>
      <c r="DV223" s="116"/>
      <c r="DW223" s="116"/>
      <c r="DX223" s="116"/>
      <c r="DY223" s="116"/>
      <c r="DZ223" s="116"/>
      <c r="EA223" s="116"/>
      <c r="EB223" s="116"/>
      <c r="EC223" s="116"/>
      <c r="ED223" s="116"/>
      <c r="EE223" s="116"/>
      <c r="EF223" s="116"/>
      <c r="EG223" s="116"/>
      <c r="EH223" s="116"/>
      <c r="EI223" s="116"/>
      <c r="EJ223" s="116"/>
      <c r="EK223" s="116"/>
      <c r="EL223" s="116"/>
      <c r="EM223" s="116"/>
      <c r="EN223" s="116"/>
      <c r="EO223" s="116"/>
      <c r="EP223" s="116"/>
      <c r="EQ223" s="116"/>
      <c r="ER223" s="116"/>
      <c r="ES223" s="116"/>
      <c r="ET223" s="116"/>
      <c r="EU223" s="116"/>
      <c r="EV223" s="116"/>
      <c r="EW223" s="116"/>
      <c r="EX223" s="116"/>
      <c r="EY223" s="116"/>
      <c r="EZ223" s="116"/>
      <c r="FA223" s="116"/>
      <c r="FB223" s="116"/>
      <c r="FC223" s="116"/>
      <c r="FD223" s="116"/>
      <c r="FE223" s="116"/>
      <c r="FF223" s="116"/>
      <c r="FG223" s="116"/>
      <c r="FH223" s="116"/>
      <c r="FI223" s="116"/>
      <c r="FJ223" s="116"/>
      <c r="FK223" s="116"/>
      <c r="FL223" s="116"/>
      <c r="FM223" s="116"/>
      <c r="FN223" s="116"/>
      <c r="FO223" s="116"/>
      <c r="FP223" s="116"/>
      <c r="FQ223" s="116"/>
      <c r="FR223" s="116"/>
      <c r="FS223" s="116"/>
      <c r="FT223" s="116"/>
      <c r="FU223" s="116"/>
      <c r="FV223" s="116"/>
      <c r="FW223" s="116"/>
      <c r="FX223" s="116"/>
      <c r="FY223" s="116"/>
      <c r="FZ223" s="116"/>
      <c r="GA223" s="116"/>
      <c r="GB223" s="116"/>
      <c r="GC223" s="116"/>
      <c r="GD223" s="116"/>
      <c r="GE223" s="116"/>
      <c r="GF223" s="116"/>
      <c r="GG223" s="116"/>
      <c r="GH223" s="116"/>
      <c r="GI223" s="116"/>
      <c r="GJ223" s="116"/>
      <c r="GK223" s="116"/>
      <c r="GL223" s="116"/>
      <c r="GM223" s="116"/>
      <c r="GN223" s="116"/>
      <c r="GO223" s="116"/>
      <c r="GP223" s="116"/>
      <c r="GQ223" s="116"/>
      <c r="GR223" s="116"/>
      <c r="GS223" s="116"/>
      <c r="GT223" s="116"/>
      <c r="GU223" s="116"/>
      <c r="GV223" s="116"/>
      <c r="GW223" s="116"/>
      <c r="GX223" s="116"/>
      <c r="GY223" s="116"/>
      <c r="GZ223" s="116"/>
      <c r="HA223" s="116"/>
      <c r="HB223" s="116"/>
      <c r="HC223" s="116"/>
      <c r="HD223" s="116"/>
      <c r="HE223" s="116"/>
      <c r="HF223" s="116"/>
      <c r="HG223" s="116"/>
      <c r="HH223" s="116"/>
      <c r="HI223" s="116"/>
      <c r="HJ223" s="116"/>
      <c r="HK223" s="116"/>
      <c r="HL223" s="116"/>
      <c r="HM223" s="116"/>
      <c r="HN223" s="116"/>
      <c r="HO223" s="116"/>
      <c r="HP223" s="116"/>
      <c r="HQ223" s="116"/>
      <c r="HR223" s="116"/>
      <c r="HS223" s="116"/>
      <c r="HT223" s="116"/>
      <c r="HU223" s="116"/>
      <c r="HV223" s="116"/>
      <c r="HW223" s="116"/>
      <c r="HX223" s="116"/>
      <c r="HY223" s="116"/>
      <c r="HZ223" s="116"/>
      <c r="IA223" s="116"/>
      <c r="IB223" s="116"/>
      <c r="IC223" s="116"/>
      <c r="ID223" s="116"/>
      <c r="IE223" s="116"/>
      <c r="IF223" s="116"/>
      <c r="IG223" s="116"/>
      <c r="IH223" s="116"/>
      <c r="II223" s="116"/>
      <c r="IJ223" s="116"/>
      <c r="IK223" s="116"/>
      <c r="IL223" s="116"/>
      <c r="IM223" s="116"/>
      <c r="IN223" s="116"/>
      <c r="IO223" s="116"/>
      <c r="IP223" s="116"/>
      <c r="IQ223" s="116"/>
      <c r="IR223" s="116"/>
      <c r="IS223" s="116"/>
      <c r="IT223" s="116"/>
      <c r="IU223" s="116"/>
      <c r="IV223" s="116"/>
      <c r="IW223" s="116"/>
      <c r="IX223" s="116"/>
    </row>
    <row r="224" spans="1:258" s="116" customFormat="1" ht="23.25" customHeight="1">
      <c r="A224" s="317" t="s">
        <v>669</v>
      </c>
      <c r="B224" s="317"/>
      <c r="C224" s="317"/>
      <c r="D224" s="317"/>
      <c r="E224" s="317"/>
      <c r="F224" s="317"/>
      <c r="G224" s="317"/>
      <c r="H224" s="317"/>
      <c r="I224" s="141"/>
      <c r="J224" s="141"/>
      <c r="K224" s="122"/>
      <c r="L224" s="142"/>
      <c r="M224" s="122"/>
      <c r="N224" s="12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0"/>
      <c r="BN224" s="150"/>
      <c r="BO224" s="150"/>
      <c r="BP224" s="150"/>
      <c r="BQ224" s="150"/>
      <c r="BR224" s="150"/>
      <c r="BS224" s="150"/>
      <c r="BT224" s="150"/>
      <c r="BU224" s="150"/>
      <c r="BV224" s="150"/>
      <c r="BW224" s="150"/>
      <c r="BX224" s="150"/>
      <c r="BY224" s="150"/>
      <c r="BZ224" s="150"/>
      <c r="CA224" s="150"/>
      <c r="CB224" s="150"/>
      <c r="CC224" s="150"/>
      <c r="CD224" s="150"/>
      <c r="CE224" s="150"/>
      <c r="CF224" s="150"/>
      <c r="CG224" s="150"/>
      <c r="CH224" s="150"/>
      <c r="CI224" s="150"/>
      <c r="CJ224" s="150"/>
      <c r="CK224" s="150"/>
      <c r="CL224" s="150"/>
      <c r="CM224" s="150"/>
      <c r="CN224" s="150"/>
      <c r="CO224" s="150"/>
      <c r="CP224" s="150"/>
      <c r="CQ224" s="150"/>
      <c r="CR224" s="150"/>
      <c r="CS224" s="150"/>
      <c r="CT224" s="150"/>
      <c r="CU224" s="150"/>
      <c r="CV224" s="150"/>
      <c r="CW224" s="150"/>
      <c r="CX224" s="150"/>
      <c r="CY224" s="150"/>
      <c r="CZ224" s="150"/>
      <c r="DA224" s="150"/>
      <c r="DB224" s="150"/>
      <c r="DC224" s="150"/>
      <c r="DD224" s="150"/>
      <c r="DE224" s="150"/>
      <c r="DF224" s="150"/>
      <c r="DG224" s="150"/>
      <c r="DH224" s="150"/>
      <c r="DI224" s="150"/>
      <c r="DJ224" s="150"/>
      <c r="DK224" s="150"/>
      <c r="DL224" s="150"/>
      <c r="DM224" s="150"/>
      <c r="DN224" s="150"/>
      <c r="DO224" s="150"/>
      <c r="DP224" s="150"/>
      <c r="DQ224" s="150"/>
      <c r="DR224" s="150"/>
      <c r="DS224" s="150"/>
      <c r="DT224" s="150"/>
      <c r="DU224" s="150"/>
      <c r="DV224" s="150"/>
      <c r="DW224" s="150"/>
      <c r="DX224" s="150"/>
      <c r="DY224" s="150"/>
      <c r="DZ224" s="150"/>
      <c r="EA224" s="150"/>
      <c r="EB224" s="150"/>
      <c r="EC224" s="150"/>
      <c r="ED224" s="150"/>
      <c r="EE224" s="150"/>
      <c r="EF224" s="150"/>
      <c r="EG224" s="150"/>
      <c r="EH224" s="150"/>
      <c r="EI224" s="150"/>
      <c r="EJ224" s="150"/>
      <c r="EK224" s="150"/>
      <c r="EL224" s="150"/>
      <c r="EM224" s="150"/>
      <c r="EN224" s="150"/>
      <c r="EO224" s="150"/>
      <c r="EP224" s="150"/>
      <c r="EQ224" s="150"/>
      <c r="ER224" s="150"/>
      <c r="ES224" s="150"/>
      <c r="ET224" s="150"/>
      <c r="EU224" s="150"/>
      <c r="EV224" s="150"/>
      <c r="EW224" s="150"/>
      <c r="EX224" s="150"/>
      <c r="EY224" s="150"/>
      <c r="EZ224" s="150"/>
      <c r="FA224" s="150"/>
      <c r="FB224" s="150"/>
      <c r="FC224" s="150"/>
      <c r="FD224" s="150"/>
      <c r="FE224" s="150"/>
      <c r="FF224" s="150"/>
      <c r="FG224" s="150"/>
      <c r="FH224" s="150"/>
      <c r="FI224" s="150"/>
      <c r="FJ224" s="150"/>
      <c r="FK224" s="150"/>
      <c r="FL224" s="150"/>
      <c r="FM224" s="150"/>
      <c r="FN224" s="150"/>
      <c r="FO224" s="150"/>
      <c r="FP224" s="150"/>
      <c r="FQ224" s="150"/>
      <c r="FR224" s="150"/>
      <c r="FS224" s="150"/>
      <c r="FT224" s="150"/>
      <c r="FU224" s="150"/>
      <c r="FV224" s="150"/>
      <c r="FW224" s="150"/>
      <c r="FX224" s="150"/>
      <c r="FY224" s="150"/>
      <c r="FZ224" s="150"/>
      <c r="GA224" s="150"/>
      <c r="GB224" s="150"/>
      <c r="GC224" s="150"/>
      <c r="GD224" s="150"/>
      <c r="GE224" s="150"/>
      <c r="GF224" s="150"/>
      <c r="GG224" s="150"/>
      <c r="GH224" s="150"/>
      <c r="GI224" s="150"/>
      <c r="GJ224" s="150"/>
      <c r="GK224" s="150"/>
      <c r="GL224" s="150"/>
      <c r="GM224" s="150"/>
      <c r="GN224" s="150"/>
      <c r="GO224" s="150"/>
      <c r="GP224" s="150"/>
      <c r="GQ224" s="150"/>
      <c r="GR224" s="150"/>
      <c r="GS224" s="150"/>
      <c r="GT224" s="150"/>
      <c r="GU224" s="150"/>
      <c r="GV224" s="150"/>
      <c r="GW224" s="150"/>
      <c r="GX224" s="150"/>
      <c r="GY224" s="150"/>
      <c r="GZ224" s="150"/>
      <c r="HA224" s="150"/>
      <c r="HB224" s="150"/>
      <c r="HC224" s="150"/>
      <c r="HD224" s="150"/>
      <c r="HE224" s="150"/>
      <c r="HF224" s="150"/>
      <c r="HG224" s="150"/>
      <c r="HH224" s="150"/>
      <c r="HI224" s="150"/>
      <c r="HJ224" s="150"/>
      <c r="HK224" s="150"/>
      <c r="HL224" s="150"/>
      <c r="HM224" s="150"/>
      <c r="HN224" s="150"/>
      <c r="HO224" s="150"/>
      <c r="HP224" s="150"/>
      <c r="HQ224" s="150"/>
      <c r="HR224" s="150"/>
      <c r="HS224" s="150"/>
      <c r="HT224" s="150"/>
      <c r="HU224" s="150"/>
      <c r="HV224" s="150"/>
      <c r="HW224" s="150"/>
      <c r="HX224" s="150"/>
      <c r="HY224" s="150"/>
      <c r="HZ224" s="150"/>
      <c r="IA224" s="150"/>
      <c r="IB224" s="150"/>
      <c r="IC224" s="150"/>
      <c r="ID224" s="150"/>
      <c r="IE224" s="150"/>
      <c r="IF224" s="150"/>
      <c r="IG224" s="150"/>
      <c r="IH224" s="150"/>
      <c r="II224" s="150"/>
      <c r="IJ224" s="150"/>
      <c r="IK224" s="150"/>
      <c r="IL224" s="150"/>
      <c r="IM224" s="150"/>
      <c r="IN224" s="150"/>
      <c r="IO224" s="150"/>
      <c r="IP224" s="150"/>
      <c r="IQ224" s="150"/>
      <c r="IR224" s="150"/>
      <c r="IS224" s="150"/>
      <c r="IT224" s="150"/>
      <c r="IU224" s="150"/>
      <c r="IV224" s="150"/>
      <c r="IW224" s="150"/>
      <c r="IX224" s="150"/>
    </row>
    <row r="225" spans="1:31" s="116" customFormat="1" ht="100.5" customHeight="1">
      <c r="A225" s="107">
        <v>1</v>
      </c>
      <c r="B225" s="209" t="s">
        <v>406</v>
      </c>
      <c r="C225" s="210" t="s">
        <v>407</v>
      </c>
      <c r="D225" s="210" t="s">
        <v>77</v>
      </c>
      <c r="E225" s="210"/>
      <c r="F225" s="210" t="s">
        <v>78</v>
      </c>
      <c r="G225" s="210">
        <v>1967</v>
      </c>
      <c r="H225" s="211"/>
      <c r="I225" s="120" t="s">
        <v>80</v>
      </c>
      <c r="J225" s="112">
        <v>1118000</v>
      </c>
      <c r="K225" s="212">
        <v>295</v>
      </c>
      <c r="L225" s="134"/>
      <c r="M225" s="213" t="s">
        <v>740</v>
      </c>
      <c r="N225" s="107">
        <v>1</v>
      </c>
      <c r="O225" s="107"/>
      <c r="P225" s="115" t="s">
        <v>1206</v>
      </c>
      <c r="Q225" s="210" t="s">
        <v>741</v>
      </c>
      <c r="R225" s="107" t="s">
        <v>101</v>
      </c>
      <c r="S225" s="107" t="s">
        <v>156</v>
      </c>
      <c r="T225" s="115" t="s">
        <v>352</v>
      </c>
      <c r="U225" s="115" t="s">
        <v>353</v>
      </c>
      <c r="V225" s="115" t="s">
        <v>353</v>
      </c>
      <c r="W225" s="115" t="s">
        <v>352</v>
      </c>
      <c r="X225" s="115" t="s">
        <v>149</v>
      </c>
      <c r="Y225" s="115" t="s">
        <v>1207</v>
      </c>
      <c r="Z225" s="158" t="s">
        <v>1253</v>
      </c>
      <c r="AA225" s="214">
        <v>2</v>
      </c>
      <c r="AB225" s="214" t="s">
        <v>77</v>
      </c>
      <c r="AC225" s="145" t="s">
        <v>78</v>
      </c>
      <c r="AE225" s="185"/>
    </row>
    <row r="226" spans="1:31" s="116" customFormat="1" ht="31.15" customHeight="1">
      <c r="A226" s="107">
        <v>2</v>
      </c>
      <c r="B226" s="209" t="s">
        <v>447</v>
      </c>
      <c r="C226" s="210" t="s">
        <v>488</v>
      </c>
      <c r="D226" s="210" t="s">
        <v>77</v>
      </c>
      <c r="E226" s="210"/>
      <c r="F226" s="210" t="s">
        <v>78</v>
      </c>
      <c r="G226" s="210"/>
      <c r="H226" s="215"/>
      <c r="I226" s="120" t="s">
        <v>80</v>
      </c>
      <c r="J226" s="112">
        <v>212000</v>
      </c>
      <c r="K226" s="212">
        <v>87</v>
      </c>
      <c r="L226" s="134"/>
      <c r="M226" s="213" t="s">
        <v>740</v>
      </c>
      <c r="N226" s="107">
        <v>2</v>
      </c>
      <c r="O226" s="107"/>
      <c r="P226" s="115"/>
      <c r="Q226" s="210" t="s">
        <v>742</v>
      </c>
      <c r="R226" s="107" t="s">
        <v>150</v>
      </c>
      <c r="S226" s="107" t="s">
        <v>478</v>
      </c>
      <c r="T226" s="115" t="s">
        <v>352</v>
      </c>
      <c r="U226" s="115" t="s">
        <v>150</v>
      </c>
      <c r="V226" s="115" t="s">
        <v>149</v>
      </c>
      <c r="W226" s="115" t="s">
        <v>352</v>
      </c>
      <c r="X226" s="115" t="s">
        <v>149</v>
      </c>
      <c r="Y226" s="115" t="s">
        <v>149</v>
      </c>
      <c r="Z226" s="214">
        <v>87</v>
      </c>
      <c r="AA226" s="214">
        <v>1</v>
      </c>
      <c r="AB226" s="145" t="s">
        <v>78</v>
      </c>
      <c r="AC226" s="145" t="s">
        <v>78</v>
      </c>
    </row>
    <row r="227" spans="1:31" s="116" customFormat="1" ht="23.45" customHeight="1">
      <c r="A227" s="107">
        <v>3</v>
      </c>
      <c r="B227" s="117" t="s">
        <v>421</v>
      </c>
      <c r="C227" s="107"/>
      <c r="D227" s="107"/>
      <c r="E227" s="107"/>
      <c r="F227" s="107" t="s">
        <v>78</v>
      </c>
      <c r="G227" s="107"/>
      <c r="H227" s="216">
        <v>3533.47</v>
      </c>
      <c r="I227" s="111" t="s">
        <v>148</v>
      </c>
      <c r="J227" s="111"/>
      <c r="K227" s="122"/>
      <c r="L227" s="122"/>
      <c r="M227" s="213" t="s">
        <v>740</v>
      </c>
      <c r="N227" s="107">
        <v>3</v>
      </c>
      <c r="O227" s="107"/>
      <c r="P227" s="107"/>
      <c r="Q227" s="107"/>
      <c r="R227" s="107"/>
      <c r="S227" s="107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</row>
    <row r="228" spans="1:31" s="116" customFormat="1" ht="26.45" customHeight="1">
      <c r="A228" s="107">
        <v>4</v>
      </c>
      <c r="B228" s="117" t="s">
        <v>454</v>
      </c>
      <c r="C228" s="107"/>
      <c r="D228" s="107"/>
      <c r="E228" s="107"/>
      <c r="F228" s="107" t="s">
        <v>78</v>
      </c>
      <c r="G228" s="107"/>
      <c r="H228" s="216">
        <v>2284.86</v>
      </c>
      <c r="I228" s="111" t="s">
        <v>148</v>
      </c>
      <c r="J228" s="111"/>
      <c r="K228" s="122"/>
      <c r="L228" s="122"/>
      <c r="M228" s="213" t="s">
        <v>740</v>
      </c>
      <c r="N228" s="107">
        <v>4</v>
      </c>
      <c r="O228" s="107"/>
      <c r="P228" s="107"/>
      <c r="Q228" s="107"/>
      <c r="R228" s="107"/>
      <c r="S228" s="107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</row>
    <row r="229" spans="1:31" s="116" customFormat="1" ht="23.45" customHeight="1">
      <c r="A229" s="107">
        <v>5</v>
      </c>
      <c r="B229" s="117" t="s">
        <v>455</v>
      </c>
      <c r="C229" s="107"/>
      <c r="D229" s="107"/>
      <c r="E229" s="107"/>
      <c r="F229" s="107" t="s">
        <v>78</v>
      </c>
      <c r="G229" s="107"/>
      <c r="H229" s="216">
        <v>19269.3</v>
      </c>
      <c r="I229" s="111" t="s">
        <v>148</v>
      </c>
      <c r="J229" s="111"/>
      <c r="K229" s="122"/>
      <c r="L229" s="122"/>
      <c r="M229" s="213" t="s">
        <v>740</v>
      </c>
      <c r="N229" s="107">
        <v>5</v>
      </c>
      <c r="O229" s="107"/>
      <c r="P229" s="107"/>
      <c r="Q229" s="107"/>
      <c r="R229" s="107"/>
      <c r="S229" s="107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</row>
    <row r="230" spans="1:31" s="116" customFormat="1" ht="23.45" customHeight="1">
      <c r="A230" s="107">
        <v>6</v>
      </c>
      <c r="B230" s="121" t="s">
        <v>739</v>
      </c>
      <c r="C230" s="107" t="s">
        <v>407</v>
      </c>
      <c r="D230" s="121"/>
      <c r="E230" s="121"/>
      <c r="F230" s="121"/>
      <c r="G230" s="121"/>
      <c r="H230" s="217">
        <v>292016.17</v>
      </c>
      <c r="I230" s="111" t="s">
        <v>148</v>
      </c>
      <c r="J230" s="111"/>
      <c r="K230" s="122"/>
      <c r="L230" s="122"/>
      <c r="M230" s="107" t="s">
        <v>740</v>
      </c>
      <c r="N230" s="107">
        <v>6</v>
      </c>
      <c r="O230" s="107"/>
      <c r="P230" s="107"/>
      <c r="Q230" s="107"/>
      <c r="R230" s="107"/>
      <c r="S230" s="107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</row>
    <row r="231" spans="1:31" s="116" customFormat="1" ht="22.15" customHeight="1">
      <c r="A231" s="316"/>
      <c r="B231" s="316"/>
      <c r="C231" s="316"/>
      <c r="D231" s="316"/>
      <c r="E231" s="316"/>
      <c r="F231" s="316"/>
      <c r="G231" s="316"/>
      <c r="H231" s="187" t="s">
        <v>0</v>
      </c>
      <c r="I231" s="112"/>
      <c r="J231" s="133">
        <f>H230+H229+H228+H227+J226+J225</f>
        <v>1647103.7999999998</v>
      </c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</row>
    <row r="232" spans="1:31" s="116" customFormat="1" ht="24.75" customHeight="1">
      <c r="A232" s="317" t="s">
        <v>63</v>
      </c>
      <c r="B232" s="317"/>
      <c r="C232" s="317"/>
      <c r="D232" s="317"/>
      <c r="E232" s="317"/>
      <c r="F232" s="317"/>
      <c r="G232" s="317"/>
      <c r="H232" s="317"/>
      <c r="I232" s="141"/>
      <c r="J232" s="141"/>
      <c r="K232" s="122"/>
      <c r="L232" s="142"/>
      <c r="M232" s="122"/>
      <c r="N232" s="12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1:31" s="150" customFormat="1" ht="55.5" customHeight="1">
      <c r="A233" s="109">
        <v>1</v>
      </c>
      <c r="B233" s="218" t="s">
        <v>457</v>
      </c>
      <c r="C233" s="109" t="s">
        <v>747</v>
      </c>
      <c r="D233" s="109" t="s">
        <v>77</v>
      </c>
      <c r="E233" s="109" t="s">
        <v>78</v>
      </c>
      <c r="F233" s="109" t="s">
        <v>77</v>
      </c>
      <c r="G233" s="109">
        <v>1913</v>
      </c>
      <c r="H233" s="219"/>
      <c r="I233" s="120" t="s">
        <v>80</v>
      </c>
      <c r="J233" s="112">
        <v>2167000</v>
      </c>
      <c r="K233" s="113">
        <v>510</v>
      </c>
      <c r="L233" s="220" t="s">
        <v>1213</v>
      </c>
      <c r="M233" s="109" t="s">
        <v>458</v>
      </c>
      <c r="N233" s="109">
        <v>1</v>
      </c>
      <c r="O233" s="109" t="s">
        <v>829</v>
      </c>
      <c r="P233" s="115"/>
      <c r="Q233" s="109" t="s">
        <v>459</v>
      </c>
      <c r="R233" s="109" t="s">
        <v>569</v>
      </c>
      <c r="S233" s="109" t="s">
        <v>460</v>
      </c>
      <c r="T233" s="109" t="s">
        <v>353</v>
      </c>
      <c r="U233" s="109" t="s">
        <v>353</v>
      </c>
      <c r="V233" s="109" t="s">
        <v>353</v>
      </c>
      <c r="W233" s="109" t="s">
        <v>353</v>
      </c>
      <c r="X233" s="109" t="s">
        <v>149</v>
      </c>
      <c r="Y233" s="109" t="s">
        <v>353</v>
      </c>
      <c r="Z233" s="206">
        <v>510</v>
      </c>
      <c r="AA233" s="206">
        <v>3</v>
      </c>
      <c r="AB233" s="206" t="s">
        <v>77</v>
      </c>
      <c r="AC233" s="206" t="s">
        <v>78</v>
      </c>
    </row>
    <row r="234" spans="1:31" s="116" customFormat="1" ht="22.15" customHeight="1">
      <c r="A234" s="316"/>
      <c r="B234" s="316"/>
      <c r="C234" s="316"/>
      <c r="D234" s="316"/>
      <c r="E234" s="316"/>
      <c r="F234" s="316"/>
      <c r="G234" s="316"/>
      <c r="H234" s="187" t="s">
        <v>0</v>
      </c>
      <c r="I234" s="112"/>
      <c r="J234" s="133">
        <f>J233</f>
        <v>2167000</v>
      </c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</row>
    <row r="235" spans="1:31" s="116" customFormat="1" ht="22.5" customHeight="1">
      <c r="A235" s="317" t="s">
        <v>66</v>
      </c>
      <c r="B235" s="317"/>
      <c r="C235" s="317"/>
      <c r="D235" s="317"/>
      <c r="E235" s="317"/>
      <c r="F235" s="317"/>
      <c r="G235" s="317"/>
      <c r="H235" s="317"/>
      <c r="I235" s="141"/>
      <c r="J235" s="141"/>
      <c r="K235" s="122"/>
      <c r="L235" s="142"/>
      <c r="M235" s="122"/>
      <c r="N235" s="12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</row>
    <row r="236" spans="1:31" s="150" customFormat="1" ht="38.25" customHeight="1">
      <c r="A236" s="109">
        <v>1</v>
      </c>
      <c r="B236" s="221" t="s">
        <v>462</v>
      </c>
      <c r="C236" s="222" t="s">
        <v>70</v>
      </c>
      <c r="D236" s="222" t="s">
        <v>77</v>
      </c>
      <c r="E236" s="222" t="s">
        <v>78</v>
      </c>
      <c r="F236" s="222" t="s">
        <v>78</v>
      </c>
      <c r="G236" s="223">
        <v>1976</v>
      </c>
      <c r="H236" s="111"/>
      <c r="I236" s="120" t="s">
        <v>80</v>
      </c>
      <c r="J236" s="112">
        <v>8644000</v>
      </c>
      <c r="K236" s="212">
        <v>1321.88</v>
      </c>
      <c r="L236" s="224" t="s">
        <v>1229</v>
      </c>
      <c r="M236" s="109" t="s">
        <v>463</v>
      </c>
      <c r="N236" s="109">
        <v>1</v>
      </c>
      <c r="O236" s="225" t="s">
        <v>764</v>
      </c>
      <c r="P236" s="158" t="s">
        <v>902</v>
      </c>
      <c r="Q236" s="225" t="s">
        <v>1231</v>
      </c>
      <c r="R236" s="225" t="s">
        <v>1232</v>
      </c>
      <c r="S236" s="225" t="s">
        <v>464</v>
      </c>
      <c r="T236" s="226" t="s">
        <v>352</v>
      </c>
      <c r="U236" s="226" t="s">
        <v>353</v>
      </c>
      <c r="V236" s="226" t="s">
        <v>353</v>
      </c>
      <c r="W236" s="226" t="s">
        <v>352</v>
      </c>
      <c r="X236" s="222" t="s">
        <v>150</v>
      </c>
      <c r="Y236" s="226" t="s">
        <v>1233</v>
      </c>
      <c r="Z236" s="227">
        <v>1321.88</v>
      </c>
      <c r="AA236" s="227">
        <v>3</v>
      </c>
      <c r="AB236" s="225" t="s">
        <v>565</v>
      </c>
      <c r="AC236" s="227" t="s">
        <v>573</v>
      </c>
    </row>
    <row r="237" spans="1:31" s="116" customFormat="1" ht="32.25" customHeight="1">
      <c r="A237" s="107">
        <v>2</v>
      </c>
      <c r="B237" s="165" t="s">
        <v>466</v>
      </c>
      <c r="C237" s="115" t="s">
        <v>70</v>
      </c>
      <c r="D237" s="115" t="s">
        <v>77</v>
      </c>
      <c r="E237" s="107" t="s">
        <v>78</v>
      </c>
      <c r="F237" s="115" t="s">
        <v>78</v>
      </c>
      <c r="G237" s="145">
        <v>1965</v>
      </c>
      <c r="H237" s="111"/>
      <c r="I237" s="111" t="s">
        <v>80</v>
      </c>
      <c r="J237" s="112">
        <v>2228000</v>
      </c>
      <c r="K237" s="228">
        <v>340.7</v>
      </c>
      <c r="L237" s="115" t="s">
        <v>1230</v>
      </c>
      <c r="M237" s="107" t="s">
        <v>467</v>
      </c>
      <c r="N237" s="107">
        <v>2</v>
      </c>
      <c r="O237" s="115"/>
      <c r="P237" s="115" t="s">
        <v>903</v>
      </c>
      <c r="Q237" s="196" t="s">
        <v>1231</v>
      </c>
      <c r="R237" s="196"/>
      <c r="S237" s="115" t="s">
        <v>904</v>
      </c>
      <c r="T237" s="115" t="s">
        <v>352</v>
      </c>
      <c r="U237" s="115" t="s">
        <v>352</v>
      </c>
      <c r="V237" s="115" t="s">
        <v>905</v>
      </c>
      <c r="W237" s="115" t="s">
        <v>352</v>
      </c>
      <c r="X237" s="145" t="s">
        <v>150</v>
      </c>
      <c r="Y237" s="201" t="s">
        <v>352</v>
      </c>
      <c r="Z237" s="229">
        <v>340.7</v>
      </c>
      <c r="AA237" s="201" t="s">
        <v>468</v>
      </c>
      <c r="AB237" s="145" t="s">
        <v>78</v>
      </c>
      <c r="AC237" s="145" t="s">
        <v>78</v>
      </c>
    </row>
    <row r="238" spans="1:31" s="116" customFormat="1" ht="18" customHeight="1">
      <c r="A238" s="316"/>
      <c r="B238" s="316"/>
      <c r="C238" s="316"/>
      <c r="D238" s="316"/>
      <c r="E238" s="316"/>
      <c r="F238" s="316"/>
      <c r="G238" s="316"/>
      <c r="H238" s="187" t="s">
        <v>0</v>
      </c>
      <c r="I238" s="112"/>
      <c r="J238" s="133">
        <f>SUM(J236:J237)</f>
        <v>10872000</v>
      </c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</row>
    <row r="239" spans="1:31" ht="24.75" customHeight="1">
      <c r="A239" s="314" t="s">
        <v>668</v>
      </c>
      <c r="B239" s="314"/>
      <c r="C239" s="314"/>
      <c r="D239" s="314"/>
      <c r="E239" s="314"/>
      <c r="F239" s="314"/>
      <c r="G239" s="314"/>
      <c r="H239" s="314"/>
      <c r="I239" s="21"/>
      <c r="J239" s="21"/>
      <c r="K239" s="21"/>
      <c r="L239" s="16"/>
      <c r="M239" s="21"/>
      <c r="N239" s="21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31" s="116" customFormat="1" ht="34.5" customHeight="1">
      <c r="A240" s="109">
        <v>1</v>
      </c>
      <c r="B240" s="218" t="s">
        <v>429</v>
      </c>
      <c r="C240" s="109" t="s">
        <v>474</v>
      </c>
      <c r="D240" s="109" t="s">
        <v>77</v>
      </c>
      <c r="E240" s="107" t="s">
        <v>78</v>
      </c>
      <c r="F240" s="109" t="s">
        <v>78</v>
      </c>
      <c r="G240" s="109">
        <v>1990</v>
      </c>
      <c r="H240" s="230">
        <v>6322.68</v>
      </c>
      <c r="I240" s="111" t="s">
        <v>148</v>
      </c>
      <c r="J240" s="111"/>
      <c r="K240" s="206" t="s">
        <v>149</v>
      </c>
      <c r="L240" s="220" t="s">
        <v>149</v>
      </c>
      <c r="M240" s="109" t="s">
        <v>475</v>
      </c>
      <c r="N240" s="109">
        <v>1</v>
      </c>
      <c r="O240" s="107"/>
      <c r="P240" s="117"/>
      <c r="Q240" s="109" t="s">
        <v>149</v>
      </c>
      <c r="R240" s="109" t="s">
        <v>149</v>
      </c>
      <c r="S240" s="109" t="s">
        <v>149</v>
      </c>
      <c r="T240" s="231" t="s">
        <v>149</v>
      </c>
      <c r="U240" s="231" t="s">
        <v>149</v>
      </c>
      <c r="V240" s="231" t="s">
        <v>149</v>
      </c>
      <c r="W240" s="231" t="s">
        <v>149</v>
      </c>
      <c r="X240" s="231" t="s">
        <v>149</v>
      </c>
      <c r="Y240" s="231" t="s">
        <v>149</v>
      </c>
      <c r="Z240" s="231" t="s">
        <v>149</v>
      </c>
      <c r="AA240" s="231" t="s">
        <v>149</v>
      </c>
      <c r="AB240" s="231" t="s">
        <v>149</v>
      </c>
      <c r="AC240" s="231" t="s">
        <v>149</v>
      </c>
    </row>
    <row r="241" spans="1:29" s="116" customFormat="1" ht="40.5" customHeight="1">
      <c r="A241" s="109">
        <v>2</v>
      </c>
      <c r="B241" s="218" t="s">
        <v>476</v>
      </c>
      <c r="C241" s="109" t="s">
        <v>474</v>
      </c>
      <c r="D241" s="109" t="s">
        <v>77</v>
      </c>
      <c r="E241" s="107" t="s">
        <v>78</v>
      </c>
      <c r="F241" s="109" t="s">
        <v>78</v>
      </c>
      <c r="G241" s="109">
        <v>1923</v>
      </c>
      <c r="H241" s="232"/>
      <c r="I241" s="233" t="s">
        <v>80</v>
      </c>
      <c r="J241" s="112">
        <v>1355000</v>
      </c>
      <c r="K241" s="206">
        <v>357.6</v>
      </c>
      <c r="L241" s="204" t="s">
        <v>820</v>
      </c>
      <c r="M241" s="109" t="s">
        <v>475</v>
      </c>
      <c r="N241" s="109">
        <v>2</v>
      </c>
      <c r="O241" s="234"/>
      <c r="P241" s="235"/>
      <c r="Q241" s="109" t="s">
        <v>477</v>
      </c>
      <c r="R241" s="109" t="s">
        <v>95</v>
      </c>
      <c r="S241" s="109" t="s">
        <v>478</v>
      </c>
      <c r="T241" s="107" t="s">
        <v>352</v>
      </c>
      <c r="U241" s="107" t="s">
        <v>352</v>
      </c>
      <c r="V241" s="107" t="s">
        <v>1284</v>
      </c>
      <c r="W241" s="107" t="s">
        <v>352</v>
      </c>
      <c r="X241" s="107" t="s">
        <v>149</v>
      </c>
      <c r="Y241" s="107" t="s">
        <v>352</v>
      </c>
      <c r="Z241" s="113">
        <v>357.6</v>
      </c>
      <c r="AA241" s="113">
        <v>3</v>
      </c>
      <c r="AB241" s="113" t="s">
        <v>253</v>
      </c>
      <c r="AC241" s="113" t="s">
        <v>573</v>
      </c>
    </row>
    <row r="242" spans="1:29" s="116" customFormat="1" ht="30" customHeight="1">
      <c r="A242" s="109">
        <v>3</v>
      </c>
      <c r="B242" s="218" t="s">
        <v>406</v>
      </c>
      <c r="C242" s="109" t="s">
        <v>474</v>
      </c>
      <c r="D242" s="109" t="s">
        <v>77</v>
      </c>
      <c r="E242" s="107" t="s">
        <v>78</v>
      </c>
      <c r="F242" s="109" t="s">
        <v>78</v>
      </c>
      <c r="G242" s="109">
        <v>1967</v>
      </c>
      <c r="H242" s="232"/>
      <c r="I242" s="233" t="s">
        <v>80</v>
      </c>
      <c r="J242" s="112">
        <v>2215000</v>
      </c>
      <c r="K242" s="206">
        <v>584.4</v>
      </c>
      <c r="L242" s="204" t="s">
        <v>821</v>
      </c>
      <c r="M242" s="109" t="s">
        <v>475</v>
      </c>
      <c r="N242" s="109">
        <v>3</v>
      </c>
      <c r="O242" s="234"/>
      <c r="P242" s="235"/>
      <c r="Q242" s="109" t="s">
        <v>371</v>
      </c>
      <c r="R242" s="109" t="s">
        <v>101</v>
      </c>
      <c r="S242" s="109" t="s">
        <v>156</v>
      </c>
      <c r="T242" s="107" t="s">
        <v>353</v>
      </c>
      <c r="U242" s="107" t="s">
        <v>1285</v>
      </c>
      <c r="V242" s="107" t="s">
        <v>1285</v>
      </c>
      <c r="W242" s="107" t="s">
        <v>353</v>
      </c>
      <c r="X242" s="107" t="s">
        <v>149</v>
      </c>
      <c r="Y242" s="107" t="s">
        <v>353</v>
      </c>
      <c r="Z242" s="113">
        <v>584.4</v>
      </c>
      <c r="AA242" s="113">
        <v>3</v>
      </c>
      <c r="AB242" s="113" t="s">
        <v>253</v>
      </c>
      <c r="AC242" s="113" t="s">
        <v>573</v>
      </c>
    </row>
    <row r="243" spans="1:29" s="116" customFormat="1" ht="30" customHeight="1">
      <c r="A243" s="109">
        <v>4</v>
      </c>
      <c r="B243" s="218" t="s">
        <v>420</v>
      </c>
      <c r="C243" s="109" t="s">
        <v>474</v>
      </c>
      <c r="D243" s="109" t="s">
        <v>77</v>
      </c>
      <c r="E243" s="107" t="s">
        <v>78</v>
      </c>
      <c r="F243" s="109" t="s">
        <v>78</v>
      </c>
      <c r="G243" s="109">
        <v>2000</v>
      </c>
      <c r="H243" s="232"/>
      <c r="I243" s="233" t="s">
        <v>80</v>
      </c>
      <c r="J243" s="112">
        <v>1369000</v>
      </c>
      <c r="K243" s="206">
        <v>288</v>
      </c>
      <c r="L243" s="204" t="s">
        <v>821</v>
      </c>
      <c r="M243" s="109" t="s">
        <v>475</v>
      </c>
      <c r="N243" s="109">
        <v>4</v>
      </c>
      <c r="O243" s="234"/>
      <c r="P243" s="235"/>
      <c r="Q243" s="109" t="s">
        <v>371</v>
      </c>
      <c r="R243" s="109" t="s">
        <v>149</v>
      </c>
      <c r="S243" s="109" t="s">
        <v>822</v>
      </c>
      <c r="T243" s="107" t="s">
        <v>353</v>
      </c>
      <c r="U243" s="107" t="s">
        <v>1285</v>
      </c>
      <c r="V243" s="107" t="s">
        <v>1285</v>
      </c>
      <c r="W243" s="107" t="s">
        <v>353</v>
      </c>
      <c r="X243" s="107" t="s">
        <v>149</v>
      </c>
      <c r="Y243" s="107" t="s">
        <v>353</v>
      </c>
      <c r="Z243" s="113">
        <v>288</v>
      </c>
      <c r="AA243" s="113">
        <v>1</v>
      </c>
      <c r="AB243" s="113" t="s">
        <v>149</v>
      </c>
      <c r="AC243" s="113" t="s">
        <v>573</v>
      </c>
    </row>
    <row r="244" spans="1:29" s="32" customFormat="1" ht="19.899999999999999" customHeight="1" thickBot="1">
      <c r="A244" s="315"/>
      <c r="B244" s="315"/>
      <c r="C244" s="315"/>
      <c r="D244" s="315"/>
      <c r="E244" s="330"/>
      <c r="F244" s="330"/>
      <c r="G244" s="330"/>
      <c r="H244" s="237" t="s">
        <v>0</v>
      </c>
      <c r="I244" s="238"/>
      <c r="J244" s="40">
        <f>J243+J242+J241+H240</f>
        <v>4945322.68</v>
      </c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23.25" customHeight="1" thickBot="1">
      <c r="E245" s="318" t="s">
        <v>479</v>
      </c>
      <c r="F245" s="319"/>
      <c r="G245" s="319"/>
      <c r="H245" s="319"/>
      <c r="I245" s="320"/>
      <c r="J245" s="41">
        <f>J244+J238+J234+J231+J223+J216+J210+J202+J195+J184+J172+J150</f>
        <v>178245838.08999997</v>
      </c>
    </row>
  </sheetData>
  <mergeCells count="52">
    <mergeCell ref="I2:I3"/>
    <mergeCell ref="E2:E3"/>
    <mergeCell ref="G2:G3"/>
    <mergeCell ref="A4:E4"/>
    <mergeCell ref="A2:A3"/>
    <mergeCell ref="B2:B3"/>
    <mergeCell ref="D2:D3"/>
    <mergeCell ref="H2:H3"/>
    <mergeCell ref="C2:C3"/>
    <mergeCell ref="F2:F3"/>
    <mergeCell ref="O2:O3"/>
    <mergeCell ref="J2:J3"/>
    <mergeCell ref="K2:K3"/>
    <mergeCell ref="P2:P3"/>
    <mergeCell ref="L2:L3"/>
    <mergeCell ref="M2:M3"/>
    <mergeCell ref="N2:N3"/>
    <mergeCell ref="AC2:AC3"/>
    <mergeCell ref="Q2:S2"/>
    <mergeCell ref="T2:Y2"/>
    <mergeCell ref="AA2:AA3"/>
    <mergeCell ref="AB2:AB3"/>
    <mergeCell ref="Z2:Z3"/>
    <mergeCell ref="A234:G234"/>
    <mergeCell ref="A232:H232"/>
    <mergeCell ref="A231:G231"/>
    <mergeCell ref="A224:H224"/>
    <mergeCell ref="A244:G244"/>
    <mergeCell ref="A235:H235"/>
    <mergeCell ref="A238:G238"/>
    <mergeCell ref="A239:H239"/>
    <mergeCell ref="E245:I245"/>
    <mergeCell ref="I52:I53"/>
    <mergeCell ref="A210:G210"/>
    <mergeCell ref="A211:H211"/>
    <mergeCell ref="A223:G223"/>
    <mergeCell ref="A216:G216"/>
    <mergeCell ref="A217:H217"/>
    <mergeCell ref="H52:H53"/>
    <mergeCell ref="G52:G53"/>
    <mergeCell ref="D52:D53"/>
    <mergeCell ref="A203:H203"/>
    <mergeCell ref="A150:G150"/>
    <mergeCell ref="A151:H151"/>
    <mergeCell ref="A172:G172"/>
    <mergeCell ref="B171:G171"/>
    <mergeCell ref="A202:G202"/>
    <mergeCell ref="A196:H196"/>
    <mergeCell ref="A184:G184"/>
    <mergeCell ref="A195:G195"/>
    <mergeCell ref="A185:H185"/>
    <mergeCell ref="A173:H173"/>
  </mergeCells>
  <phoneticPr fontId="7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Strona &amp;P z &amp;N</oddFooter>
  </headerFooter>
  <rowBreaks count="9" manualBreakCount="9">
    <brk id="69" max="29" man="1"/>
    <brk id="86" max="29" man="1"/>
    <brk id="105" max="29" man="1"/>
    <brk id="123" max="29" man="1"/>
    <brk id="143" max="29" man="1"/>
    <brk id="164" max="29" man="1"/>
    <brk id="184" max="29" man="1"/>
    <brk id="202" max="29" man="1"/>
    <brk id="223" max="29" man="1"/>
  </rowBreaks>
  <colBreaks count="1" manualBreakCount="1">
    <brk id="13" max="24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I936"/>
  <sheetViews>
    <sheetView view="pageBreakPreview" topLeftCell="A18" zoomScale="90" zoomScaleNormal="100" zoomScaleSheetLayoutView="90" workbookViewId="0">
      <selection activeCell="H44" sqref="H44"/>
    </sheetView>
  </sheetViews>
  <sheetFormatPr defaultColWidth="9.140625" defaultRowHeight="12.75"/>
  <cols>
    <col min="1" max="1" width="5.5703125" style="116" customWidth="1"/>
    <col min="2" max="2" width="52.85546875" style="241" customWidth="1"/>
    <col min="3" max="3" width="13.28515625" style="242" customWidth="1"/>
    <col min="4" max="4" width="16.140625" style="244" customWidth="1"/>
    <col min="5" max="5" width="18.85546875" style="116" customWidth="1"/>
    <col min="6" max="6" width="12.42578125" style="116" bestFit="1" customWidth="1"/>
    <col min="7" max="7" width="9.140625" style="116"/>
    <col min="8" max="8" width="13.140625" style="116" bestFit="1" customWidth="1"/>
    <col min="9" max="16384" width="9.140625" style="116"/>
  </cols>
  <sheetData>
    <row r="1" spans="1:4" ht="13.5" customHeight="1">
      <c r="A1" s="240" t="s">
        <v>44</v>
      </c>
      <c r="D1" s="243"/>
    </row>
    <row r="2" spans="1:4" ht="13.5" customHeight="1"/>
    <row r="3" spans="1:4" ht="15" customHeight="1">
      <c r="A3" s="339" t="s">
        <v>41</v>
      </c>
      <c r="B3" s="339"/>
      <c r="C3" s="339"/>
      <c r="D3" s="339"/>
    </row>
    <row r="4" spans="1:4" ht="25.5" customHeight="1">
      <c r="A4" s="245" t="s">
        <v>9</v>
      </c>
      <c r="B4" s="245" t="s">
        <v>10</v>
      </c>
      <c r="C4" s="245" t="s">
        <v>11</v>
      </c>
      <c r="D4" s="246" t="s">
        <v>12</v>
      </c>
    </row>
    <row r="5" spans="1:4" ht="12" customHeight="1">
      <c r="A5" s="317" t="s">
        <v>45</v>
      </c>
      <c r="B5" s="317"/>
      <c r="C5" s="317"/>
      <c r="D5" s="317"/>
    </row>
    <row r="6" spans="1:4" ht="14.25" customHeight="1">
      <c r="A6" s="338" t="s">
        <v>1290</v>
      </c>
      <c r="B6" s="338"/>
      <c r="C6" s="338"/>
      <c r="D6" s="338"/>
    </row>
    <row r="7" spans="1:4" ht="18.75" customHeight="1">
      <c r="A7" s="115">
        <v>1</v>
      </c>
      <c r="B7" s="153" t="s">
        <v>547</v>
      </c>
      <c r="C7" s="115">
        <v>2019</v>
      </c>
      <c r="D7" s="151">
        <v>2633.98</v>
      </c>
    </row>
    <row r="8" spans="1:4" ht="18.75" customHeight="1">
      <c r="A8" s="115">
        <v>2</v>
      </c>
      <c r="B8" s="153" t="s">
        <v>547</v>
      </c>
      <c r="C8" s="115">
        <v>2019</v>
      </c>
      <c r="D8" s="151">
        <v>2633.98</v>
      </c>
    </row>
    <row r="9" spans="1:4" ht="18.75" customHeight="1">
      <c r="A9" s="115">
        <v>3</v>
      </c>
      <c r="B9" s="144" t="s">
        <v>636</v>
      </c>
      <c r="C9" s="115">
        <v>2019</v>
      </c>
      <c r="D9" s="151">
        <v>4305</v>
      </c>
    </row>
    <row r="10" spans="1:4" ht="17.25" customHeight="1">
      <c r="A10" s="115">
        <v>4</v>
      </c>
      <c r="B10" s="144" t="s">
        <v>681</v>
      </c>
      <c r="C10" s="115">
        <v>2020</v>
      </c>
      <c r="D10" s="151">
        <v>8780.35</v>
      </c>
    </row>
    <row r="11" spans="1:4" ht="17.25" customHeight="1">
      <c r="A11" s="115">
        <v>5</v>
      </c>
      <c r="B11" s="144" t="s">
        <v>682</v>
      </c>
      <c r="C11" s="115">
        <v>2021</v>
      </c>
      <c r="D11" s="151">
        <v>1660.5</v>
      </c>
    </row>
    <row r="12" spans="1:4" ht="17.25" customHeight="1">
      <c r="A12" s="115">
        <v>6</v>
      </c>
      <c r="B12" s="144" t="s">
        <v>683</v>
      </c>
      <c r="C12" s="115">
        <v>2020</v>
      </c>
      <c r="D12" s="151">
        <v>4858.5</v>
      </c>
    </row>
    <row r="13" spans="1:4" ht="17.25" customHeight="1">
      <c r="A13" s="115">
        <v>7</v>
      </c>
      <c r="B13" s="144" t="s">
        <v>684</v>
      </c>
      <c r="C13" s="115">
        <v>2021</v>
      </c>
      <c r="D13" s="151">
        <v>1076.25</v>
      </c>
    </row>
    <row r="14" spans="1:4" ht="17.25" customHeight="1">
      <c r="A14" s="115">
        <v>8</v>
      </c>
      <c r="B14" s="144" t="s">
        <v>684</v>
      </c>
      <c r="C14" s="115">
        <v>2021</v>
      </c>
      <c r="D14" s="151">
        <v>1836.51</v>
      </c>
    </row>
    <row r="15" spans="1:4" ht="17.25" customHeight="1">
      <c r="A15" s="115">
        <v>9</v>
      </c>
      <c r="B15" s="144" t="s">
        <v>684</v>
      </c>
      <c r="C15" s="115">
        <v>2020</v>
      </c>
      <c r="D15" s="151">
        <v>1076.3</v>
      </c>
    </row>
    <row r="16" spans="1:4" ht="18.75" customHeight="1">
      <c r="A16" s="115">
        <v>10</v>
      </c>
      <c r="B16" s="153" t="s">
        <v>685</v>
      </c>
      <c r="C16" s="115">
        <v>2021</v>
      </c>
      <c r="D16" s="151">
        <v>2736.75</v>
      </c>
    </row>
    <row r="17" spans="1:4" ht="18.75" customHeight="1">
      <c r="A17" s="115">
        <v>11</v>
      </c>
      <c r="B17" s="153" t="s">
        <v>686</v>
      </c>
      <c r="C17" s="115">
        <v>2021</v>
      </c>
      <c r="D17" s="151">
        <v>1796.6</v>
      </c>
    </row>
    <row r="18" spans="1:4" ht="18.75" customHeight="1">
      <c r="A18" s="115">
        <v>12</v>
      </c>
      <c r="B18" s="153" t="s">
        <v>687</v>
      </c>
      <c r="C18" s="115">
        <v>2020</v>
      </c>
      <c r="D18" s="151">
        <v>4858.5</v>
      </c>
    </row>
    <row r="19" spans="1:4" s="150" customFormat="1" ht="18.75" customHeight="1">
      <c r="A19" s="115">
        <v>13</v>
      </c>
      <c r="B19" s="153" t="s">
        <v>687</v>
      </c>
      <c r="C19" s="115">
        <v>2021</v>
      </c>
      <c r="D19" s="151">
        <v>5075</v>
      </c>
    </row>
    <row r="20" spans="1:4" ht="18.75" customHeight="1">
      <c r="A20" s="115">
        <v>14</v>
      </c>
      <c r="B20" s="156" t="s">
        <v>483</v>
      </c>
      <c r="C20" s="107">
        <v>2021</v>
      </c>
      <c r="D20" s="157">
        <v>3700</v>
      </c>
    </row>
    <row r="21" spans="1:4" ht="18.75" customHeight="1">
      <c r="A21" s="115">
        <v>15</v>
      </c>
      <c r="B21" s="156" t="s">
        <v>961</v>
      </c>
      <c r="C21" s="107">
        <v>2022</v>
      </c>
      <c r="D21" s="157">
        <v>2399</v>
      </c>
    </row>
    <row r="22" spans="1:4" ht="18.75" customHeight="1">
      <c r="A22" s="115">
        <v>16</v>
      </c>
      <c r="B22" s="156" t="s">
        <v>961</v>
      </c>
      <c r="C22" s="107">
        <v>2023</v>
      </c>
      <c r="D22" s="157">
        <v>2399</v>
      </c>
    </row>
    <row r="23" spans="1:4" ht="18.75" customHeight="1">
      <c r="A23" s="115">
        <v>17</v>
      </c>
      <c r="B23" s="156" t="s">
        <v>962</v>
      </c>
      <c r="C23" s="107">
        <v>2022</v>
      </c>
      <c r="D23" s="157">
        <v>2399</v>
      </c>
    </row>
    <row r="24" spans="1:4" s="150" customFormat="1" ht="17.25" customHeight="1">
      <c r="A24" s="337" t="s">
        <v>0</v>
      </c>
      <c r="B24" s="337"/>
      <c r="C24" s="337"/>
      <c r="D24" s="248">
        <f>SUM(D7:D23)</f>
        <v>54225.219999999994</v>
      </c>
    </row>
    <row r="25" spans="1:4" s="150" customFormat="1" ht="14.25" customHeight="1">
      <c r="A25" s="338" t="s">
        <v>1291</v>
      </c>
      <c r="B25" s="338"/>
      <c r="C25" s="338"/>
      <c r="D25" s="338"/>
    </row>
    <row r="26" spans="1:4" s="150" customFormat="1" ht="15" customHeight="1">
      <c r="A26" s="115">
        <v>1</v>
      </c>
      <c r="B26" s="165" t="s">
        <v>637</v>
      </c>
      <c r="C26" s="159">
        <v>2019</v>
      </c>
      <c r="D26" s="249">
        <v>1366</v>
      </c>
    </row>
    <row r="27" spans="1:4" s="150" customFormat="1" ht="15" customHeight="1">
      <c r="A27" s="115">
        <v>2</v>
      </c>
      <c r="B27" s="165" t="s">
        <v>688</v>
      </c>
      <c r="C27" s="159">
        <v>2021</v>
      </c>
      <c r="D27" s="249">
        <v>4858.5</v>
      </c>
    </row>
    <row r="28" spans="1:4" s="150" customFormat="1" ht="15" customHeight="1">
      <c r="A28" s="115">
        <v>3</v>
      </c>
      <c r="B28" s="165" t="s">
        <v>688</v>
      </c>
      <c r="C28" s="159">
        <v>2021</v>
      </c>
      <c r="D28" s="249">
        <v>4858.5</v>
      </c>
    </row>
    <row r="29" spans="1:4" s="150" customFormat="1" ht="15" customHeight="1">
      <c r="A29" s="115">
        <v>4</v>
      </c>
      <c r="B29" s="165" t="s">
        <v>688</v>
      </c>
      <c r="C29" s="159">
        <v>2021</v>
      </c>
      <c r="D29" s="249">
        <v>4858.5</v>
      </c>
    </row>
    <row r="30" spans="1:4" s="150" customFormat="1" ht="15" customHeight="1">
      <c r="A30" s="115">
        <v>5</v>
      </c>
      <c r="B30" s="165" t="s">
        <v>688</v>
      </c>
      <c r="C30" s="159">
        <v>2021</v>
      </c>
      <c r="D30" s="249">
        <v>4858.5</v>
      </c>
    </row>
    <row r="31" spans="1:4" s="150" customFormat="1" ht="15" customHeight="1">
      <c r="A31" s="115">
        <v>6</v>
      </c>
      <c r="B31" s="165" t="s">
        <v>688</v>
      </c>
      <c r="C31" s="159">
        <v>2021</v>
      </c>
      <c r="D31" s="249">
        <v>4858.5</v>
      </c>
    </row>
    <row r="32" spans="1:4" s="150" customFormat="1" ht="15" customHeight="1">
      <c r="A32" s="115">
        <v>7</v>
      </c>
      <c r="B32" s="165" t="s">
        <v>688</v>
      </c>
      <c r="C32" s="159">
        <v>2021</v>
      </c>
      <c r="D32" s="249">
        <v>4858.5</v>
      </c>
    </row>
    <row r="33" spans="1:4" s="150" customFormat="1" ht="15" customHeight="1">
      <c r="A33" s="115">
        <v>8</v>
      </c>
      <c r="B33" s="165" t="s">
        <v>688</v>
      </c>
      <c r="C33" s="159">
        <v>2021</v>
      </c>
      <c r="D33" s="249">
        <v>4858.5</v>
      </c>
    </row>
    <row r="34" spans="1:4" s="150" customFormat="1" ht="15" customHeight="1">
      <c r="A34" s="115">
        <v>9</v>
      </c>
      <c r="B34" s="165" t="s">
        <v>688</v>
      </c>
      <c r="C34" s="159">
        <v>2021</v>
      </c>
      <c r="D34" s="249">
        <v>4858.5</v>
      </c>
    </row>
    <row r="35" spans="1:4" s="150" customFormat="1" ht="15" customHeight="1">
      <c r="A35" s="115">
        <v>10</v>
      </c>
      <c r="B35" s="165" t="s">
        <v>963</v>
      </c>
      <c r="C35" s="159">
        <v>2021</v>
      </c>
      <c r="D35" s="249">
        <v>6951.98</v>
      </c>
    </row>
    <row r="36" spans="1:4" s="150" customFormat="1" ht="16.5" customHeight="1">
      <c r="A36" s="115">
        <v>11</v>
      </c>
      <c r="B36" s="165" t="s">
        <v>963</v>
      </c>
      <c r="C36" s="159">
        <v>2021</v>
      </c>
      <c r="D36" s="249">
        <v>6951.98</v>
      </c>
    </row>
    <row r="37" spans="1:4" s="150" customFormat="1" ht="24" customHeight="1">
      <c r="A37" s="115">
        <v>12</v>
      </c>
      <c r="B37" s="165" t="s">
        <v>964</v>
      </c>
      <c r="C37" s="159">
        <v>2023</v>
      </c>
      <c r="D37" s="249">
        <v>4898</v>
      </c>
    </row>
    <row r="38" spans="1:4" s="150" customFormat="1" ht="16.5" customHeight="1">
      <c r="A38" s="115">
        <v>13</v>
      </c>
      <c r="B38" s="165" t="s">
        <v>963</v>
      </c>
      <c r="C38" s="159">
        <v>2021</v>
      </c>
      <c r="D38" s="249">
        <v>6951.98</v>
      </c>
    </row>
    <row r="39" spans="1:4" s="150" customFormat="1" ht="14.25" customHeight="1">
      <c r="A39" s="337" t="s">
        <v>0</v>
      </c>
      <c r="B39" s="337"/>
      <c r="C39" s="337"/>
      <c r="D39" s="250">
        <f>SUM(D26:D38)</f>
        <v>65987.939999999988</v>
      </c>
    </row>
    <row r="40" spans="1:4" s="150" customFormat="1" ht="16.5" customHeight="1">
      <c r="A40" s="338" t="s">
        <v>1193</v>
      </c>
      <c r="B40" s="338"/>
      <c r="C40" s="338"/>
      <c r="D40" s="338"/>
    </row>
    <row r="41" spans="1:4" s="150" customFormat="1" ht="20.25" customHeight="1">
      <c r="A41" s="115">
        <v>1</v>
      </c>
      <c r="B41" s="144" t="s">
        <v>548</v>
      </c>
      <c r="C41" s="115">
        <v>2019</v>
      </c>
      <c r="D41" s="151">
        <v>3559.98</v>
      </c>
    </row>
    <row r="42" spans="1:4" s="150" customFormat="1" ht="28.15" customHeight="1">
      <c r="A42" s="115">
        <v>2</v>
      </c>
      <c r="B42" s="144" t="s">
        <v>549</v>
      </c>
      <c r="C42" s="115">
        <v>2019</v>
      </c>
      <c r="D42" s="151">
        <v>15990</v>
      </c>
    </row>
    <row r="43" spans="1:4" s="150" customFormat="1" ht="18" customHeight="1">
      <c r="A43" s="115">
        <v>3</v>
      </c>
      <c r="B43" s="144" t="s">
        <v>965</v>
      </c>
      <c r="C43" s="115">
        <v>2023</v>
      </c>
      <c r="D43" s="151">
        <v>2999</v>
      </c>
    </row>
    <row r="44" spans="1:4" s="150" customFormat="1" ht="17.25" customHeight="1">
      <c r="A44" s="115">
        <v>4</v>
      </c>
      <c r="B44" s="144" t="s">
        <v>966</v>
      </c>
      <c r="C44" s="115">
        <v>2022</v>
      </c>
      <c r="D44" s="151">
        <v>28000</v>
      </c>
    </row>
    <row r="45" spans="1:4" s="150" customFormat="1" ht="13.5" customHeight="1">
      <c r="A45" s="337" t="s">
        <v>0</v>
      </c>
      <c r="B45" s="337"/>
      <c r="C45" s="337"/>
      <c r="D45" s="250">
        <f>SUM(D41:D44)</f>
        <v>50548.979999999996</v>
      </c>
    </row>
    <row r="46" spans="1:4" ht="20.25" customHeight="1">
      <c r="A46" s="317" t="s">
        <v>48</v>
      </c>
      <c r="B46" s="317"/>
      <c r="C46" s="317"/>
      <c r="D46" s="317"/>
    </row>
    <row r="47" spans="1:4" ht="18.75" customHeight="1">
      <c r="A47" s="338" t="s">
        <v>1290</v>
      </c>
      <c r="B47" s="338"/>
      <c r="C47" s="338"/>
      <c r="D47" s="338"/>
    </row>
    <row r="48" spans="1:4" ht="20.25" customHeight="1">
      <c r="A48" s="107">
        <v>1</v>
      </c>
      <c r="B48" s="117" t="s">
        <v>530</v>
      </c>
      <c r="C48" s="107">
        <v>2022</v>
      </c>
      <c r="D48" s="208">
        <v>25000</v>
      </c>
    </row>
    <row r="49" spans="1:4" ht="20.25" customHeight="1">
      <c r="A49" s="107">
        <v>2</v>
      </c>
      <c r="B49" s="121" t="s">
        <v>384</v>
      </c>
      <c r="C49" s="107">
        <v>2021</v>
      </c>
      <c r="D49" s="208">
        <v>6000</v>
      </c>
    </row>
    <row r="50" spans="1:4" ht="20.25" customHeight="1">
      <c r="A50" s="107">
        <v>3</v>
      </c>
      <c r="B50" s="121" t="s">
        <v>384</v>
      </c>
      <c r="C50" s="107">
        <v>2021</v>
      </c>
      <c r="D50" s="208">
        <v>5500</v>
      </c>
    </row>
    <row r="51" spans="1:4" ht="20.25" customHeight="1">
      <c r="A51" s="107">
        <v>4</v>
      </c>
      <c r="B51" s="121" t="s">
        <v>384</v>
      </c>
      <c r="C51" s="107">
        <v>2021</v>
      </c>
      <c r="D51" s="208">
        <v>60000</v>
      </c>
    </row>
    <row r="52" spans="1:4" ht="17.25" customHeight="1">
      <c r="A52" s="337" t="s">
        <v>0</v>
      </c>
      <c r="B52" s="337"/>
      <c r="C52" s="337"/>
      <c r="D52" s="250">
        <f>SUM(D48:D51)</f>
        <v>96500</v>
      </c>
    </row>
    <row r="53" spans="1:4" ht="18" customHeight="1">
      <c r="A53" s="338" t="s">
        <v>1291</v>
      </c>
      <c r="B53" s="338"/>
      <c r="C53" s="338"/>
      <c r="D53" s="338"/>
    </row>
    <row r="54" spans="1:4" ht="20.25" customHeight="1">
      <c r="A54" s="107">
        <v>2</v>
      </c>
      <c r="B54" s="121" t="s">
        <v>868</v>
      </c>
      <c r="C54" s="107">
        <v>2020</v>
      </c>
      <c r="D54" s="157">
        <v>3500</v>
      </c>
    </row>
    <row r="55" spans="1:4" ht="20.25" customHeight="1">
      <c r="A55" s="107">
        <v>3</v>
      </c>
      <c r="B55" s="121" t="s">
        <v>868</v>
      </c>
      <c r="C55" s="107">
        <v>2020</v>
      </c>
      <c r="D55" s="157">
        <v>3300</v>
      </c>
    </row>
    <row r="56" spans="1:4" ht="17.25" customHeight="1">
      <c r="A56" s="337"/>
      <c r="B56" s="337"/>
      <c r="C56" s="337"/>
      <c r="D56" s="250">
        <f>SUM(D54:D55)</f>
        <v>6800</v>
      </c>
    </row>
    <row r="57" spans="1:4" ht="17.25" customHeight="1">
      <c r="A57" s="317" t="s">
        <v>500</v>
      </c>
      <c r="B57" s="317"/>
      <c r="C57" s="317"/>
      <c r="D57" s="317"/>
    </row>
    <row r="58" spans="1:4" ht="19.5" customHeight="1">
      <c r="A58" s="338" t="s">
        <v>1292</v>
      </c>
      <c r="B58" s="338"/>
      <c r="C58" s="338"/>
      <c r="D58" s="338"/>
    </row>
    <row r="59" spans="1:4" ht="21" customHeight="1">
      <c r="A59" s="107">
        <v>1</v>
      </c>
      <c r="B59" s="121" t="s">
        <v>924</v>
      </c>
      <c r="C59" s="107">
        <v>2020</v>
      </c>
      <c r="D59" s="251">
        <v>9700</v>
      </c>
    </row>
    <row r="60" spans="1:4" ht="20.25" customHeight="1">
      <c r="A60" s="107">
        <v>2</v>
      </c>
      <c r="B60" s="121" t="s">
        <v>925</v>
      </c>
      <c r="C60" s="107">
        <v>2020</v>
      </c>
      <c r="D60" s="251">
        <v>1358</v>
      </c>
    </row>
    <row r="61" spans="1:4" ht="20.25" customHeight="1">
      <c r="A61" s="107">
        <v>3</v>
      </c>
      <c r="B61" s="121" t="s">
        <v>926</v>
      </c>
      <c r="C61" s="107">
        <v>2020</v>
      </c>
      <c r="D61" s="251">
        <v>2638</v>
      </c>
    </row>
    <row r="62" spans="1:4" ht="20.25" customHeight="1">
      <c r="A62" s="107">
        <v>4</v>
      </c>
      <c r="B62" s="121" t="s">
        <v>927</v>
      </c>
      <c r="C62" s="107">
        <v>2020</v>
      </c>
      <c r="D62" s="251">
        <v>15750</v>
      </c>
    </row>
    <row r="63" spans="1:4" ht="20.25" customHeight="1">
      <c r="A63" s="107">
        <v>5</v>
      </c>
      <c r="B63" s="121" t="s">
        <v>926</v>
      </c>
      <c r="C63" s="107">
        <v>2021</v>
      </c>
      <c r="D63" s="251">
        <v>2529.0100000000002</v>
      </c>
    </row>
    <row r="64" spans="1:4" ht="15.75" customHeight="1">
      <c r="A64" s="337" t="s">
        <v>0</v>
      </c>
      <c r="B64" s="337"/>
      <c r="C64" s="337"/>
      <c r="D64" s="250">
        <f>SUM(D59:D63)</f>
        <v>31975.010000000002</v>
      </c>
    </row>
    <row r="65" spans="1:4" ht="20.25" customHeight="1">
      <c r="A65" s="340" t="s">
        <v>1193</v>
      </c>
      <c r="B65" s="341"/>
      <c r="C65" s="341"/>
      <c r="D65" s="342"/>
    </row>
    <row r="66" spans="1:4" ht="20.25" customHeight="1">
      <c r="A66" s="115">
        <v>1</v>
      </c>
      <c r="B66" s="165" t="s">
        <v>928</v>
      </c>
      <c r="C66" s="115">
        <v>2021</v>
      </c>
      <c r="D66" s="252">
        <v>30000</v>
      </c>
    </row>
    <row r="67" spans="1:4" ht="15.75" customHeight="1">
      <c r="A67" s="334" t="s">
        <v>0</v>
      </c>
      <c r="B67" s="335"/>
      <c r="C67" s="336"/>
      <c r="D67" s="250">
        <f>SUM(D66)</f>
        <v>30000</v>
      </c>
    </row>
    <row r="68" spans="1:4" s="240" customFormat="1" ht="20.25" customHeight="1">
      <c r="A68" s="317" t="s">
        <v>495</v>
      </c>
      <c r="B68" s="317"/>
      <c r="C68" s="317"/>
      <c r="D68" s="317"/>
    </row>
    <row r="69" spans="1:4" s="240" customFormat="1" ht="20.25" customHeight="1">
      <c r="A69" s="338" t="s">
        <v>1290</v>
      </c>
      <c r="B69" s="338"/>
      <c r="C69" s="338"/>
      <c r="D69" s="338"/>
    </row>
    <row r="70" spans="1:4" ht="20.25" customHeight="1">
      <c r="A70" s="107">
        <v>1</v>
      </c>
      <c r="B70" s="121" t="s">
        <v>707</v>
      </c>
      <c r="C70" s="107">
        <v>2020</v>
      </c>
      <c r="D70" s="157">
        <v>1699.9</v>
      </c>
    </row>
    <row r="71" spans="1:4" ht="20.25" customHeight="1">
      <c r="A71" s="107">
        <v>2</v>
      </c>
      <c r="B71" s="121" t="s">
        <v>708</v>
      </c>
      <c r="C71" s="107">
        <v>2020</v>
      </c>
      <c r="D71" s="157">
        <v>9000</v>
      </c>
    </row>
    <row r="72" spans="1:4" ht="20.25" customHeight="1">
      <c r="A72" s="107">
        <v>3</v>
      </c>
      <c r="B72" s="121" t="s">
        <v>485</v>
      </c>
      <c r="C72" s="107">
        <v>2020</v>
      </c>
      <c r="D72" s="157">
        <v>3950</v>
      </c>
    </row>
    <row r="73" spans="1:4" ht="20.25" customHeight="1">
      <c r="A73" s="107">
        <v>4</v>
      </c>
      <c r="B73" s="121" t="s">
        <v>709</v>
      </c>
      <c r="C73" s="107">
        <v>2020</v>
      </c>
      <c r="D73" s="157">
        <v>1249</v>
      </c>
    </row>
    <row r="74" spans="1:4" ht="20.25" customHeight="1">
      <c r="A74" s="107">
        <v>5</v>
      </c>
      <c r="B74" s="121" t="s">
        <v>710</v>
      </c>
      <c r="C74" s="107">
        <v>2021</v>
      </c>
      <c r="D74" s="157">
        <v>1449</v>
      </c>
    </row>
    <row r="75" spans="1:4" ht="20.25" customHeight="1">
      <c r="A75" s="107">
        <v>6</v>
      </c>
      <c r="B75" s="121" t="s">
        <v>711</v>
      </c>
      <c r="C75" s="107">
        <v>2021</v>
      </c>
      <c r="D75" s="157">
        <v>279.99</v>
      </c>
    </row>
    <row r="76" spans="1:4" ht="20.25" customHeight="1">
      <c r="A76" s="107">
        <v>7</v>
      </c>
      <c r="B76" s="121" t="s">
        <v>712</v>
      </c>
      <c r="C76" s="107">
        <v>2021</v>
      </c>
      <c r="D76" s="157">
        <v>531.85</v>
      </c>
    </row>
    <row r="77" spans="1:4" ht="20.25" customHeight="1">
      <c r="A77" s="107">
        <v>8</v>
      </c>
      <c r="B77" s="121" t="s">
        <v>877</v>
      </c>
      <c r="C77" s="107">
        <v>2021</v>
      </c>
      <c r="D77" s="157">
        <v>8750</v>
      </c>
    </row>
    <row r="78" spans="1:4" ht="20.25" customHeight="1">
      <c r="A78" s="107">
        <v>9</v>
      </c>
      <c r="B78" s="121" t="s">
        <v>878</v>
      </c>
      <c r="C78" s="107">
        <v>2021</v>
      </c>
      <c r="D78" s="157">
        <v>6450</v>
      </c>
    </row>
    <row r="79" spans="1:4" ht="20.25" customHeight="1">
      <c r="A79" s="107">
        <v>10</v>
      </c>
      <c r="B79" s="121" t="s">
        <v>879</v>
      </c>
      <c r="C79" s="107">
        <v>2021</v>
      </c>
      <c r="D79" s="157">
        <v>7900</v>
      </c>
    </row>
    <row r="80" spans="1:4" ht="20.25" customHeight="1">
      <c r="A80" s="107">
        <v>11</v>
      </c>
      <c r="B80" s="121" t="s">
        <v>880</v>
      </c>
      <c r="C80" s="107">
        <v>2021</v>
      </c>
      <c r="D80" s="157">
        <v>4900</v>
      </c>
    </row>
    <row r="81" spans="1:4" ht="17.25" customHeight="1">
      <c r="A81" s="337" t="s">
        <v>0</v>
      </c>
      <c r="B81" s="337"/>
      <c r="C81" s="337"/>
      <c r="D81" s="250">
        <f>SUM(D70:D80)</f>
        <v>46159.740000000005</v>
      </c>
    </row>
    <row r="82" spans="1:4" ht="21.75" customHeight="1">
      <c r="A82" s="338" t="s">
        <v>1291</v>
      </c>
      <c r="B82" s="338"/>
      <c r="C82" s="338"/>
      <c r="D82" s="338"/>
    </row>
    <row r="83" spans="1:4" ht="20.25" customHeight="1">
      <c r="A83" s="107">
        <v>1</v>
      </c>
      <c r="B83" s="121" t="s">
        <v>606</v>
      </c>
      <c r="C83" s="107">
        <v>2019</v>
      </c>
      <c r="D83" s="157">
        <v>2000</v>
      </c>
    </row>
    <row r="84" spans="1:4" ht="20.25" customHeight="1">
      <c r="A84" s="107">
        <v>2</v>
      </c>
      <c r="B84" s="121" t="s">
        <v>607</v>
      </c>
      <c r="C84" s="107">
        <v>2019</v>
      </c>
      <c r="D84" s="157">
        <v>1200</v>
      </c>
    </row>
    <row r="85" spans="1:4" ht="20.25" customHeight="1">
      <c r="A85" s="107">
        <v>3</v>
      </c>
      <c r="B85" s="121" t="s">
        <v>608</v>
      </c>
      <c r="C85" s="107">
        <v>2019</v>
      </c>
      <c r="D85" s="157">
        <v>7576.8</v>
      </c>
    </row>
    <row r="86" spans="1:4" ht="20.25" customHeight="1">
      <c r="A86" s="107">
        <v>4</v>
      </c>
      <c r="B86" s="121" t="s">
        <v>609</v>
      </c>
      <c r="C86" s="107">
        <v>2019</v>
      </c>
      <c r="D86" s="157">
        <v>13500</v>
      </c>
    </row>
    <row r="87" spans="1:4" ht="20.25" customHeight="1">
      <c r="A87" s="107">
        <v>5</v>
      </c>
      <c r="B87" s="121" t="s">
        <v>610</v>
      </c>
      <c r="C87" s="107">
        <v>2020</v>
      </c>
      <c r="D87" s="157">
        <v>4058</v>
      </c>
    </row>
    <row r="88" spans="1:4" ht="20.25" customHeight="1">
      <c r="A88" s="107">
        <v>6</v>
      </c>
      <c r="B88" s="121" t="s">
        <v>610</v>
      </c>
      <c r="C88" s="107">
        <v>2020</v>
      </c>
      <c r="D88" s="157">
        <v>1299.8</v>
      </c>
    </row>
    <row r="89" spans="1:4" ht="20.25" customHeight="1">
      <c r="A89" s="107">
        <v>7</v>
      </c>
      <c r="B89" s="121" t="s">
        <v>881</v>
      </c>
      <c r="C89" s="107">
        <v>2021</v>
      </c>
      <c r="D89" s="253">
        <v>1640</v>
      </c>
    </row>
    <row r="90" spans="1:4" ht="20.25" customHeight="1">
      <c r="A90" s="107">
        <v>8</v>
      </c>
      <c r="B90" s="121" t="s">
        <v>882</v>
      </c>
      <c r="C90" s="107">
        <v>2021</v>
      </c>
      <c r="D90" s="253">
        <v>11495</v>
      </c>
    </row>
    <row r="91" spans="1:4" ht="20.25" customHeight="1">
      <c r="A91" s="107">
        <v>9</v>
      </c>
      <c r="B91" s="121" t="s">
        <v>883</v>
      </c>
      <c r="C91" s="107">
        <v>2021</v>
      </c>
      <c r="D91" s="253">
        <v>7490</v>
      </c>
    </row>
    <row r="92" spans="1:4" ht="20.25" customHeight="1">
      <c r="A92" s="337" t="s">
        <v>0</v>
      </c>
      <c r="B92" s="337"/>
      <c r="C92" s="337"/>
      <c r="D92" s="250">
        <f>SUM(D83:D91)</f>
        <v>50259.6</v>
      </c>
    </row>
    <row r="93" spans="1:4" ht="21" customHeight="1">
      <c r="A93" s="317" t="s">
        <v>497</v>
      </c>
      <c r="B93" s="317"/>
      <c r="C93" s="317"/>
      <c r="D93" s="317"/>
    </row>
    <row r="94" spans="1:4" ht="18" customHeight="1">
      <c r="A94" s="338" t="s">
        <v>1290</v>
      </c>
      <c r="B94" s="338"/>
      <c r="C94" s="338"/>
      <c r="D94" s="338"/>
    </row>
    <row r="95" spans="1:4" ht="20.25" customHeight="1">
      <c r="A95" s="107">
        <v>1</v>
      </c>
      <c r="B95" s="121" t="s">
        <v>725</v>
      </c>
      <c r="C95" s="107">
        <v>2020</v>
      </c>
      <c r="D95" s="251">
        <v>17500</v>
      </c>
    </row>
    <row r="96" spans="1:4" ht="20.25" customHeight="1">
      <c r="A96" s="107">
        <v>2</v>
      </c>
      <c r="B96" s="121" t="s">
        <v>726</v>
      </c>
      <c r="C96" s="107">
        <v>2019</v>
      </c>
      <c r="D96" s="251">
        <v>5535</v>
      </c>
    </row>
    <row r="97" spans="1:4" ht="20.25" customHeight="1">
      <c r="A97" s="107">
        <v>3</v>
      </c>
      <c r="B97" s="121" t="s">
        <v>725</v>
      </c>
      <c r="C97" s="107">
        <v>2021</v>
      </c>
      <c r="D97" s="251">
        <v>5519</v>
      </c>
    </row>
    <row r="98" spans="1:4" ht="20.25" customHeight="1">
      <c r="A98" s="107">
        <v>4</v>
      </c>
      <c r="B98" s="121" t="s">
        <v>1198</v>
      </c>
      <c r="C98" s="107">
        <v>2022</v>
      </c>
      <c r="D98" s="251">
        <v>3199</v>
      </c>
    </row>
    <row r="99" spans="1:4" ht="15.75" customHeight="1">
      <c r="A99" s="337" t="s">
        <v>0</v>
      </c>
      <c r="B99" s="337"/>
      <c r="C99" s="337"/>
      <c r="D99" s="250">
        <f>SUM(D95:D98)</f>
        <v>31753</v>
      </c>
    </row>
    <row r="100" spans="1:4" ht="23.25" customHeight="1">
      <c r="A100" s="338" t="s">
        <v>1291</v>
      </c>
      <c r="B100" s="338"/>
      <c r="C100" s="338"/>
      <c r="D100" s="338"/>
    </row>
    <row r="101" spans="1:4" ht="20.25" customHeight="1">
      <c r="A101" s="107">
        <v>1</v>
      </c>
      <c r="B101" s="121" t="s">
        <v>727</v>
      </c>
      <c r="C101" s="107">
        <v>2020</v>
      </c>
      <c r="D101" s="251">
        <v>3880</v>
      </c>
    </row>
    <row r="102" spans="1:4" ht="20.25" customHeight="1">
      <c r="A102" s="107">
        <v>2</v>
      </c>
      <c r="B102" s="121" t="s">
        <v>728</v>
      </c>
      <c r="C102" s="107">
        <v>2020</v>
      </c>
      <c r="D102" s="251">
        <v>10552</v>
      </c>
    </row>
    <row r="103" spans="1:4" ht="18.75" customHeight="1">
      <c r="A103" s="107">
        <v>3</v>
      </c>
      <c r="B103" s="121" t="s">
        <v>729</v>
      </c>
      <c r="C103" s="107">
        <v>2020</v>
      </c>
      <c r="D103" s="251">
        <v>6750</v>
      </c>
    </row>
    <row r="104" spans="1:4" ht="15.75" customHeight="1">
      <c r="A104" s="107">
        <v>4</v>
      </c>
      <c r="B104" s="121" t="s">
        <v>730</v>
      </c>
      <c r="C104" s="107">
        <v>2020</v>
      </c>
      <c r="D104" s="251">
        <v>24261.75</v>
      </c>
    </row>
    <row r="105" spans="1:4" ht="26.25" customHeight="1">
      <c r="A105" s="107">
        <v>5</v>
      </c>
      <c r="B105" s="121" t="s">
        <v>885</v>
      </c>
      <c r="C105" s="107">
        <v>2021</v>
      </c>
      <c r="D105" s="251">
        <v>12449.19</v>
      </c>
    </row>
    <row r="106" spans="1:4" ht="20.25" customHeight="1">
      <c r="A106" s="107">
        <v>6</v>
      </c>
      <c r="B106" s="121" t="s">
        <v>886</v>
      </c>
      <c r="C106" s="107">
        <v>2021</v>
      </c>
      <c r="D106" s="251">
        <v>2987.73</v>
      </c>
    </row>
    <row r="107" spans="1:4" ht="20.25" customHeight="1">
      <c r="A107" s="107">
        <v>7</v>
      </c>
      <c r="B107" s="121" t="s">
        <v>887</v>
      </c>
      <c r="C107" s="107">
        <v>2021</v>
      </c>
      <c r="D107" s="251">
        <v>2888.14</v>
      </c>
    </row>
    <row r="108" spans="1:4" ht="20.25" customHeight="1">
      <c r="A108" s="107">
        <v>8</v>
      </c>
      <c r="B108" s="121" t="s">
        <v>888</v>
      </c>
      <c r="C108" s="107">
        <v>2021</v>
      </c>
      <c r="D108" s="251">
        <v>2139.27</v>
      </c>
    </row>
    <row r="109" spans="1:4" ht="17.45" customHeight="1">
      <c r="A109" s="337" t="s">
        <v>0</v>
      </c>
      <c r="B109" s="337"/>
      <c r="C109" s="337"/>
      <c r="D109" s="250">
        <f>SUM(D101:D108)</f>
        <v>65908.08</v>
      </c>
    </row>
    <row r="110" spans="1:4" ht="16.5" customHeight="1">
      <c r="A110" s="317" t="s">
        <v>505</v>
      </c>
      <c r="B110" s="317"/>
      <c r="C110" s="317"/>
      <c r="D110" s="317"/>
    </row>
    <row r="111" spans="1:4" ht="19.5" customHeight="1">
      <c r="A111" s="338" t="s">
        <v>1290</v>
      </c>
      <c r="B111" s="338"/>
      <c r="C111" s="338"/>
      <c r="D111" s="338"/>
    </row>
    <row r="112" spans="1:4" ht="17.25" customHeight="1">
      <c r="A112" s="107">
        <v>1</v>
      </c>
      <c r="B112" s="121" t="s">
        <v>801</v>
      </c>
      <c r="C112" s="107">
        <v>2020</v>
      </c>
      <c r="D112" s="251">
        <v>7000</v>
      </c>
    </row>
    <row r="113" spans="1:9" ht="17.25" customHeight="1">
      <c r="A113" s="107">
        <v>2</v>
      </c>
      <c r="B113" s="121" t="s">
        <v>802</v>
      </c>
      <c r="C113" s="107">
        <v>2020</v>
      </c>
      <c r="D113" s="251">
        <v>6097</v>
      </c>
    </row>
    <row r="114" spans="1:9" ht="15" customHeight="1">
      <c r="A114" s="107">
        <v>3</v>
      </c>
      <c r="B114" s="121" t="s">
        <v>803</v>
      </c>
      <c r="C114" s="107">
        <v>2020</v>
      </c>
      <c r="D114" s="251">
        <v>1230</v>
      </c>
    </row>
    <row r="115" spans="1:9" ht="14.25" customHeight="1">
      <c r="A115" s="107">
        <v>4</v>
      </c>
      <c r="B115" s="121" t="s">
        <v>804</v>
      </c>
      <c r="C115" s="107">
        <v>2020</v>
      </c>
      <c r="D115" s="251">
        <v>3997.5</v>
      </c>
    </row>
    <row r="116" spans="1:9" ht="15.75" customHeight="1">
      <c r="A116" s="107">
        <v>5</v>
      </c>
      <c r="B116" s="121" t="s">
        <v>570</v>
      </c>
      <c r="C116" s="107">
        <v>2020</v>
      </c>
      <c r="D116" s="251">
        <v>1660.5</v>
      </c>
    </row>
    <row r="117" spans="1:9" ht="18.75" customHeight="1">
      <c r="A117" s="107">
        <v>6</v>
      </c>
      <c r="B117" s="121" t="s">
        <v>805</v>
      </c>
      <c r="C117" s="107">
        <v>2020</v>
      </c>
      <c r="D117" s="251">
        <v>2699</v>
      </c>
    </row>
    <row r="118" spans="1:9" ht="20.25" customHeight="1">
      <c r="A118" s="107">
        <v>7</v>
      </c>
      <c r="B118" s="121" t="s">
        <v>806</v>
      </c>
      <c r="C118" s="107">
        <v>2020</v>
      </c>
      <c r="D118" s="251">
        <v>16173</v>
      </c>
      <c r="F118" s="349"/>
      <c r="G118" s="349"/>
      <c r="H118" s="349"/>
      <c r="I118" s="349"/>
    </row>
    <row r="119" spans="1:9" ht="18" customHeight="1">
      <c r="A119" s="107">
        <v>8</v>
      </c>
      <c r="B119" s="121" t="s">
        <v>812</v>
      </c>
      <c r="C119" s="107">
        <v>2020</v>
      </c>
      <c r="D119" s="251">
        <v>2760</v>
      </c>
    </row>
    <row r="120" spans="1:9" ht="15" customHeight="1">
      <c r="A120" s="107">
        <v>9</v>
      </c>
      <c r="B120" s="121" t="s">
        <v>813</v>
      </c>
      <c r="C120" s="107">
        <v>2020</v>
      </c>
      <c r="D120" s="251">
        <v>549.99</v>
      </c>
    </row>
    <row r="121" spans="1:9" ht="20.25" customHeight="1">
      <c r="A121" s="107">
        <v>10</v>
      </c>
      <c r="B121" s="121" t="s">
        <v>914</v>
      </c>
      <c r="C121" s="107">
        <v>2021</v>
      </c>
      <c r="D121" s="251">
        <v>2150</v>
      </c>
    </row>
    <row r="122" spans="1:9" ht="20.25" customHeight="1">
      <c r="A122" s="107">
        <v>11</v>
      </c>
      <c r="B122" s="121" t="s">
        <v>1242</v>
      </c>
      <c r="C122" s="107">
        <v>2021</v>
      </c>
      <c r="D122" s="251">
        <v>2845</v>
      </c>
    </row>
    <row r="123" spans="1:9" ht="20.25" customHeight="1">
      <c r="A123" s="107">
        <v>12</v>
      </c>
      <c r="B123" s="121" t="s">
        <v>1245</v>
      </c>
      <c r="C123" s="107">
        <v>2022</v>
      </c>
      <c r="D123" s="251">
        <v>7600</v>
      </c>
    </row>
    <row r="124" spans="1:9" ht="20.25" customHeight="1">
      <c r="A124" s="107">
        <v>13</v>
      </c>
      <c r="B124" s="121" t="s">
        <v>1246</v>
      </c>
      <c r="C124" s="107">
        <v>2022</v>
      </c>
      <c r="D124" s="251">
        <v>9200</v>
      </c>
    </row>
    <row r="125" spans="1:9" ht="15" customHeight="1">
      <c r="A125" s="107">
        <v>14</v>
      </c>
      <c r="B125" s="121" t="s">
        <v>1247</v>
      </c>
      <c r="C125" s="107">
        <v>2022</v>
      </c>
      <c r="D125" s="251">
        <v>17800</v>
      </c>
    </row>
    <row r="126" spans="1:9" ht="17.25" customHeight="1">
      <c r="A126" s="107">
        <v>15</v>
      </c>
      <c r="B126" s="121" t="s">
        <v>1248</v>
      </c>
      <c r="C126" s="107">
        <v>2022</v>
      </c>
      <c r="D126" s="251">
        <v>9100</v>
      </c>
    </row>
    <row r="127" spans="1:9" ht="15.75" customHeight="1">
      <c r="A127" s="107">
        <v>16</v>
      </c>
      <c r="B127" s="121" t="s">
        <v>1249</v>
      </c>
      <c r="C127" s="107">
        <v>2022</v>
      </c>
      <c r="D127" s="251">
        <v>10200</v>
      </c>
    </row>
    <row r="128" spans="1:9" ht="20.25" customHeight="1">
      <c r="A128" s="107">
        <v>17</v>
      </c>
      <c r="B128" s="121" t="s">
        <v>1250</v>
      </c>
      <c r="C128" s="107">
        <v>2022</v>
      </c>
      <c r="D128" s="251">
        <v>8900</v>
      </c>
    </row>
    <row r="129" spans="1:4" ht="15" customHeight="1">
      <c r="A129" s="337" t="s">
        <v>0</v>
      </c>
      <c r="B129" s="337"/>
      <c r="C129" s="337"/>
      <c r="D129" s="254">
        <f>SUM(D112:D128)</f>
        <v>109961.98999999999</v>
      </c>
    </row>
    <row r="130" spans="1:4" ht="15.75" customHeight="1">
      <c r="A130" s="338" t="s">
        <v>1291</v>
      </c>
      <c r="B130" s="338"/>
      <c r="C130" s="338"/>
      <c r="D130" s="338"/>
    </row>
    <row r="131" spans="1:4" ht="20.25" customHeight="1">
      <c r="A131" s="107">
        <v>1</v>
      </c>
      <c r="B131" s="121" t="s">
        <v>807</v>
      </c>
      <c r="C131" s="107">
        <v>2020</v>
      </c>
      <c r="D131" s="251">
        <v>5682.6</v>
      </c>
    </row>
    <row r="132" spans="1:4" ht="19.5" customHeight="1">
      <c r="A132" s="107">
        <v>2</v>
      </c>
      <c r="B132" s="121" t="s">
        <v>808</v>
      </c>
      <c r="C132" s="107">
        <v>2020</v>
      </c>
      <c r="D132" s="251">
        <v>3499</v>
      </c>
    </row>
    <row r="133" spans="1:4" ht="20.25" customHeight="1">
      <c r="A133" s="107">
        <v>3</v>
      </c>
      <c r="B133" s="121" t="s">
        <v>808</v>
      </c>
      <c r="C133" s="107">
        <v>2020</v>
      </c>
      <c r="D133" s="251">
        <v>3499</v>
      </c>
    </row>
    <row r="134" spans="1:4" ht="19.5" customHeight="1">
      <c r="A134" s="107">
        <v>4</v>
      </c>
      <c r="B134" s="121" t="s">
        <v>809</v>
      </c>
      <c r="C134" s="107">
        <v>2020</v>
      </c>
      <c r="D134" s="251">
        <v>7797</v>
      </c>
    </row>
    <row r="135" spans="1:4" ht="19.5" customHeight="1">
      <c r="A135" s="107">
        <v>5</v>
      </c>
      <c r="B135" s="121" t="s">
        <v>810</v>
      </c>
      <c r="C135" s="107">
        <v>2020</v>
      </c>
      <c r="D135" s="251">
        <v>15828</v>
      </c>
    </row>
    <row r="136" spans="1:4" ht="21" customHeight="1">
      <c r="A136" s="107">
        <v>6</v>
      </c>
      <c r="B136" s="121" t="s">
        <v>811</v>
      </c>
      <c r="C136" s="107">
        <v>2020</v>
      </c>
      <c r="D136" s="251">
        <v>24261.75</v>
      </c>
    </row>
    <row r="137" spans="1:4" ht="20.25" customHeight="1">
      <c r="A137" s="107">
        <v>7</v>
      </c>
      <c r="B137" s="121" t="s">
        <v>915</v>
      </c>
      <c r="C137" s="107">
        <v>2021</v>
      </c>
      <c r="D137" s="251">
        <v>2299</v>
      </c>
    </row>
    <row r="138" spans="1:4" ht="19.5" customHeight="1">
      <c r="A138" s="107">
        <v>8</v>
      </c>
      <c r="B138" s="121" t="s">
        <v>916</v>
      </c>
      <c r="C138" s="107">
        <v>2021</v>
      </c>
      <c r="D138" s="251">
        <v>2199</v>
      </c>
    </row>
    <row r="139" spans="1:4" ht="25.5" customHeight="1">
      <c r="A139" s="107">
        <v>9</v>
      </c>
      <c r="B139" s="121" t="s">
        <v>917</v>
      </c>
      <c r="C139" s="107">
        <v>2021</v>
      </c>
      <c r="D139" s="251">
        <v>5122.5</v>
      </c>
    </row>
    <row r="140" spans="1:4" ht="18.75" customHeight="1">
      <c r="A140" s="107">
        <v>10</v>
      </c>
      <c r="B140" s="121" t="s">
        <v>918</v>
      </c>
      <c r="C140" s="107">
        <v>2021</v>
      </c>
      <c r="D140" s="251">
        <v>3500</v>
      </c>
    </row>
    <row r="141" spans="1:4" ht="26.25" customHeight="1">
      <c r="A141" s="107">
        <v>11</v>
      </c>
      <c r="B141" s="121" t="s">
        <v>919</v>
      </c>
      <c r="C141" s="107">
        <v>2021</v>
      </c>
      <c r="D141" s="251">
        <v>15367.5</v>
      </c>
    </row>
    <row r="142" spans="1:4" ht="27" customHeight="1">
      <c r="A142" s="107">
        <v>12</v>
      </c>
      <c r="B142" s="121" t="s">
        <v>920</v>
      </c>
      <c r="C142" s="107">
        <v>2021</v>
      </c>
      <c r="D142" s="251">
        <v>12164</v>
      </c>
    </row>
    <row r="143" spans="1:4" ht="15" customHeight="1">
      <c r="A143" s="107">
        <v>13</v>
      </c>
      <c r="B143" s="121" t="s">
        <v>947</v>
      </c>
      <c r="C143" s="107">
        <v>2020</v>
      </c>
      <c r="D143" s="251">
        <v>8730</v>
      </c>
    </row>
    <row r="144" spans="1:4" ht="27" customHeight="1">
      <c r="A144" s="107">
        <v>14</v>
      </c>
      <c r="B144" s="121" t="s">
        <v>1243</v>
      </c>
      <c r="C144" s="107">
        <v>2022</v>
      </c>
      <c r="D144" s="251">
        <v>9999</v>
      </c>
    </row>
    <row r="145" spans="1:4" ht="18" customHeight="1">
      <c r="A145" s="107">
        <v>15</v>
      </c>
      <c r="B145" s="121" t="s">
        <v>1244</v>
      </c>
      <c r="C145" s="107">
        <v>2022</v>
      </c>
      <c r="D145" s="251">
        <v>5499</v>
      </c>
    </row>
    <row r="146" spans="1:4" ht="20.25" customHeight="1">
      <c r="A146" s="337" t="s">
        <v>0</v>
      </c>
      <c r="B146" s="337"/>
      <c r="C146" s="337"/>
      <c r="D146" s="250">
        <f>SUM(D131:D145)</f>
        <v>125447.35</v>
      </c>
    </row>
    <row r="147" spans="1:4" ht="20.25" customHeight="1">
      <c r="A147" s="343" t="s">
        <v>1193</v>
      </c>
      <c r="B147" s="344"/>
      <c r="C147" s="344"/>
      <c r="D147" s="345"/>
    </row>
    <row r="148" spans="1:4" ht="20.25" customHeight="1">
      <c r="A148" s="115">
        <v>1</v>
      </c>
      <c r="B148" s="115" t="s">
        <v>921</v>
      </c>
      <c r="C148" s="115">
        <v>2021</v>
      </c>
      <c r="D148" s="252">
        <v>850</v>
      </c>
    </row>
    <row r="149" spans="1:4" ht="20.25" customHeight="1">
      <c r="A149" s="115">
        <v>2</v>
      </c>
      <c r="B149" s="115" t="s">
        <v>922</v>
      </c>
      <c r="C149" s="115">
        <v>2021</v>
      </c>
      <c r="D149" s="252">
        <v>629</v>
      </c>
    </row>
    <row r="150" spans="1:4" ht="17.25" customHeight="1">
      <c r="A150" s="115">
        <v>3</v>
      </c>
      <c r="B150" s="115" t="s">
        <v>923</v>
      </c>
      <c r="C150" s="115">
        <v>2022</v>
      </c>
      <c r="D150" s="252">
        <v>1569.48</v>
      </c>
    </row>
    <row r="151" spans="1:4" ht="14.25" customHeight="1">
      <c r="A151" s="334" t="s">
        <v>0</v>
      </c>
      <c r="B151" s="335"/>
      <c r="C151" s="336"/>
      <c r="D151" s="250">
        <f>SUM(D148:D150)</f>
        <v>3048.48</v>
      </c>
    </row>
    <row r="152" spans="1:4" ht="16.5" customHeight="1">
      <c r="A152" s="317" t="s">
        <v>486</v>
      </c>
      <c r="B152" s="317"/>
      <c r="C152" s="317"/>
      <c r="D152" s="317"/>
    </row>
    <row r="153" spans="1:4" ht="20.25" customHeight="1">
      <c r="A153" s="338" t="s">
        <v>1290</v>
      </c>
      <c r="B153" s="338"/>
      <c r="C153" s="338"/>
      <c r="D153" s="338"/>
    </row>
    <row r="154" spans="1:4" ht="16.5" customHeight="1">
      <c r="A154" s="107">
        <v>1</v>
      </c>
      <c r="B154" s="121" t="s">
        <v>734</v>
      </c>
      <c r="C154" s="107">
        <v>2020</v>
      </c>
      <c r="D154" s="251">
        <v>4600</v>
      </c>
    </row>
    <row r="155" spans="1:4" ht="16.5" customHeight="1">
      <c r="A155" s="107">
        <v>2</v>
      </c>
      <c r="B155" s="108" t="s">
        <v>736</v>
      </c>
      <c r="C155" s="109">
        <v>2019</v>
      </c>
      <c r="D155" s="219">
        <v>1899</v>
      </c>
    </row>
    <row r="156" spans="1:4" ht="16.5" customHeight="1">
      <c r="A156" s="107">
        <v>3</v>
      </c>
      <c r="B156" s="108" t="s">
        <v>931</v>
      </c>
      <c r="C156" s="109">
        <v>2022</v>
      </c>
      <c r="D156" s="219">
        <v>6600</v>
      </c>
    </row>
    <row r="157" spans="1:4" ht="16.5" customHeight="1">
      <c r="A157" s="107">
        <v>4</v>
      </c>
      <c r="B157" s="108" t="s">
        <v>932</v>
      </c>
      <c r="C157" s="109">
        <v>2022</v>
      </c>
      <c r="D157" s="219">
        <v>6600</v>
      </c>
    </row>
    <row r="158" spans="1:4" ht="16.5" customHeight="1">
      <c r="A158" s="107">
        <v>5</v>
      </c>
      <c r="B158" s="108" t="s">
        <v>933</v>
      </c>
      <c r="C158" s="109">
        <v>2021</v>
      </c>
      <c r="D158" s="219">
        <v>7170</v>
      </c>
    </row>
    <row r="159" spans="1:4" ht="16.5" customHeight="1">
      <c r="A159" s="107">
        <v>6</v>
      </c>
      <c r="B159" s="108" t="s">
        <v>931</v>
      </c>
      <c r="C159" s="109">
        <v>2022</v>
      </c>
      <c r="D159" s="219">
        <v>5450</v>
      </c>
    </row>
    <row r="160" spans="1:4" ht="15" customHeight="1">
      <c r="A160" s="337" t="s">
        <v>0</v>
      </c>
      <c r="B160" s="337"/>
      <c r="C160" s="337"/>
      <c r="D160" s="250">
        <f>SUM(D154:D159)</f>
        <v>32319</v>
      </c>
    </row>
    <row r="161" spans="1:4" ht="15.75" customHeight="1">
      <c r="A161" s="338" t="s">
        <v>1291</v>
      </c>
      <c r="B161" s="338"/>
      <c r="C161" s="338"/>
      <c r="D161" s="338"/>
    </row>
    <row r="162" spans="1:4" ht="17.25" customHeight="1">
      <c r="A162" s="107">
        <v>1</v>
      </c>
      <c r="B162" s="108" t="s">
        <v>735</v>
      </c>
      <c r="C162" s="109">
        <v>2019</v>
      </c>
      <c r="D162" s="219">
        <v>2499</v>
      </c>
    </row>
    <row r="163" spans="1:4" ht="17.25" customHeight="1">
      <c r="A163" s="107">
        <v>2</v>
      </c>
      <c r="B163" s="108" t="s">
        <v>934</v>
      </c>
      <c r="C163" s="109">
        <v>2022</v>
      </c>
      <c r="D163" s="219">
        <v>16200</v>
      </c>
    </row>
    <row r="164" spans="1:4" ht="14.25" customHeight="1">
      <c r="A164" s="337" t="s">
        <v>0</v>
      </c>
      <c r="B164" s="337"/>
      <c r="C164" s="337"/>
      <c r="D164" s="250">
        <f>SUM(D162:D163)</f>
        <v>18699</v>
      </c>
    </row>
    <row r="165" spans="1:4" ht="20.25" customHeight="1">
      <c r="A165" s="317" t="s">
        <v>945</v>
      </c>
      <c r="B165" s="317"/>
      <c r="C165" s="317"/>
      <c r="D165" s="317"/>
    </row>
    <row r="166" spans="1:4" ht="15.75" customHeight="1">
      <c r="A166" s="338" t="s">
        <v>1290</v>
      </c>
      <c r="B166" s="338"/>
      <c r="C166" s="338"/>
      <c r="D166" s="338"/>
    </row>
    <row r="167" spans="1:4" ht="14.25" customHeight="1">
      <c r="A167" s="107">
        <v>1</v>
      </c>
      <c r="B167" s="121" t="s">
        <v>888</v>
      </c>
      <c r="C167" s="107">
        <v>2021</v>
      </c>
      <c r="D167" s="251">
        <v>9662.6</v>
      </c>
    </row>
    <row r="168" spans="1:4" ht="17.25" customHeight="1">
      <c r="A168" s="107">
        <v>2</v>
      </c>
      <c r="B168" s="121" t="s">
        <v>1254</v>
      </c>
      <c r="C168" s="107">
        <v>2019</v>
      </c>
      <c r="D168" s="251">
        <v>3997.5</v>
      </c>
    </row>
    <row r="169" spans="1:4" ht="20.25" customHeight="1">
      <c r="A169" s="107">
        <v>3</v>
      </c>
      <c r="B169" s="121" t="s">
        <v>1254</v>
      </c>
      <c r="C169" s="107">
        <v>2019</v>
      </c>
      <c r="D169" s="251">
        <v>3997.5</v>
      </c>
    </row>
    <row r="170" spans="1:4" ht="15" customHeight="1">
      <c r="A170" s="107">
        <v>4</v>
      </c>
      <c r="B170" s="121" t="s">
        <v>1255</v>
      </c>
      <c r="C170" s="107">
        <v>2022</v>
      </c>
      <c r="D170" s="251">
        <v>2746</v>
      </c>
    </row>
    <row r="171" spans="1:4" ht="20.25" customHeight="1">
      <c r="A171" s="107">
        <v>5</v>
      </c>
      <c r="B171" s="121" t="s">
        <v>1256</v>
      </c>
      <c r="C171" s="107">
        <v>2020</v>
      </c>
      <c r="D171" s="251">
        <v>2890</v>
      </c>
    </row>
    <row r="172" spans="1:4" ht="20.25" customHeight="1">
      <c r="A172" s="107">
        <v>6</v>
      </c>
      <c r="B172" s="121" t="s">
        <v>1256</v>
      </c>
      <c r="C172" s="107">
        <v>2020</v>
      </c>
      <c r="D172" s="251">
        <v>2890</v>
      </c>
    </row>
    <row r="173" spans="1:4" ht="20.25" customHeight="1">
      <c r="A173" s="107">
        <v>7</v>
      </c>
      <c r="B173" s="121" t="s">
        <v>1257</v>
      </c>
      <c r="C173" s="107">
        <v>2020</v>
      </c>
      <c r="D173" s="251">
        <v>1020</v>
      </c>
    </row>
    <row r="174" spans="1:4" ht="15.75" customHeight="1">
      <c r="A174" s="337" t="s">
        <v>0</v>
      </c>
      <c r="B174" s="337"/>
      <c r="C174" s="337"/>
      <c r="D174" s="250">
        <f>SUM(D167:D173)</f>
        <v>27203.599999999999</v>
      </c>
    </row>
    <row r="175" spans="1:4" ht="20.25" customHeight="1">
      <c r="A175" s="338" t="s">
        <v>1291</v>
      </c>
      <c r="B175" s="338"/>
      <c r="C175" s="338"/>
      <c r="D175" s="338"/>
    </row>
    <row r="176" spans="1:4" ht="13.5" customHeight="1">
      <c r="A176" s="107">
        <v>3</v>
      </c>
      <c r="B176" s="121" t="s">
        <v>416</v>
      </c>
      <c r="C176" s="107">
        <v>2020</v>
      </c>
      <c r="D176" s="251">
        <v>2638</v>
      </c>
    </row>
    <row r="177" spans="1:4" ht="13.5" customHeight="1">
      <c r="A177" s="107">
        <v>4</v>
      </c>
      <c r="B177" s="121" t="s">
        <v>416</v>
      </c>
      <c r="C177" s="107">
        <v>2020</v>
      </c>
      <c r="D177" s="251">
        <v>2638</v>
      </c>
    </row>
    <row r="178" spans="1:4" ht="13.5" customHeight="1">
      <c r="A178" s="107">
        <v>5</v>
      </c>
      <c r="B178" s="121" t="s">
        <v>416</v>
      </c>
      <c r="C178" s="107">
        <v>2020</v>
      </c>
      <c r="D178" s="251">
        <v>2638</v>
      </c>
    </row>
    <row r="179" spans="1:4" ht="13.5" customHeight="1">
      <c r="A179" s="107">
        <v>6</v>
      </c>
      <c r="B179" s="121" t="s">
        <v>416</v>
      </c>
      <c r="C179" s="107">
        <v>2020</v>
      </c>
      <c r="D179" s="251">
        <v>2529.0100000000002</v>
      </c>
    </row>
    <row r="180" spans="1:4" ht="13.5" customHeight="1">
      <c r="A180" s="107">
        <v>7</v>
      </c>
      <c r="B180" s="121" t="s">
        <v>635</v>
      </c>
      <c r="C180" s="107">
        <v>2020</v>
      </c>
      <c r="D180" s="251">
        <v>970</v>
      </c>
    </row>
    <row r="181" spans="1:4" ht="13.5" customHeight="1">
      <c r="A181" s="107">
        <v>8</v>
      </c>
      <c r="B181" s="121" t="s">
        <v>635</v>
      </c>
      <c r="C181" s="107">
        <v>2020</v>
      </c>
      <c r="D181" s="251">
        <v>970</v>
      </c>
    </row>
    <row r="182" spans="1:4" ht="13.5" customHeight="1">
      <c r="A182" s="107">
        <v>9</v>
      </c>
      <c r="B182" s="121" t="s">
        <v>635</v>
      </c>
      <c r="C182" s="107">
        <v>2020</v>
      </c>
      <c r="D182" s="251">
        <v>970</v>
      </c>
    </row>
    <row r="183" spans="1:4" ht="13.5" customHeight="1">
      <c r="A183" s="107">
        <v>10</v>
      </c>
      <c r="B183" s="121" t="s">
        <v>635</v>
      </c>
      <c r="C183" s="107">
        <v>2020</v>
      </c>
      <c r="D183" s="251">
        <v>970</v>
      </c>
    </row>
    <row r="184" spans="1:4" ht="13.5" customHeight="1">
      <c r="A184" s="107">
        <v>11</v>
      </c>
      <c r="B184" s="121" t="s">
        <v>906</v>
      </c>
      <c r="C184" s="107">
        <v>2021</v>
      </c>
      <c r="D184" s="251">
        <v>11656</v>
      </c>
    </row>
    <row r="185" spans="1:4" ht="13.5" customHeight="1">
      <c r="A185" s="107">
        <v>12</v>
      </c>
      <c r="B185" s="121" t="s">
        <v>907</v>
      </c>
      <c r="C185" s="107">
        <v>2021</v>
      </c>
      <c r="D185" s="251">
        <v>3999.9</v>
      </c>
    </row>
    <row r="186" spans="1:4" ht="13.5" customHeight="1">
      <c r="A186" s="107">
        <v>13</v>
      </c>
      <c r="B186" s="121" t="s">
        <v>1258</v>
      </c>
      <c r="C186" s="107">
        <v>2021</v>
      </c>
      <c r="D186" s="251">
        <v>659</v>
      </c>
    </row>
    <row r="187" spans="1:4" ht="13.5" customHeight="1">
      <c r="A187" s="107">
        <v>14</v>
      </c>
      <c r="B187" s="121" t="s">
        <v>1259</v>
      </c>
      <c r="C187" s="107">
        <v>2021</v>
      </c>
      <c r="D187" s="251">
        <v>3899</v>
      </c>
    </row>
    <row r="188" spans="1:4" ht="13.5" customHeight="1">
      <c r="A188" s="107">
        <v>15</v>
      </c>
      <c r="B188" s="121" t="s">
        <v>1260</v>
      </c>
      <c r="C188" s="107">
        <v>2020</v>
      </c>
      <c r="D188" s="251">
        <v>2250</v>
      </c>
    </row>
    <row r="189" spans="1:4" ht="17.25" customHeight="1">
      <c r="A189" s="337" t="s">
        <v>0</v>
      </c>
      <c r="B189" s="337"/>
      <c r="C189" s="337"/>
      <c r="D189" s="250">
        <f>SUM(D176:D188)</f>
        <v>36786.910000000003</v>
      </c>
    </row>
    <row r="190" spans="1:4" ht="20.25" customHeight="1">
      <c r="A190" s="317" t="s">
        <v>532</v>
      </c>
      <c r="B190" s="317"/>
      <c r="C190" s="317"/>
      <c r="D190" s="317"/>
    </row>
    <row r="191" spans="1:4" ht="20.25" customHeight="1">
      <c r="A191" s="338" t="s">
        <v>1290</v>
      </c>
      <c r="B191" s="338"/>
      <c r="C191" s="338"/>
      <c r="D191" s="338"/>
    </row>
    <row r="192" spans="1:4" ht="15" customHeight="1">
      <c r="A192" s="107">
        <v>1</v>
      </c>
      <c r="B192" s="121" t="s">
        <v>782</v>
      </c>
      <c r="C192" s="107">
        <v>2020</v>
      </c>
      <c r="D192" s="251">
        <v>1788.99</v>
      </c>
    </row>
    <row r="193" spans="1:4" ht="15" customHeight="1">
      <c r="A193" s="107">
        <v>2</v>
      </c>
      <c r="B193" s="121" t="s">
        <v>783</v>
      </c>
      <c r="C193" s="107">
        <v>2019</v>
      </c>
      <c r="D193" s="251">
        <v>1599</v>
      </c>
    </row>
    <row r="194" spans="1:4" ht="14.25" customHeight="1">
      <c r="A194" s="337" t="s">
        <v>0</v>
      </c>
      <c r="B194" s="337"/>
      <c r="C194" s="337"/>
      <c r="D194" s="250">
        <f>SUM(D192:D193)</f>
        <v>3387.99</v>
      </c>
    </row>
    <row r="195" spans="1:4" ht="20.25" customHeight="1">
      <c r="A195" s="338" t="s">
        <v>1291</v>
      </c>
      <c r="B195" s="338"/>
      <c r="C195" s="338"/>
      <c r="D195" s="338"/>
    </row>
    <row r="196" spans="1:4" ht="20.25" customHeight="1">
      <c r="A196" s="107">
        <v>1</v>
      </c>
      <c r="B196" s="121" t="s">
        <v>784</v>
      </c>
      <c r="C196" s="107">
        <v>2020</v>
      </c>
      <c r="D196" s="251">
        <v>3699</v>
      </c>
    </row>
    <row r="197" spans="1:4" ht="20.25" customHeight="1">
      <c r="A197" s="107">
        <v>2</v>
      </c>
      <c r="B197" s="121" t="s">
        <v>784</v>
      </c>
      <c r="C197" s="107">
        <v>2020</v>
      </c>
      <c r="D197" s="251">
        <v>2848.99</v>
      </c>
    </row>
    <row r="198" spans="1:4" ht="20.25" customHeight="1">
      <c r="A198" s="107">
        <v>3</v>
      </c>
      <c r="B198" s="121" t="s">
        <v>784</v>
      </c>
      <c r="C198" s="107">
        <v>2020</v>
      </c>
      <c r="D198" s="251">
        <v>2848.99</v>
      </c>
    </row>
    <row r="199" spans="1:4" ht="20.25" customHeight="1">
      <c r="A199" s="107">
        <v>4</v>
      </c>
      <c r="B199" s="121" t="s">
        <v>889</v>
      </c>
      <c r="C199" s="107">
        <v>2022</v>
      </c>
      <c r="D199" s="251">
        <v>8915.99</v>
      </c>
    </row>
    <row r="200" spans="1:4" ht="15.75" customHeight="1">
      <c r="A200" s="337" t="s">
        <v>0</v>
      </c>
      <c r="B200" s="337"/>
      <c r="C200" s="337"/>
      <c r="D200" s="250">
        <f>SUM(D196:D199)</f>
        <v>18312.97</v>
      </c>
    </row>
    <row r="201" spans="1:4" ht="20.25" customHeight="1">
      <c r="A201" s="317" t="s">
        <v>60</v>
      </c>
      <c r="B201" s="317"/>
      <c r="C201" s="317"/>
      <c r="D201" s="317"/>
    </row>
    <row r="202" spans="1:4" ht="18" customHeight="1">
      <c r="A202" s="338" t="s">
        <v>1290</v>
      </c>
      <c r="B202" s="338"/>
      <c r="C202" s="338"/>
      <c r="D202" s="338"/>
    </row>
    <row r="203" spans="1:4" ht="15" customHeight="1">
      <c r="A203" s="107">
        <v>1</v>
      </c>
      <c r="B203" s="121" t="s">
        <v>498</v>
      </c>
      <c r="C203" s="107">
        <v>2019</v>
      </c>
      <c r="D203" s="157">
        <v>3997.5</v>
      </c>
    </row>
    <row r="204" spans="1:4" ht="15" customHeight="1">
      <c r="A204" s="107">
        <v>2</v>
      </c>
      <c r="B204" s="121" t="s">
        <v>498</v>
      </c>
      <c r="C204" s="107">
        <v>2019</v>
      </c>
      <c r="D204" s="157">
        <v>3997.5</v>
      </c>
    </row>
    <row r="205" spans="1:4" ht="15" customHeight="1">
      <c r="A205" s="107">
        <v>3</v>
      </c>
      <c r="B205" s="121" t="s">
        <v>743</v>
      </c>
      <c r="C205" s="107">
        <v>2020</v>
      </c>
      <c r="D205" s="157">
        <v>159.58000000000001</v>
      </c>
    </row>
    <row r="206" spans="1:4" ht="15" customHeight="1">
      <c r="A206" s="107">
        <v>4</v>
      </c>
      <c r="B206" s="121" t="s">
        <v>744</v>
      </c>
      <c r="C206" s="107">
        <v>2020</v>
      </c>
      <c r="D206" s="157">
        <v>159.58000000000001</v>
      </c>
    </row>
    <row r="207" spans="1:4" ht="15" customHeight="1">
      <c r="A207" s="107">
        <v>5</v>
      </c>
      <c r="B207" s="121" t="s">
        <v>743</v>
      </c>
      <c r="C207" s="107">
        <v>2020</v>
      </c>
      <c r="D207" s="157">
        <v>69.45</v>
      </c>
    </row>
    <row r="208" spans="1:4" ht="15" customHeight="1">
      <c r="A208" s="107">
        <v>6</v>
      </c>
      <c r="B208" s="121" t="s">
        <v>743</v>
      </c>
      <c r="C208" s="107">
        <v>2020</v>
      </c>
      <c r="D208" s="157">
        <v>69.45</v>
      </c>
    </row>
    <row r="209" spans="1:4" ht="15" customHeight="1">
      <c r="A209" s="107">
        <v>7</v>
      </c>
      <c r="B209" s="121" t="s">
        <v>743</v>
      </c>
      <c r="C209" s="107">
        <v>2020</v>
      </c>
      <c r="D209" s="157">
        <v>69.48</v>
      </c>
    </row>
    <row r="210" spans="1:4" ht="15" customHeight="1">
      <c r="A210" s="107">
        <v>8</v>
      </c>
      <c r="B210" s="121" t="s">
        <v>745</v>
      </c>
      <c r="C210" s="107">
        <v>2020</v>
      </c>
      <c r="D210" s="157">
        <v>150.72999999999999</v>
      </c>
    </row>
    <row r="211" spans="1:4" ht="15" customHeight="1">
      <c r="A211" s="107">
        <v>9</v>
      </c>
      <c r="B211" s="121" t="s">
        <v>745</v>
      </c>
      <c r="C211" s="107">
        <v>2020</v>
      </c>
      <c r="D211" s="157">
        <v>180.73</v>
      </c>
    </row>
    <row r="212" spans="1:4" ht="15" customHeight="1">
      <c r="A212" s="107">
        <v>10</v>
      </c>
      <c r="B212" s="121" t="s">
        <v>745</v>
      </c>
      <c r="C212" s="107">
        <v>2020</v>
      </c>
      <c r="D212" s="157">
        <v>367.19</v>
      </c>
    </row>
    <row r="213" spans="1:4" ht="15" customHeight="1">
      <c r="A213" s="107">
        <v>11</v>
      </c>
      <c r="B213" s="121" t="s">
        <v>745</v>
      </c>
      <c r="C213" s="107">
        <v>2020</v>
      </c>
      <c r="D213" s="157">
        <v>367.19</v>
      </c>
    </row>
    <row r="214" spans="1:4" ht="15" customHeight="1">
      <c r="A214" s="107">
        <v>12</v>
      </c>
      <c r="B214" s="121" t="s">
        <v>745</v>
      </c>
      <c r="C214" s="107">
        <v>2020</v>
      </c>
      <c r="D214" s="157">
        <v>367.19</v>
      </c>
    </row>
    <row r="215" spans="1:4" ht="15" customHeight="1">
      <c r="A215" s="107">
        <v>13</v>
      </c>
      <c r="B215" s="121" t="s">
        <v>909</v>
      </c>
      <c r="C215" s="107">
        <v>2021</v>
      </c>
      <c r="D215" s="157">
        <v>6496</v>
      </c>
    </row>
    <row r="216" spans="1:4" ht="15" customHeight="1">
      <c r="A216" s="107">
        <v>14</v>
      </c>
      <c r="B216" s="121" t="s">
        <v>910</v>
      </c>
      <c r="C216" s="107">
        <v>2021</v>
      </c>
      <c r="D216" s="157">
        <v>1200</v>
      </c>
    </row>
    <row r="217" spans="1:4" ht="15" customHeight="1">
      <c r="A217" s="107">
        <v>15</v>
      </c>
      <c r="B217" s="121" t="s">
        <v>1208</v>
      </c>
      <c r="C217" s="107">
        <v>2022</v>
      </c>
      <c r="D217" s="157">
        <v>5499</v>
      </c>
    </row>
    <row r="218" spans="1:4" ht="15" customHeight="1">
      <c r="A218" s="337" t="s">
        <v>0</v>
      </c>
      <c r="B218" s="337"/>
      <c r="C218" s="337"/>
      <c r="D218" s="250">
        <f>SUM(D203:D217)</f>
        <v>23150.57</v>
      </c>
    </row>
    <row r="219" spans="1:4" ht="18" customHeight="1">
      <c r="A219" s="338" t="s">
        <v>1291</v>
      </c>
      <c r="B219" s="338"/>
      <c r="C219" s="338"/>
      <c r="D219" s="338"/>
    </row>
    <row r="220" spans="1:4" ht="15.75" customHeight="1">
      <c r="A220" s="107">
        <v>1</v>
      </c>
      <c r="B220" s="121" t="s">
        <v>603</v>
      </c>
      <c r="C220" s="107">
        <v>2019</v>
      </c>
      <c r="D220" s="251">
        <v>3413.25</v>
      </c>
    </row>
    <row r="221" spans="1:4" ht="15.75" customHeight="1">
      <c r="A221" s="107">
        <v>2</v>
      </c>
      <c r="B221" s="121" t="s">
        <v>602</v>
      </c>
      <c r="C221" s="107">
        <v>2019</v>
      </c>
      <c r="D221" s="251">
        <v>1894.2</v>
      </c>
    </row>
    <row r="222" spans="1:4" ht="15.75" customHeight="1">
      <c r="A222" s="107">
        <v>3</v>
      </c>
      <c r="B222" s="121" t="s">
        <v>602</v>
      </c>
      <c r="C222" s="107">
        <v>2019</v>
      </c>
      <c r="D222" s="251">
        <v>1894.2</v>
      </c>
    </row>
    <row r="223" spans="1:4" ht="15.75" customHeight="1">
      <c r="A223" s="107">
        <v>4</v>
      </c>
      <c r="B223" s="121" t="s">
        <v>604</v>
      </c>
      <c r="C223" s="107">
        <v>2019</v>
      </c>
      <c r="D223" s="251">
        <v>1660.5</v>
      </c>
    </row>
    <row r="224" spans="1:4" ht="15.75" customHeight="1">
      <c r="A224" s="107">
        <v>5</v>
      </c>
      <c r="B224" s="121" t="s">
        <v>581</v>
      </c>
      <c r="C224" s="107">
        <v>2020</v>
      </c>
      <c r="D224" s="251">
        <v>2599</v>
      </c>
    </row>
    <row r="225" spans="1:4" ht="15.75" customHeight="1">
      <c r="A225" s="107">
        <v>6</v>
      </c>
      <c r="B225" s="121" t="s">
        <v>746</v>
      </c>
      <c r="C225" s="107">
        <v>2020</v>
      </c>
      <c r="D225" s="251">
        <v>970</v>
      </c>
    </row>
    <row r="226" spans="1:4" ht="15.75" customHeight="1">
      <c r="A226" s="107">
        <v>7</v>
      </c>
      <c r="B226" s="121" t="s">
        <v>746</v>
      </c>
      <c r="C226" s="107">
        <v>2020</v>
      </c>
      <c r="D226" s="251">
        <v>970</v>
      </c>
    </row>
    <row r="227" spans="1:4" ht="15.75" customHeight="1">
      <c r="A227" s="107">
        <v>8</v>
      </c>
      <c r="B227" s="121" t="s">
        <v>746</v>
      </c>
      <c r="C227" s="107">
        <v>2020</v>
      </c>
      <c r="D227" s="251">
        <v>970</v>
      </c>
    </row>
    <row r="228" spans="1:4" ht="15.75" customHeight="1">
      <c r="A228" s="107">
        <v>9</v>
      </c>
      <c r="B228" s="121" t="s">
        <v>746</v>
      </c>
      <c r="C228" s="107">
        <v>2020</v>
      </c>
      <c r="D228" s="251">
        <v>970</v>
      </c>
    </row>
    <row r="229" spans="1:4" ht="15.75" customHeight="1">
      <c r="A229" s="107">
        <v>10</v>
      </c>
      <c r="B229" s="121" t="s">
        <v>416</v>
      </c>
      <c r="C229" s="107">
        <v>2020</v>
      </c>
      <c r="D229" s="251">
        <v>2250</v>
      </c>
    </row>
    <row r="230" spans="1:4" ht="15.75" customHeight="1">
      <c r="A230" s="107">
        <v>11</v>
      </c>
      <c r="B230" s="121" t="s">
        <v>416</v>
      </c>
      <c r="C230" s="107">
        <v>2020</v>
      </c>
      <c r="D230" s="251">
        <v>2250</v>
      </c>
    </row>
    <row r="231" spans="1:4" ht="15.75" customHeight="1">
      <c r="A231" s="107">
        <v>12</v>
      </c>
      <c r="B231" s="121" t="s">
        <v>416</v>
      </c>
      <c r="C231" s="107">
        <v>2020</v>
      </c>
      <c r="D231" s="251">
        <v>2250</v>
      </c>
    </row>
    <row r="232" spans="1:4" ht="15.75" customHeight="1">
      <c r="A232" s="107">
        <v>13</v>
      </c>
      <c r="B232" s="121" t="s">
        <v>581</v>
      </c>
      <c r="C232" s="107">
        <v>2020</v>
      </c>
      <c r="D232" s="251">
        <v>2638</v>
      </c>
    </row>
    <row r="233" spans="1:4" ht="15.75" customHeight="1">
      <c r="A233" s="107">
        <v>14</v>
      </c>
      <c r="B233" s="121" t="s">
        <v>581</v>
      </c>
      <c r="C233" s="107">
        <v>2020</v>
      </c>
      <c r="D233" s="251">
        <v>2638</v>
      </c>
    </row>
    <row r="234" spans="1:4" ht="15.75" customHeight="1">
      <c r="A234" s="107">
        <v>15</v>
      </c>
      <c r="B234" s="121" t="s">
        <v>581</v>
      </c>
      <c r="C234" s="107">
        <v>2020</v>
      </c>
      <c r="D234" s="251">
        <v>2638</v>
      </c>
    </row>
    <row r="235" spans="1:4" ht="15.75" customHeight="1">
      <c r="A235" s="107">
        <v>16</v>
      </c>
      <c r="B235" s="121" t="s">
        <v>911</v>
      </c>
      <c r="C235" s="107">
        <v>2021</v>
      </c>
      <c r="D235" s="251">
        <v>1699</v>
      </c>
    </row>
    <row r="236" spans="1:4" ht="15.75" customHeight="1">
      <c r="A236" s="107">
        <v>17</v>
      </c>
      <c r="B236" s="121" t="s">
        <v>912</v>
      </c>
      <c r="C236" s="107">
        <v>2021</v>
      </c>
      <c r="D236" s="251">
        <v>1396</v>
      </c>
    </row>
    <row r="237" spans="1:4" ht="15.75" customHeight="1">
      <c r="A237" s="107">
        <v>18</v>
      </c>
      <c r="B237" s="121" t="s">
        <v>913</v>
      </c>
      <c r="C237" s="107">
        <v>2021</v>
      </c>
      <c r="D237" s="251">
        <v>3299</v>
      </c>
    </row>
    <row r="238" spans="1:4" ht="15.75" customHeight="1">
      <c r="A238" s="107">
        <v>19</v>
      </c>
      <c r="B238" s="121" t="s">
        <v>1209</v>
      </c>
      <c r="C238" s="107">
        <v>2022</v>
      </c>
      <c r="D238" s="251">
        <v>13200</v>
      </c>
    </row>
    <row r="239" spans="1:4" ht="15.75" customHeight="1">
      <c r="A239" s="107">
        <v>20</v>
      </c>
      <c r="B239" s="121" t="s">
        <v>1210</v>
      </c>
      <c r="C239" s="107">
        <v>2022</v>
      </c>
      <c r="D239" s="251">
        <v>3850</v>
      </c>
    </row>
    <row r="240" spans="1:4" ht="15.75" customHeight="1">
      <c r="A240" s="107">
        <v>21</v>
      </c>
      <c r="B240" s="121" t="s">
        <v>1211</v>
      </c>
      <c r="C240" s="107">
        <v>2022</v>
      </c>
      <c r="D240" s="251">
        <v>3850</v>
      </c>
    </row>
    <row r="241" spans="1:4" ht="15" customHeight="1">
      <c r="A241" s="337" t="s">
        <v>0</v>
      </c>
      <c r="B241" s="337"/>
      <c r="C241" s="337"/>
      <c r="D241" s="250">
        <f>SUM(D220:D240)</f>
        <v>57299.15</v>
      </c>
    </row>
    <row r="242" spans="1:4" ht="20.25" customHeight="1">
      <c r="A242" s="317" t="s">
        <v>63</v>
      </c>
      <c r="B242" s="317"/>
      <c r="C242" s="317"/>
      <c r="D242" s="317"/>
    </row>
    <row r="243" spans="1:4" ht="15.75" customHeight="1">
      <c r="A243" s="338" t="s">
        <v>1290</v>
      </c>
      <c r="B243" s="338"/>
      <c r="C243" s="338"/>
      <c r="D243" s="338"/>
    </row>
    <row r="244" spans="1:4" ht="20.25" customHeight="1">
      <c r="A244" s="109">
        <v>1</v>
      </c>
      <c r="B244" s="108" t="s">
        <v>567</v>
      </c>
      <c r="C244" s="109">
        <v>2019</v>
      </c>
      <c r="D244" s="255">
        <v>264.45</v>
      </c>
    </row>
    <row r="245" spans="1:4" ht="20.25" customHeight="1">
      <c r="A245" s="109">
        <v>2</v>
      </c>
      <c r="B245" s="108" t="s">
        <v>568</v>
      </c>
      <c r="C245" s="109">
        <v>2019</v>
      </c>
      <c r="D245" s="255">
        <v>780</v>
      </c>
    </row>
    <row r="246" spans="1:4" ht="20.25" customHeight="1">
      <c r="A246" s="109">
        <v>3</v>
      </c>
      <c r="B246" s="108" t="s">
        <v>583</v>
      </c>
      <c r="C246" s="109">
        <v>2019</v>
      </c>
      <c r="D246" s="255">
        <v>2202.9299999999998</v>
      </c>
    </row>
    <row r="247" spans="1:4" ht="20.25" customHeight="1">
      <c r="A247" s="109">
        <v>4</v>
      </c>
      <c r="B247" s="108" t="s">
        <v>584</v>
      </c>
      <c r="C247" s="109">
        <v>2019</v>
      </c>
      <c r="D247" s="255">
        <v>2490</v>
      </c>
    </row>
    <row r="248" spans="1:4" ht="20.25" customHeight="1">
      <c r="A248" s="109">
        <v>5</v>
      </c>
      <c r="B248" s="108" t="s">
        <v>584</v>
      </c>
      <c r="C248" s="109">
        <v>2019</v>
      </c>
      <c r="D248" s="255">
        <v>2490</v>
      </c>
    </row>
    <row r="249" spans="1:4" ht="20.25" customHeight="1">
      <c r="A249" s="109">
        <v>6</v>
      </c>
      <c r="B249" s="108" t="s">
        <v>584</v>
      </c>
      <c r="C249" s="109">
        <v>2019</v>
      </c>
      <c r="D249" s="255">
        <v>2490</v>
      </c>
    </row>
    <row r="250" spans="1:4" ht="20.25" customHeight="1">
      <c r="A250" s="109">
        <v>7</v>
      </c>
      <c r="B250" s="108" t="s">
        <v>584</v>
      </c>
      <c r="C250" s="109">
        <v>2019</v>
      </c>
      <c r="D250" s="255">
        <v>2490</v>
      </c>
    </row>
    <row r="251" spans="1:4" ht="37.5" customHeight="1">
      <c r="A251" s="109">
        <v>8</v>
      </c>
      <c r="B251" s="108" t="s">
        <v>585</v>
      </c>
      <c r="C251" s="109">
        <v>2020</v>
      </c>
      <c r="D251" s="255">
        <v>3750.27</v>
      </c>
    </row>
    <row r="252" spans="1:4" ht="33" customHeight="1">
      <c r="A252" s="109">
        <v>9</v>
      </c>
      <c r="B252" s="108" t="s">
        <v>748</v>
      </c>
      <c r="C252" s="109">
        <v>2020</v>
      </c>
      <c r="D252" s="255">
        <v>3762.57</v>
      </c>
    </row>
    <row r="253" spans="1:4" ht="32.25" customHeight="1">
      <c r="A253" s="109">
        <v>10</v>
      </c>
      <c r="B253" s="108" t="s">
        <v>748</v>
      </c>
      <c r="C253" s="109">
        <v>2020</v>
      </c>
      <c r="D253" s="255">
        <v>3762.57</v>
      </c>
    </row>
    <row r="254" spans="1:4" ht="30.75" customHeight="1">
      <c r="A254" s="109">
        <v>11</v>
      </c>
      <c r="B254" s="108" t="s">
        <v>748</v>
      </c>
      <c r="C254" s="109">
        <v>2020</v>
      </c>
      <c r="D254" s="255">
        <v>3762.57</v>
      </c>
    </row>
    <row r="255" spans="1:4" ht="28.5" customHeight="1">
      <c r="A255" s="109">
        <v>12</v>
      </c>
      <c r="B255" s="108" t="s">
        <v>748</v>
      </c>
      <c r="C255" s="109">
        <v>2020</v>
      </c>
      <c r="D255" s="255">
        <v>3762.57</v>
      </c>
    </row>
    <row r="256" spans="1:4" ht="30.75" customHeight="1">
      <c r="A256" s="109">
        <v>13</v>
      </c>
      <c r="B256" s="108" t="s">
        <v>748</v>
      </c>
      <c r="C256" s="109">
        <v>2020</v>
      </c>
      <c r="D256" s="255">
        <v>3762.57</v>
      </c>
    </row>
    <row r="257" spans="1:4" ht="20.25" customHeight="1">
      <c r="A257" s="109">
        <v>14</v>
      </c>
      <c r="B257" s="108" t="s">
        <v>749</v>
      </c>
      <c r="C257" s="109">
        <v>2020</v>
      </c>
      <c r="D257" s="255">
        <v>6765</v>
      </c>
    </row>
    <row r="258" spans="1:4" ht="20.25" customHeight="1">
      <c r="A258" s="109">
        <v>15</v>
      </c>
      <c r="B258" s="108" t="s">
        <v>749</v>
      </c>
      <c r="C258" s="109">
        <v>2020</v>
      </c>
      <c r="D258" s="255">
        <v>6765</v>
      </c>
    </row>
    <row r="259" spans="1:4" ht="20.25" customHeight="1">
      <c r="A259" s="109">
        <v>16</v>
      </c>
      <c r="B259" s="108" t="s">
        <v>749</v>
      </c>
      <c r="C259" s="109">
        <v>2021</v>
      </c>
      <c r="D259" s="255">
        <v>6765</v>
      </c>
    </row>
    <row r="260" spans="1:4" ht="41.25" customHeight="1">
      <c r="A260" s="109">
        <v>17</v>
      </c>
      <c r="B260" s="108" t="s">
        <v>890</v>
      </c>
      <c r="C260" s="109">
        <v>2021</v>
      </c>
      <c r="D260" s="255">
        <v>4856.04</v>
      </c>
    </row>
    <row r="261" spans="1:4" ht="26.25" customHeight="1">
      <c r="A261" s="109">
        <v>18</v>
      </c>
      <c r="B261" s="108" t="s">
        <v>891</v>
      </c>
      <c r="C261" s="109">
        <v>2021</v>
      </c>
      <c r="D261" s="255">
        <v>1598.99</v>
      </c>
    </row>
    <row r="262" spans="1:4" ht="28.5" customHeight="1">
      <c r="A262" s="109">
        <v>19</v>
      </c>
      <c r="B262" s="108" t="s">
        <v>1214</v>
      </c>
      <c r="C262" s="109">
        <v>2022</v>
      </c>
      <c r="D262" s="255">
        <v>3199</v>
      </c>
    </row>
    <row r="263" spans="1:4" ht="29.25" customHeight="1">
      <c r="A263" s="109">
        <v>20</v>
      </c>
      <c r="B263" s="108" t="s">
        <v>1215</v>
      </c>
      <c r="C263" s="109">
        <v>2022</v>
      </c>
      <c r="D263" s="255">
        <v>4549</v>
      </c>
    </row>
    <row r="264" spans="1:4" ht="27.75" customHeight="1">
      <c r="A264" s="109">
        <v>21</v>
      </c>
      <c r="B264" s="108" t="s">
        <v>1216</v>
      </c>
      <c r="C264" s="109">
        <v>2022</v>
      </c>
      <c r="D264" s="255">
        <v>2199</v>
      </c>
    </row>
    <row r="265" spans="1:4" ht="20.45" customHeight="1">
      <c r="A265" s="337" t="s">
        <v>0</v>
      </c>
      <c r="B265" s="337"/>
      <c r="C265" s="337"/>
      <c r="D265" s="250">
        <f>SUM(D244:D264)</f>
        <v>72467.53</v>
      </c>
    </row>
    <row r="266" spans="1:4" ht="18" customHeight="1">
      <c r="A266" s="338" t="s">
        <v>1291</v>
      </c>
      <c r="B266" s="338"/>
      <c r="C266" s="338"/>
      <c r="D266" s="338"/>
    </row>
    <row r="267" spans="1:4" ht="20.25" customHeight="1">
      <c r="A267" s="109">
        <v>1</v>
      </c>
      <c r="B267" s="108" t="s">
        <v>586</v>
      </c>
      <c r="C267" s="109">
        <v>2019</v>
      </c>
      <c r="D267" s="255">
        <v>249</v>
      </c>
    </row>
    <row r="268" spans="1:4" ht="17.25" customHeight="1">
      <c r="A268" s="109">
        <v>2</v>
      </c>
      <c r="B268" s="108" t="s">
        <v>566</v>
      </c>
      <c r="C268" s="109">
        <v>2019</v>
      </c>
      <c r="D268" s="255">
        <v>3500</v>
      </c>
    </row>
    <row r="269" spans="1:4" ht="20.25" customHeight="1">
      <c r="A269" s="109">
        <v>3</v>
      </c>
      <c r="B269" s="108" t="s">
        <v>587</v>
      </c>
      <c r="C269" s="109">
        <v>2019</v>
      </c>
      <c r="D269" s="255">
        <v>446.49</v>
      </c>
    </row>
    <row r="270" spans="1:4" ht="20.25" customHeight="1">
      <c r="A270" s="109">
        <v>4</v>
      </c>
      <c r="B270" s="108" t="s">
        <v>588</v>
      </c>
      <c r="C270" s="109">
        <v>2020</v>
      </c>
      <c r="D270" s="255">
        <v>220</v>
      </c>
    </row>
    <row r="271" spans="1:4" ht="16.5" customHeight="1">
      <c r="A271" s="109">
        <v>5</v>
      </c>
      <c r="B271" s="108" t="s">
        <v>589</v>
      </c>
      <c r="C271" s="109">
        <v>2020</v>
      </c>
      <c r="D271" s="255">
        <v>225</v>
      </c>
    </row>
    <row r="272" spans="1:4" ht="20.25" customHeight="1">
      <c r="A272" s="109">
        <v>6</v>
      </c>
      <c r="B272" s="108" t="s">
        <v>590</v>
      </c>
      <c r="C272" s="109">
        <v>2020</v>
      </c>
      <c r="D272" s="255">
        <v>139</v>
      </c>
    </row>
    <row r="273" spans="1:4" ht="17.25" customHeight="1">
      <c r="A273" s="109">
        <v>7</v>
      </c>
      <c r="B273" s="108" t="s">
        <v>591</v>
      </c>
      <c r="C273" s="109">
        <v>2020</v>
      </c>
      <c r="D273" s="255">
        <v>999</v>
      </c>
    </row>
    <row r="274" spans="1:4" ht="28.5" customHeight="1">
      <c r="A274" s="109">
        <v>8</v>
      </c>
      <c r="B274" s="108" t="s">
        <v>592</v>
      </c>
      <c r="C274" s="109">
        <v>2020</v>
      </c>
      <c r="D274" s="255">
        <v>4249</v>
      </c>
    </row>
    <row r="275" spans="1:4" ht="19.5" customHeight="1">
      <c r="A275" s="109">
        <v>9</v>
      </c>
      <c r="B275" s="108" t="s">
        <v>750</v>
      </c>
      <c r="C275" s="109">
        <v>2020</v>
      </c>
      <c r="D275" s="255">
        <v>599.99</v>
      </c>
    </row>
    <row r="276" spans="1:4" ht="16.5" customHeight="1">
      <c r="A276" s="109">
        <v>10</v>
      </c>
      <c r="B276" s="108" t="s">
        <v>750</v>
      </c>
      <c r="C276" s="109">
        <v>2020</v>
      </c>
      <c r="D276" s="255">
        <v>599.99</v>
      </c>
    </row>
    <row r="277" spans="1:4" ht="27" customHeight="1">
      <c r="A277" s="109">
        <v>11</v>
      </c>
      <c r="B277" s="108" t="s">
        <v>751</v>
      </c>
      <c r="C277" s="109">
        <v>2020</v>
      </c>
      <c r="D277" s="255">
        <v>4655.55</v>
      </c>
    </row>
    <row r="278" spans="1:4" ht="17.25" customHeight="1">
      <c r="A278" s="109">
        <v>12</v>
      </c>
      <c r="B278" s="108" t="s">
        <v>752</v>
      </c>
      <c r="C278" s="109">
        <v>2020</v>
      </c>
      <c r="D278" s="255">
        <v>869</v>
      </c>
    </row>
    <row r="279" spans="1:4" ht="20.25" customHeight="1">
      <c r="A279" s="109">
        <v>13</v>
      </c>
      <c r="B279" s="108" t="s">
        <v>753</v>
      </c>
      <c r="C279" s="109">
        <v>2020</v>
      </c>
      <c r="D279" s="255">
        <v>1799</v>
      </c>
    </row>
    <row r="280" spans="1:4" ht="39.75" customHeight="1">
      <c r="A280" s="109">
        <v>14</v>
      </c>
      <c r="B280" s="108" t="s">
        <v>892</v>
      </c>
      <c r="C280" s="109">
        <v>2021</v>
      </c>
      <c r="D280" s="255">
        <v>3633.42</v>
      </c>
    </row>
    <row r="281" spans="1:4" ht="38.25">
      <c r="A281" s="109">
        <v>15</v>
      </c>
      <c r="B281" s="108" t="s">
        <v>893</v>
      </c>
      <c r="C281" s="109">
        <v>2021</v>
      </c>
      <c r="D281" s="255">
        <v>3633.42</v>
      </c>
    </row>
    <row r="282" spans="1:4" ht="22.5" customHeight="1">
      <c r="A282" s="109">
        <v>16</v>
      </c>
      <c r="B282" s="108" t="s">
        <v>894</v>
      </c>
      <c r="C282" s="109">
        <v>2021</v>
      </c>
      <c r="D282" s="255">
        <v>2999</v>
      </c>
    </row>
    <row r="283" spans="1:4" ht="38.25">
      <c r="A283" s="109">
        <v>17</v>
      </c>
      <c r="B283" s="108" t="s">
        <v>895</v>
      </c>
      <c r="C283" s="109">
        <v>2022</v>
      </c>
      <c r="D283" s="255">
        <v>3497</v>
      </c>
    </row>
    <row r="284" spans="1:4" ht="38.25">
      <c r="A284" s="109">
        <v>18</v>
      </c>
      <c r="B284" s="108" t="s">
        <v>896</v>
      </c>
      <c r="C284" s="109">
        <v>2022</v>
      </c>
      <c r="D284" s="255">
        <v>3258.27</v>
      </c>
    </row>
    <row r="285" spans="1:4" ht="38.25">
      <c r="A285" s="109">
        <v>19</v>
      </c>
      <c r="B285" s="108" t="s">
        <v>897</v>
      </c>
      <c r="C285" s="109">
        <v>2022</v>
      </c>
      <c r="D285" s="255">
        <v>3258.27</v>
      </c>
    </row>
    <row r="286" spans="1:4" ht="38.25">
      <c r="A286" s="109">
        <v>20</v>
      </c>
      <c r="B286" s="108" t="s">
        <v>898</v>
      </c>
      <c r="C286" s="109">
        <v>2022</v>
      </c>
      <c r="D286" s="255">
        <v>3258.27</v>
      </c>
    </row>
    <row r="287" spans="1:4" ht="38.25">
      <c r="A287" s="109">
        <v>21</v>
      </c>
      <c r="B287" s="108" t="s">
        <v>899</v>
      </c>
      <c r="C287" s="109">
        <v>2022</v>
      </c>
      <c r="D287" s="255">
        <v>3258.27</v>
      </c>
    </row>
    <row r="288" spans="1:4" ht="38.25">
      <c r="A288" s="109">
        <v>22</v>
      </c>
      <c r="B288" s="108" t="s">
        <v>900</v>
      </c>
      <c r="C288" s="109">
        <v>2022</v>
      </c>
      <c r="D288" s="255">
        <v>3258.27</v>
      </c>
    </row>
    <row r="289" spans="1:4" ht="38.25">
      <c r="A289" s="109">
        <v>23</v>
      </c>
      <c r="B289" s="108" t="s">
        <v>901</v>
      </c>
      <c r="C289" s="109">
        <v>2022</v>
      </c>
      <c r="D289" s="255">
        <v>3258.27</v>
      </c>
    </row>
    <row r="290" spans="1:4" ht="20.25" customHeight="1">
      <c r="A290" s="337" t="s">
        <v>0</v>
      </c>
      <c r="B290" s="337"/>
      <c r="C290" s="337"/>
      <c r="D290" s="250">
        <f>SUM(D267:D289)</f>
        <v>51863.479999999981</v>
      </c>
    </row>
    <row r="291" spans="1:4" ht="20.25" customHeight="1">
      <c r="A291" s="317" t="s">
        <v>493</v>
      </c>
      <c r="B291" s="317"/>
      <c r="C291" s="317"/>
      <c r="D291" s="317"/>
    </row>
    <row r="292" spans="1:4" ht="20.25" customHeight="1">
      <c r="A292" s="338" t="s">
        <v>1290</v>
      </c>
      <c r="B292" s="338"/>
      <c r="C292" s="338"/>
      <c r="D292" s="338"/>
    </row>
    <row r="293" spans="1:4" ht="20.25" customHeight="1">
      <c r="A293" s="109">
        <v>1</v>
      </c>
      <c r="B293" s="108" t="s">
        <v>574</v>
      </c>
      <c r="C293" s="109">
        <v>2019</v>
      </c>
      <c r="D293" s="256">
        <v>104.55</v>
      </c>
    </row>
    <row r="294" spans="1:4" ht="20.25" customHeight="1">
      <c r="A294" s="109">
        <v>2</v>
      </c>
      <c r="B294" s="108" t="s">
        <v>575</v>
      </c>
      <c r="C294" s="109">
        <v>2019</v>
      </c>
      <c r="D294" s="256">
        <v>2091</v>
      </c>
    </row>
    <row r="295" spans="1:4" ht="20.25" customHeight="1">
      <c r="A295" s="109">
        <v>3</v>
      </c>
      <c r="B295" s="108" t="s">
        <v>576</v>
      </c>
      <c r="C295" s="109">
        <v>2019</v>
      </c>
      <c r="D295" s="256">
        <v>369</v>
      </c>
    </row>
    <row r="296" spans="1:4" ht="20.25" customHeight="1">
      <c r="A296" s="109">
        <v>4</v>
      </c>
      <c r="B296" s="108" t="s">
        <v>576</v>
      </c>
      <c r="C296" s="109">
        <v>2019</v>
      </c>
      <c r="D296" s="256">
        <v>369</v>
      </c>
    </row>
    <row r="297" spans="1:4" ht="20.25" customHeight="1">
      <c r="A297" s="109">
        <v>5</v>
      </c>
      <c r="B297" s="108" t="s">
        <v>577</v>
      </c>
      <c r="C297" s="109">
        <v>2019</v>
      </c>
      <c r="D297" s="256">
        <v>376.38</v>
      </c>
    </row>
    <row r="298" spans="1:4" ht="24" customHeight="1">
      <c r="A298" s="109">
        <v>6</v>
      </c>
      <c r="B298" s="108" t="s">
        <v>578</v>
      </c>
      <c r="C298" s="109">
        <v>2019</v>
      </c>
      <c r="D298" s="256">
        <v>307.5</v>
      </c>
    </row>
    <row r="299" spans="1:4" ht="20.25" customHeight="1">
      <c r="A299" s="109">
        <v>7</v>
      </c>
      <c r="B299" s="108" t="s">
        <v>579</v>
      </c>
      <c r="C299" s="109">
        <v>2019</v>
      </c>
      <c r="D299" s="256">
        <v>2999.99</v>
      </c>
    </row>
    <row r="300" spans="1:4" ht="20.25" customHeight="1">
      <c r="A300" s="109">
        <v>8</v>
      </c>
      <c r="B300" s="108" t="s">
        <v>593</v>
      </c>
      <c r="C300" s="109">
        <v>2019</v>
      </c>
      <c r="D300" s="256">
        <v>1230</v>
      </c>
    </row>
    <row r="301" spans="1:4" ht="20.25" customHeight="1">
      <c r="A301" s="109">
        <v>9</v>
      </c>
      <c r="B301" s="108" t="s">
        <v>594</v>
      </c>
      <c r="C301" s="109">
        <v>2019</v>
      </c>
      <c r="D301" s="256">
        <v>1999</v>
      </c>
    </row>
    <row r="302" spans="1:4" ht="20.25" customHeight="1">
      <c r="A302" s="109">
        <v>10</v>
      </c>
      <c r="B302" s="108" t="s">
        <v>595</v>
      </c>
      <c r="C302" s="109">
        <v>2019</v>
      </c>
      <c r="D302" s="256">
        <v>299</v>
      </c>
    </row>
    <row r="303" spans="1:4" ht="20.25" customHeight="1">
      <c r="A303" s="109">
        <v>11</v>
      </c>
      <c r="B303" s="108" t="s">
        <v>596</v>
      </c>
      <c r="C303" s="109">
        <v>2019</v>
      </c>
      <c r="D303" s="256">
        <v>4999</v>
      </c>
    </row>
    <row r="304" spans="1:4" ht="20.25" customHeight="1">
      <c r="A304" s="109">
        <v>12</v>
      </c>
      <c r="B304" s="108" t="s">
        <v>597</v>
      </c>
      <c r="C304" s="109">
        <v>2019</v>
      </c>
      <c r="D304" s="256">
        <v>5395</v>
      </c>
    </row>
    <row r="305" spans="1:4" ht="20.25" customHeight="1">
      <c r="A305" s="109">
        <v>13</v>
      </c>
      <c r="B305" s="108" t="s">
        <v>598</v>
      </c>
      <c r="C305" s="109">
        <v>2019</v>
      </c>
      <c r="D305" s="256">
        <v>674.99</v>
      </c>
    </row>
    <row r="306" spans="1:4" ht="20.25" customHeight="1">
      <c r="A306" s="109">
        <v>14</v>
      </c>
      <c r="B306" s="108" t="s">
        <v>599</v>
      </c>
      <c r="C306" s="109">
        <v>2019</v>
      </c>
      <c r="D306" s="256">
        <v>6150</v>
      </c>
    </row>
    <row r="307" spans="1:4" ht="20.25" customHeight="1">
      <c r="A307" s="109">
        <v>15</v>
      </c>
      <c r="B307" s="108" t="s">
        <v>600</v>
      </c>
      <c r="C307" s="109">
        <v>2019</v>
      </c>
      <c r="D307" s="256">
        <v>1699</v>
      </c>
    </row>
    <row r="308" spans="1:4" ht="20.25" customHeight="1">
      <c r="A308" s="109">
        <v>16</v>
      </c>
      <c r="B308" s="108" t="s">
        <v>757</v>
      </c>
      <c r="C308" s="109">
        <v>2020</v>
      </c>
      <c r="D308" s="256">
        <v>3499</v>
      </c>
    </row>
    <row r="309" spans="1:4" ht="20.25" customHeight="1">
      <c r="A309" s="109">
        <v>17</v>
      </c>
      <c r="B309" s="108" t="s">
        <v>758</v>
      </c>
      <c r="C309" s="109">
        <v>2020</v>
      </c>
      <c r="D309" s="256">
        <v>6490</v>
      </c>
    </row>
    <row r="310" spans="1:4" ht="20.25" customHeight="1">
      <c r="A310" s="109">
        <v>18</v>
      </c>
      <c r="B310" s="108" t="s">
        <v>759</v>
      </c>
      <c r="C310" s="109">
        <v>2020</v>
      </c>
      <c r="D310" s="256">
        <v>239</v>
      </c>
    </row>
    <row r="311" spans="1:4" ht="20.25" customHeight="1">
      <c r="A311" s="109">
        <v>19</v>
      </c>
      <c r="B311" s="108" t="s">
        <v>759</v>
      </c>
      <c r="C311" s="109">
        <v>2020</v>
      </c>
      <c r="D311" s="256">
        <v>239</v>
      </c>
    </row>
    <row r="312" spans="1:4" ht="20.25" customHeight="1">
      <c r="A312" s="109">
        <v>20</v>
      </c>
      <c r="B312" s="108" t="s">
        <v>756</v>
      </c>
      <c r="C312" s="109">
        <v>2020</v>
      </c>
      <c r="D312" s="256">
        <v>1959</v>
      </c>
    </row>
    <row r="313" spans="1:4" ht="20.25" customHeight="1">
      <c r="A313" s="109">
        <v>21</v>
      </c>
      <c r="B313" s="108" t="s">
        <v>756</v>
      </c>
      <c r="C313" s="109">
        <v>2020</v>
      </c>
      <c r="D313" s="256">
        <v>1959</v>
      </c>
    </row>
    <row r="314" spans="1:4" ht="20.25" customHeight="1">
      <c r="A314" s="109">
        <v>22</v>
      </c>
      <c r="B314" s="108" t="s">
        <v>756</v>
      </c>
      <c r="C314" s="109">
        <v>2020</v>
      </c>
      <c r="D314" s="256">
        <v>1959</v>
      </c>
    </row>
    <row r="315" spans="1:4" ht="20.25" customHeight="1">
      <c r="A315" s="109">
        <v>23</v>
      </c>
      <c r="B315" s="121" t="s">
        <v>830</v>
      </c>
      <c r="C315" s="107">
        <v>2020</v>
      </c>
      <c r="D315" s="256">
        <v>329</v>
      </c>
    </row>
    <row r="316" spans="1:4" ht="20.25" customHeight="1">
      <c r="A316" s="109">
        <v>24</v>
      </c>
      <c r="B316" s="121" t="s">
        <v>756</v>
      </c>
      <c r="C316" s="107">
        <v>2021</v>
      </c>
      <c r="D316" s="256">
        <v>2099</v>
      </c>
    </row>
    <row r="317" spans="1:4" ht="20.25" customHeight="1">
      <c r="A317" s="109">
        <v>25</v>
      </c>
      <c r="B317" s="121" t="s">
        <v>935</v>
      </c>
      <c r="C317" s="107">
        <v>2021</v>
      </c>
      <c r="D317" s="256">
        <v>1540</v>
      </c>
    </row>
    <row r="318" spans="1:4" ht="20.25" customHeight="1">
      <c r="A318" s="109">
        <v>26</v>
      </c>
      <c r="B318" s="121" t="s">
        <v>936</v>
      </c>
      <c r="C318" s="107">
        <v>2021</v>
      </c>
      <c r="D318" s="256">
        <v>880</v>
      </c>
    </row>
    <row r="319" spans="1:4" ht="20.25" customHeight="1">
      <c r="A319" s="109">
        <v>27</v>
      </c>
      <c r="B319" s="121" t="s">
        <v>937</v>
      </c>
      <c r="C319" s="107">
        <v>2021</v>
      </c>
      <c r="D319" s="256">
        <v>279</v>
      </c>
    </row>
    <row r="320" spans="1:4" ht="20.25" customHeight="1">
      <c r="A320" s="109">
        <v>28</v>
      </c>
      <c r="B320" s="121" t="s">
        <v>938</v>
      </c>
      <c r="C320" s="107">
        <v>2021</v>
      </c>
      <c r="D320" s="256">
        <v>799</v>
      </c>
    </row>
    <row r="321" spans="1:4" ht="22.5" customHeight="1">
      <c r="A321" s="109">
        <v>29</v>
      </c>
      <c r="B321" s="121" t="s">
        <v>939</v>
      </c>
      <c r="C321" s="107">
        <v>2021</v>
      </c>
      <c r="D321" s="256">
        <v>459.99</v>
      </c>
    </row>
    <row r="322" spans="1:4" ht="20.25" customHeight="1">
      <c r="A322" s="109">
        <v>30</v>
      </c>
      <c r="B322" s="121" t="s">
        <v>940</v>
      </c>
      <c r="C322" s="107">
        <v>2022</v>
      </c>
      <c r="D322" s="256">
        <v>319</v>
      </c>
    </row>
    <row r="323" spans="1:4" ht="20.25" customHeight="1">
      <c r="A323" s="109">
        <v>31</v>
      </c>
      <c r="B323" s="121" t="s">
        <v>941</v>
      </c>
      <c r="C323" s="107">
        <v>2022</v>
      </c>
      <c r="D323" s="256">
        <v>309</v>
      </c>
    </row>
    <row r="324" spans="1:4" ht="20.25" customHeight="1">
      <c r="A324" s="109">
        <v>32</v>
      </c>
      <c r="B324" s="121" t="s">
        <v>942</v>
      </c>
      <c r="C324" s="107">
        <v>2022</v>
      </c>
      <c r="D324" s="256">
        <v>878.6</v>
      </c>
    </row>
    <row r="325" spans="1:4" ht="20.25" customHeight="1">
      <c r="A325" s="109">
        <v>33</v>
      </c>
      <c r="B325" s="121" t="s">
        <v>943</v>
      </c>
      <c r="C325" s="107">
        <v>2022</v>
      </c>
      <c r="D325" s="256">
        <v>149.99</v>
      </c>
    </row>
    <row r="326" spans="1:4" ht="20.25" customHeight="1">
      <c r="A326" s="109">
        <v>34</v>
      </c>
      <c r="B326" s="121" t="s">
        <v>944</v>
      </c>
      <c r="C326" s="107">
        <v>2022</v>
      </c>
      <c r="D326" s="256">
        <v>626.70000000000005</v>
      </c>
    </row>
    <row r="327" spans="1:4" ht="20.25" customHeight="1">
      <c r="A327" s="109">
        <v>35</v>
      </c>
      <c r="B327" s="121" t="s">
        <v>1221</v>
      </c>
      <c r="C327" s="107">
        <v>2023</v>
      </c>
      <c r="D327" s="256">
        <v>2856.01</v>
      </c>
    </row>
    <row r="328" spans="1:4" ht="20.25" customHeight="1">
      <c r="A328" s="109">
        <v>36</v>
      </c>
      <c r="B328" s="121" t="s">
        <v>1222</v>
      </c>
      <c r="C328" s="107">
        <v>2023</v>
      </c>
      <c r="D328" s="256">
        <v>724.47</v>
      </c>
    </row>
    <row r="329" spans="1:4" ht="15.75" customHeight="1">
      <c r="A329" s="337" t="s">
        <v>0</v>
      </c>
      <c r="B329" s="337"/>
      <c r="C329" s="337"/>
      <c r="D329" s="250">
        <f>SUM(D293:D328)</f>
        <v>57657.17</v>
      </c>
    </row>
    <row r="330" spans="1:4" ht="20.25" customHeight="1">
      <c r="A330" s="338" t="s">
        <v>1291</v>
      </c>
      <c r="B330" s="338"/>
      <c r="C330" s="338"/>
      <c r="D330" s="338"/>
    </row>
    <row r="331" spans="1:4" ht="20.25" customHeight="1">
      <c r="A331" s="109">
        <v>1</v>
      </c>
      <c r="B331" s="108" t="s">
        <v>601</v>
      </c>
      <c r="C331" s="109">
        <v>2019</v>
      </c>
      <c r="D331" s="232">
        <v>2429.25</v>
      </c>
    </row>
    <row r="332" spans="1:4" ht="20.25" customHeight="1">
      <c r="A332" s="109">
        <v>2</v>
      </c>
      <c r="B332" s="108" t="s">
        <v>760</v>
      </c>
      <c r="C332" s="109">
        <v>2020</v>
      </c>
      <c r="D332" s="257">
        <v>259.99</v>
      </c>
    </row>
    <row r="333" spans="1:4" ht="20.25" customHeight="1">
      <c r="A333" s="109">
        <v>3</v>
      </c>
      <c r="B333" s="108" t="s">
        <v>761</v>
      </c>
      <c r="C333" s="109">
        <v>2020</v>
      </c>
      <c r="D333" s="232">
        <v>4918.7700000000004</v>
      </c>
    </row>
    <row r="334" spans="1:4" ht="20.25" customHeight="1">
      <c r="A334" s="109">
        <v>4</v>
      </c>
      <c r="B334" s="108" t="s">
        <v>761</v>
      </c>
      <c r="C334" s="109">
        <v>2020</v>
      </c>
      <c r="D334" s="232">
        <v>4918.7700000000004</v>
      </c>
    </row>
    <row r="335" spans="1:4" ht="20.25" customHeight="1">
      <c r="A335" s="109">
        <v>5</v>
      </c>
      <c r="B335" s="108" t="s">
        <v>762</v>
      </c>
      <c r="C335" s="109">
        <v>2021</v>
      </c>
      <c r="D335" s="232">
        <v>2950.77</v>
      </c>
    </row>
    <row r="336" spans="1:4" ht="20.25" customHeight="1">
      <c r="A336" s="109">
        <v>6</v>
      </c>
      <c r="B336" s="108" t="s">
        <v>1223</v>
      </c>
      <c r="C336" s="109">
        <v>2022</v>
      </c>
      <c r="D336" s="232">
        <v>4999</v>
      </c>
    </row>
    <row r="337" spans="1:4" ht="15" customHeight="1">
      <c r="A337" s="334" t="s">
        <v>0</v>
      </c>
      <c r="B337" s="335"/>
      <c r="C337" s="336"/>
      <c r="D337" s="250">
        <f>SUM(D331:D336)</f>
        <v>20476.550000000003</v>
      </c>
    </row>
    <row r="338" spans="1:4" ht="20.25" customHeight="1">
      <c r="A338" s="317" t="s">
        <v>502</v>
      </c>
      <c r="B338" s="317"/>
      <c r="C338" s="317"/>
      <c r="D338" s="317"/>
    </row>
    <row r="339" spans="1:4" ht="20.25" customHeight="1">
      <c r="A339" s="338" t="s">
        <v>1290</v>
      </c>
      <c r="B339" s="338"/>
      <c r="C339" s="338"/>
      <c r="D339" s="338"/>
    </row>
    <row r="340" spans="1:4" ht="20.25" customHeight="1">
      <c r="A340" s="109">
        <v>1</v>
      </c>
      <c r="B340" s="108" t="s">
        <v>766</v>
      </c>
      <c r="C340" s="109">
        <v>2020</v>
      </c>
      <c r="D340" s="219">
        <v>2043.03</v>
      </c>
    </row>
    <row r="341" spans="1:4" ht="20.25" customHeight="1">
      <c r="A341" s="109">
        <v>2</v>
      </c>
      <c r="B341" s="108" t="s">
        <v>908</v>
      </c>
      <c r="C341" s="109">
        <v>2022</v>
      </c>
      <c r="D341" s="219">
        <v>9973.0499999999993</v>
      </c>
    </row>
    <row r="342" spans="1:4" ht="20.25" customHeight="1">
      <c r="A342" s="337" t="s">
        <v>0</v>
      </c>
      <c r="B342" s="337"/>
      <c r="C342" s="337"/>
      <c r="D342" s="254">
        <f>SUM(D340:D341)</f>
        <v>12016.08</v>
      </c>
    </row>
    <row r="343" spans="1:4" ht="20.25" customHeight="1">
      <c r="A343" s="338" t="s">
        <v>1291</v>
      </c>
      <c r="B343" s="338"/>
      <c r="C343" s="338"/>
      <c r="D343" s="338"/>
    </row>
    <row r="344" spans="1:4" ht="20.25" customHeight="1">
      <c r="A344" s="109">
        <v>1</v>
      </c>
      <c r="B344" s="258" t="s">
        <v>765</v>
      </c>
      <c r="C344" s="206">
        <v>2019</v>
      </c>
      <c r="D344" s="259">
        <v>2588.9899999999998</v>
      </c>
    </row>
    <row r="345" spans="1:4" ht="20.25" customHeight="1">
      <c r="A345" s="109">
        <v>2</v>
      </c>
      <c r="B345" s="108" t="s">
        <v>611</v>
      </c>
      <c r="C345" s="109">
        <v>2020</v>
      </c>
      <c r="D345" s="219">
        <v>4450</v>
      </c>
    </row>
    <row r="346" spans="1:4" ht="20.25" customHeight="1">
      <c r="A346" s="109">
        <v>3</v>
      </c>
      <c r="B346" s="108" t="s">
        <v>612</v>
      </c>
      <c r="C346" s="109">
        <v>2020</v>
      </c>
      <c r="D346" s="219">
        <v>5940</v>
      </c>
    </row>
    <row r="347" spans="1:4" ht="20.25" customHeight="1">
      <c r="A347" s="109">
        <v>4</v>
      </c>
      <c r="B347" s="108" t="s">
        <v>613</v>
      </c>
      <c r="C347" s="109">
        <v>2020</v>
      </c>
      <c r="D347" s="219">
        <v>2247</v>
      </c>
    </row>
    <row r="348" spans="1:4" ht="20.25" customHeight="1">
      <c r="A348" s="109">
        <v>5</v>
      </c>
      <c r="B348" s="108" t="s">
        <v>613</v>
      </c>
      <c r="C348" s="109">
        <v>2020</v>
      </c>
      <c r="D348" s="219">
        <v>2247</v>
      </c>
    </row>
    <row r="349" spans="1:4" ht="20.25" customHeight="1">
      <c r="A349" s="109">
        <v>6</v>
      </c>
      <c r="B349" s="108" t="s">
        <v>614</v>
      </c>
      <c r="C349" s="109">
        <v>2020</v>
      </c>
      <c r="D349" s="219">
        <v>1850</v>
      </c>
    </row>
    <row r="350" spans="1:4" ht="20.25" customHeight="1">
      <c r="A350" s="109">
        <v>7</v>
      </c>
      <c r="B350" s="260" t="s">
        <v>615</v>
      </c>
      <c r="C350" s="109">
        <v>2020</v>
      </c>
      <c r="D350" s="219">
        <v>2121</v>
      </c>
    </row>
    <row r="351" spans="1:4" ht="20.25" customHeight="1">
      <c r="A351" s="109">
        <v>8</v>
      </c>
      <c r="B351" s="260" t="s">
        <v>616</v>
      </c>
      <c r="C351" s="109">
        <v>2020</v>
      </c>
      <c r="D351" s="219">
        <v>2121</v>
      </c>
    </row>
    <row r="352" spans="1:4" ht="20.25" customHeight="1">
      <c r="A352" s="109">
        <v>9</v>
      </c>
      <c r="B352" s="260" t="s">
        <v>617</v>
      </c>
      <c r="C352" s="109">
        <v>2020</v>
      </c>
      <c r="D352" s="219">
        <v>2089</v>
      </c>
    </row>
    <row r="353" spans="1:4" ht="20.25" customHeight="1">
      <c r="A353" s="109">
        <v>10</v>
      </c>
      <c r="B353" s="260" t="s">
        <v>618</v>
      </c>
      <c r="C353" s="109">
        <v>2020</v>
      </c>
      <c r="D353" s="219">
        <v>4750</v>
      </c>
    </row>
    <row r="354" spans="1:4" ht="20.25" customHeight="1">
      <c r="A354" s="109">
        <v>11</v>
      </c>
      <c r="B354" s="260" t="s">
        <v>618</v>
      </c>
      <c r="C354" s="109">
        <v>2020</v>
      </c>
      <c r="D354" s="219">
        <v>4750</v>
      </c>
    </row>
    <row r="355" spans="1:4" ht="20.25" customHeight="1">
      <c r="A355" s="109">
        <v>12</v>
      </c>
      <c r="B355" s="260" t="s">
        <v>619</v>
      </c>
      <c r="C355" s="109">
        <v>2020</v>
      </c>
      <c r="D355" s="219">
        <v>4750</v>
      </c>
    </row>
    <row r="356" spans="1:4" ht="20.25" customHeight="1">
      <c r="A356" s="109">
        <v>13</v>
      </c>
      <c r="B356" s="260" t="s">
        <v>619</v>
      </c>
      <c r="C356" s="109">
        <v>2020</v>
      </c>
      <c r="D356" s="219">
        <v>4750</v>
      </c>
    </row>
    <row r="357" spans="1:4" ht="20.25" customHeight="1">
      <c r="A357" s="109">
        <v>14</v>
      </c>
      <c r="B357" s="260" t="s">
        <v>620</v>
      </c>
      <c r="C357" s="109">
        <v>2020</v>
      </c>
      <c r="D357" s="219">
        <v>3500</v>
      </c>
    </row>
    <row r="358" spans="1:4" ht="20.25" customHeight="1">
      <c r="A358" s="109">
        <v>15</v>
      </c>
      <c r="B358" s="260" t="s">
        <v>620</v>
      </c>
      <c r="C358" s="109">
        <v>2020</v>
      </c>
      <c r="D358" s="219">
        <v>3500</v>
      </c>
    </row>
    <row r="359" spans="1:4" ht="20.25" customHeight="1">
      <c r="A359" s="109">
        <v>16</v>
      </c>
      <c r="B359" s="260" t="s">
        <v>621</v>
      </c>
      <c r="C359" s="109">
        <v>2020</v>
      </c>
      <c r="D359" s="219">
        <v>2100</v>
      </c>
    </row>
    <row r="360" spans="1:4" ht="20.25" customHeight="1">
      <c r="A360" s="109">
        <v>17</v>
      </c>
      <c r="B360" s="260" t="s">
        <v>621</v>
      </c>
      <c r="C360" s="109">
        <v>2020</v>
      </c>
      <c r="D360" s="219">
        <v>2100</v>
      </c>
    </row>
    <row r="361" spans="1:4" ht="20.25" customHeight="1">
      <c r="A361" s="109">
        <v>18</v>
      </c>
      <c r="B361" s="261" t="s">
        <v>622</v>
      </c>
      <c r="C361" s="109">
        <v>2020</v>
      </c>
      <c r="D361" s="219">
        <v>1665</v>
      </c>
    </row>
    <row r="362" spans="1:4" ht="20.25" customHeight="1">
      <c r="A362" s="109">
        <v>19</v>
      </c>
      <c r="B362" s="260" t="s">
        <v>623</v>
      </c>
      <c r="C362" s="109">
        <v>2020</v>
      </c>
      <c r="D362" s="219">
        <v>4964</v>
      </c>
    </row>
    <row r="363" spans="1:4" ht="20.25" customHeight="1">
      <c r="A363" s="109">
        <v>20</v>
      </c>
      <c r="B363" s="260" t="s">
        <v>624</v>
      </c>
      <c r="C363" s="109">
        <v>2020</v>
      </c>
      <c r="D363" s="219">
        <v>2456</v>
      </c>
    </row>
    <row r="364" spans="1:4" ht="20.25" customHeight="1">
      <c r="A364" s="109">
        <v>21</v>
      </c>
      <c r="B364" s="258" t="s">
        <v>625</v>
      </c>
      <c r="C364" s="109">
        <v>2020</v>
      </c>
      <c r="D364" s="219">
        <v>1032</v>
      </c>
    </row>
    <row r="365" spans="1:4" ht="20.25" customHeight="1">
      <c r="A365" s="109">
        <v>22</v>
      </c>
      <c r="B365" s="258" t="s">
        <v>626</v>
      </c>
      <c r="C365" s="109">
        <v>2020</v>
      </c>
      <c r="D365" s="219">
        <v>1112</v>
      </c>
    </row>
    <row r="366" spans="1:4" ht="20.25" customHeight="1">
      <c r="A366" s="109">
        <v>23</v>
      </c>
      <c r="B366" s="260" t="s">
        <v>627</v>
      </c>
      <c r="C366" s="109">
        <v>2020</v>
      </c>
      <c r="D366" s="219">
        <v>5816</v>
      </c>
    </row>
    <row r="367" spans="1:4" ht="20.25" customHeight="1">
      <c r="A367" s="109">
        <v>24</v>
      </c>
      <c r="B367" s="260" t="s">
        <v>628</v>
      </c>
      <c r="C367" s="109">
        <v>2020</v>
      </c>
      <c r="D367" s="219">
        <v>1740</v>
      </c>
    </row>
    <row r="368" spans="1:4" ht="20.25" customHeight="1">
      <c r="A368" s="109">
        <v>25</v>
      </c>
      <c r="B368" s="260" t="s">
        <v>1234</v>
      </c>
      <c r="C368" s="109">
        <v>2022</v>
      </c>
      <c r="D368" s="219">
        <v>1829</v>
      </c>
    </row>
    <row r="369" spans="1:4" ht="20.25" customHeight="1">
      <c r="A369" s="109">
        <v>26</v>
      </c>
      <c r="B369" s="260" t="s">
        <v>1234</v>
      </c>
      <c r="C369" s="109">
        <v>2022</v>
      </c>
      <c r="D369" s="219">
        <v>1829</v>
      </c>
    </row>
    <row r="370" spans="1:4" ht="20.25" customHeight="1">
      <c r="A370" s="109">
        <v>27</v>
      </c>
      <c r="B370" s="260" t="s">
        <v>1234</v>
      </c>
      <c r="C370" s="109">
        <v>2022</v>
      </c>
      <c r="D370" s="219">
        <v>1829</v>
      </c>
    </row>
    <row r="371" spans="1:4" ht="20.25" customHeight="1">
      <c r="A371" s="109">
        <v>28</v>
      </c>
      <c r="B371" s="260" t="s">
        <v>1234</v>
      </c>
      <c r="C371" s="109">
        <v>2022</v>
      </c>
      <c r="D371" s="219">
        <v>1829</v>
      </c>
    </row>
    <row r="372" spans="1:4" ht="20.25" customHeight="1">
      <c r="A372" s="109">
        <v>29</v>
      </c>
      <c r="B372" s="260" t="s">
        <v>1234</v>
      </c>
      <c r="C372" s="109">
        <v>2022</v>
      </c>
      <c r="D372" s="219">
        <v>1829</v>
      </c>
    </row>
    <row r="373" spans="1:4" ht="20.25" customHeight="1">
      <c r="A373" s="109">
        <v>30</v>
      </c>
      <c r="B373" s="260" t="s">
        <v>1235</v>
      </c>
      <c r="C373" s="109">
        <v>2023</v>
      </c>
      <c r="D373" s="219">
        <v>1829</v>
      </c>
    </row>
    <row r="374" spans="1:4" ht="20.25" customHeight="1">
      <c r="A374" s="109">
        <v>31</v>
      </c>
      <c r="B374" s="260" t="s">
        <v>1236</v>
      </c>
      <c r="C374" s="109">
        <v>2023</v>
      </c>
      <c r="D374" s="219">
        <v>2900</v>
      </c>
    </row>
    <row r="375" spans="1:4" ht="20.25" customHeight="1">
      <c r="A375" s="109">
        <v>32</v>
      </c>
      <c r="B375" s="260" t="s">
        <v>1237</v>
      </c>
      <c r="C375" s="109">
        <v>2022</v>
      </c>
      <c r="D375" s="219">
        <v>20441.87</v>
      </c>
    </row>
    <row r="376" spans="1:4" ht="20.25" customHeight="1">
      <c r="A376" s="337" t="s">
        <v>0</v>
      </c>
      <c r="B376" s="337"/>
      <c r="C376" s="337"/>
      <c r="D376" s="254">
        <f>SUM(D344:D375)</f>
        <v>108954.85999999999</v>
      </c>
    </row>
    <row r="377" spans="1:4" ht="18.75" customHeight="1">
      <c r="A377" s="317" t="s">
        <v>71</v>
      </c>
      <c r="B377" s="317"/>
      <c r="C377" s="317"/>
      <c r="D377" s="317"/>
    </row>
    <row r="378" spans="1:4" ht="20.25" customHeight="1">
      <c r="A378" s="338" t="s">
        <v>1293</v>
      </c>
      <c r="B378" s="338"/>
      <c r="C378" s="338"/>
      <c r="D378" s="338"/>
    </row>
    <row r="379" spans="1:4" ht="18.75" customHeight="1">
      <c r="A379" s="107">
        <v>1</v>
      </c>
      <c r="B379" s="121" t="s">
        <v>768</v>
      </c>
      <c r="C379" s="107">
        <v>2021</v>
      </c>
      <c r="D379" s="262">
        <v>4501</v>
      </c>
    </row>
    <row r="380" spans="1:4" ht="18" customHeight="1">
      <c r="A380" s="107">
        <v>2</v>
      </c>
      <c r="B380" s="121" t="s">
        <v>768</v>
      </c>
      <c r="C380" s="107">
        <v>2021</v>
      </c>
      <c r="D380" s="262">
        <v>4501</v>
      </c>
    </row>
    <row r="381" spans="1:4" ht="17.25" customHeight="1">
      <c r="A381" s="107">
        <v>3</v>
      </c>
      <c r="B381" s="121" t="s">
        <v>768</v>
      </c>
      <c r="C381" s="107">
        <v>2021</v>
      </c>
      <c r="D381" s="262">
        <v>4501</v>
      </c>
    </row>
    <row r="382" spans="1:4" ht="18" customHeight="1">
      <c r="A382" s="107">
        <v>4</v>
      </c>
      <c r="B382" s="121" t="s">
        <v>769</v>
      </c>
      <c r="C382" s="107">
        <v>2021</v>
      </c>
      <c r="D382" s="262">
        <v>6010</v>
      </c>
    </row>
    <row r="383" spans="1:4" ht="17.25" customHeight="1">
      <c r="A383" s="107">
        <v>5</v>
      </c>
      <c r="B383" s="121" t="s">
        <v>770</v>
      </c>
      <c r="C383" s="107">
        <v>2021</v>
      </c>
      <c r="D383" s="262">
        <v>3503</v>
      </c>
    </row>
    <row r="384" spans="1:4" ht="17.25" customHeight="1">
      <c r="A384" s="107">
        <v>6</v>
      </c>
      <c r="B384" s="121" t="s">
        <v>771</v>
      </c>
      <c r="C384" s="107">
        <v>2021</v>
      </c>
      <c r="D384" s="262">
        <v>951</v>
      </c>
    </row>
    <row r="385" spans="1:8" ht="17.25" customHeight="1">
      <c r="A385" s="107">
        <v>7</v>
      </c>
      <c r="B385" s="121" t="s">
        <v>771</v>
      </c>
      <c r="C385" s="107">
        <v>2021</v>
      </c>
      <c r="D385" s="262">
        <v>951</v>
      </c>
    </row>
    <row r="386" spans="1:8" ht="19.5" customHeight="1">
      <c r="A386" s="337" t="s">
        <v>0</v>
      </c>
      <c r="B386" s="337"/>
      <c r="C386" s="337"/>
      <c r="D386" s="250">
        <f>SUM(D379:D385)</f>
        <v>24918</v>
      </c>
    </row>
    <row r="387" spans="1:8" ht="22.5" customHeight="1">
      <c r="A387" s="338" t="s">
        <v>1291</v>
      </c>
      <c r="B387" s="338"/>
      <c r="C387" s="338"/>
      <c r="D387" s="338"/>
    </row>
    <row r="388" spans="1:8" ht="20.25" customHeight="1">
      <c r="A388" s="107">
        <v>1</v>
      </c>
      <c r="B388" s="156" t="s">
        <v>774</v>
      </c>
      <c r="C388" s="107">
        <v>2021</v>
      </c>
      <c r="D388" s="262">
        <v>10102</v>
      </c>
      <c r="H388" s="108"/>
    </row>
    <row r="389" spans="1:8" ht="20.25" customHeight="1">
      <c r="A389" s="107">
        <v>2</v>
      </c>
      <c r="B389" s="121" t="s">
        <v>772</v>
      </c>
      <c r="C389" s="107">
        <v>2020</v>
      </c>
      <c r="D389" s="262">
        <v>1082.4000000000001</v>
      </c>
      <c r="H389" s="263"/>
    </row>
    <row r="390" spans="1:8" ht="20.25" customHeight="1">
      <c r="A390" s="107">
        <v>3</v>
      </c>
      <c r="B390" s="121" t="s">
        <v>773</v>
      </c>
      <c r="C390" s="107">
        <v>2019</v>
      </c>
      <c r="D390" s="262">
        <v>1999</v>
      </c>
      <c r="H390" s="263"/>
    </row>
    <row r="391" spans="1:8" ht="20.25" customHeight="1">
      <c r="A391" s="107">
        <v>4</v>
      </c>
      <c r="B391" s="121" t="s">
        <v>929</v>
      </c>
      <c r="C391" s="107">
        <v>2022</v>
      </c>
      <c r="D391" s="262">
        <v>1829</v>
      </c>
      <c r="H391" s="263"/>
    </row>
    <row r="392" spans="1:8" ht="20.25" customHeight="1">
      <c r="A392" s="107">
        <v>5</v>
      </c>
      <c r="B392" s="121" t="s">
        <v>929</v>
      </c>
      <c r="C392" s="107">
        <v>2022</v>
      </c>
      <c r="D392" s="262">
        <v>1829</v>
      </c>
      <c r="H392" s="263"/>
    </row>
    <row r="393" spans="1:8" ht="20.25" customHeight="1">
      <c r="A393" s="107">
        <v>6</v>
      </c>
      <c r="B393" s="121" t="s">
        <v>929</v>
      </c>
      <c r="C393" s="107">
        <v>2022</v>
      </c>
      <c r="D393" s="262">
        <v>1829</v>
      </c>
      <c r="H393" s="263"/>
    </row>
    <row r="394" spans="1:8" ht="20.25" customHeight="1">
      <c r="A394" s="107">
        <v>7</v>
      </c>
      <c r="B394" s="121" t="s">
        <v>929</v>
      </c>
      <c r="C394" s="107">
        <v>2022</v>
      </c>
      <c r="D394" s="262">
        <v>1829</v>
      </c>
      <c r="H394" s="263"/>
    </row>
    <row r="395" spans="1:8" ht="20.25" customHeight="1">
      <c r="A395" s="107">
        <v>8</v>
      </c>
      <c r="B395" s="121" t="s">
        <v>929</v>
      </c>
      <c r="C395" s="107">
        <v>2022</v>
      </c>
      <c r="D395" s="262">
        <v>1829</v>
      </c>
      <c r="H395" s="263"/>
    </row>
    <row r="396" spans="1:8" ht="15.75" customHeight="1">
      <c r="A396" s="337"/>
      <c r="B396" s="337"/>
      <c r="C396" s="337"/>
      <c r="D396" s="250">
        <f>SUM(D388:D395)</f>
        <v>22328.400000000001</v>
      </c>
    </row>
    <row r="397" spans="1:8" ht="17.25" customHeight="1">
      <c r="A397" s="317" t="s">
        <v>73</v>
      </c>
      <c r="B397" s="317"/>
      <c r="C397" s="317"/>
      <c r="D397" s="317"/>
    </row>
    <row r="398" spans="1:8" ht="17.25" customHeight="1">
      <c r="A398" s="338" t="s">
        <v>1291</v>
      </c>
      <c r="B398" s="338"/>
      <c r="C398" s="338"/>
      <c r="D398" s="338"/>
    </row>
    <row r="399" spans="1:8" ht="17.25" customHeight="1">
      <c r="A399" s="107">
        <v>1</v>
      </c>
      <c r="B399" s="121" t="s">
        <v>823</v>
      </c>
      <c r="C399" s="107">
        <v>2020</v>
      </c>
      <c r="D399" s="251">
        <v>4850</v>
      </c>
    </row>
    <row r="400" spans="1:8" ht="16.5" customHeight="1">
      <c r="A400" s="107">
        <v>2</v>
      </c>
      <c r="B400" s="121" t="s">
        <v>824</v>
      </c>
      <c r="C400" s="107">
        <v>2020</v>
      </c>
      <c r="D400" s="251">
        <v>10552</v>
      </c>
    </row>
    <row r="401" spans="1:5" ht="16.5" customHeight="1">
      <c r="A401" s="107">
        <v>3</v>
      </c>
      <c r="B401" s="121" t="s">
        <v>825</v>
      </c>
      <c r="C401" s="107">
        <v>2020</v>
      </c>
      <c r="D401" s="251">
        <v>17499.37</v>
      </c>
    </row>
    <row r="402" spans="1:5" ht="16.5" customHeight="1">
      <c r="A402" s="107">
        <v>4</v>
      </c>
      <c r="B402" s="121" t="s">
        <v>416</v>
      </c>
      <c r="C402" s="107">
        <v>2020</v>
      </c>
      <c r="D402" s="251">
        <v>2599</v>
      </c>
    </row>
    <row r="403" spans="1:5" ht="16.5" customHeight="1">
      <c r="A403" s="107">
        <v>5</v>
      </c>
      <c r="B403" s="121" t="s">
        <v>416</v>
      </c>
      <c r="C403" s="107">
        <v>2022</v>
      </c>
      <c r="D403" s="251">
        <v>2169</v>
      </c>
    </row>
    <row r="404" spans="1:5" ht="16.5" customHeight="1">
      <c r="A404" s="107"/>
      <c r="B404" s="121" t="s">
        <v>1286</v>
      </c>
      <c r="C404" s="107">
        <v>2022</v>
      </c>
      <c r="D404" s="251">
        <v>21555</v>
      </c>
    </row>
    <row r="405" spans="1:5" ht="22.5" customHeight="1">
      <c r="A405" s="337" t="s">
        <v>0</v>
      </c>
      <c r="B405" s="337"/>
      <c r="C405" s="337"/>
      <c r="D405" s="254">
        <f>SUM(D399:D404)</f>
        <v>59224.369999999995</v>
      </c>
    </row>
    <row r="406" spans="1:5" ht="22.5" customHeight="1">
      <c r="A406" s="343" t="s">
        <v>1193</v>
      </c>
      <c r="B406" s="344"/>
      <c r="C406" s="344"/>
      <c r="D406" s="345"/>
    </row>
    <row r="407" spans="1:5" ht="22.5" customHeight="1">
      <c r="A407" s="107">
        <v>1</v>
      </c>
      <c r="B407" s="121" t="s">
        <v>1287</v>
      </c>
      <c r="C407" s="121">
        <v>2023</v>
      </c>
      <c r="D407" s="251">
        <v>25000</v>
      </c>
    </row>
    <row r="408" spans="1:5" ht="17.25" customHeight="1">
      <c r="A408" s="247"/>
      <c r="B408" s="247"/>
      <c r="C408" s="247"/>
      <c r="D408" s="254">
        <f>SUM(D407)</f>
        <v>25000</v>
      </c>
    </row>
    <row r="409" spans="1:5" ht="19.5" customHeight="1">
      <c r="A409" s="317" t="s">
        <v>629</v>
      </c>
      <c r="B409" s="317"/>
      <c r="C409" s="317"/>
      <c r="D409" s="317"/>
    </row>
    <row r="410" spans="1:5" ht="16.5" customHeight="1">
      <c r="A410" s="338" t="s">
        <v>1290</v>
      </c>
      <c r="B410" s="338"/>
      <c r="C410" s="338"/>
      <c r="D410" s="338"/>
    </row>
    <row r="411" spans="1:5" ht="17.25" customHeight="1">
      <c r="A411" s="107">
        <v>1</v>
      </c>
      <c r="B411" s="121" t="s">
        <v>630</v>
      </c>
      <c r="C411" s="107">
        <v>2019</v>
      </c>
      <c r="D411" s="251">
        <v>9990</v>
      </c>
    </row>
    <row r="412" spans="1:5" ht="18" customHeight="1">
      <c r="A412" s="107">
        <v>2</v>
      </c>
      <c r="B412" s="121" t="s">
        <v>631</v>
      </c>
      <c r="C412" s="107">
        <v>2019</v>
      </c>
      <c r="D412" s="251">
        <v>569</v>
      </c>
    </row>
    <row r="413" spans="1:5" ht="16.5" customHeight="1">
      <c r="A413" s="107">
        <v>3</v>
      </c>
      <c r="B413" s="121" t="s">
        <v>816</v>
      </c>
      <c r="C413" s="107">
        <v>2021</v>
      </c>
      <c r="D413" s="251">
        <v>6150</v>
      </c>
      <c r="E413" s="264"/>
    </row>
    <row r="414" spans="1:5" ht="20.25" customHeight="1">
      <c r="A414" s="337" t="s">
        <v>0</v>
      </c>
      <c r="B414" s="337"/>
      <c r="C414" s="337"/>
      <c r="D414" s="250">
        <f>SUM(D411:D413)</f>
        <v>16709</v>
      </c>
    </row>
    <row r="415" spans="1:5" ht="16.5" customHeight="1">
      <c r="A415" s="338" t="s">
        <v>1291</v>
      </c>
      <c r="B415" s="338"/>
      <c r="C415" s="338"/>
      <c r="D415" s="338"/>
    </row>
    <row r="416" spans="1:5" ht="18" customHeight="1">
      <c r="A416" s="107">
        <v>1</v>
      </c>
      <c r="B416" s="121" t="s">
        <v>632</v>
      </c>
      <c r="C416" s="107">
        <v>2019</v>
      </c>
      <c r="D416" s="265">
        <v>2448.9899999999998</v>
      </c>
    </row>
    <row r="417" spans="1:5" ht="20.25" customHeight="1">
      <c r="A417" s="337" t="s">
        <v>0</v>
      </c>
      <c r="B417" s="337"/>
      <c r="C417" s="337"/>
      <c r="D417" s="250">
        <f>SUM(D416)</f>
        <v>2448.9899999999998</v>
      </c>
      <c r="E417" s="266"/>
    </row>
    <row r="418" spans="1:5" ht="7.5" customHeight="1">
      <c r="A418" s="241"/>
      <c r="C418" s="267"/>
      <c r="D418" s="268"/>
    </row>
    <row r="419" spans="1:5" ht="20.25" customHeight="1">
      <c r="A419" s="346" t="s">
        <v>13</v>
      </c>
      <c r="B419" s="347"/>
      <c r="C419" s="348"/>
      <c r="D419" s="269">
        <f>D24+D52+D81+D99+D129+D160+D174+D194+D218+D265+D329+D342+D386+D414</f>
        <v>608428.89</v>
      </c>
    </row>
    <row r="420" spans="1:5" ht="20.25" customHeight="1">
      <c r="A420" s="346" t="s">
        <v>14</v>
      </c>
      <c r="B420" s="347"/>
      <c r="C420" s="348"/>
      <c r="D420" s="269">
        <f>D39+D56+D64+D92+D109+D146+D164+D189+D200+D241+D290+D337+D376+D396+D405+D417</f>
        <v>742772.66</v>
      </c>
    </row>
    <row r="421" spans="1:5" ht="20.25" customHeight="1">
      <c r="A421" s="346" t="s">
        <v>15</v>
      </c>
      <c r="B421" s="347"/>
      <c r="C421" s="348"/>
      <c r="D421" s="269">
        <f>D408+D151+D67+D45</f>
        <v>108597.45999999999</v>
      </c>
      <c r="E421" s="266"/>
    </row>
    <row r="422" spans="1:5" ht="20.25" customHeight="1">
      <c r="A422" s="241"/>
      <c r="C422" s="267"/>
      <c r="D422" s="268"/>
    </row>
    <row r="423" spans="1:5" ht="14.25" customHeight="1">
      <c r="A423" s="241"/>
      <c r="C423" s="267"/>
      <c r="D423" s="268"/>
    </row>
    <row r="424" spans="1:5">
      <c r="A424" s="241"/>
      <c r="C424" s="267"/>
      <c r="D424" s="268"/>
    </row>
    <row r="425" spans="1:5" ht="14.25" customHeight="1">
      <c r="A425" s="241"/>
      <c r="C425" s="267"/>
      <c r="D425" s="268"/>
    </row>
    <row r="426" spans="1:5">
      <c r="A426" s="241"/>
      <c r="C426" s="267"/>
      <c r="D426" s="268"/>
    </row>
    <row r="427" spans="1:5" ht="14.25" customHeight="1">
      <c r="A427" s="241"/>
      <c r="C427" s="267"/>
      <c r="D427" s="268"/>
    </row>
    <row r="428" spans="1:5">
      <c r="A428" s="241"/>
      <c r="C428" s="267"/>
      <c r="D428" s="268"/>
    </row>
    <row r="429" spans="1:5" ht="30" customHeight="1">
      <c r="A429" s="241"/>
      <c r="C429" s="267"/>
      <c r="D429" s="268"/>
    </row>
    <row r="430" spans="1:5">
      <c r="A430" s="241"/>
      <c r="C430" s="267"/>
      <c r="D430" s="268"/>
    </row>
    <row r="431" spans="1:5">
      <c r="A431" s="241"/>
      <c r="C431" s="267"/>
      <c r="D431" s="268"/>
    </row>
    <row r="432" spans="1:5">
      <c r="A432" s="241"/>
      <c r="C432" s="267"/>
      <c r="D432" s="268"/>
    </row>
    <row r="433" spans="1:4">
      <c r="A433" s="241"/>
      <c r="C433" s="267"/>
      <c r="D433" s="268"/>
    </row>
    <row r="434" spans="1:4">
      <c r="A434" s="241"/>
      <c r="C434" s="267"/>
      <c r="D434" s="268"/>
    </row>
    <row r="435" spans="1:4">
      <c r="A435" s="241"/>
      <c r="C435" s="267"/>
      <c r="D435" s="268"/>
    </row>
    <row r="436" spans="1:4">
      <c r="A436" s="241"/>
      <c r="C436" s="267"/>
      <c r="D436" s="268"/>
    </row>
    <row r="437" spans="1:4">
      <c r="A437" s="241"/>
      <c r="C437" s="267"/>
      <c r="D437" s="268"/>
    </row>
    <row r="438" spans="1:4">
      <c r="A438" s="241"/>
      <c r="C438" s="267"/>
      <c r="D438" s="268"/>
    </row>
    <row r="439" spans="1:4">
      <c r="A439" s="241"/>
      <c r="C439" s="267"/>
      <c r="D439" s="268"/>
    </row>
    <row r="440" spans="1:4">
      <c r="A440" s="241"/>
      <c r="C440" s="267"/>
      <c r="D440" s="268"/>
    </row>
    <row r="441" spans="1:4">
      <c r="A441" s="241"/>
      <c r="C441" s="267"/>
      <c r="D441" s="268"/>
    </row>
    <row r="442" spans="1:4">
      <c r="A442" s="241"/>
      <c r="C442" s="267"/>
      <c r="D442" s="268"/>
    </row>
    <row r="443" spans="1:4">
      <c r="A443" s="241"/>
      <c r="C443" s="267"/>
      <c r="D443" s="268"/>
    </row>
    <row r="444" spans="1:4">
      <c r="A444" s="241"/>
      <c r="C444" s="267"/>
      <c r="D444" s="268"/>
    </row>
    <row r="445" spans="1:4">
      <c r="A445" s="241"/>
      <c r="C445" s="267"/>
      <c r="D445" s="268"/>
    </row>
    <row r="446" spans="1:4" ht="18" customHeight="1">
      <c r="A446" s="241"/>
      <c r="C446" s="267"/>
      <c r="D446" s="268"/>
    </row>
    <row r="447" spans="1:4" ht="20.25" customHeight="1">
      <c r="A447" s="241"/>
      <c r="C447" s="267"/>
      <c r="D447" s="268"/>
    </row>
    <row r="448" spans="1:4">
      <c r="A448" s="241"/>
      <c r="C448" s="267"/>
      <c r="D448" s="268"/>
    </row>
    <row r="449" spans="1:4">
      <c r="A449" s="241"/>
      <c r="C449" s="267"/>
      <c r="D449" s="268"/>
    </row>
    <row r="450" spans="1:4">
      <c r="A450" s="241"/>
      <c r="C450" s="267"/>
      <c r="D450" s="268"/>
    </row>
    <row r="451" spans="1:4">
      <c r="A451" s="241"/>
      <c r="C451" s="267"/>
      <c r="D451" s="268"/>
    </row>
    <row r="452" spans="1:4">
      <c r="A452" s="241"/>
      <c r="C452" s="267"/>
      <c r="D452" s="268"/>
    </row>
    <row r="453" spans="1:4">
      <c r="A453" s="241"/>
      <c r="C453" s="267"/>
      <c r="D453" s="268"/>
    </row>
    <row r="454" spans="1:4">
      <c r="A454" s="241"/>
      <c r="C454" s="267"/>
      <c r="D454" s="268"/>
    </row>
    <row r="455" spans="1:4">
      <c r="A455" s="241"/>
      <c r="C455" s="267"/>
      <c r="D455" s="268"/>
    </row>
    <row r="456" spans="1:4">
      <c r="A456" s="241"/>
      <c r="C456" s="267"/>
      <c r="D456" s="268"/>
    </row>
    <row r="457" spans="1:4">
      <c r="A457" s="241"/>
      <c r="C457" s="267"/>
      <c r="D457" s="268"/>
    </row>
    <row r="458" spans="1:4">
      <c r="A458" s="241"/>
      <c r="C458" s="267"/>
      <c r="D458" s="268"/>
    </row>
    <row r="459" spans="1:4">
      <c r="A459" s="241"/>
      <c r="C459" s="267"/>
      <c r="D459" s="268"/>
    </row>
    <row r="460" spans="1:4">
      <c r="A460" s="241"/>
      <c r="C460" s="267"/>
      <c r="D460" s="268"/>
    </row>
    <row r="461" spans="1:4">
      <c r="A461" s="241"/>
      <c r="C461" s="267"/>
      <c r="D461" s="268"/>
    </row>
    <row r="462" spans="1:4">
      <c r="A462" s="241"/>
      <c r="C462" s="267"/>
      <c r="D462" s="268"/>
    </row>
    <row r="463" spans="1:4">
      <c r="A463" s="241"/>
      <c r="C463" s="267"/>
      <c r="D463" s="268"/>
    </row>
    <row r="464" spans="1:4">
      <c r="A464" s="241"/>
      <c r="C464" s="267"/>
      <c r="D464" s="268"/>
    </row>
    <row r="465" spans="1:4">
      <c r="A465" s="241"/>
      <c r="C465" s="267"/>
      <c r="D465" s="268"/>
    </row>
    <row r="466" spans="1:4">
      <c r="A466" s="241"/>
      <c r="C466" s="267"/>
      <c r="D466" s="268"/>
    </row>
    <row r="467" spans="1:4">
      <c r="A467" s="241"/>
      <c r="C467" s="267"/>
      <c r="D467" s="268"/>
    </row>
    <row r="468" spans="1:4">
      <c r="A468" s="241"/>
      <c r="C468" s="267"/>
      <c r="D468" s="268"/>
    </row>
    <row r="469" spans="1:4">
      <c r="A469" s="241"/>
      <c r="C469" s="267"/>
      <c r="D469" s="268"/>
    </row>
    <row r="470" spans="1:4">
      <c r="A470" s="241"/>
      <c r="C470" s="267"/>
      <c r="D470" s="268"/>
    </row>
    <row r="471" spans="1:4">
      <c r="A471" s="241"/>
      <c r="C471" s="267"/>
      <c r="D471" s="268"/>
    </row>
    <row r="472" spans="1:4">
      <c r="A472" s="241"/>
      <c r="C472" s="267"/>
      <c r="D472" s="268"/>
    </row>
    <row r="473" spans="1:4">
      <c r="A473" s="241"/>
      <c r="C473" s="267"/>
      <c r="D473" s="268"/>
    </row>
    <row r="474" spans="1:4">
      <c r="A474" s="241"/>
      <c r="C474" s="267"/>
      <c r="D474" s="268"/>
    </row>
    <row r="475" spans="1:4">
      <c r="A475" s="241"/>
      <c r="C475" s="267"/>
      <c r="D475" s="268"/>
    </row>
    <row r="476" spans="1:4">
      <c r="A476" s="241"/>
      <c r="C476" s="267"/>
      <c r="D476" s="268"/>
    </row>
    <row r="477" spans="1:4">
      <c r="A477" s="241"/>
      <c r="C477" s="267"/>
      <c r="D477" s="268"/>
    </row>
    <row r="478" spans="1:4">
      <c r="A478" s="241"/>
      <c r="C478" s="267"/>
      <c r="D478" s="268"/>
    </row>
    <row r="479" spans="1:4">
      <c r="A479" s="241"/>
      <c r="C479" s="267"/>
      <c r="D479" s="268"/>
    </row>
    <row r="480" spans="1:4">
      <c r="A480" s="241"/>
      <c r="C480" s="267"/>
      <c r="D480" s="268"/>
    </row>
    <row r="481" spans="1:4">
      <c r="A481" s="241"/>
      <c r="C481" s="267"/>
      <c r="D481" s="268"/>
    </row>
    <row r="482" spans="1:4">
      <c r="A482" s="241"/>
      <c r="C482" s="267"/>
      <c r="D482" s="268"/>
    </row>
    <row r="483" spans="1:4">
      <c r="A483" s="241"/>
      <c r="C483" s="267"/>
      <c r="D483" s="268"/>
    </row>
    <row r="484" spans="1:4">
      <c r="A484" s="241"/>
      <c r="C484" s="267"/>
      <c r="D484" s="268"/>
    </row>
    <row r="485" spans="1:4">
      <c r="A485" s="241"/>
      <c r="C485" s="267"/>
      <c r="D485" s="268"/>
    </row>
    <row r="486" spans="1:4">
      <c r="A486" s="241"/>
      <c r="C486" s="267"/>
      <c r="D486" s="268"/>
    </row>
    <row r="487" spans="1:4">
      <c r="A487" s="241"/>
      <c r="C487" s="267"/>
      <c r="D487" s="268"/>
    </row>
    <row r="488" spans="1:4">
      <c r="A488" s="241"/>
      <c r="C488" s="267"/>
      <c r="D488" s="268"/>
    </row>
    <row r="489" spans="1:4">
      <c r="A489" s="241"/>
      <c r="C489" s="267"/>
      <c r="D489" s="268"/>
    </row>
    <row r="490" spans="1:4">
      <c r="A490" s="241"/>
      <c r="C490" s="267"/>
      <c r="D490" s="268"/>
    </row>
    <row r="491" spans="1:4">
      <c r="A491" s="241"/>
      <c r="C491" s="267"/>
      <c r="D491" s="268"/>
    </row>
    <row r="492" spans="1:4">
      <c r="A492" s="241"/>
      <c r="C492" s="267"/>
      <c r="D492" s="268"/>
    </row>
    <row r="493" spans="1:4">
      <c r="A493" s="241"/>
      <c r="C493" s="267"/>
      <c r="D493" s="268"/>
    </row>
    <row r="494" spans="1:4">
      <c r="A494" s="241"/>
      <c r="C494" s="267"/>
      <c r="D494" s="268"/>
    </row>
    <row r="495" spans="1:4">
      <c r="A495" s="241"/>
      <c r="C495" s="267"/>
      <c r="D495" s="268"/>
    </row>
    <row r="496" spans="1:4">
      <c r="A496" s="241"/>
      <c r="C496" s="267"/>
      <c r="D496" s="268"/>
    </row>
    <row r="497" spans="1:4">
      <c r="A497" s="241"/>
      <c r="C497" s="267"/>
      <c r="D497" s="268"/>
    </row>
    <row r="498" spans="1:4">
      <c r="A498" s="241"/>
      <c r="C498" s="267"/>
      <c r="D498" s="268"/>
    </row>
    <row r="499" spans="1:4">
      <c r="A499" s="241"/>
      <c r="C499" s="267"/>
      <c r="D499" s="268"/>
    </row>
    <row r="500" spans="1:4">
      <c r="A500" s="241"/>
      <c r="C500" s="267"/>
      <c r="D500" s="268"/>
    </row>
    <row r="501" spans="1:4">
      <c r="A501" s="241"/>
      <c r="C501" s="267"/>
      <c r="D501" s="268"/>
    </row>
    <row r="502" spans="1:4">
      <c r="A502" s="241"/>
      <c r="C502" s="267"/>
      <c r="D502" s="268"/>
    </row>
    <row r="503" spans="1:4">
      <c r="A503" s="241"/>
      <c r="C503" s="267"/>
      <c r="D503" s="268"/>
    </row>
    <row r="504" spans="1:4">
      <c r="A504" s="241"/>
      <c r="C504" s="267"/>
      <c r="D504" s="268"/>
    </row>
    <row r="505" spans="1:4">
      <c r="A505" s="241"/>
      <c r="C505" s="267"/>
      <c r="D505" s="268"/>
    </row>
    <row r="506" spans="1:4">
      <c r="A506" s="241"/>
      <c r="C506" s="267"/>
      <c r="D506" s="268"/>
    </row>
    <row r="507" spans="1:4">
      <c r="A507" s="241"/>
      <c r="C507" s="267"/>
      <c r="D507" s="268"/>
    </row>
    <row r="508" spans="1:4">
      <c r="A508" s="241"/>
      <c r="C508" s="267"/>
      <c r="D508" s="268"/>
    </row>
    <row r="509" spans="1:4">
      <c r="A509" s="241"/>
      <c r="C509" s="267"/>
      <c r="D509" s="268"/>
    </row>
    <row r="510" spans="1:4">
      <c r="A510" s="241"/>
      <c r="C510" s="267"/>
      <c r="D510" s="268"/>
    </row>
    <row r="511" spans="1:4">
      <c r="A511" s="241"/>
      <c r="C511" s="267"/>
      <c r="D511" s="268"/>
    </row>
    <row r="512" spans="1:4">
      <c r="A512" s="241"/>
      <c r="C512" s="267"/>
      <c r="D512" s="268"/>
    </row>
    <row r="513" spans="1:4">
      <c r="A513" s="241"/>
      <c r="C513" s="267"/>
      <c r="D513" s="268"/>
    </row>
    <row r="514" spans="1:4">
      <c r="A514" s="241"/>
      <c r="C514" s="267"/>
      <c r="D514" s="268"/>
    </row>
    <row r="515" spans="1:4">
      <c r="A515" s="241"/>
      <c r="C515" s="267"/>
      <c r="D515" s="268"/>
    </row>
    <row r="516" spans="1:4">
      <c r="A516" s="241"/>
      <c r="C516" s="267"/>
      <c r="D516" s="268"/>
    </row>
    <row r="517" spans="1:4">
      <c r="A517" s="241"/>
      <c r="C517" s="267"/>
      <c r="D517" s="268"/>
    </row>
    <row r="518" spans="1:4">
      <c r="A518" s="241"/>
      <c r="C518" s="267"/>
      <c r="D518" s="268"/>
    </row>
    <row r="519" spans="1:4">
      <c r="A519" s="241"/>
      <c r="C519" s="267"/>
      <c r="D519" s="268"/>
    </row>
    <row r="520" spans="1:4">
      <c r="A520" s="241"/>
      <c r="C520" s="267"/>
      <c r="D520" s="268"/>
    </row>
    <row r="521" spans="1:4">
      <c r="A521" s="241"/>
      <c r="C521" s="267"/>
      <c r="D521" s="268"/>
    </row>
    <row r="522" spans="1:4">
      <c r="A522" s="241"/>
      <c r="C522" s="267"/>
      <c r="D522" s="268"/>
    </row>
    <row r="523" spans="1:4">
      <c r="A523" s="241"/>
      <c r="C523" s="267"/>
      <c r="D523" s="268"/>
    </row>
    <row r="524" spans="1:4">
      <c r="A524" s="241"/>
      <c r="C524" s="267"/>
      <c r="D524" s="268"/>
    </row>
    <row r="525" spans="1:4">
      <c r="A525" s="241"/>
      <c r="C525" s="267"/>
      <c r="D525" s="268"/>
    </row>
    <row r="526" spans="1:4">
      <c r="A526" s="241"/>
      <c r="C526" s="267"/>
      <c r="D526" s="268"/>
    </row>
    <row r="527" spans="1:4">
      <c r="A527" s="241"/>
      <c r="C527" s="267"/>
      <c r="D527" s="268"/>
    </row>
    <row r="528" spans="1:4">
      <c r="A528" s="241"/>
      <c r="C528" s="267"/>
      <c r="D528" s="268"/>
    </row>
    <row r="529" spans="1:4">
      <c r="A529" s="241"/>
      <c r="C529" s="267"/>
      <c r="D529" s="268"/>
    </row>
    <row r="530" spans="1:4">
      <c r="A530" s="241"/>
      <c r="C530" s="267"/>
      <c r="D530" s="268"/>
    </row>
    <row r="531" spans="1:4">
      <c r="A531" s="241"/>
      <c r="C531" s="267"/>
      <c r="D531" s="268"/>
    </row>
    <row r="532" spans="1:4">
      <c r="A532" s="241"/>
      <c r="C532" s="267"/>
      <c r="D532" s="268"/>
    </row>
    <row r="533" spans="1:4">
      <c r="A533" s="241"/>
      <c r="C533" s="267"/>
      <c r="D533" s="268"/>
    </row>
    <row r="534" spans="1:4">
      <c r="A534" s="241"/>
      <c r="C534" s="267"/>
      <c r="D534" s="268"/>
    </row>
    <row r="535" spans="1:4">
      <c r="A535" s="241"/>
      <c r="C535" s="267"/>
      <c r="D535" s="268"/>
    </row>
    <row r="536" spans="1:4">
      <c r="A536" s="241"/>
      <c r="C536" s="267"/>
      <c r="D536" s="268"/>
    </row>
    <row r="537" spans="1:4">
      <c r="A537" s="241"/>
      <c r="C537" s="267"/>
      <c r="D537" s="268"/>
    </row>
    <row r="538" spans="1:4">
      <c r="A538" s="241"/>
      <c r="C538" s="267"/>
      <c r="D538" s="268"/>
    </row>
    <row r="539" spans="1:4">
      <c r="A539" s="241"/>
      <c r="C539" s="267"/>
      <c r="D539" s="268"/>
    </row>
    <row r="540" spans="1:4">
      <c r="A540" s="241"/>
      <c r="C540" s="267"/>
      <c r="D540" s="268"/>
    </row>
    <row r="541" spans="1:4">
      <c r="A541" s="241"/>
      <c r="C541" s="267"/>
      <c r="D541" s="268"/>
    </row>
    <row r="542" spans="1:4">
      <c r="A542" s="241"/>
      <c r="C542" s="267"/>
      <c r="D542" s="268"/>
    </row>
    <row r="543" spans="1:4">
      <c r="A543" s="241"/>
      <c r="C543" s="267"/>
      <c r="D543" s="268"/>
    </row>
    <row r="544" spans="1:4">
      <c r="A544" s="241"/>
      <c r="C544" s="267"/>
      <c r="D544" s="268"/>
    </row>
    <row r="545" spans="1:4">
      <c r="A545" s="241"/>
      <c r="C545" s="267"/>
      <c r="D545" s="268"/>
    </row>
    <row r="546" spans="1:4">
      <c r="A546" s="241"/>
      <c r="C546" s="267"/>
      <c r="D546" s="268"/>
    </row>
    <row r="547" spans="1:4">
      <c r="A547" s="241"/>
      <c r="C547" s="267"/>
      <c r="D547" s="268"/>
    </row>
    <row r="548" spans="1:4">
      <c r="A548" s="241"/>
      <c r="C548" s="267"/>
      <c r="D548" s="268"/>
    </row>
    <row r="549" spans="1:4">
      <c r="A549" s="241"/>
      <c r="C549" s="267"/>
      <c r="D549" s="268"/>
    </row>
    <row r="550" spans="1:4">
      <c r="A550" s="241"/>
      <c r="C550" s="267"/>
      <c r="D550" s="268"/>
    </row>
    <row r="551" spans="1:4">
      <c r="A551" s="241"/>
      <c r="C551" s="267"/>
      <c r="D551" s="268"/>
    </row>
    <row r="552" spans="1:4">
      <c r="A552" s="241"/>
      <c r="C552" s="267"/>
      <c r="D552" s="268"/>
    </row>
    <row r="553" spans="1:4">
      <c r="A553" s="241"/>
      <c r="C553" s="267"/>
      <c r="D553" s="268"/>
    </row>
    <row r="554" spans="1:4">
      <c r="A554" s="241"/>
      <c r="C554" s="267"/>
      <c r="D554" s="268"/>
    </row>
    <row r="555" spans="1:4">
      <c r="A555" s="241"/>
      <c r="C555" s="267"/>
      <c r="D555" s="268"/>
    </row>
    <row r="556" spans="1:4">
      <c r="A556" s="241"/>
      <c r="C556" s="267"/>
      <c r="D556" s="268"/>
    </row>
    <row r="557" spans="1:4">
      <c r="A557" s="241"/>
      <c r="C557" s="267"/>
      <c r="D557" s="268"/>
    </row>
    <row r="558" spans="1:4">
      <c r="A558" s="241"/>
      <c r="C558" s="267"/>
      <c r="D558" s="268"/>
    </row>
    <row r="559" spans="1:4">
      <c r="A559" s="241"/>
      <c r="C559" s="267"/>
      <c r="D559" s="268"/>
    </row>
    <row r="560" spans="1:4">
      <c r="A560" s="241"/>
      <c r="C560" s="267"/>
      <c r="D560" s="268"/>
    </row>
    <row r="561" spans="1:4">
      <c r="A561" s="241"/>
      <c r="C561" s="267"/>
      <c r="D561" s="268"/>
    </row>
    <row r="562" spans="1:4">
      <c r="A562" s="241"/>
      <c r="C562" s="267"/>
      <c r="D562" s="268"/>
    </row>
    <row r="563" spans="1:4">
      <c r="A563" s="241"/>
      <c r="C563" s="267"/>
      <c r="D563" s="268"/>
    </row>
    <row r="564" spans="1:4">
      <c r="A564" s="241"/>
      <c r="C564" s="267"/>
      <c r="D564" s="268"/>
    </row>
    <row r="565" spans="1:4">
      <c r="A565" s="241"/>
      <c r="C565" s="267"/>
      <c r="D565" s="268"/>
    </row>
    <row r="566" spans="1:4">
      <c r="A566" s="241"/>
      <c r="C566" s="267"/>
      <c r="D566" s="268"/>
    </row>
    <row r="567" spans="1:4">
      <c r="A567" s="241"/>
      <c r="C567" s="267"/>
      <c r="D567" s="268"/>
    </row>
    <row r="568" spans="1:4">
      <c r="A568" s="241"/>
      <c r="C568" s="267"/>
      <c r="D568" s="268"/>
    </row>
    <row r="569" spans="1:4">
      <c r="A569" s="241"/>
      <c r="C569" s="267"/>
      <c r="D569" s="268"/>
    </row>
    <row r="570" spans="1:4">
      <c r="A570" s="241"/>
      <c r="C570" s="267"/>
      <c r="D570" s="268"/>
    </row>
    <row r="571" spans="1:4">
      <c r="A571" s="241"/>
      <c r="C571" s="267"/>
      <c r="D571" s="268"/>
    </row>
    <row r="572" spans="1:4">
      <c r="A572" s="241"/>
      <c r="C572" s="267"/>
      <c r="D572" s="268"/>
    </row>
    <row r="573" spans="1:4">
      <c r="A573" s="241"/>
      <c r="C573" s="267"/>
      <c r="D573" s="268"/>
    </row>
    <row r="574" spans="1:4">
      <c r="A574" s="241"/>
      <c r="C574" s="267"/>
      <c r="D574" s="268"/>
    </row>
    <row r="575" spans="1:4">
      <c r="A575" s="241"/>
      <c r="C575" s="267"/>
      <c r="D575" s="268"/>
    </row>
    <row r="576" spans="1:4">
      <c r="A576" s="241"/>
      <c r="C576" s="267"/>
      <c r="D576" s="268"/>
    </row>
    <row r="577" spans="1:4">
      <c r="A577" s="241"/>
      <c r="C577" s="267"/>
      <c r="D577" s="268"/>
    </row>
    <row r="578" spans="1:4">
      <c r="A578" s="241"/>
      <c r="C578" s="267"/>
      <c r="D578" s="268"/>
    </row>
    <row r="579" spans="1:4">
      <c r="A579" s="241"/>
      <c r="C579" s="267"/>
      <c r="D579" s="268"/>
    </row>
    <row r="580" spans="1:4">
      <c r="A580" s="241"/>
      <c r="C580" s="267"/>
      <c r="D580" s="268"/>
    </row>
    <row r="581" spans="1:4">
      <c r="A581" s="241"/>
      <c r="C581" s="267"/>
      <c r="D581" s="268"/>
    </row>
    <row r="582" spans="1:4">
      <c r="A582" s="241"/>
      <c r="C582" s="267"/>
      <c r="D582" s="268"/>
    </row>
    <row r="583" spans="1:4">
      <c r="A583" s="241"/>
      <c r="C583" s="267"/>
      <c r="D583" s="268"/>
    </row>
    <row r="584" spans="1:4">
      <c r="A584" s="241"/>
      <c r="C584" s="267"/>
      <c r="D584" s="268"/>
    </row>
    <row r="585" spans="1:4">
      <c r="A585" s="241"/>
      <c r="C585" s="267"/>
      <c r="D585" s="268"/>
    </row>
    <row r="586" spans="1:4">
      <c r="A586" s="241"/>
      <c r="C586" s="267"/>
      <c r="D586" s="268"/>
    </row>
    <row r="587" spans="1:4">
      <c r="A587" s="241"/>
      <c r="C587" s="267"/>
      <c r="D587" s="268"/>
    </row>
    <row r="588" spans="1:4">
      <c r="A588" s="241"/>
      <c r="C588" s="267"/>
      <c r="D588" s="268"/>
    </row>
    <row r="589" spans="1:4">
      <c r="A589" s="241"/>
      <c r="C589" s="267"/>
      <c r="D589" s="268"/>
    </row>
    <row r="590" spans="1:4">
      <c r="A590" s="241"/>
      <c r="C590" s="267"/>
      <c r="D590" s="268"/>
    </row>
    <row r="591" spans="1:4">
      <c r="A591" s="241"/>
      <c r="C591" s="267"/>
      <c r="D591" s="268"/>
    </row>
    <row r="592" spans="1:4">
      <c r="A592" s="241"/>
      <c r="C592" s="267"/>
      <c r="D592" s="268"/>
    </row>
    <row r="593" spans="1:4">
      <c r="A593" s="241"/>
      <c r="C593" s="267"/>
      <c r="D593" s="268"/>
    </row>
    <row r="594" spans="1:4">
      <c r="A594" s="241"/>
      <c r="C594" s="267"/>
      <c r="D594" s="268"/>
    </row>
    <row r="595" spans="1:4">
      <c r="A595" s="241"/>
      <c r="C595" s="267"/>
      <c r="D595" s="268"/>
    </row>
    <row r="596" spans="1:4">
      <c r="A596" s="241"/>
      <c r="C596" s="267"/>
      <c r="D596" s="268"/>
    </row>
    <row r="597" spans="1:4">
      <c r="A597" s="241"/>
      <c r="C597" s="267"/>
      <c r="D597" s="268"/>
    </row>
    <row r="598" spans="1:4">
      <c r="A598" s="241"/>
      <c r="C598" s="267"/>
      <c r="D598" s="268"/>
    </row>
    <row r="599" spans="1:4">
      <c r="A599" s="241"/>
      <c r="C599" s="267"/>
      <c r="D599" s="268"/>
    </row>
    <row r="600" spans="1:4">
      <c r="A600" s="241"/>
      <c r="C600" s="267"/>
      <c r="D600" s="268"/>
    </row>
    <row r="601" spans="1:4">
      <c r="A601" s="241"/>
      <c r="C601" s="267"/>
      <c r="D601" s="268"/>
    </row>
    <row r="602" spans="1:4">
      <c r="A602" s="241"/>
      <c r="C602" s="267"/>
      <c r="D602" s="268"/>
    </row>
    <row r="603" spans="1:4">
      <c r="A603" s="241"/>
      <c r="C603" s="267"/>
      <c r="D603" s="268"/>
    </row>
    <row r="604" spans="1:4">
      <c r="A604" s="241"/>
      <c r="C604" s="267"/>
      <c r="D604" s="268"/>
    </row>
    <row r="605" spans="1:4">
      <c r="A605" s="241"/>
      <c r="C605" s="267"/>
      <c r="D605" s="268"/>
    </row>
    <row r="606" spans="1:4">
      <c r="A606" s="241"/>
      <c r="C606" s="267"/>
      <c r="D606" s="268"/>
    </row>
    <row r="607" spans="1:4">
      <c r="A607" s="241"/>
      <c r="C607" s="267"/>
      <c r="D607" s="268"/>
    </row>
    <row r="608" spans="1:4">
      <c r="A608" s="241"/>
      <c r="C608" s="267"/>
      <c r="D608" s="268"/>
    </row>
    <row r="609" spans="1:4">
      <c r="A609" s="241"/>
      <c r="C609" s="267"/>
      <c r="D609" s="268"/>
    </row>
    <row r="610" spans="1:4">
      <c r="A610" s="241"/>
      <c r="C610" s="267"/>
      <c r="D610" s="268"/>
    </row>
    <row r="611" spans="1:4">
      <c r="A611" s="241"/>
      <c r="C611" s="267"/>
      <c r="D611" s="268"/>
    </row>
    <row r="612" spans="1:4">
      <c r="A612" s="241"/>
      <c r="C612" s="267"/>
      <c r="D612" s="268"/>
    </row>
    <row r="613" spans="1:4">
      <c r="A613" s="241"/>
      <c r="C613" s="267"/>
      <c r="D613" s="268"/>
    </row>
    <row r="614" spans="1:4">
      <c r="A614" s="241"/>
      <c r="C614" s="267"/>
      <c r="D614" s="268"/>
    </row>
    <row r="615" spans="1:4">
      <c r="A615" s="241"/>
      <c r="C615" s="267"/>
      <c r="D615" s="268"/>
    </row>
    <row r="616" spans="1:4">
      <c r="A616" s="241"/>
      <c r="C616" s="267"/>
      <c r="D616" s="268"/>
    </row>
    <row r="617" spans="1:4">
      <c r="A617" s="241"/>
      <c r="C617" s="267"/>
      <c r="D617" s="268"/>
    </row>
    <row r="618" spans="1:4">
      <c r="A618" s="241"/>
      <c r="C618" s="267"/>
      <c r="D618" s="268"/>
    </row>
    <row r="619" spans="1:4">
      <c r="A619" s="241"/>
      <c r="C619" s="267"/>
      <c r="D619" s="268"/>
    </row>
    <row r="620" spans="1:4">
      <c r="A620" s="241"/>
      <c r="C620" s="267"/>
      <c r="D620" s="268"/>
    </row>
    <row r="621" spans="1:4">
      <c r="A621" s="241"/>
      <c r="C621" s="267"/>
      <c r="D621" s="268"/>
    </row>
    <row r="622" spans="1:4">
      <c r="A622" s="241"/>
      <c r="C622" s="267"/>
      <c r="D622" s="268"/>
    </row>
    <row r="623" spans="1:4">
      <c r="A623" s="241"/>
      <c r="C623" s="267"/>
      <c r="D623" s="268"/>
    </row>
    <row r="624" spans="1:4">
      <c r="A624" s="241"/>
      <c r="C624" s="267"/>
      <c r="D624" s="268"/>
    </row>
    <row r="625" spans="1:4">
      <c r="A625" s="241"/>
      <c r="C625" s="267"/>
      <c r="D625" s="268"/>
    </row>
    <row r="626" spans="1:4">
      <c r="A626" s="241"/>
      <c r="C626" s="267"/>
      <c r="D626" s="268"/>
    </row>
    <row r="627" spans="1:4">
      <c r="A627" s="241"/>
      <c r="C627" s="267"/>
      <c r="D627" s="268"/>
    </row>
    <row r="628" spans="1:4">
      <c r="A628" s="241"/>
      <c r="C628" s="267"/>
      <c r="D628" s="268"/>
    </row>
    <row r="629" spans="1:4">
      <c r="A629" s="241"/>
      <c r="C629" s="267"/>
      <c r="D629" s="268"/>
    </row>
    <row r="630" spans="1:4">
      <c r="A630" s="241"/>
      <c r="C630" s="267"/>
      <c r="D630" s="268"/>
    </row>
    <row r="631" spans="1:4">
      <c r="A631" s="241"/>
      <c r="C631" s="267"/>
      <c r="D631" s="268"/>
    </row>
    <row r="632" spans="1:4">
      <c r="A632" s="241"/>
      <c r="C632" s="267"/>
      <c r="D632" s="268"/>
    </row>
    <row r="633" spans="1:4">
      <c r="A633" s="241"/>
      <c r="C633" s="267"/>
      <c r="D633" s="268"/>
    </row>
    <row r="634" spans="1:4">
      <c r="A634" s="241"/>
      <c r="C634" s="267"/>
      <c r="D634" s="268"/>
    </row>
    <row r="635" spans="1:4">
      <c r="A635" s="241"/>
      <c r="C635" s="267"/>
      <c r="D635" s="268"/>
    </row>
    <row r="636" spans="1:4">
      <c r="A636" s="241"/>
      <c r="C636" s="267"/>
      <c r="D636" s="268"/>
    </row>
    <row r="637" spans="1:4">
      <c r="A637" s="241"/>
      <c r="C637" s="267"/>
      <c r="D637" s="268"/>
    </row>
    <row r="638" spans="1:4">
      <c r="A638" s="241"/>
      <c r="C638" s="267"/>
      <c r="D638" s="268"/>
    </row>
    <row r="639" spans="1:4">
      <c r="A639" s="241"/>
      <c r="C639" s="267"/>
      <c r="D639" s="268"/>
    </row>
    <row r="640" spans="1:4">
      <c r="A640" s="241"/>
      <c r="C640" s="267"/>
      <c r="D640" s="268"/>
    </row>
    <row r="641" spans="1:4">
      <c r="A641" s="241"/>
      <c r="C641" s="267"/>
      <c r="D641" s="268"/>
    </row>
    <row r="642" spans="1:4">
      <c r="A642" s="241"/>
      <c r="C642" s="267"/>
      <c r="D642" s="268"/>
    </row>
    <row r="643" spans="1:4">
      <c r="A643" s="241"/>
      <c r="C643" s="267"/>
      <c r="D643" s="268"/>
    </row>
    <row r="644" spans="1:4">
      <c r="A644" s="241"/>
      <c r="C644" s="267"/>
      <c r="D644" s="268"/>
    </row>
    <row r="645" spans="1:4">
      <c r="A645" s="241"/>
      <c r="C645" s="267"/>
      <c r="D645" s="268"/>
    </row>
    <row r="646" spans="1:4">
      <c r="A646" s="241"/>
      <c r="C646" s="267"/>
      <c r="D646" s="268"/>
    </row>
    <row r="647" spans="1:4">
      <c r="A647" s="241"/>
      <c r="C647" s="267"/>
      <c r="D647" s="268"/>
    </row>
    <row r="648" spans="1:4">
      <c r="A648" s="241"/>
      <c r="C648" s="267"/>
      <c r="D648" s="268"/>
    </row>
    <row r="649" spans="1:4">
      <c r="A649" s="241"/>
      <c r="C649" s="267"/>
      <c r="D649" s="268"/>
    </row>
    <row r="650" spans="1:4">
      <c r="A650" s="241"/>
      <c r="C650" s="267"/>
      <c r="D650" s="268"/>
    </row>
    <row r="651" spans="1:4">
      <c r="A651" s="241"/>
      <c r="C651" s="267"/>
      <c r="D651" s="268"/>
    </row>
    <row r="652" spans="1:4">
      <c r="A652" s="241"/>
      <c r="C652" s="267"/>
      <c r="D652" s="268"/>
    </row>
    <row r="653" spans="1:4">
      <c r="A653" s="241"/>
      <c r="C653" s="267"/>
      <c r="D653" s="268"/>
    </row>
    <row r="654" spans="1:4">
      <c r="A654" s="241"/>
      <c r="C654" s="267"/>
      <c r="D654" s="268"/>
    </row>
    <row r="655" spans="1:4">
      <c r="A655" s="241"/>
      <c r="C655" s="267"/>
      <c r="D655" s="268"/>
    </row>
    <row r="656" spans="1:4">
      <c r="A656" s="241"/>
      <c r="C656" s="267"/>
      <c r="D656" s="268"/>
    </row>
    <row r="657" spans="1:4">
      <c r="A657" s="241"/>
      <c r="C657" s="267"/>
      <c r="D657" s="268"/>
    </row>
    <row r="658" spans="1:4">
      <c r="A658" s="241"/>
      <c r="C658" s="267"/>
      <c r="D658" s="268"/>
    </row>
    <row r="659" spans="1:4">
      <c r="A659" s="241"/>
      <c r="C659" s="267"/>
      <c r="D659" s="268"/>
    </row>
    <row r="660" spans="1:4">
      <c r="A660" s="241"/>
      <c r="C660" s="267"/>
      <c r="D660" s="268"/>
    </row>
    <row r="661" spans="1:4">
      <c r="A661" s="241"/>
      <c r="C661" s="267"/>
      <c r="D661" s="268"/>
    </row>
    <row r="662" spans="1:4">
      <c r="A662" s="241"/>
      <c r="C662" s="267"/>
      <c r="D662" s="268"/>
    </row>
    <row r="663" spans="1:4">
      <c r="A663" s="241"/>
      <c r="C663" s="267"/>
      <c r="D663" s="268"/>
    </row>
    <row r="664" spans="1:4">
      <c r="A664" s="241"/>
      <c r="C664" s="267"/>
      <c r="D664" s="268"/>
    </row>
    <row r="665" spans="1:4">
      <c r="A665" s="241"/>
      <c r="C665" s="267"/>
      <c r="D665" s="268"/>
    </row>
    <row r="666" spans="1:4">
      <c r="A666" s="241"/>
      <c r="C666" s="267"/>
      <c r="D666" s="268"/>
    </row>
    <row r="667" spans="1:4">
      <c r="A667" s="241"/>
      <c r="C667" s="267"/>
      <c r="D667" s="268"/>
    </row>
    <row r="668" spans="1:4">
      <c r="A668" s="241"/>
      <c r="C668" s="267"/>
      <c r="D668" s="268"/>
    </row>
    <row r="669" spans="1:4">
      <c r="A669" s="241"/>
      <c r="C669" s="267"/>
      <c r="D669" s="268"/>
    </row>
    <row r="670" spans="1:4">
      <c r="A670" s="241"/>
      <c r="C670" s="267"/>
      <c r="D670" s="268"/>
    </row>
    <row r="671" spans="1:4">
      <c r="A671" s="241"/>
      <c r="C671" s="267"/>
      <c r="D671" s="268"/>
    </row>
    <row r="672" spans="1:4">
      <c r="A672" s="241"/>
      <c r="C672" s="267"/>
      <c r="D672" s="268"/>
    </row>
    <row r="673" spans="1:4">
      <c r="A673" s="241"/>
      <c r="C673" s="267"/>
      <c r="D673" s="268"/>
    </row>
    <row r="674" spans="1:4">
      <c r="A674" s="241"/>
      <c r="C674" s="267"/>
      <c r="D674" s="268"/>
    </row>
    <row r="675" spans="1:4">
      <c r="A675" s="241"/>
      <c r="C675" s="267"/>
      <c r="D675" s="268"/>
    </row>
    <row r="676" spans="1:4">
      <c r="A676" s="241"/>
      <c r="C676" s="267"/>
      <c r="D676" s="268"/>
    </row>
    <row r="677" spans="1:4">
      <c r="A677" s="241"/>
      <c r="C677" s="267"/>
      <c r="D677" s="268"/>
    </row>
    <row r="678" spans="1:4">
      <c r="A678" s="241"/>
      <c r="C678" s="267"/>
      <c r="D678" s="268"/>
    </row>
    <row r="679" spans="1:4">
      <c r="A679" s="241"/>
      <c r="C679" s="267"/>
      <c r="D679" s="268"/>
    </row>
    <row r="680" spans="1:4">
      <c r="A680" s="241"/>
      <c r="C680" s="267"/>
      <c r="D680" s="268"/>
    </row>
    <row r="681" spans="1:4">
      <c r="A681" s="241"/>
      <c r="C681" s="267"/>
      <c r="D681" s="268"/>
    </row>
    <row r="682" spans="1:4">
      <c r="A682" s="241"/>
      <c r="C682" s="267"/>
      <c r="D682" s="268"/>
    </row>
    <row r="683" spans="1:4">
      <c r="A683" s="241"/>
      <c r="C683" s="267"/>
      <c r="D683" s="268"/>
    </row>
    <row r="684" spans="1:4">
      <c r="A684" s="241"/>
      <c r="C684" s="267"/>
      <c r="D684" s="268"/>
    </row>
    <row r="685" spans="1:4">
      <c r="A685" s="241"/>
      <c r="C685" s="267"/>
      <c r="D685" s="268"/>
    </row>
    <row r="686" spans="1:4">
      <c r="A686" s="241"/>
      <c r="C686" s="267"/>
      <c r="D686" s="268"/>
    </row>
    <row r="687" spans="1:4">
      <c r="A687" s="241"/>
      <c r="C687" s="267"/>
      <c r="D687" s="268"/>
    </row>
    <row r="688" spans="1:4">
      <c r="A688" s="241"/>
      <c r="C688" s="267"/>
      <c r="D688" s="268"/>
    </row>
    <row r="689" spans="1:4">
      <c r="A689" s="241"/>
      <c r="C689" s="267"/>
      <c r="D689" s="268"/>
    </row>
    <row r="690" spans="1:4">
      <c r="A690" s="241"/>
      <c r="C690" s="267"/>
      <c r="D690" s="268"/>
    </row>
    <row r="691" spans="1:4">
      <c r="A691" s="241"/>
      <c r="C691" s="267"/>
      <c r="D691" s="268"/>
    </row>
    <row r="692" spans="1:4">
      <c r="A692" s="241"/>
      <c r="C692" s="267"/>
      <c r="D692" s="268"/>
    </row>
    <row r="693" spans="1:4">
      <c r="A693" s="241"/>
      <c r="C693" s="267"/>
      <c r="D693" s="268"/>
    </row>
    <row r="694" spans="1:4">
      <c r="A694" s="241"/>
      <c r="C694" s="267"/>
      <c r="D694" s="268"/>
    </row>
    <row r="695" spans="1:4">
      <c r="A695" s="241"/>
      <c r="C695" s="267"/>
      <c r="D695" s="268"/>
    </row>
    <row r="696" spans="1:4">
      <c r="A696" s="241"/>
      <c r="C696" s="267"/>
      <c r="D696" s="268"/>
    </row>
    <row r="697" spans="1:4">
      <c r="A697" s="241"/>
      <c r="C697" s="267"/>
      <c r="D697" s="268"/>
    </row>
    <row r="698" spans="1:4">
      <c r="A698" s="241"/>
      <c r="C698" s="267"/>
      <c r="D698" s="268"/>
    </row>
    <row r="699" spans="1:4">
      <c r="A699" s="241"/>
      <c r="C699" s="267"/>
      <c r="D699" s="268"/>
    </row>
    <row r="700" spans="1:4">
      <c r="A700" s="241"/>
      <c r="C700" s="267"/>
      <c r="D700" s="268"/>
    </row>
    <row r="701" spans="1:4">
      <c r="A701" s="241"/>
      <c r="C701" s="267"/>
      <c r="D701" s="268"/>
    </row>
    <row r="702" spans="1:4">
      <c r="A702" s="241"/>
      <c r="C702" s="267"/>
      <c r="D702" s="268"/>
    </row>
    <row r="703" spans="1:4">
      <c r="A703" s="241"/>
      <c r="C703" s="267"/>
      <c r="D703" s="268"/>
    </row>
    <row r="704" spans="1:4">
      <c r="A704" s="241"/>
      <c r="C704" s="267"/>
      <c r="D704" s="268"/>
    </row>
    <row r="705" spans="1:4">
      <c r="A705" s="241"/>
      <c r="C705" s="267"/>
      <c r="D705" s="268"/>
    </row>
    <row r="706" spans="1:4">
      <c r="A706" s="241"/>
      <c r="C706" s="267"/>
      <c r="D706" s="268"/>
    </row>
    <row r="707" spans="1:4">
      <c r="A707" s="241"/>
      <c r="C707" s="267"/>
      <c r="D707" s="268"/>
    </row>
    <row r="708" spans="1:4">
      <c r="A708" s="241"/>
      <c r="C708" s="267"/>
      <c r="D708" s="268"/>
    </row>
    <row r="709" spans="1:4">
      <c r="A709" s="241"/>
      <c r="C709" s="267"/>
      <c r="D709" s="268"/>
    </row>
    <row r="710" spans="1:4">
      <c r="A710" s="241"/>
      <c r="C710" s="267"/>
      <c r="D710" s="268"/>
    </row>
    <row r="711" spans="1:4">
      <c r="A711" s="241"/>
      <c r="C711" s="267"/>
      <c r="D711" s="268"/>
    </row>
    <row r="712" spans="1:4">
      <c r="A712" s="241"/>
      <c r="C712" s="267"/>
      <c r="D712" s="268"/>
    </row>
    <row r="713" spans="1:4">
      <c r="A713" s="241"/>
      <c r="C713" s="267"/>
      <c r="D713" s="268"/>
    </row>
    <row r="714" spans="1:4">
      <c r="A714" s="241"/>
      <c r="C714" s="267"/>
      <c r="D714" s="268"/>
    </row>
    <row r="715" spans="1:4">
      <c r="A715" s="241"/>
      <c r="C715" s="267"/>
      <c r="D715" s="268"/>
    </row>
    <row r="716" spans="1:4">
      <c r="A716" s="241"/>
      <c r="C716" s="267"/>
      <c r="D716" s="268"/>
    </row>
    <row r="717" spans="1:4">
      <c r="A717" s="241"/>
      <c r="C717" s="267"/>
      <c r="D717" s="268"/>
    </row>
    <row r="718" spans="1:4">
      <c r="A718" s="241"/>
      <c r="C718" s="267"/>
      <c r="D718" s="268"/>
    </row>
    <row r="719" spans="1:4">
      <c r="A719" s="241"/>
      <c r="C719" s="267"/>
      <c r="D719" s="268"/>
    </row>
    <row r="720" spans="1:4">
      <c r="A720" s="241"/>
      <c r="C720" s="267"/>
      <c r="D720" s="268"/>
    </row>
    <row r="721" spans="1:4">
      <c r="A721" s="241"/>
      <c r="C721" s="267"/>
      <c r="D721" s="268"/>
    </row>
    <row r="722" spans="1:4">
      <c r="A722" s="241"/>
      <c r="C722" s="267"/>
      <c r="D722" s="268"/>
    </row>
    <row r="723" spans="1:4">
      <c r="A723" s="241"/>
      <c r="C723" s="267"/>
      <c r="D723" s="268"/>
    </row>
    <row r="724" spans="1:4">
      <c r="A724" s="241"/>
      <c r="C724" s="267"/>
      <c r="D724" s="268"/>
    </row>
    <row r="725" spans="1:4">
      <c r="A725" s="241"/>
      <c r="C725" s="267"/>
      <c r="D725" s="268"/>
    </row>
    <row r="726" spans="1:4">
      <c r="A726" s="241"/>
      <c r="C726" s="267"/>
      <c r="D726" s="268"/>
    </row>
    <row r="727" spans="1:4">
      <c r="A727" s="241"/>
      <c r="C727" s="267"/>
      <c r="D727" s="268"/>
    </row>
    <row r="728" spans="1:4">
      <c r="A728" s="241"/>
      <c r="C728" s="267"/>
      <c r="D728" s="268"/>
    </row>
    <row r="729" spans="1:4">
      <c r="A729" s="241"/>
      <c r="C729" s="267"/>
      <c r="D729" s="268"/>
    </row>
    <row r="730" spans="1:4">
      <c r="A730" s="241"/>
      <c r="C730" s="267"/>
      <c r="D730" s="268"/>
    </row>
    <row r="731" spans="1:4">
      <c r="A731" s="241"/>
      <c r="C731" s="267"/>
      <c r="D731" s="268"/>
    </row>
    <row r="732" spans="1:4">
      <c r="A732" s="241"/>
      <c r="C732" s="267"/>
      <c r="D732" s="268"/>
    </row>
    <row r="733" spans="1:4">
      <c r="A733" s="241"/>
      <c r="C733" s="267"/>
      <c r="D733" s="268"/>
    </row>
    <row r="734" spans="1:4">
      <c r="A734" s="241"/>
      <c r="C734" s="267"/>
      <c r="D734" s="268"/>
    </row>
    <row r="735" spans="1:4">
      <c r="A735" s="241"/>
      <c r="C735" s="267"/>
      <c r="D735" s="268"/>
    </row>
    <row r="736" spans="1:4">
      <c r="A736" s="241"/>
      <c r="C736" s="267"/>
      <c r="D736" s="268"/>
    </row>
    <row r="737" spans="1:4">
      <c r="A737" s="241"/>
      <c r="C737" s="267"/>
      <c r="D737" s="268"/>
    </row>
    <row r="738" spans="1:4">
      <c r="A738" s="241"/>
      <c r="C738" s="267"/>
      <c r="D738" s="268"/>
    </row>
    <row r="739" spans="1:4">
      <c r="A739" s="241"/>
      <c r="C739" s="267"/>
      <c r="D739" s="268"/>
    </row>
    <row r="740" spans="1:4">
      <c r="A740" s="241"/>
      <c r="C740" s="267"/>
      <c r="D740" s="268"/>
    </row>
    <row r="741" spans="1:4">
      <c r="A741" s="241"/>
      <c r="C741" s="267"/>
      <c r="D741" s="268"/>
    </row>
    <row r="742" spans="1:4">
      <c r="A742" s="241"/>
      <c r="C742" s="267"/>
      <c r="D742" s="268"/>
    </row>
    <row r="743" spans="1:4">
      <c r="A743" s="241"/>
      <c r="C743" s="267"/>
      <c r="D743" s="268"/>
    </row>
    <row r="744" spans="1:4">
      <c r="A744" s="241"/>
      <c r="C744" s="267"/>
      <c r="D744" s="268"/>
    </row>
    <row r="745" spans="1:4">
      <c r="A745" s="241"/>
      <c r="C745" s="267"/>
      <c r="D745" s="268"/>
    </row>
    <row r="746" spans="1:4">
      <c r="A746" s="241"/>
      <c r="C746" s="267"/>
      <c r="D746" s="268"/>
    </row>
    <row r="747" spans="1:4">
      <c r="A747" s="241"/>
      <c r="C747" s="267"/>
      <c r="D747" s="268"/>
    </row>
    <row r="748" spans="1:4">
      <c r="A748" s="241"/>
      <c r="C748" s="267"/>
      <c r="D748" s="268"/>
    </row>
    <row r="749" spans="1:4">
      <c r="A749" s="241"/>
      <c r="C749" s="267"/>
      <c r="D749" s="268"/>
    </row>
    <row r="750" spans="1:4">
      <c r="A750" s="241"/>
      <c r="C750" s="267"/>
      <c r="D750" s="268"/>
    </row>
    <row r="751" spans="1:4">
      <c r="A751" s="241"/>
      <c r="C751" s="267"/>
      <c r="D751" s="268"/>
    </row>
    <row r="752" spans="1:4">
      <c r="A752" s="241"/>
      <c r="C752" s="267"/>
      <c r="D752" s="268"/>
    </row>
    <row r="753" spans="1:4">
      <c r="A753" s="241"/>
      <c r="C753" s="267"/>
      <c r="D753" s="268"/>
    </row>
    <row r="754" spans="1:4">
      <c r="A754" s="241"/>
      <c r="C754" s="267"/>
      <c r="D754" s="268"/>
    </row>
    <row r="755" spans="1:4">
      <c r="A755" s="241"/>
      <c r="C755" s="267"/>
      <c r="D755" s="268"/>
    </row>
    <row r="756" spans="1:4">
      <c r="A756" s="241"/>
      <c r="C756" s="267"/>
      <c r="D756" s="268"/>
    </row>
    <row r="757" spans="1:4">
      <c r="A757" s="241"/>
      <c r="C757" s="267"/>
      <c r="D757" s="268"/>
    </row>
    <row r="758" spans="1:4">
      <c r="A758" s="241"/>
      <c r="C758" s="267"/>
      <c r="D758" s="268"/>
    </row>
    <row r="759" spans="1:4">
      <c r="A759" s="241"/>
      <c r="C759" s="267"/>
      <c r="D759" s="268"/>
    </row>
    <row r="760" spans="1:4">
      <c r="A760" s="241"/>
      <c r="C760" s="267"/>
      <c r="D760" s="268"/>
    </row>
    <row r="761" spans="1:4">
      <c r="A761" s="241"/>
      <c r="C761" s="267"/>
      <c r="D761" s="268"/>
    </row>
    <row r="762" spans="1:4">
      <c r="A762" s="241"/>
      <c r="C762" s="267"/>
      <c r="D762" s="268"/>
    </row>
    <row r="763" spans="1:4">
      <c r="A763" s="241"/>
      <c r="C763" s="267"/>
      <c r="D763" s="268"/>
    </row>
    <row r="764" spans="1:4">
      <c r="A764" s="241"/>
      <c r="C764" s="267"/>
      <c r="D764" s="268"/>
    </row>
    <row r="765" spans="1:4">
      <c r="A765" s="241"/>
      <c r="C765" s="267"/>
      <c r="D765" s="268"/>
    </row>
    <row r="766" spans="1:4">
      <c r="A766" s="241"/>
      <c r="C766" s="267"/>
      <c r="D766" s="268"/>
    </row>
    <row r="767" spans="1:4">
      <c r="A767" s="241"/>
      <c r="C767" s="267"/>
      <c r="D767" s="268"/>
    </row>
    <row r="768" spans="1:4">
      <c r="A768" s="241"/>
      <c r="C768" s="267"/>
      <c r="D768" s="268"/>
    </row>
    <row r="769" spans="1:4">
      <c r="A769" s="241"/>
      <c r="C769" s="267"/>
      <c r="D769" s="268"/>
    </row>
    <row r="770" spans="1:4">
      <c r="A770" s="241"/>
      <c r="C770" s="267"/>
      <c r="D770" s="268"/>
    </row>
    <row r="771" spans="1:4">
      <c r="A771" s="241"/>
      <c r="C771" s="267"/>
      <c r="D771" s="268"/>
    </row>
    <row r="772" spans="1:4">
      <c r="A772" s="241"/>
      <c r="C772" s="267"/>
      <c r="D772" s="268"/>
    </row>
    <row r="773" spans="1:4">
      <c r="A773" s="241"/>
      <c r="C773" s="267"/>
      <c r="D773" s="268"/>
    </row>
    <row r="774" spans="1:4">
      <c r="A774" s="241"/>
      <c r="C774" s="267"/>
      <c r="D774" s="268"/>
    </row>
    <row r="775" spans="1:4">
      <c r="A775" s="241"/>
      <c r="C775" s="267"/>
      <c r="D775" s="268"/>
    </row>
    <row r="776" spans="1:4">
      <c r="A776" s="241"/>
      <c r="C776" s="267"/>
      <c r="D776" s="268"/>
    </row>
    <row r="777" spans="1:4">
      <c r="A777" s="241"/>
      <c r="C777" s="267"/>
      <c r="D777" s="268"/>
    </row>
    <row r="778" spans="1:4">
      <c r="A778" s="241"/>
      <c r="C778" s="267"/>
      <c r="D778" s="268"/>
    </row>
    <row r="779" spans="1:4">
      <c r="A779" s="241"/>
      <c r="C779" s="267"/>
      <c r="D779" s="268"/>
    </row>
    <row r="780" spans="1:4">
      <c r="A780" s="241"/>
      <c r="C780" s="267"/>
      <c r="D780" s="268"/>
    </row>
    <row r="781" spans="1:4">
      <c r="A781" s="241"/>
      <c r="C781" s="267"/>
      <c r="D781" s="268"/>
    </row>
    <row r="782" spans="1:4">
      <c r="A782" s="241"/>
      <c r="C782" s="267"/>
      <c r="D782" s="268"/>
    </row>
    <row r="783" spans="1:4">
      <c r="A783" s="241"/>
      <c r="C783" s="267"/>
      <c r="D783" s="268"/>
    </row>
    <row r="784" spans="1:4">
      <c r="A784" s="241"/>
      <c r="C784" s="267"/>
      <c r="D784" s="268"/>
    </row>
    <row r="785" spans="1:4">
      <c r="A785" s="241"/>
      <c r="C785" s="267"/>
      <c r="D785" s="268"/>
    </row>
    <row r="786" spans="1:4">
      <c r="A786" s="241"/>
      <c r="C786" s="267"/>
      <c r="D786" s="268"/>
    </row>
    <row r="787" spans="1:4">
      <c r="A787" s="241"/>
      <c r="C787" s="267"/>
      <c r="D787" s="268"/>
    </row>
    <row r="788" spans="1:4">
      <c r="A788" s="241"/>
      <c r="C788" s="267"/>
      <c r="D788" s="268"/>
    </row>
    <row r="789" spans="1:4">
      <c r="A789" s="241"/>
      <c r="C789" s="267"/>
      <c r="D789" s="268"/>
    </row>
    <row r="790" spans="1:4">
      <c r="A790" s="241"/>
      <c r="C790" s="267"/>
      <c r="D790" s="268"/>
    </row>
    <row r="791" spans="1:4">
      <c r="A791" s="241"/>
      <c r="C791" s="267"/>
      <c r="D791" s="268"/>
    </row>
    <row r="792" spans="1:4">
      <c r="A792" s="241"/>
      <c r="C792" s="267"/>
      <c r="D792" s="268"/>
    </row>
    <row r="793" spans="1:4">
      <c r="A793" s="241"/>
      <c r="C793" s="267"/>
      <c r="D793" s="268"/>
    </row>
    <row r="794" spans="1:4">
      <c r="A794" s="241"/>
      <c r="C794" s="267"/>
      <c r="D794" s="268"/>
    </row>
    <row r="795" spans="1:4">
      <c r="A795" s="241"/>
      <c r="C795" s="267"/>
      <c r="D795" s="268"/>
    </row>
    <row r="796" spans="1:4">
      <c r="A796" s="241"/>
      <c r="C796" s="267"/>
      <c r="D796" s="268"/>
    </row>
    <row r="797" spans="1:4">
      <c r="A797" s="241"/>
      <c r="C797" s="267"/>
      <c r="D797" s="268"/>
    </row>
    <row r="798" spans="1:4">
      <c r="A798" s="241"/>
      <c r="C798" s="267"/>
      <c r="D798" s="268"/>
    </row>
    <row r="799" spans="1:4">
      <c r="A799" s="241"/>
      <c r="C799" s="267"/>
      <c r="D799" s="268"/>
    </row>
    <row r="800" spans="1:4">
      <c r="A800" s="241"/>
      <c r="C800" s="267"/>
      <c r="D800" s="268"/>
    </row>
    <row r="801" spans="1:4">
      <c r="A801" s="241"/>
      <c r="C801" s="267"/>
      <c r="D801" s="268"/>
    </row>
    <row r="802" spans="1:4">
      <c r="A802" s="241"/>
      <c r="C802" s="267"/>
      <c r="D802" s="268"/>
    </row>
    <row r="803" spans="1:4">
      <c r="A803" s="241"/>
      <c r="C803" s="267"/>
      <c r="D803" s="268"/>
    </row>
    <row r="804" spans="1:4">
      <c r="A804" s="241"/>
      <c r="C804" s="267"/>
      <c r="D804" s="268"/>
    </row>
    <row r="805" spans="1:4">
      <c r="A805" s="241"/>
      <c r="C805" s="267"/>
      <c r="D805" s="268"/>
    </row>
    <row r="806" spans="1:4">
      <c r="A806" s="241"/>
      <c r="C806" s="267"/>
      <c r="D806" s="268"/>
    </row>
    <row r="807" spans="1:4">
      <c r="A807" s="241"/>
      <c r="C807" s="267"/>
      <c r="D807" s="268"/>
    </row>
    <row r="808" spans="1:4">
      <c r="A808" s="241"/>
      <c r="C808" s="267"/>
      <c r="D808" s="268"/>
    </row>
    <row r="809" spans="1:4">
      <c r="A809" s="241"/>
      <c r="C809" s="267"/>
      <c r="D809" s="268"/>
    </row>
    <row r="810" spans="1:4">
      <c r="A810" s="241"/>
      <c r="C810" s="267"/>
      <c r="D810" s="268"/>
    </row>
    <row r="811" spans="1:4">
      <c r="A811" s="241"/>
      <c r="C811" s="267"/>
      <c r="D811" s="268"/>
    </row>
    <row r="812" spans="1:4">
      <c r="A812" s="241"/>
      <c r="C812" s="267"/>
      <c r="D812" s="268"/>
    </row>
    <row r="813" spans="1:4">
      <c r="A813" s="241"/>
      <c r="C813" s="267"/>
      <c r="D813" s="268"/>
    </row>
    <row r="814" spans="1:4">
      <c r="A814" s="241"/>
      <c r="C814" s="267"/>
      <c r="D814" s="268"/>
    </row>
    <row r="815" spans="1:4">
      <c r="A815" s="241"/>
      <c r="C815" s="267"/>
      <c r="D815" s="268"/>
    </row>
    <row r="816" spans="1:4">
      <c r="A816" s="241"/>
      <c r="C816" s="267"/>
      <c r="D816" s="268"/>
    </row>
    <row r="817" spans="1:4">
      <c r="A817" s="241"/>
      <c r="C817" s="267"/>
      <c r="D817" s="268"/>
    </row>
    <row r="818" spans="1:4">
      <c r="A818" s="241"/>
      <c r="C818" s="267"/>
      <c r="D818" s="268"/>
    </row>
    <row r="819" spans="1:4">
      <c r="A819" s="241"/>
      <c r="C819" s="267"/>
      <c r="D819" s="268"/>
    </row>
    <row r="820" spans="1:4">
      <c r="A820" s="241"/>
      <c r="C820" s="267"/>
      <c r="D820" s="268"/>
    </row>
    <row r="821" spans="1:4">
      <c r="A821" s="241"/>
      <c r="C821" s="267"/>
      <c r="D821" s="268"/>
    </row>
    <row r="822" spans="1:4">
      <c r="A822" s="241"/>
      <c r="C822" s="267"/>
      <c r="D822" s="268"/>
    </row>
    <row r="823" spans="1:4">
      <c r="A823" s="241"/>
      <c r="C823" s="267"/>
      <c r="D823" s="268"/>
    </row>
    <row r="824" spans="1:4">
      <c r="A824" s="241"/>
      <c r="C824" s="267"/>
      <c r="D824" s="268"/>
    </row>
    <row r="825" spans="1:4">
      <c r="A825" s="241"/>
      <c r="C825" s="267"/>
      <c r="D825" s="268"/>
    </row>
    <row r="826" spans="1:4">
      <c r="A826" s="241"/>
      <c r="C826" s="267"/>
      <c r="D826" s="268"/>
    </row>
    <row r="827" spans="1:4">
      <c r="A827" s="241"/>
      <c r="C827" s="267"/>
      <c r="D827" s="268"/>
    </row>
    <row r="828" spans="1:4">
      <c r="A828" s="241"/>
      <c r="C828" s="267"/>
      <c r="D828" s="268"/>
    </row>
    <row r="829" spans="1:4">
      <c r="A829" s="241"/>
      <c r="C829" s="267"/>
      <c r="D829" s="268"/>
    </row>
    <row r="830" spans="1:4">
      <c r="A830" s="241"/>
      <c r="C830" s="267"/>
      <c r="D830" s="268"/>
    </row>
    <row r="831" spans="1:4">
      <c r="A831" s="241"/>
      <c r="C831" s="267"/>
      <c r="D831" s="268"/>
    </row>
    <row r="832" spans="1:4">
      <c r="A832" s="241"/>
      <c r="C832" s="267"/>
      <c r="D832" s="268"/>
    </row>
    <row r="833" spans="1:4">
      <c r="A833" s="241"/>
      <c r="C833" s="267"/>
      <c r="D833" s="268"/>
    </row>
    <row r="834" spans="1:4">
      <c r="A834" s="241"/>
      <c r="C834" s="267"/>
      <c r="D834" s="268"/>
    </row>
    <row r="835" spans="1:4">
      <c r="A835" s="241"/>
      <c r="C835" s="267"/>
      <c r="D835" s="268"/>
    </row>
    <row r="836" spans="1:4">
      <c r="A836" s="241"/>
      <c r="C836" s="267"/>
      <c r="D836" s="268"/>
    </row>
    <row r="837" spans="1:4">
      <c r="A837" s="241"/>
      <c r="C837" s="267"/>
      <c r="D837" s="268"/>
    </row>
    <row r="838" spans="1:4">
      <c r="A838" s="241"/>
      <c r="C838" s="267"/>
      <c r="D838" s="268"/>
    </row>
    <row r="839" spans="1:4">
      <c r="A839" s="241"/>
      <c r="C839" s="267"/>
      <c r="D839" s="268"/>
    </row>
    <row r="840" spans="1:4">
      <c r="A840" s="241"/>
      <c r="C840" s="267"/>
      <c r="D840" s="268"/>
    </row>
    <row r="841" spans="1:4">
      <c r="A841" s="241"/>
      <c r="C841" s="267"/>
      <c r="D841" s="268"/>
    </row>
    <row r="842" spans="1:4">
      <c r="A842" s="241"/>
      <c r="C842" s="267"/>
      <c r="D842" s="268"/>
    </row>
    <row r="843" spans="1:4">
      <c r="A843" s="241"/>
      <c r="C843" s="267"/>
      <c r="D843" s="268"/>
    </row>
    <row r="844" spans="1:4">
      <c r="A844" s="241"/>
      <c r="C844" s="267"/>
      <c r="D844" s="268"/>
    </row>
    <row r="845" spans="1:4">
      <c r="A845" s="241"/>
      <c r="C845" s="267"/>
      <c r="D845" s="268"/>
    </row>
    <row r="846" spans="1:4">
      <c r="A846" s="241"/>
      <c r="C846" s="267"/>
      <c r="D846" s="268"/>
    </row>
    <row r="847" spans="1:4">
      <c r="A847" s="241"/>
      <c r="C847" s="267"/>
      <c r="D847" s="268"/>
    </row>
    <row r="848" spans="1:4">
      <c r="A848" s="241"/>
      <c r="C848" s="267"/>
      <c r="D848" s="268"/>
    </row>
    <row r="849" spans="1:4">
      <c r="A849" s="241"/>
      <c r="C849" s="267"/>
      <c r="D849" s="268"/>
    </row>
    <row r="850" spans="1:4">
      <c r="A850" s="241"/>
      <c r="C850" s="267"/>
      <c r="D850" s="268"/>
    </row>
    <row r="851" spans="1:4">
      <c r="A851" s="241"/>
      <c r="C851" s="267"/>
      <c r="D851" s="268"/>
    </row>
    <row r="852" spans="1:4">
      <c r="A852" s="241"/>
      <c r="C852" s="267"/>
      <c r="D852" s="268"/>
    </row>
    <row r="853" spans="1:4">
      <c r="A853" s="241"/>
      <c r="C853" s="267"/>
      <c r="D853" s="268"/>
    </row>
    <row r="854" spans="1:4">
      <c r="A854" s="241"/>
      <c r="C854" s="267"/>
      <c r="D854" s="268"/>
    </row>
    <row r="855" spans="1:4">
      <c r="A855" s="241"/>
      <c r="C855" s="267"/>
      <c r="D855" s="268"/>
    </row>
    <row r="856" spans="1:4">
      <c r="A856" s="241"/>
      <c r="C856" s="267"/>
      <c r="D856" s="268"/>
    </row>
    <row r="857" spans="1:4">
      <c r="A857" s="241"/>
      <c r="C857" s="267"/>
      <c r="D857" s="268"/>
    </row>
    <row r="858" spans="1:4">
      <c r="A858" s="241"/>
      <c r="C858" s="267"/>
      <c r="D858" s="268"/>
    </row>
    <row r="859" spans="1:4">
      <c r="A859" s="241"/>
      <c r="C859" s="267"/>
      <c r="D859" s="268"/>
    </row>
    <row r="860" spans="1:4">
      <c r="A860" s="241"/>
      <c r="C860" s="267"/>
      <c r="D860" s="268"/>
    </row>
    <row r="861" spans="1:4">
      <c r="A861" s="241"/>
      <c r="C861" s="267"/>
      <c r="D861" s="268"/>
    </row>
    <row r="862" spans="1:4">
      <c r="A862" s="241"/>
      <c r="C862" s="267"/>
      <c r="D862" s="268"/>
    </row>
    <row r="863" spans="1:4">
      <c r="A863" s="241"/>
      <c r="C863" s="267"/>
      <c r="D863" s="268"/>
    </row>
    <row r="864" spans="1:4">
      <c r="A864" s="241"/>
      <c r="C864" s="267"/>
      <c r="D864" s="268"/>
    </row>
    <row r="865" spans="1:4">
      <c r="A865" s="241"/>
      <c r="C865" s="267"/>
      <c r="D865" s="268"/>
    </row>
    <row r="866" spans="1:4">
      <c r="A866" s="241"/>
      <c r="C866" s="267"/>
      <c r="D866" s="268"/>
    </row>
    <row r="867" spans="1:4">
      <c r="A867" s="241"/>
      <c r="C867" s="267"/>
      <c r="D867" s="268"/>
    </row>
    <row r="868" spans="1:4">
      <c r="A868" s="241"/>
      <c r="C868" s="267"/>
      <c r="D868" s="268"/>
    </row>
    <row r="869" spans="1:4">
      <c r="A869" s="241"/>
      <c r="C869" s="267"/>
      <c r="D869" s="268"/>
    </row>
    <row r="870" spans="1:4">
      <c r="A870" s="241"/>
      <c r="C870" s="267"/>
      <c r="D870" s="268"/>
    </row>
    <row r="871" spans="1:4">
      <c r="A871" s="241"/>
      <c r="C871" s="267"/>
      <c r="D871" s="268"/>
    </row>
    <row r="872" spans="1:4">
      <c r="A872" s="241"/>
      <c r="C872" s="267"/>
      <c r="D872" s="268"/>
    </row>
    <row r="873" spans="1:4">
      <c r="A873" s="241"/>
      <c r="C873" s="267"/>
      <c r="D873" s="268"/>
    </row>
    <row r="874" spans="1:4">
      <c r="A874" s="241"/>
      <c r="C874" s="267"/>
      <c r="D874" s="268"/>
    </row>
    <row r="875" spans="1:4">
      <c r="A875" s="241"/>
      <c r="C875" s="267"/>
      <c r="D875" s="268"/>
    </row>
    <row r="876" spans="1:4">
      <c r="A876" s="241"/>
      <c r="C876" s="267"/>
      <c r="D876" s="268"/>
    </row>
    <row r="877" spans="1:4">
      <c r="A877" s="241"/>
      <c r="C877" s="267"/>
      <c r="D877" s="268"/>
    </row>
    <row r="878" spans="1:4">
      <c r="A878" s="241"/>
      <c r="C878" s="267"/>
      <c r="D878" s="268"/>
    </row>
    <row r="879" spans="1:4">
      <c r="A879" s="241"/>
      <c r="C879" s="267"/>
      <c r="D879" s="268"/>
    </row>
    <row r="880" spans="1:4">
      <c r="A880" s="241"/>
      <c r="C880" s="267"/>
      <c r="D880" s="268"/>
    </row>
    <row r="881" spans="1:4">
      <c r="A881" s="241"/>
      <c r="C881" s="267"/>
      <c r="D881" s="268"/>
    </row>
    <row r="882" spans="1:4">
      <c r="A882" s="241"/>
      <c r="C882" s="267"/>
      <c r="D882" s="268"/>
    </row>
    <row r="883" spans="1:4">
      <c r="A883" s="241"/>
      <c r="C883" s="267"/>
      <c r="D883" s="268"/>
    </row>
    <row r="884" spans="1:4">
      <c r="A884" s="241"/>
      <c r="C884" s="267"/>
      <c r="D884" s="268"/>
    </row>
    <row r="885" spans="1:4">
      <c r="A885" s="241"/>
      <c r="C885" s="267"/>
      <c r="D885" s="268"/>
    </row>
    <row r="886" spans="1:4">
      <c r="A886" s="241"/>
      <c r="C886" s="267"/>
      <c r="D886" s="268"/>
    </row>
    <row r="887" spans="1:4">
      <c r="A887" s="241"/>
      <c r="C887" s="267"/>
      <c r="D887" s="268"/>
    </row>
    <row r="888" spans="1:4">
      <c r="A888" s="241"/>
      <c r="C888" s="267"/>
      <c r="D888" s="268"/>
    </row>
    <row r="889" spans="1:4">
      <c r="A889" s="241"/>
      <c r="C889" s="267"/>
      <c r="D889" s="268"/>
    </row>
    <row r="890" spans="1:4">
      <c r="A890" s="241"/>
      <c r="C890" s="267"/>
      <c r="D890" s="268"/>
    </row>
    <row r="891" spans="1:4">
      <c r="A891" s="241"/>
      <c r="C891" s="267"/>
      <c r="D891" s="268"/>
    </row>
    <row r="892" spans="1:4">
      <c r="A892" s="241"/>
      <c r="C892" s="267"/>
      <c r="D892" s="268"/>
    </row>
    <row r="893" spans="1:4">
      <c r="A893" s="241"/>
      <c r="C893" s="267"/>
      <c r="D893" s="268"/>
    </row>
    <row r="894" spans="1:4">
      <c r="A894" s="241"/>
      <c r="C894" s="267"/>
      <c r="D894" s="268"/>
    </row>
    <row r="895" spans="1:4">
      <c r="A895" s="241"/>
      <c r="C895" s="267"/>
      <c r="D895" s="268"/>
    </row>
    <row r="896" spans="1:4">
      <c r="A896" s="241"/>
      <c r="C896" s="267"/>
      <c r="D896" s="268"/>
    </row>
    <row r="897" spans="1:4">
      <c r="A897" s="241"/>
      <c r="C897" s="267"/>
      <c r="D897" s="268"/>
    </row>
    <row r="898" spans="1:4">
      <c r="A898" s="241"/>
      <c r="C898" s="267"/>
      <c r="D898" s="268"/>
    </row>
    <row r="899" spans="1:4">
      <c r="A899" s="241"/>
      <c r="C899" s="267"/>
      <c r="D899" s="268"/>
    </row>
    <row r="900" spans="1:4">
      <c r="A900" s="241"/>
      <c r="C900" s="267"/>
      <c r="D900" s="268"/>
    </row>
    <row r="901" spans="1:4">
      <c r="A901" s="241"/>
      <c r="C901" s="267"/>
      <c r="D901" s="268"/>
    </row>
    <row r="902" spans="1:4">
      <c r="A902" s="241"/>
      <c r="C902" s="267"/>
      <c r="D902" s="268"/>
    </row>
    <row r="903" spans="1:4">
      <c r="A903" s="241"/>
      <c r="C903" s="267"/>
      <c r="D903" s="268"/>
    </row>
    <row r="904" spans="1:4">
      <c r="A904" s="241"/>
      <c r="C904" s="267"/>
      <c r="D904" s="268"/>
    </row>
    <row r="905" spans="1:4">
      <c r="A905" s="241"/>
      <c r="C905" s="267"/>
      <c r="D905" s="268"/>
    </row>
    <row r="906" spans="1:4">
      <c r="A906" s="241"/>
      <c r="C906" s="267"/>
      <c r="D906" s="268"/>
    </row>
    <row r="907" spans="1:4">
      <c r="A907" s="241"/>
      <c r="C907" s="267"/>
      <c r="D907" s="268"/>
    </row>
    <row r="908" spans="1:4">
      <c r="A908" s="241"/>
      <c r="C908" s="267"/>
      <c r="D908" s="268"/>
    </row>
    <row r="909" spans="1:4">
      <c r="A909" s="241"/>
      <c r="C909" s="267"/>
      <c r="D909" s="268"/>
    </row>
    <row r="910" spans="1:4">
      <c r="A910" s="241"/>
      <c r="C910" s="267"/>
      <c r="D910" s="268"/>
    </row>
    <row r="911" spans="1:4">
      <c r="A911" s="241"/>
      <c r="C911" s="267"/>
      <c r="D911" s="268"/>
    </row>
    <row r="912" spans="1:4">
      <c r="A912" s="241"/>
      <c r="C912" s="267"/>
      <c r="D912" s="268"/>
    </row>
    <row r="913" spans="1:4">
      <c r="A913" s="241"/>
      <c r="C913" s="267"/>
      <c r="D913" s="268"/>
    </row>
    <row r="914" spans="1:4">
      <c r="A914" s="241"/>
      <c r="C914" s="267"/>
      <c r="D914" s="268"/>
    </row>
    <row r="915" spans="1:4">
      <c r="A915" s="241"/>
      <c r="C915" s="267"/>
      <c r="D915" s="268"/>
    </row>
    <row r="916" spans="1:4">
      <c r="A916" s="241"/>
      <c r="C916" s="267"/>
      <c r="D916" s="268"/>
    </row>
    <row r="917" spans="1:4">
      <c r="A917" s="241"/>
      <c r="C917" s="267"/>
      <c r="D917" s="268"/>
    </row>
    <row r="918" spans="1:4">
      <c r="A918" s="241"/>
      <c r="C918" s="267"/>
      <c r="D918" s="268"/>
    </row>
    <row r="919" spans="1:4">
      <c r="A919" s="241"/>
      <c r="C919" s="267"/>
      <c r="D919" s="268"/>
    </row>
    <row r="920" spans="1:4">
      <c r="A920" s="241"/>
      <c r="C920" s="267"/>
      <c r="D920" s="268"/>
    </row>
    <row r="921" spans="1:4">
      <c r="A921" s="241"/>
      <c r="C921" s="267"/>
      <c r="D921" s="268"/>
    </row>
    <row r="922" spans="1:4">
      <c r="A922" s="241"/>
      <c r="C922" s="267"/>
      <c r="D922" s="268"/>
    </row>
    <row r="923" spans="1:4">
      <c r="A923" s="241"/>
      <c r="C923" s="267"/>
      <c r="D923" s="268"/>
    </row>
    <row r="924" spans="1:4">
      <c r="A924" s="241"/>
      <c r="C924" s="267"/>
      <c r="D924" s="268"/>
    </row>
    <row r="925" spans="1:4">
      <c r="A925" s="241"/>
      <c r="C925" s="267"/>
      <c r="D925" s="268"/>
    </row>
    <row r="926" spans="1:4">
      <c r="A926" s="241"/>
      <c r="C926" s="267"/>
      <c r="D926" s="268"/>
    </row>
    <row r="927" spans="1:4">
      <c r="A927" s="241"/>
      <c r="C927" s="267"/>
      <c r="D927" s="268"/>
    </row>
    <row r="928" spans="1:4">
      <c r="A928" s="241"/>
      <c r="C928" s="267"/>
      <c r="D928" s="268"/>
    </row>
    <row r="929" spans="1:4">
      <c r="A929" s="241"/>
      <c r="C929" s="267"/>
      <c r="D929" s="268"/>
    </row>
    <row r="930" spans="1:4">
      <c r="A930" s="241"/>
      <c r="C930" s="267"/>
      <c r="D930" s="268"/>
    </row>
    <row r="931" spans="1:4">
      <c r="A931" s="241"/>
      <c r="C931" s="267"/>
      <c r="D931" s="268"/>
    </row>
    <row r="932" spans="1:4">
      <c r="A932" s="241"/>
      <c r="C932" s="267"/>
      <c r="D932" s="268"/>
    </row>
    <row r="933" spans="1:4">
      <c r="A933" s="241"/>
      <c r="C933" s="267"/>
      <c r="D933" s="268"/>
    </row>
    <row r="934" spans="1:4">
      <c r="A934" s="241"/>
      <c r="C934" s="267"/>
      <c r="D934" s="268"/>
    </row>
    <row r="935" spans="1:4">
      <c r="A935" s="241"/>
      <c r="C935" s="267"/>
      <c r="D935" s="268"/>
    </row>
    <row r="936" spans="1:4">
      <c r="A936" s="241"/>
      <c r="C936" s="267"/>
      <c r="D936" s="268"/>
    </row>
  </sheetData>
  <mergeCells count="88">
    <mergeCell ref="F118:I118"/>
    <mergeCell ref="A290:C290"/>
    <mergeCell ref="A242:D242"/>
    <mergeCell ref="A329:C329"/>
    <mergeCell ref="A189:C189"/>
    <mergeCell ref="A265:C265"/>
    <mergeCell ref="A190:D190"/>
    <mergeCell ref="A191:D191"/>
    <mergeCell ref="A195:D195"/>
    <mergeCell ref="A219:D219"/>
    <mergeCell ref="A243:D243"/>
    <mergeCell ref="A266:D266"/>
    <mergeCell ref="A202:D202"/>
    <mergeCell ref="A241:C241"/>
    <mergeCell ref="A130:D130"/>
    <mergeCell ref="A152:D152"/>
    <mergeCell ref="A421:C421"/>
    <mergeCell ref="A397:D397"/>
    <mergeCell ref="A419:C419"/>
    <mergeCell ref="A420:C420"/>
    <mergeCell ref="A415:D415"/>
    <mergeCell ref="A414:C414"/>
    <mergeCell ref="A405:C405"/>
    <mergeCell ref="A409:D409"/>
    <mergeCell ref="A410:D410"/>
    <mergeCell ref="A417:C417"/>
    <mergeCell ref="A406:D406"/>
    <mergeCell ref="A398:D398"/>
    <mergeCell ref="A164:C164"/>
    <mergeCell ref="A218:C218"/>
    <mergeCell ref="A166:D166"/>
    <mergeCell ref="A165:D165"/>
    <mergeCell ref="A200:C200"/>
    <mergeCell ref="A175:D175"/>
    <mergeCell ref="A161:D161"/>
    <mergeCell ref="A146:C146"/>
    <mergeCell ref="A160:C160"/>
    <mergeCell ref="A153:D153"/>
    <mergeCell ref="A147:D147"/>
    <mergeCell ref="A151:C151"/>
    <mergeCell ref="A339:D339"/>
    <mergeCell ref="A387:D387"/>
    <mergeCell ref="A330:D330"/>
    <mergeCell ref="A291:D291"/>
    <mergeCell ref="A343:D343"/>
    <mergeCell ref="A338:D338"/>
    <mergeCell ref="A342:C342"/>
    <mergeCell ref="A292:D292"/>
    <mergeCell ref="A337:C337"/>
    <mergeCell ref="A378:D378"/>
    <mergeCell ref="A376:C376"/>
    <mergeCell ref="A377:D377"/>
    <mergeCell ref="A386:C386"/>
    <mergeCell ref="A396:C396"/>
    <mergeCell ref="A3:D3"/>
    <mergeCell ref="A5:D5"/>
    <mergeCell ref="A46:D46"/>
    <mergeCell ref="A57:D57"/>
    <mergeCell ref="A201:D201"/>
    <mergeCell ref="A174:C174"/>
    <mergeCell ref="A194:C194"/>
    <mergeCell ref="A52:C52"/>
    <mergeCell ref="A64:C64"/>
    <mergeCell ref="A81:C81"/>
    <mergeCell ref="A68:D68"/>
    <mergeCell ref="A110:D110"/>
    <mergeCell ref="A6:D6"/>
    <mergeCell ref="A25:D25"/>
    <mergeCell ref="A65:D65"/>
    <mergeCell ref="A40:D40"/>
    <mergeCell ref="A47:D47"/>
    <mergeCell ref="A24:C24"/>
    <mergeCell ref="A39:C39"/>
    <mergeCell ref="A45:C45"/>
    <mergeCell ref="A67:C67"/>
    <mergeCell ref="A129:C129"/>
    <mergeCell ref="A53:D53"/>
    <mergeCell ref="A58:D58"/>
    <mergeCell ref="A56:C56"/>
    <mergeCell ref="A109:C109"/>
    <mergeCell ref="A111:D111"/>
    <mergeCell ref="A69:D69"/>
    <mergeCell ref="A82:D82"/>
    <mergeCell ref="A93:D93"/>
    <mergeCell ref="A94:D94"/>
    <mergeCell ref="A100:D100"/>
    <mergeCell ref="A92:C92"/>
    <mergeCell ref="A99:C99"/>
  </mergeCells>
  <phoneticPr fontId="0" type="noConversion"/>
  <printOptions horizontalCentered="1"/>
  <pageMargins left="0.59055118110236227" right="0" top="0.98425196850393704" bottom="0.98425196850393704" header="0.70866141732283472" footer="0.51181102362204722"/>
  <pageSetup paperSize="9" scale="85" orientation="portrait" r:id="rId1"/>
  <headerFooter alignWithMargins="0">
    <oddFooter>Strona &amp;P z &amp;N</oddFooter>
  </headerFooter>
  <rowBreaks count="9" manualBreakCount="9">
    <brk id="45" max="3" man="1"/>
    <brk id="81" max="3" man="1"/>
    <brk id="119" max="3" man="1"/>
    <brk id="160" max="3" man="1"/>
    <brk id="207" max="3" man="1"/>
    <brk id="251" max="3" man="1"/>
    <brk id="282" max="3" man="1"/>
    <brk id="354" max="3" man="1"/>
    <brk id="39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view="pageBreakPreview" topLeftCell="A14" zoomScaleSheetLayoutView="100" workbookViewId="0">
      <selection activeCell="A3" sqref="A3:B3"/>
    </sheetView>
  </sheetViews>
  <sheetFormatPr defaultRowHeight="12.75"/>
  <cols>
    <col min="1" max="1" width="5.85546875" style="11" customWidth="1"/>
    <col min="2" max="2" width="39" style="4" customWidth="1"/>
    <col min="3" max="3" width="14.7109375" style="18" customWidth="1"/>
    <col min="4" max="4" width="12.5703125" style="18" customWidth="1"/>
    <col min="5" max="5" width="15.7109375" style="18" customWidth="1"/>
    <col min="6" max="6" width="14.7109375" style="4" customWidth="1"/>
    <col min="7" max="7" width="16.7109375" style="4" customWidth="1"/>
    <col min="8" max="9" width="9.140625" style="4"/>
    <col min="10" max="11" width="10.5703125" style="4" bestFit="1" customWidth="1"/>
    <col min="12" max="16384" width="9.140625" style="4"/>
  </cols>
  <sheetData>
    <row r="1" spans="1:11" ht="25.5" customHeight="1" thickBot="1">
      <c r="A1" s="352" t="s">
        <v>814</v>
      </c>
      <c r="B1" s="353"/>
    </row>
    <row r="2" spans="1:11" ht="16.5">
      <c r="A2" s="351"/>
      <c r="B2" s="351"/>
      <c r="E2" s="5"/>
    </row>
    <row r="3" spans="1:11" ht="16.5">
      <c r="A3" s="351" t="s">
        <v>670</v>
      </c>
      <c r="B3" s="351"/>
    </row>
    <row r="4" spans="1:11" ht="42.75" customHeight="1">
      <c r="B4" s="350" t="s">
        <v>39</v>
      </c>
      <c r="C4" s="350"/>
      <c r="D4" s="350"/>
      <c r="E4" s="350"/>
    </row>
    <row r="5" spans="1:11" ht="109.5" customHeight="1">
      <c r="A5" s="6" t="s">
        <v>9</v>
      </c>
      <c r="B5" s="6" t="s">
        <v>8</v>
      </c>
      <c r="C5" s="28" t="s">
        <v>18</v>
      </c>
      <c r="D5" s="28" t="s">
        <v>484</v>
      </c>
      <c r="E5" s="28" t="s">
        <v>7</v>
      </c>
      <c r="F5" s="28" t="s">
        <v>542</v>
      </c>
      <c r="G5" s="28" t="s">
        <v>948</v>
      </c>
    </row>
    <row r="6" spans="1:11" ht="27.75" customHeight="1">
      <c r="A6" s="8">
        <v>1</v>
      </c>
      <c r="B6" s="35" t="s">
        <v>45</v>
      </c>
      <c r="C6" s="17">
        <v>6191284.9900000002</v>
      </c>
      <c r="D6" s="17">
        <v>23122.99</v>
      </c>
      <c r="E6" s="87"/>
      <c r="F6" s="17"/>
      <c r="G6" s="88">
        <f>C6+D6+F6</f>
        <v>6214407.9800000004</v>
      </c>
    </row>
    <row r="7" spans="1:11" s="90" customFormat="1" ht="27.75" customHeight="1">
      <c r="A7" s="8">
        <v>2</v>
      </c>
      <c r="B7" s="35" t="s">
        <v>545</v>
      </c>
      <c r="C7" s="89">
        <v>4000</v>
      </c>
      <c r="D7" s="87"/>
      <c r="E7" s="87"/>
      <c r="F7" s="17"/>
      <c r="G7" s="51">
        <f t="shared" ref="G7:G21" si="0">C7+D7+F7</f>
        <v>4000</v>
      </c>
    </row>
    <row r="8" spans="1:11" ht="27.75" customHeight="1">
      <c r="A8" s="8">
        <v>3</v>
      </c>
      <c r="B8" s="35" t="s">
        <v>499</v>
      </c>
      <c r="C8" s="91">
        <v>1477172.75</v>
      </c>
      <c r="D8" s="17"/>
      <c r="E8" s="87">
        <v>161429.28</v>
      </c>
      <c r="F8" s="17"/>
      <c r="G8" s="51">
        <f t="shared" si="0"/>
        <v>1477172.75</v>
      </c>
    </row>
    <row r="9" spans="1:11" ht="27.75" customHeight="1">
      <c r="A9" s="8">
        <v>4</v>
      </c>
      <c r="B9" s="35" t="s">
        <v>495</v>
      </c>
      <c r="C9" s="91">
        <v>240000</v>
      </c>
      <c r="D9" s="17"/>
      <c r="E9" s="87"/>
      <c r="F9" s="17">
        <v>12000</v>
      </c>
      <c r="G9" s="51">
        <f t="shared" si="0"/>
        <v>252000</v>
      </c>
    </row>
    <row r="10" spans="1:11" ht="27.75" customHeight="1">
      <c r="A10" s="8">
        <v>5</v>
      </c>
      <c r="B10" s="35" t="s">
        <v>497</v>
      </c>
      <c r="C10" s="89">
        <f>3798+8885+3798</f>
        <v>16481</v>
      </c>
      <c r="D10" s="87"/>
      <c r="E10" s="87"/>
      <c r="F10" s="17"/>
      <c r="G10" s="51">
        <f t="shared" si="0"/>
        <v>16481</v>
      </c>
    </row>
    <row r="11" spans="1:11" ht="27.75" customHeight="1">
      <c r="A11" s="8">
        <v>6</v>
      </c>
      <c r="B11" s="92" t="s">
        <v>505</v>
      </c>
      <c r="C11" s="93">
        <v>1289548.06</v>
      </c>
      <c r="D11" s="87"/>
      <c r="E11" s="87"/>
      <c r="F11" s="17"/>
      <c r="G11" s="51">
        <f t="shared" si="0"/>
        <v>1289548.06</v>
      </c>
      <c r="K11" s="94"/>
    </row>
    <row r="12" spans="1:11" ht="27.75" customHeight="1">
      <c r="A12" s="8">
        <v>7</v>
      </c>
      <c r="B12" s="35" t="s">
        <v>486</v>
      </c>
      <c r="C12" s="299"/>
      <c r="D12" s="17"/>
      <c r="E12" s="17"/>
      <c r="F12" s="17"/>
      <c r="G12" s="51">
        <f t="shared" si="0"/>
        <v>0</v>
      </c>
    </row>
    <row r="13" spans="1:11" ht="27.75" customHeight="1">
      <c r="A13" s="8">
        <v>8</v>
      </c>
      <c r="B13" s="35" t="s">
        <v>946</v>
      </c>
      <c r="C13" s="87">
        <v>266827.24</v>
      </c>
      <c r="D13" s="87"/>
      <c r="E13" s="87">
        <v>83698.81</v>
      </c>
      <c r="F13" s="17"/>
      <c r="G13" s="51">
        <f t="shared" si="0"/>
        <v>266827.24</v>
      </c>
    </row>
    <row r="14" spans="1:11" ht="27.75" customHeight="1">
      <c r="A14" s="8">
        <v>9</v>
      </c>
      <c r="B14" s="35" t="s">
        <v>57</v>
      </c>
      <c r="C14" s="89">
        <v>155220.01999999999</v>
      </c>
      <c r="D14" s="87"/>
      <c r="E14" s="17"/>
      <c r="F14" s="17"/>
      <c r="G14" s="51">
        <f t="shared" si="0"/>
        <v>155220.01999999999</v>
      </c>
    </row>
    <row r="15" spans="1:11" ht="27.75" customHeight="1">
      <c r="A15" s="8">
        <v>10</v>
      </c>
      <c r="B15" s="35" t="s">
        <v>60</v>
      </c>
      <c r="C15" s="299"/>
      <c r="D15" s="17"/>
      <c r="E15" s="17"/>
      <c r="F15" s="17"/>
      <c r="G15" s="51">
        <f t="shared" si="0"/>
        <v>0</v>
      </c>
    </row>
    <row r="16" spans="1:11" ht="27.75" customHeight="1">
      <c r="A16" s="8">
        <v>11</v>
      </c>
      <c r="B16" s="37" t="s">
        <v>63</v>
      </c>
      <c r="C16" s="91">
        <v>698849.98</v>
      </c>
      <c r="D16" s="17"/>
      <c r="E16" s="17"/>
      <c r="F16" s="17">
        <v>23233.56</v>
      </c>
      <c r="G16" s="51">
        <f t="shared" si="0"/>
        <v>722083.54</v>
      </c>
    </row>
    <row r="17" spans="1:7" ht="27.75" customHeight="1">
      <c r="A17" s="8">
        <v>12</v>
      </c>
      <c r="B17" s="37" t="s">
        <v>493</v>
      </c>
      <c r="C17" s="91">
        <f>473830.67+3983.04</f>
        <v>477813.70999999996</v>
      </c>
      <c r="D17" s="87"/>
      <c r="E17" s="87"/>
      <c r="F17" s="17"/>
      <c r="G17" s="51">
        <f t="shared" si="0"/>
        <v>477813.70999999996</v>
      </c>
    </row>
    <row r="18" spans="1:7" ht="27.75" customHeight="1">
      <c r="A18" s="8">
        <v>13</v>
      </c>
      <c r="B18" s="35" t="s">
        <v>66</v>
      </c>
      <c r="C18" s="91">
        <v>550522.07999999996</v>
      </c>
      <c r="D18" s="87"/>
      <c r="E18" s="87"/>
      <c r="F18" s="17"/>
      <c r="G18" s="51">
        <f t="shared" si="0"/>
        <v>550522.07999999996</v>
      </c>
    </row>
    <row r="19" spans="1:7" ht="27.75" customHeight="1">
      <c r="A19" s="8">
        <v>14</v>
      </c>
      <c r="B19" s="35" t="s">
        <v>71</v>
      </c>
      <c r="C19" s="87">
        <v>936478.94</v>
      </c>
      <c r="D19" s="87"/>
      <c r="E19" s="87">
        <v>602774.54</v>
      </c>
      <c r="F19" s="17"/>
      <c r="G19" s="51">
        <f t="shared" si="0"/>
        <v>936478.94</v>
      </c>
    </row>
    <row r="20" spans="1:7" ht="27.75" customHeight="1">
      <c r="A20" s="8">
        <v>15</v>
      </c>
      <c r="B20" s="35" t="s">
        <v>73</v>
      </c>
      <c r="C20" s="38">
        <v>163086.01999999999</v>
      </c>
      <c r="D20" s="17"/>
      <c r="E20" s="17">
        <v>47487.29</v>
      </c>
      <c r="F20" s="17"/>
      <c r="G20" s="51">
        <f t="shared" si="0"/>
        <v>163086.01999999999</v>
      </c>
    </row>
    <row r="21" spans="1:7" ht="27.75" customHeight="1">
      <c r="A21" s="8">
        <v>16</v>
      </c>
      <c r="B21" s="35" t="s">
        <v>533</v>
      </c>
      <c r="C21" s="17">
        <v>159753</v>
      </c>
      <c r="D21" s="17"/>
      <c r="E21" s="17"/>
      <c r="F21" s="17"/>
      <c r="G21" s="51">
        <f t="shared" si="0"/>
        <v>159753</v>
      </c>
    </row>
    <row r="22" spans="1:7" ht="20.25" customHeight="1">
      <c r="C22" s="239">
        <f>SUM(C16:C21,C14,C13,C11,C9,C8,C6,C7)</f>
        <v>12610556.790000001</v>
      </c>
      <c r="D22" s="239">
        <f t="shared" ref="D22" si="1">SUM(D6:D21)</f>
        <v>23122.99</v>
      </c>
      <c r="E22" s="239">
        <f>SUM(E19:E21,E6:E21)</f>
        <v>1545651.7500000002</v>
      </c>
      <c r="F22" s="239">
        <f>SUM(F20:F21,F6:F21)</f>
        <v>35233.56</v>
      </c>
      <c r="G22" s="51">
        <f>SUM(G6:G21)</f>
        <v>12685394.34</v>
      </c>
    </row>
  </sheetData>
  <mergeCells count="4">
    <mergeCell ref="B4:E4"/>
    <mergeCell ref="A2:B2"/>
    <mergeCell ref="A1:B1"/>
    <mergeCell ref="A3:B3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4E8B-8CF5-40D1-AD50-B4929E28510A}">
  <dimension ref="A1:W58"/>
  <sheetViews>
    <sheetView view="pageBreakPreview" topLeftCell="A44" zoomScale="70" zoomScaleNormal="90" zoomScaleSheetLayoutView="70" workbookViewId="0">
      <selection activeCell="F60" sqref="F60"/>
    </sheetView>
  </sheetViews>
  <sheetFormatPr defaultRowHeight="12.75"/>
  <cols>
    <col min="1" max="1" width="4.42578125" style="42" customWidth="1"/>
    <col min="2" max="2" width="12.42578125" style="42" customWidth="1"/>
    <col min="3" max="3" width="16.5703125" style="42" customWidth="1"/>
    <col min="4" max="4" width="24.140625" style="42" customWidth="1"/>
    <col min="5" max="5" width="15.140625" style="42" customWidth="1"/>
    <col min="6" max="6" width="18.85546875" style="42" customWidth="1"/>
    <col min="7" max="7" width="14.5703125" style="42" customWidth="1"/>
    <col min="8" max="8" width="6.42578125" style="42" customWidth="1"/>
    <col min="9" max="9" width="7" style="42" customWidth="1"/>
    <col min="10" max="10" width="10.85546875" style="42" customWidth="1"/>
    <col min="11" max="11" width="12.7109375" style="42" customWidth="1"/>
    <col min="12" max="12" width="5.42578125" style="42" customWidth="1"/>
    <col min="13" max="13" width="7.140625" style="42" customWidth="1"/>
    <col min="14" max="14" width="11.42578125" style="42" customWidth="1"/>
    <col min="15" max="15" width="8.28515625" style="42" customWidth="1"/>
    <col min="16" max="16" width="10.7109375" style="42" customWidth="1"/>
    <col min="17" max="17" width="12.42578125" style="42" customWidth="1"/>
    <col min="18" max="18" width="15.28515625" style="42" customWidth="1"/>
    <col min="19" max="20" width="12.7109375" style="42" customWidth="1"/>
    <col min="21" max="22" width="12.28515625" style="42" customWidth="1"/>
    <col min="23" max="23" width="12.7109375" style="42" customWidth="1"/>
    <col min="24" max="16384" width="9.140625" style="42"/>
  </cols>
  <sheetData>
    <row r="1" spans="1:23" ht="18">
      <c r="A1" s="50" t="s">
        <v>1158</v>
      </c>
      <c r="B1" s="44"/>
      <c r="C1" s="44"/>
      <c r="D1" s="49"/>
      <c r="E1" s="44"/>
      <c r="F1" s="44"/>
      <c r="G1" s="48"/>
      <c r="H1" s="44"/>
      <c r="I1" s="44"/>
      <c r="J1" s="47"/>
      <c r="K1" s="47"/>
      <c r="L1" s="45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3" ht="18">
      <c r="A2" s="50"/>
      <c r="B2" s="44"/>
      <c r="C2" s="44"/>
      <c r="D2" s="49"/>
      <c r="E2" s="44"/>
      <c r="F2" s="44"/>
      <c r="G2" s="48"/>
      <c r="H2" s="44"/>
      <c r="I2" s="44"/>
      <c r="J2" s="47"/>
      <c r="K2" s="47"/>
      <c r="L2" s="45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3">
      <c r="A3" s="355" t="s">
        <v>1157</v>
      </c>
      <c r="B3" s="355"/>
      <c r="C3" s="355"/>
      <c r="D3" s="355"/>
      <c r="E3" s="355"/>
      <c r="F3" s="355"/>
      <c r="G3" s="355"/>
      <c r="H3" s="355"/>
      <c r="I3" s="355"/>
      <c r="J3" s="355"/>
      <c r="K3" s="46"/>
      <c r="L3" s="45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3" ht="38.25">
      <c r="A4" s="356" t="s">
        <v>9</v>
      </c>
      <c r="B4" s="354" t="s">
        <v>1156</v>
      </c>
      <c r="C4" s="354" t="s">
        <v>1155</v>
      </c>
      <c r="D4" s="354" t="s">
        <v>1154</v>
      </c>
      <c r="E4" s="354" t="s">
        <v>1153</v>
      </c>
      <c r="F4" s="354" t="s">
        <v>1152</v>
      </c>
      <c r="G4" s="43" t="s">
        <v>1151</v>
      </c>
      <c r="H4" s="354" t="s">
        <v>1150</v>
      </c>
      <c r="I4" s="354" t="s">
        <v>1149</v>
      </c>
      <c r="J4" s="354" t="s">
        <v>1148</v>
      </c>
      <c r="K4" s="354" t="s">
        <v>1147</v>
      </c>
      <c r="L4" s="354" t="s">
        <v>1146</v>
      </c>
      <c r="M4" s="354" t="s">
        <v>1145</v>
      </c>
      <c r="N4" s="354" t="s">
        <v>1144</v>
      </c>
      <c r="O4" s="354" t="s">
        <v>1143</v>
      </c>
      <c r="P4" s="354" t="s">
        <v>1142</v>
      </c>
      <c r="Q4" s="43" t="s">
        <v>1141</v>
      </c>
      <c r="R4" s="43" t="s">
        <v>1282</v>
      </c>
      <c r="S4" s="354" t="s">
        <v>1374</v>
      </c>
      <c r="T4" s="354"/>
      <c r="U4" s="354" t="s">
        <v>1375</v>
      </c>
      <c r="V4" s="354"/>
      <c r="W4" s="354" t="s">
        <v>1376</v>
      </c>
    </row>
    <row r="5" spans="1:23" ht="40.5" customHeight="1">
      <c r="A5" s="356"/>
      <c r="B5" s="354"/>
      <c r="C5" s="354"/>
      <c r="D5" s="354"/>
      <c r="E5" s="354"/>
      <c r="F5" s="354"/>
      <c r="G5" s="43" t="s">
        <v>1140</v>
      </c>
      <c r="H5" s="354"/>
      <c r="I5" s="354"/>
      <c r="J5" s="354"/>
      <c r="K5" s="354"/>
      <c r="L5" s="354"/>
      <c r="M5" s="354"/>
      <c r="N5" s="354"/>
      <c r="O5" s="354"/>
      <c r="P5" s="354"/>
      <c r="Q5" s="43" t="s">
        <v>1139</v>
      </c>
      <c r="R5" s="43" t="s">
        <v>1289</v>
      </c>
      <c r="S5" s="43" t="s">
        <v>1138</v>
      </c>
      <c r="T5" s="43" t="s">
        <v>1137</v>
      </c>
      <c r="U5" s="43" t="s">
        <v>1138</v>
      </c>
      <c r="V5" s="43" t="s">
        <v>1137</v>
      </c>
      <c r="W5" s="354"/>
    </row>
    <row r="6" spans="1:23" s="54" customFormat="1" ht="21.6" customHeight="1">
      <c r="A6" s="357" t="s">
        <v>57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s="54" customFormat="1" ht="30" customHeight="1">
      <c r="A7" s="34">
        <v>1</v>
      </c>
      <c r="B7" s="34" t="s">
        <v>1129</v>
      </c>
      <c r="C7" s="99" t="s">
        <v>1136</v>
      </c>
      <c r="D7" s="34" t="s">
        <v>1135</v>
      </c>
      <c r="E7" s="55" t="s">
        <v>1134</v>
      </c>
      <c r="F7" s="34" t="s">
        <v>1120</v>
      </c>
      <c r="G7" s="36"/>
      <c r="H7" s="34">
        <v>4461</v>
      </c>
      <c r="I7" s="34">
        <v>2008</v>
      </c>
      <c r="J7" s="34" t="s">
        <v>1133</v>
      </c>
      <c r="K7" s="34" t="s">
        <v>150</v>
      </c>
      <c r="L7" s="34">
        <v>42</v>
      </c>
      <c r="M7" s="34"/>
      <c r="N7" s="34">
        <v>13000</v>
      </c>
      <c r="O7" s="34" t="s">
        <v>573</v>
      </c>
      <c r="P7" s="34"/>
      <c r="Q7" s="34"/>
      <c r="R7" s="56"/>
      <c r="S7" s="36" t="s">
        <v>1203</v>
      </c>
      <c r="T7" s="36" t="s">
        <v>1199</v>
      </c>
      <c r="U7" s="57"/>
      <c r="V7" s="57"/>
      <c r="W7" s="58"/>
    </row>
    <row r="8" spans="1:23" s="54" customFormat="1" ht="27" customHeight="1">
      <c r="A8" s="34">
        <v>2</v>
      </c>
      <c r="B8" s="34" t="s">
        <v>1129</v>
      </c>
      <c r="C8" s="34" t="s">
        <v>1132</v>
      </c>
      <c r="D8" s="34" t="s">
        <v>1131</v>
      </c>
      <c r="E8" s="55" t="s">
        <v>1130</v>
      </c>
      <c r="F8" s="34" t="s">
        <v>1120</v>
      </c>
      <c r="G8" s="36"/>
      <c r="H8" s="34">
        <v>6540</v>
      </c>
      <c r="I8" s="34">
        <v>2003</v>
      </c>
      <c r="J8" s="34" t="s">
        <v>1125</v>
      </c>
      <c r="K8" s="34" t="s">
        <v>150</v>
      </c>
      <c r="L8" s="34">
        <v>43</v>
      </c>
      <c r="M8" s="34">
        <v>4175</v>
      </c>
      <c r="N8" s="34">
        <v>12500</v>
      </c>
      <c r="O8" s="34" t="s">
        <v>573</v>
      </c>
      <c r="P8" s="34"/>
      <c r="Q8" s="34"/>
      <c r="R8" s="56"/>
      <c r="S8" s="36" t="s">
        <v>1204</v>
      </c>
      <c r="T8" s="36" t="s">
        <v>1200</v>
      </c>
      <c r="U8" s="57"/>
      <c r="V8" s="57"/>
      <c r="W8" s="58"/>
    </row>
    <row r="9" spans="1:23" s="54" customFormat="1" ht="28.5" customHeight="1">
      <c r="A9" s="34">
        <v>3</v>
      </c>
      <c r="B9" s="59" t="s">
        <v>1129</v>
      </c>
      <c r="C9" s="59" t="s">
        <v>1128</v>
      </c>
      <c r="D9" s="59" t="s">
        <v>1127</v>
      </c>
      <c r="E9" s="60" t="s">
        <v>1126</v>
      </c>
      <c r="F9" s="59" t="s">
        <v>1120</v>
      </c>
      <c r="G9" s="36"/>
      <c r="H9" s="59">
        <v>6540</v>
      </c>
      <c r="I9" s="59">
        <v>2003</v>
      </c>
      <c r="J9" s="59" t="s">
        <v>1125</v>
      </c>
      <c r="K9" s="34" t="s">
        <v>150</v>
      </c>
      <c r="L9" s="59">
        <v>42</v>
      </c>
      <c r="M9" s="59"/>
      <c r="N9" s="34">
        <v>12500</v>
      </c>
      <c r="O9" s="34" t="s">
        <v>573</v>
      </c>
      <c r="P9" s="34"/>
      <c r="Q9" s="34"/>
      <c r="R9" s="56"/>
      <c r="S9" s="36" t="s">
        <v>1205</v>
      </c>
      <c r="T9" s="36" t="s">
        <v>1201</v>
      </c>
      <c r="U9" s="36"/>
      <c r="V9" s="72"/>
      <c r="W9" s="58"/>
    </row>
    <row r="10" spans="1:23" s="54" customFormat="1" ht="22.5" customHeight="1">
      <c r="A10" s="34">
        <v>4</v>
      </c>
      <c r="B10" s="59" t="s">
        <v>1124</v>
      </c>
      <c r="C10" s="59" t="s">
        <v>1123</v>
      </c>
      <c r="D10" s="59" t="s">
        <v>1122</v>
      </c>
      <c r="E10" s="60" t="s">
        <v>1121</v>
      </c>
      <c r="F10" s="59" t="s">
        <v>1120</v>
      </c>
      <c r="G10" s="36"/>
      <c r="H10" s="59">
        <v>5880</v>
      </c>
      <c r="I10" s="59">
        <v>2012</v>
      </c>
      <c r="J10" s="59" t="s">
        <v>1119</v>
      </c>
      <c r="K10" s="34"/>
      <c r="L10" s="59">
        <v>42</v>
      </c>
      <c r="M10" s="59">
        <v>6550</v>
      </c>
      <c r="N10" s="34"/>
      <c r="O10" s="34"/>
      <c r="P10" s="34"/>
      <c r="Q10" s="34"/>
      <c r="R10" s="56"/>
      <c r="S10" s="36" t="s">
        <v>974</v>
      </c>
      <c r="T10" s="36" t="s">
        <v>1202</v>
      </c>
      <c r="U10" s="36"/>
      <c r="V10" s="72"/>
      <c r="W10" s="58"/>
    </row>
    <row r="11" spans="1:23" s="54" customFormat="1" ht="23.25" customHeight="1">
      <c r="A11" s="357" t="s">
        <v>63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53"/>
      <c r="O11" s="53"/>
      <c r="P11" s="61"/>
      <c r="Q11" s="61"/>
      <c r="R11" s="61"/>
      <c r="S11" s="61"/>
      <c r="T11" s="61"/>
      <c r="U11" s="61"/>
      <c r="V11" s="61"/>
      <c r="W11" s="61"/>
    </row>
    <row r="12" spans="1:23" s="54" customFormat="1" ht="42" customHeight="1">
      <c r="A12" s="34">
        <v>1</v>
      </c>
      <c r="B12" s="34" t="s">
        <v>1118</v>
      </c>
      <c r="C12" s="34" t="s">
        <v>1117</v>
      </c>
      <c r="D12" s="34" t="s">
        <v>1116</v>
      </c>
      <c r="E12" s="55" t="s">
        <v>1115</v>
      </c>
      <c r="F12" s="34" t="s">
        <v>1063</v>
      </c>
      <c r="G12" s="100"/>
      <c r="H12" s="34">
        <v>1332</v>
      </c>
      <c r="I12" s="34">
        <v>2019</v>
      </c>
      <c r="J12" s="34" t="s">
        <v>1114</v>
      </c>
      <c r="K12" s="34" t="s">
        <v>1113</v>
      </c>
      <c r="L12" s="34">
        <v>7</v>
      </c>
      <c r="M12" s="34">
        <v>593</v>
      </c>
      <c r="N12" s="34">
        <v>1870</v>
      </c>
      <c r="O12" s="34" t="s">
        <v>573</v>
      </c>
      <c r="P12" s="34" t="s">
        <v>1217</v>
      </c>
      <c r="Q12" s="34" t="s">
        <v>1112</v>
      </c>
      <c r="R12" s="64">
        <v>48600</v>
      </c>
      <c r="S12" s="34" t="s">
        <v>1219</v>
      </c>
      <c r="T12" s="34" t="s">
        <v>1218</v>
      </c>
      <c r="U12" s="34" t="s">
        <v>1219</v>
      </c>
      <c r="V12" s="34" t="s">
        <v>1218</v>
      </c>
      <c r="W12" s="293"/>
    </row>
    <row r="13" spans="1:23" s="54" customFormat="1" ht="19.899999999999999" customHeight="1">
      <c r="A13" s="357" t="s">
        <v>1111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53"/>
      <c r="O13" s="53"/>
      <c r="P13" s="61"/>
      <c r="Q13" s="61"/>
      <c r="R13" s="61"/>
      <c r="S13" s="61"/>
      <c r="T13" s="61"/>
      <c r="U13" s="61"/>
      <c r="V13" s="61"/>
      <c r="W13" s="61"/>
    </row>
    <row r="14" spans="1:23" s="294" customFormat="1" ht="37.5" customHeight="1">
      <c r="A14" s="36">
        <v>1</v>
      </c>
      <c r="B14" s="36" t="s">
        <v>1110</v>
      </c>
      <c r="C14" s="36" t="s">
        <v>1109</v>
      </c>
      <c r="D14" s="36" t="s">
        <v>1108</v>
      </c>
      <c r="E14" s="72" t="s">
        <v>1107</v>
      </c>
      <c r="F14" s="292" t="s">
        <v>1101</v>
      </c>
      <c r="G14" s="36"/>
      <c r="H14" s="36">
        <v>1995</v>
      </c>
      <c r="I14" s="36">
        <v>2013</v>
      </c>
      <c r="J14" s="36" t="s">
        <v>1106</v>
      </c>
      <c r="K14" s="36" t="s">
        <v>1288</v>
      </c>
      <c r="L14" s="36">
        <v>9</v>
      </c>
      <c r="M14" s="36">
        <v>840</v>
      </c>
      <c r="N14" s="36">
        <v>3055</v>
      </c>
      <c r="O14" s="62"/>
      <c r="P14" s="62">
        <v>359878</v>
      </c>
      <c r="Q14" s="62"/>
      <c r="R14" s="64">
        <v>22600</v>
      </c>
      <c r="S14" s="36" t="s">
        <v>1226</v>
      </c>
      <c r="T14" s="36" t="s">
        <v>1224</v>
      </c>
      <c r="U14" s="36" t="s">
        <v>1226</v>
      </c>
      <c r="V14" s="36" t="s">
        <v>1224</v>
      </c>
      <c r="W14" s="57"/>
    </row>
    <row r="15" spans="1:23" s="294" customFormat="1" ht="33.75" customHeight="1">
      <c r="A15" s="36">
        <v>2</v>
      </c>
      <c r="B15" s="36" t="s">
        <v>1105</v>
      </c>
      <c r="C15" s="36" t="s">
        <v>1104</v>
      </c>
      <c r="D15" s="36" t="s">
        <v>1103</v>
      </c>
      <c r="E15" s="72" t="s">
        <v>1102</v>
      </c>
      <c r="F15" s="292" t="s">
        <v>1101</v>
      </c>
      <c r="G15" s="36"/>
      <c r="H15" s="36">
        <v>1995</v>
      </c>
      <c r="I15" s="36">
        <v>2018</v>
      </c>
      <c r="J15" s="36" t="s">
        <v>1100</v>
      </c>
      <c r="K15" s="36" t="s">
        <v>1288</v>
      </c>
      <c r="L15" s="36">
        <v>9</v>
      </c>
      <c r="M15" s="36"/>
      <c r="N15" s="36">
        <v>3140</v>
      </c>
      <c r="O15" s="62"/>
      <c r="P15" s="62">
        <v>151651</v>
      </c>
      <c r="Q15" s="62"/>
      <c r="R15" s="64">
        <v>74500</v>
      </c>
      <c r="S15" s="36" t="s">
        <v>1227</v>
      </c>
      <c r="T15" s="36" t="s">
        <v>1225</v>
      </c>
      <c r="U15" s="36" t="s">
        <v>1227</v>
      </c>
      <c r="V15" s="36" t="s">
        <v>1225</v>
      </c>
      <c r="W15" s="57" t="s">
        <v>77</v>
      </c>
    </row>
    <row r="16" spans="1:23" s="54" customFormat="1" ht="23.45" customHeight="1">
      <c r="A16" s="357" t="s">
        <v>45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53"/>
      <c r="O16" s="53"/>
      <c r="P16" s="61"/>
      <c r="Q16" s="61"/>
      <c r="R16" s="61"/>
      <c r="S16" s="61"/>
      <c r="T16" s="61"/>
      <c r="U16" s="61"/>
      <c r="V16" s="61"/>
      <c r="W16" s="61"/>
    </row>
    <row r="17" spans="1:23" s="54" customFormat="1" ht="21" customHeight="1">
      <c r="A17" s="36">
        <v>1</v>
      </c>
      <c r="B17" s="65" t="s">
        <v>1098</v>
      </c>
      <c r="C17" s="66" t="s">
        <v>1097</v>
      </c>
      <c r="D17" s="57">
        <v>582607</v>
      </c>
      <c r="E17" s="67" t="s">
        <v>1099</v>
      </c>
      <c r="F17" s="65" t="s">
        <v>1082</v>
      </c>
      <c r="G17" s="68"/>
      <c r="H17" s="66"/>
      <c r="I17" s="36">
        <v>1986</v>
      </c>
      <c r="J17" s="69"/>
      <c r="K17" s="36"/>
      <c r="L17" s="36">
        <v>1</v>
      </c>
      <c r="M17" s="69"/>
      <c r="N17" s="70"/>
      <c r="O17" s="70"/>
      <c r="P17" s="71"/>
      <c r="Q17" s="71"/>
      <c r="R17" s="64">
        <v>3700</v>
      </c>
      <c r="S17" s="36" t="s">
        <v>1166</v>
      </c>
      <c r="T17" s="36" t="s">
        <v>1159</v>
      </c>
      <c r="U17" s="36" t="s">
        <v>1166</v>
      </c>
      <c r="V17" s="36" t="s">
        <v>1159</v>
      </c>
      <c r="W17" s="58"/>
    </row>
    <row r="18" spans="1:23" s="54" customFormat="1" ht="21" customHeight="1">
      <c r="A18" s="36">
        <v>2</v>
      </c>
      <c r="B18" s="36" t="s">
        <v>1098</v>
      </c>
      <c r="C18" s="36" t="s">
        <v>1097</v>
      </c>
      <c r="D18" s="36">
        <v>113345</v>
      </c>
      <c r="E18" s="72" t="s">
        <v>1096</v>
      </c>
      <c r="F18" s="36" t="s">
        <v>1082</v>
      </c>
      <c r="G18" s="73"/>
      <c r="H18" s="36"/>
      <c r="I18" s="36">
        <v>1981</v>
      </c>
      <c r="J18" s="69"/>
      <c r="K18" s="36"/>
      <c r="L18" s="36">
        <v>1</v>
      </c>
      <c r="M18" s="69"/>
      <c r="N18" s="70"/>
      <c r="O18" s="70"/>
      <c r="P18" s="71"/>
      <c r="Q18" s="71"/>
      <c r="R18" s="64">
        <v>3200</v>
      </c>
      <c r="S18" s="36" t="s">
        <v>1166</v>
      </c>
      <c r="T18" s="36" t="s">
        <v>1159</v>
      </c>
      <c r="U18" s="36" t="s">
        <v>1166</v>
      </c>
      <c r="V18" s="36" t="s">
        <v>1159</v>
      </c>
      <c r="W18" s="58"/>
    </row>
    <row r="19" spans="1:23" s="54" customFormat="1" ht="21" customHeight="1">
      <c r="A19" s="36">
        <v>3</v>
      </c>
      <c r="B19" s="57" t="s">
        <v>1091</v>
      </c>
      <c r="C19" s="74" t="s">
        <v>1095</v>
      </c>
      <c r="D19" s="57">
        <v>1960</v>
      </c>
      <c r="E19" s="75" t="s">
        <v>1094</v>
      </c>
      <c r="F19" s="36" t="s">
        <v>1091</v>
      </c>
      <c r="G19" s="73"/>
      <c r="H19" s="57"/>
      <c r="I19" s="57">
        <v>1990</v>
      </c>
      <c r="J19" s="69"/>
      <c r="K19" s="36"/>
      <c r="L19" s="36" t="s">
        <v>1283</v>
      </c>
      <c r="M19" s="69"/>
      <c r="N19" s="70"/>
      <c r="O19" s="70"/>
      <c r="P19" s="71"/>
      <c r="Q19" s="71"/>
      <c r="R19" s="36"/>
      <c r="S19" s="36" t="s">
        <v>1166</v>
      </c>
      <c r="T19" s="36" t="s">
        <v>1159</v>
      </c>
      <c r="U19" s="36"/>
      <c r="V19" s="36"/>
      <c r="W19" s="58"/>
    </row>
    <row r="20" spans="1:23" s="54" customFormat="1" ht="21" customHeight="1">
      <c r="A20" s="36">
        <v>4</v>
      </c>
      <c r="B20" s="36" t="s">
        <v>1091</v>
      </c>
      <c r="C20" s="36" t="s">
        <v>1093</v>
      </c>
      <c r="D20" s="36">
        <v>1111</v>
      </c>
      <c r="E20" s="72" t="s">
        <v>1092</v>
      </c>
      <c r="F20" s="36" t="s">
        <v>1091</v>
      </c>
      <c r="G20" s="73"/>
      <c r="H20" s="36"/>
      <c r="I20" s="36">
        <v>1986</v>
      </c>
      <c r="J20" s="69"/>
      <c r="K20" s="36"/>
      <c r="L20" s="36" t="s">
        <v>1283</v>
      </c>
      <c r="M20" s="69"/>
      <c r="N20" s="70"/>
      <c r="O20" s="70"/>
      <c r="P20" s="71"/>
      <c r="Q20" s="71"/>
      <c r="R20" s="36"/>
      <c r="S20" s="36" t="s">
        <v>1166</v>
      </c>
      <c r="T20" s="36" t="s">
        <v>1159</v>
      </c>
      <c r="U20" s="36"/>
      <c r="V20" s="36"/>
      <c r="W20" s="58"/>
    </row>
    <row r="21" spans="1:23" s="54" customFormat="1" ht="30.6" customHeight="1">
      <c r="A21" s="36">
        <v>5</v>
      </c>
      <c r="B21" s="57" t="s">
        <v>1086</v>
      </c>
      <c r="C21" s="74" t="s">
        <v>1090</v>
      </c>
      <c r="D21" s="57" t="s">
        <v>1089</v>
      </c>
      <c r="E21" s="75" t="s">
        <v>1088</v>
      </c>
      <c r="F21" s="36" t="s">
        <v>1087</v>
      </c>
      <c r="G21" s="73">
        <v>24500</v>
      </c>
      <c r="H21" s="57">
        <v>2463</v>
      </c>
      <c r="I21" s="57">
        <v>2006</v>
      </c>
      <c r="J21" s="69"/>
      <c r="K21" s="101"/>
      <c r="L21" s="36">
        <v>6</v>
      </c>
      <c r="M21" s="69"/>
      <c r="N21" s="70"/>
      <c r="O21" s="70"/>
      <c r="P21" s="62"/>
      <c r="Q21" s="62"/>
      <c r="R21" s="64">
        <v>40100</v>
      </c>
      <c r="S21" s="76" t="s">
        <v>1167</v>
      </c>
      <c r="T21" s="36" t="s">
        <v>1160</v>
      </c>
      <c r="U21" s="76" t="s">
        <v>1167</v>
      </c>
      <c r="V21" s="36" t="s">
        <v>1160</v>
      </c>
      <c r="W21" s="58"/>
    </row>
    <row r="22" spans="1:23" s="54" customFormat="1" ht="18.75" customHeight="1">
      <c r="A22" s="36">
        <v>6</v>
      </c>
      <c r="B22" s="36" t="s">
        <v>1086</v>
      </c>
      <c r="C22" s="36" t="s">
        <v>1085</v>
      </c>
      <c r="D22" s="36" t="s">
        <v>1084</v>
      </c>
      <c r="E22" s="72" t="s">
        <v>1083</v>
      </c>
      <c r="F22" s="65" t="s">
        <v>1082</v>
      </c>
      <c r="G22" s="73"/>
      <c r="H22" s="36">
        <v>3920</v>
      </c>
      <c r="I22" s="36">
        <v>2002</v>
      </c>
      <c r="J22" s="36"/>
      <c r="K22" s="36"/>
      <c r="L22" s="36">
        <v>1</v>
      </c>
      <c r="M22" s="36"/>
      <c r="N22" s="36"/>
      <c r="O22" s="36"/>
      <c r="P22" s="71"/>
      <c r="Q22" s="71"/>
      <c r="R22" s="64">
        <v>46000</v>
      </c>
      <c r="S22" s="36" t="s">
        <v>1168</v>
      </c>
      <c r="T22" s="36" t="s">
        <v>1161</v>
      </c>
      <c r="U22" s="36" t="s">
        <v>1168</v>
      </c>
      <c r="V22" s="36" t="s">
        <v>1161</v>
      </c>
      <c r="W22" s="58"/>
    </row>
    <row r="23" spans="1:23" s="54" customFormat="1" ht="20.25" customHeight="1">
      <c r="A23" s="36">
        <v>7</v>
      </c>
      <c r="B23" s="36" t="s">
        <v>1077</v>
      </c>
      <c r="C23" s="36" t="s">
        <v>1081</v>
      </c>
      <c r="D23" s="36" t="s">
        <v>1080</v>
      </c>
      <c r="E23" s="72" t="s">
        <v>1079</v>
      </c>
      <c r="F23" s="36" t="s">
        <v>1078</v>
      </c>
      <c r="G23" s="73"/>
      <c r="H23" s="36">
        <v>2463</v>
      </c>
      <c r="I23" s="36">
        <v>2006</v>
      </c>
      <c r="J23" s="36"/>
      <c r="K23" s="36"/>
      <c r="L23" s="36">
        <v>7</v>
      </c>
      <c r="M23" s="36"/>
      <c r="N23" s="36"/>
      <c r="O23" s="36"/>
      <c r="P23" s="63"/>
      <c r="Q23" s="62"/>
      <c r="R23" s="64">
        <v>18200</v>
      </c>
      <c r="S23" s="36" t="s">
        <v>1169</v>
      </c>
      <c r="T23" s="36" t="s">
        <v>1162</v>
      </c>
      <c r="U23" s="36" t="s">
        <v>1169</v>
      </c>
      <c r="V23" s="36" t="s">
        <v>1162</v>
      </c>
      <c r="W23" s="58"/>
    </row>
    <row r="24" spans="1:23" s="54" customFormat="1" ht="24" customHeight="1">
      <c r="A24" s="36">
        <v>8</v>
      </c>
      <c r="B24" s="36" t="s">
        <v>1077</v>
      </c>
      <c r="C24" s="36" t="s">
        <v>1076</v>
      </c>
      <c r="D24" s="36" t="s">
        <v>1075</v>
      </c>
      <c r="E24" s="72" t="s">
        <v>1074</v>
      </c>
      <c r="F24" s="36" t="s">
        <v>1073</v>
      </c>
      <c r="G24" s="73"/>
      <c r="H24" s="36">
        <v>1364</v>
      </c>
      <c r="I24" s="36">
        <v>2009</v>
      </c>
      <c r="J24" s="36"/>
      <c r="K24" s="77"/>
      <c r="L24" s="36">
        <v>5</v>
      </c>
      <c r="M24" s="36"/>
      <c r="N24" s="36"/>
      <c r="O24" s="36"/>
      <c r="P24" s="63"/>
      <c r="Q24" s="62"/>
      <c r="R24" s="64">
        <v>8100</v>
      </c>
      <c r="S24" s="36" t="s">
        <v>1170</v>
      </c>
      <c r="T24" s="36" t="s">
        <v>1163</v>
      </c>
      <c r="U24" s="36" t="s">
        <v>1170</v>
      </c>
      <c r="V24" s="36" t="s">
        <v>1163</v>
      </c>
      <c r="W24" s="58"/>
    </row>
    <row r="25" spans="1:23" s="54" customFormat="1" ht="40.5" customHeight="1">
      <c r="A25" s="36">
        <v>9</v>
      </c>
      <c r="B25" s="57" t="s">
        <v>1072</v>
      </c>
      <c r="C25" s="74" t="s">
        <v>1071</v>
      </c>
      <c r="D25" s="57" t="s">
        <v>1070</v>
      </c>
      <c r="E25" s="75" t="s">
        <v>1069</v>
      </c>
      <c r="F25" s="36" t="s">
        <v>1063</v>
      </c>
      <c r="G25" s="36"/>
      <c r="H25" s="57">
        <v>1896</v>
      </c>
      <c r="I25" s="57">
        <v>2005</v>
      </c>
      <c r="J25" s="36" t="s">
        <v>1068</v>
      </c>
      <c r="K25" s="36" t="s">
        <v>1067</v>
      </c>
      <c r="L25" s="36">
        <v>7</v>
      </c>
      <c r="M25" s="36">
        <v>750</v>
      </c>
      <c r="N25" s="78">
        <v>2510</v>
      </c>
      <c r="O25" s="78"/>
      <c r="P25" s="62"/>
      <c r="Q25" s="62"/>
      <c r="R25" s="64">
        <v>9500</v>
      </c>
      <c r="S25" s="36" t="s">
        <v>1171</v>
      </c>
      <c r="T25" s="36" t="s">
        <v>1164</v>
      </c>
      <c r="U25" s="36" t="s">
        <v>1171</v>
      </c>
      <c r="V25" s="36" t="s">
        <v>1164</v>
      </c>
      <c r="W25" s="58"/>
    </row>
    <row r="26" spans="1:23" s="54" customFormat="1" ht="22.9" customHeight="1">
      <c r="A26" s="36">
        <v>10</v>
      </c>
      <c r="B26" s="36" t="s">
        <v>979</v>
      </c>
      <c r="C26" s="36" t="s">
        <v>1066</v>
      </c>
      <c r="D26" s="36" t="s">
        <v>1065</v>
      </c>
      <c r="E26" s="72" t="s">
        <v>1064</v>
      </c>
      <c r="F26" s="36" t="s">
        <v>1063</v>
      </c>
      <c r="G26" s="73"/>
      <c r="H26" s="36"/>
      <c r="I26" s="36">
        <v>1997</v>
      </c>
      <c r="J26" s="36"/>
      <c r="K26" s="36"/>
      <c r="L26" s="36">
        <v>7</v>
      </c>
      <c r="M26" s="36"/>
      <c r="N26" s="36"/>
      <c r="O26" s="36"/>
      <c r="P26" s="71"/>
      <c r="Q26" s="71"/>
      <c r="R26" s="36"/>
      <c r="S26" s="36" t="s">
        <v>1172</v>
      </c>
      <c r="T26" s="36" t="s">
        <v>1165</v>
      </c>
      <c r="U26" s="36"/>
      <c r="V26" s="36"/>
      <c r="W26" s="58"/>
    </row>
    <row r="27" spans="1:23" s="54" customFormat="1" ht="15.6" customHeight="1">
      <c r="A27" s="81"/>
      <c r="B27" s="79" t="s">
        <v>1062</v>
      </c>
      <c r="C27" s="80"/>
      <c r="D27" s="81"/>
      <c r="E27" s="82"/>
      <c r="F27" s="81"/>
      <c r="G27" s="83"/>
      <c r="H27" s="81"/>
      <c r="I27" s="81"/>
      <c r="J27" s="81"/>
      <c r="K27" s="81"/>
      <c r="L27" s="81"/>
      <c r="M27" s="81"/>
      <c r="N27" s="81"/>
      <c r="O27" s="81"/>
      <c r="P27" s="84"/>
      <c r="Q27" s="84"/>
      <c r="R27" s="81"/>
      <c r="S27" s="81"/>
      <c r="T27" s="81"/>
      <c r="U27" s="81"/>
      <c r="V27" s="81"/>
      <c r="W27" s="81"/>
    </row>
    <row r="28" spans="1:23" s="54" customFormat="1" ht="28.5" customHeight="1">
      <c r="A28" s="36">
        <v>1</v>
      </c>
      <c r="B28" s="36" t="s">
        <v>979</v>
      </c>
      <c r="C28" s="74" t="s">
        <v>1061</v>
      </c>
      <c r="D28" s="36" t="s">
        <v>1060</v>
      </c>
      <c r="E28" s="72" t="s">
        <v>1059</v>
      </c>
      <c r="F28" s="36" t="s">
        <v>1035</v>
      </c>
      <c r="G28" s="73">
        <v>8000</v>
      </c>
      <c r="H28" s="36">
        <v>2198</v>
      </c>
      <c r="I28" s="36">
        <v>2007</v>
      </c>
      <c r="J28" s="36">
        <v>2007</v>
      </c>
      <c r="K28" s="36"/>
      <c r="L28" s="36">
        <v>5</v>
      </c>
      <c r="M28" s="69"/>
      <c r="N28" s="36"/>
      <c r="O28" s="36"/>
      <c r="P28" s="71"/>
      <c r="Q28" s="71"/>
      <c r="R28" s="85">
        <v>22500</v>
      </c>
      <c r="S28" s="36" t="s">
        <v>1265</v>
      </c>
      <c r="T28" s="36" t="s">
        <v>1266</v>
      </c>
      <c r="U28" s="36" t="s">
        <v>1265</v>
      </c>
      <c r="V28" s="36" t="s">
        <v>1266</v>
      </c>
      <c r="W28" s="58"/>
    </row>
    <row r="29" spans="1:23" s="54" customFormat="1" ht="22.5" customHeight="1">
      <c r="A29" s="36">
        <v>2</v>
      </c>
      <c r="B29" s="36" t="s">
        <v>995</v>
      </c>
      <c r="C29" s="36" t="s">
        <v>994</v>
      </c>
      <c r="D29" s="36" t="s">
        <v>1058</v>
      </c>
      <c r="E29" s="72" t="s">
        <v>1057</v>
      </c>
      <c r="F29" s="36" t="s">
        <v>991</v>
      </c>
      <c r="G29" s="73"/>
      <c r="H29" s="36"/>
      <c r="I29" s="36">
        <v>1979</v>
      </c>
      <c r="J29" s="69"/>
      <c r="K29" s="36"/>
      <c r="L29" s="36" t="s">
        <v>1283</v>
      </c>
      <c r="M29" s="36"/>
      <c r="N29" s="36"/>
      <c r="O29" s="36"/>
      <c r="Q29" s="71"/>
      <c r="R29" s="36"/>
      <c r="S29" s="36" t="s">
        <v>1188</v>
      </c>
      <c r="T29" s="36" t="s">
        <v>1184</v>
      </c>
      <c r="U29" s="36"/>
      <c r="V29" s="36"/>
      <c r="W29" s="58"/>
    </row>
    <row r="30" spans="1:23" s="54" customFormat="1" ht="20.25" customHeight="1">
      <c r="A30" s="81"/>
      <c r="B30" s="79" t="s">
        <v>1056</v>
      </c>
      <c r="C30" s="80"/>
      <c r="D30" s="81"/>
      <c r="E30" s="82"/>
      <c r="F30" s="81"/>
      <c r="G30" s="83"/>
      <c r="H30" s="81"/>
      <c r="I30" s="81"/>
      <c r="J30" s="81"/>
      <c r="K30" s="81"/>
      <c r="L30" s="81"/>
      <c r="M30" s="81"/>
      <c r="N30" s="81"/>
      <c r="O30" s="81"/>
      <c r="P30" s="84"/>
      <c r="Q30" s="84"/>
      <c r="R30" s="81"/>
      <c r="S30" s="81"/>
      <c r="T30" s="81"/>
      <c r="U30" s="81"/>
      <c r="V30" s="81"/>
      <c r="W30" s="81"/>
    </row>
    <row r="31" spans="1:23" s="54" customFormat="1" ht="25.9" customHeight="1">
      <c r="A31" s="36">
        <v>1</v>
      </c>
      <c r="B31" s="36" t="s">
        <v>1055</v>
      </c>
      <c r="C31" s="36" t="s">
        <v>1054</v>
      </c>
      <c r="D31" s="36" t="s">
        <v>1053</v>
      </c>
      <c r="E31" s="72" t="s">
        <v>1052</v>
      </c>
      <c r="F31" s="36" t="s">
        <v>1001</v>
      </c>
      <c r="G31" s="73"/>
      <c r="H31" s="36"/>
      <c r="I31" s="36">
        <v>2008</v>
      </c>
      <c r="J31" s="72"/>
      <c r="K31" s="36"/>
      <c r="L31" s="36" t="s">
        <v>1283</v>
      </c>
      <c r="M31" s="36"/>
      <c r="N31" s="36"/>
      <c r="O31" s="36"/>
      <c r="P31" s="71"/>
      <c r="Q31" s="71"/>
      <c r="R31" s="36"/>
      <c r="S31" s="36" t="s">
        <v>1267</v>
      </c>
      <c r="T31" s="36" t="s">
        <v>1268</v>
      </c>
      <c r="U31" s="72"/>
      <c r="V31" s="72"/>
      <c r="W31" s="58"/>
    </row>
    <row r="32" spans="1:23" s="54" customFormat="1" ht="35.25" customHeight="1">
      <c r="A32" s="36">
        <v>2</v>
      </c>
      <c r="B32" s="36" t="s">
        <v>1051</v>
      </c>
      <c r="C32" s="36">
        <v>2107</v>
      </c>
      <c r="D32" s="36" t="s">
        <v>1050</v>
      </c>
      <c r="E32" s="72" t="s">
        <v>1049</v>
      </c>
      <c r="F32" s="36" t="s">
        <v>981</v>
      </c>
      <c r="G32" s="68">
        <v>15000</v>
      </c>
      <c r="H32" s="36">
        <v>2417</v>
      </c>
      <c r="I32" s="36">
        <v>1998</v>
      </c>
      <c r="J32" s="36"/>
      <c r="K32" s="36"/>
      <c r="L32" s="36">
        <v>2</v>
      </c>
      <c r="M32" s="36"/>
      <c r="N32" s="70"/>
      <c r="O32" s="70"/>
      <c r="P32" s="71"/>
      <c r="Q32" s="71"/>
      <c r="R32" s="56">
        <v>16200</v>
      </c>
      <c r="S32" s="36" t="s">
        <v>1188</v>
      </c>
      <c r="T32" s="36" t="s">
        <v>1184</v>
      </c>
      <c r="U32" s="36" t="s">
        <v>1188</v>
      </c>
      <c r="V32" s="36" t="s">
        <v>1184</v>
      </c>
      <c r="W32" s="58"/>
    </row>
    <row r="33" spans="1:23" s="54" customFormat="1" ht="28.5" customHeight="1">
      <c r="A33" s="36">
        <v>3</v>
      </c>
      <c r="B33" s="36" t="s">
        <v>1005</v>
      </c>
      <c r="C33" s="36" t="s">
        <v>1048</v>
      </c>
      <c r="D33" s="36" t="s">
        <v>1047</v>
      </c>
      <c r="E33" s="72" t="s">
        <v>1046</v>
      </c>
      <c r="F33" s="36" t="s">
        <v>1001</v>
      </c>
      <c r="G33" s="73"/>
      <c r="H33" s="36"/>
      <c r="I33" s="36">
        <v>2006</v>
      </c>
      <c r="J33" s="72"/>
      <c r="K33" s="36"/>
      <c r="L33" s="36" t="s">
        <v>1283</v>
      </c>
      <c r="M33" s="36"/>
      <c r="N33" s="36"/>
      <c r="O33" s="36"/>
      <c r="P33" s="71"/>
      <c r="Q33" s="71"/>
      <c r="R33" s="36"/>
      <c r="S33" s="36" t="s">
        <v>1269</v>
      </c>
      <c r="T33" s="36" t="s">
        <v>1270</v>
      </c>
      <c r="U33" s="72"/>
      <c r="V33" s="72"/>
      <c r="W33" s="58"/>
    </row>
    <row r="34" spans="1:23" s="54" customFormat="1" ht="25.15" customHeight="1">
      <c r="A34" s="36">
        <v>4</v>
      </c>
      <c r="B34" s="36" t="s">
        <v>1045</v>
      </c>
      <c r="C34" s="36" t="s">
        <v>1044</v>
      </c>
      <c r="D34" s="36" t="s">
        <v>1043</v>
      </c>
      <c r="E34" s="72" t="s">
        <v>1042</v>
      </c>
      <c r="F34" s="36" t="s">
        <v>975</v>
      </c>
      <c r="G34" s="73">
        <v>125300</v>
      </c>
      <c r="H34" s="36">
        <v>6871</v>
      </c>
      <c r="I34" s="36">
        <v>2013</v>
      </c>
      <c r="J34" s="72"/>
      <c r="K34" s="36"/>
      <c r="L34" s="36">
        <v>6</v>
      </c>
      <c r="M34" s="36"/>
      <c r="N34" s="36"/>
      <c r="O34" s="36"/>
      <c r="P34" s="71"/>
      <c r="Q34" s="71"/>
      <c r="R34" s="56">
        <v>232300</v>
      </c>
      <c r="S34" s="36" t="s">
        <v>1271</v>
      </c>
      <c r="T34" s="36" t="s">
        <v>1272</v>
      </c>
      <c r="U34" s="36" t="s">
        <v>1271</v>
      </c>
      <c r="V34" s="36" t="s">
        <v>1272</v>
      </c>
      <c r="W34" s="58"/>
    </row>
    <row r="35" spans="1:23" s="54" customFormat="1" ht="25.5">
      <c r="A35" s="36">
        <v>5</v>
      </c>
      <c r="B35" s="36" t="s">
        <v>979</v>
      </c>
      <c r="C35" s="36" t="s">
        <v>978</v>
      </c>
      <c r="D35" s="36" t="s">
        <v>1041</v>
      </c>
      <c r="E35" s="72" t="s">
        <v>1040</v>
      </c>
      <c r="F35" s="36" t="s">
        <v>1035</v>
      </c>
      <c r="G35" s="73">
        <v>20000</v>
      </c>
      <c r="H35" s="36">
        <v>1998</v>
      </c>
      <c r="I35" s="36">
        <v>2002</v>
      </c>
      <c r="J35" s="72"/>
      <c r="K35" s="36"/>
      <c r="L35" s="36">
        <v>6</v>
      </c>
      <c r="M35" s="36"/>
      <c r="N35" s="36"/>
      <c r="O35" s="36"/>
      <c r="P35" s="62"/>
      <c r="Q35" s="36"/>
      <c r="R35" s="56">
        <v>25000</v>
      </c>
      <c r="S35" s="36" t="s">
        <v>1273</v>
      </c>
      <c r="T35" s="36" t="s">
        <v>1274</v>
      </c>
      <c r="U35" s="36" t="s">
        <v>1273</v>
      </c>
      <c r="V35" s="36" t="s">
        <v>1274</v>
      </c>
      <c r="W35" s="58"/>
    </row>
    <row r="36" spans="1:23" s="54" customFormat="1" ht="36.75" customHeight="1">
      <c r="A36" s="36">
        <v>6</v>
      </c>
      <c r="B36" s="36" t="s">
        <v>1039</v>
      </c>
      <c r="C36" s="36" t="s">
        <v>1038</v>
      </c>
      <c r="D36" s="36" t="s">
        <v>1037</v>
      </c>
      <c r="E36" s="72" t="s">
        <v>1036</v>
      </c>
      <c r="F36" s="36" t="s">
        <v>1035</v>
      </c>
      <c r="G36" s="73"/>
      <c r="H36" s="36">
        <v>7698</v>
      </c>
      <c r="I36" s="36">
        <v>2019</v>
      </c>
      <c r="J36" s="72"/>
      <c r="K36" s="36"/>
      <c r="L36" s="36">
        <v>6</v>
      </c>
      <c r="M36" s="36"/>
      <c r="N36" s="36"/>
      <c r="O36" s="36"/>
      <c r="P36" s="62"/>
      <c r="Q36" s="36"/>
      <c r="R36" s="36"/>
      <c r="S36" s="36" t="s">
        <v>1275</v>
      </c>
      <c r="T36" s="36" t="s">
        <v>1276</v>
      </c>
      <c r="U36" s="36"/>
      <c r="V36" s="36"/>
      <c r="W36" s="58"/>
    </row>
    <row r="37" spans="1:23" s="54" customFormat="1" ht="36.75" customHeight="1">
      <c r="A37" s="36">
        <v>7</v>
      </c>
      <c r="B37" s="36" t="s">
        <v>979</v>
      </c>
      <c r="C37" s="36" t="s">
        <v>1173</v>
      </c>
      <c r="D37" s="36" t="s">
        <v>1174</v>
      </c>
      <c r="E37" s="72" t="s">
        <v>1264</v>
      </c>
      <c r="F37" s="36" t="s">
        <v>1035</v>
      </c>
      <c r="G37" s="73">
        <v>382279</v>
      </c>
      <c r="H37" s="36">
        <v>1996</v>
      </c>
      <c r="I37" s="36">
        <v>2023</v>
      </c>
      <c r="J37" s="36" t="s">
        <v>1179</v>
      </c>
      <c r="K37" s="36"/>
      <c r="L37" s="36">
        <v>5</v>
      </c>
      <c r="M37" s="36"/>
      <c r="N37" s="36"/>
      <c r="O37" s="36"/>
      <c r="P37" s="62"/>
      <c r="Q37" s="36"/>
      <c r="R37" s="56">
        <v>382279</v>
      </c>
      <c r="S37" s="36" t="s">
        <v>1181</v>
      </c>
      <c r="T37" s="36" t="s">
        <v>1180</v>
      </c>
      <c r="U37" s="36" t="s">
        <v>1181</v>
      </c>
      <c r="V37" s="36" t="s">
        <v>1180</v>
      </c>
      <c r="W37" s="58"/>
    </row>
    <row r="38" spans="1:23" s="54" customFormat="1" ht="36.75" customHeight="1">
      <c r="A38" s="36">
        <v>8</v>
      </c>
      <c r="B38" s="36" t="s">
        <v>1175</v>
      </c>
      <c r="C38" s="36" t="s">
        <v>1176</v>
      </c>
      <c r="D38" s="36" t="s">
        <v>1177</v>
      </c>
      <c r="E38" s="72" t="s">
        <v>1178</v>
      </c>
      <c r="F38" s="36" t="s">
        <v>991</v>
      </c>
      <c r="G38" s="73">
        <v>55000</v>
      </c>
      <c r="H38" s="36"/>
      <c r="I38" s="36">
        <v>2023</v>
      </c>
      <c r="J38" s="72"/>
      <c r="K38" s="36"/>
      <c r="L38" s="36" t="s">
        <v>1283</v>
      </c>
      <c r="M38" s="36"/>
      <c r="N38" s="36"/>
      <c r="O38" s="36"/>
      <c r="Q38" s="36"/>
      <c r="R38" s="56">
        <v>55000</v>
      </c>
      <c r="S38" s="36" t="s">
        <v>1181</v>
      </c>
      <c r="T38" s="36" t="s">
        <v>1180</v>
      </c>
      <c r="U38" s="36" t="s">
        <v>1181</v>
      </c>
      <c r="V38" s="36" t="s">
        <v>1180</v>
      </c>
      <c r="W38" s="58"/>
    </row>
    <row r="39" spans="1:23" s="54" customFormat="1" ht="15.6" customHeight="1">
      <c r="A39" s="81"/>
      <c r="B39" s="79" t="s">
        <v>1034</v>
      </c>
      <c r="C39" s="80"/>
      <c r="D39" s="81"/>
      <c r="E39" s="82"/>
      <c r="F39" s="81"/>
      <c r="G39" s="83"/>
      <c r="H39" s="81"/>
      <c r="I39" s="81"/>
      <c r="J39" s="81"/>
      <c r="K39" s="81"/>
      <c r="L39" s="81"/>
      <c r="M39" s="81"/>
      <c r="N39" s="81"/>
      <c r="O39" s="81"/>
      <c r="P39" s="84"/>
      <c r="Q39" s="84"/>
      <c r="R39" s="81"/>
      <c r="S39" s="81"/>
      <c r="T39" s="81"/>
      <c r="U39" s="81"/>
      <c r="V39" s="81"/>
      <c r="W39" s="81"/>
    </row>
    <row r="40" spans="1:23" s="54" customFormat="1" ht="30.75" customHeight="1">
      <c r="A40" s="36">
        <v>1</v>
      </c>
      <c r="B40" s="36" t="s">
        <v>1033</v>
      </c>
      <c r="C40" s="36" t="s">
        <v>1032</v>
      </c>
      <c r="D40" s="36" t="s">
        <v>1031</v>
      </c>
      <c r="E40" s="72" t="s">
        <v>1030</v>
      </c>
      <c r="F40" s="36" t="s">
        <v>975</v>
      </c>
      <c r="G40" s="68">
        <v>112500</v>
      </c>
      <c r="H40" s="36">
        <v>6871</v>
      </c>
      <c r="I40" s="36">
        <v>2009</v>
      </c>
      <c r="J40" s="36" t="s">
        <v>1029</v>
      </c>
      <c r="K40" s="36"/>
      <c r="L40" s="36">
        <v>6</v>
      </c>
      <c r="M40" s="36" t="s">
        <v>1028</v>
      </c>
      <c r="N40" s="36">
        <v>12000</v>
      </c>
      <c r="O40" s="36"/>
      <c r="P40" s="71"/>
      <c r="Q40" s="71"/>
      <c r="R40" s="370">
        <f>54000+G40</f>
        <v>166500</v>
      </c>
      <c r="S40" s="36" t="s">
        <v>1277</v>
      </c>
      <c r="T40" s="36" t="s">
        <v>1278</v>
      </c>
      <c r="U40" s="36" t="s">
        <v>1277</v>
      </c>
      <c r="V40" s="36" t="s">
        <v>1278</v>
      </c>
      <c r="W40" s="58"/>
    </row>
    <row r="41" spans="1:23" s="54" customFormat="1" ht="27" customHeight="1">
      <c r="A41" s="36">
        <v>2</v>
      </c>
      <c r="B41" s="36" t="s">
        <v>1027</v>
      </c>
      <c r="C41" s="36">
        <v>110</v>
      </c>
      <c r="D41" s="36" t="s">
        <v>1026</v>
      </c>
      <c r="E41" s="72" t="s">
        <v>1025</v>
      </c>
      <c r="F41" s="36" t="s">
        <v>1024</v>
      </c>
      <c r="G41" s="73"/>
      <c r="H41" s="36">
        <v>2496</v>
      </c>
      <c r="I41" s="36">
        <v>1999</v>
      </c>
      <c r="J41" s="36"/>
      <c r="K41" s="36"/>
      <c r="L41" s="36">
        <v>9</v>
      </c>
      <c r="M41" s="36"/>
      <c r="N41" s="36"/>
      <c r="O41" s="36"/>
      <c r="P41" s="71"/>
      <c r="Q41" s="71"/>
      <c r="R41" s="36"/>
      <c r="S41" s="36" t="s">
        <v>1279</v>
      </c>
      <c r="T41" s="36" t="s">
        <v>1280</v>
      </c>
      <c r="U41" s="36"/>
      <c r="V41" s="36"/>
      <c r="W41" s="58"/>
    </row>
    <row r="42" spans="1:23" s="54" customFormat="1" ht="28.15" customHeight="1">
      <c r="A42" s="36">
        <v>3</v>
      </c>
      <c r="B42" s="36" t="s">
        <v>972</v>
      </c>
      <c r="C42" s="36" t="s">
        <v>1023</v>
      </c>
      <c r="D42" s="36" t="s">
        <v>1022</v>
      </c>
      <c r="E42" s="72" t="s">
        <v>1021</v>
      </c>
      <c r="F42" s="36" t="s">
        <v>969</v>
      </c>
      <c r="G42" s="73">
        <v>40000</v>
      </c>
      <c r="H42" s="36">
        <v>11100</v>
      </c>
      <c r="I42" s="36">
        <v>1994</v>
      </c>
      <c r="J42" s="36"/>
      <c r="K42" s="36"/>
      <c r="L42" s="36">
        <v>2</v>
      </c>
      <c r="M42" s="36"/>
      <c r="N42" s="52"/>
      <c r="O42" s="52"/>
      <c r="P42" s="71"/>
      <c r="Q42" s="71"/>
      <c r="R42" s="371">
        <f>35000+G42</f>
        <v>75000</v>
      </c>
      <c r="S42" s="36" t="s">
        <v>1188</v>
      </c>
      <c r="T42" s="36" t="s">
        <v>1184</v>
      </c>
      <c r="U42" s="36" t="s">
        <v>1188</v>
      </c>
      <c r="V42" s="36" t="s">
        <v>1184</v>
      </c>
      <c r="W42" s="58"/>
    </row>
    <row r="43" spans="1:23" s="54" customFormat="1" ht="15.6" customHeight="1">
      <c r="A43" s="81"/>
      <c r="B43" s="79" t="s">
        <v>1020</v>
      </c>
      <c r="C43" s="80"/>
      <c r="D43" s="81"/>
      <c r="E43" s="82"/>
      <c r="F43" s="81"/>
      <c r="G43" s="83"/>
      <c r="H43" s="81"/>
      <c r="I43" s="81"/>
      <c r="J43" s="81"/>
      <c r="K43" s="81"/>
      <c r="L43" s="81"/>
      <c r="M43" s="81"/>
      <c r="N43" s="81"/>
      <c r="O43" s="81"/>
      <c r="P43" s="84"/>
      <c r="Q43" s="84"/>
      <c r="R43" s="81"/>
      <c r="S43" s="81"/>
      <c r="T43" s="81"/>
      <c r="U43" s="81"/>
      <c r="V43" s="81"/>
      <c r="W43" s="81"/>
    </row>
    <row r="44" spans="1:23" s="54" customFormat="1" ht="27" customHeight="1">
      <c r="A44" s="36">
        <v>1</v>
      </c>
      <c r="B44" s="57" t="s">
        <v>990</v>
      </c>
      <c r="C44" s="74" t="s">
        <v>1019</v>
      </c>
      <c r="D44" s="57" t="s">
        <v>1018</v>
      </c>
      <c r="E44" s="75" t="s">
        <v>1017</v>
      </c>
      <c r="F44" s="36" t="s">
        <v>986</v>
      </c>
      <c r="G44" s="73"/>
      <c r="H44" s="57">
        <v>1968</v>
      </c>
      <c r="I44" s="57">
        <v>1993</v>
      </c>
      <c r="J44" s="36"/>
      <c r="K44" s="36"/>
      <c r="L44" s="36">
        <v>6</v>
      </c>
      <c r="M44" s="36"/>
      <c r="N44" s="36"/>
      <c r="O44" s="36"/>
      <c r="P44" s="71"/>
      <c r="Q44" s="71"/>
      <c r="R44" s="36"/>
      <c r="S44" s="36" t="s">
        <v>1182</v>
      </c>
      <c r="T44" s="36" t="s">
        <v>1183</v>
      </c>
      <c r="U44" s="36"/>
      <c r="V44" s="36"/>
      <c r="W44" s="58"/>
    </row>
    <row r="45" spans="1:23" s="54" customFormat="1" ht="15.6" customHeight="1">
      <c r="A45" s="81"/>
      <c r="B45" s="79" t="s">
        <v>1016</v>
      </c>
      <c r="C45" s="80"/>
      <c r="D45" s="81"/>
      <c r="E45" s="82"/>
      <c r="F45" s="81"/>
      <c r="G45" s="83"/>
      <c r="H45" s="81"/>
      <c r="I45" s="81"/>
      <c r="J45" s="81"/>
      <c r="K45" s="81"/>
      <c r="L45" s="81"/>
      <c r="M45" s="81"/>
      <c r="N45" s="81"/>
      <c r="O45" s="81"/>
      <c r="P45" s="84"/>
      <c r="Q45" s="84"/>
      <c r="R45" s="81"/>
      <c r="S45" s="81"/>
      <c r="T45" s="81"/>
      <c r="U45" s="81"/>
      <c r="V45" s="81"/>
      <c r="W45" s="81"/>
    </row>
    <row r="46" spans="1:23" s="54" customFormat="1" ht="29.45" customHeight="1">
      <c r="A46" s="36">
        <v>1</v>
      </c>
      <c r="B46" s="57" t="s">
        <v>1015</v>
      </c>
      <c r="C46" s="74" t="s">
        <v>1014</v>
      </c>
      <c r="D46" s="57" t="s">
        <v>1013</v>
      </c>
      <c r="E46" s="75" t="s">
        <v>1012</v>
      </c>
      <c r="F46" s="36" t="s">
        <v>1011</v>
      </c>
      <c r="G46" s="73"/>
      <c r="H46" s="57"/>
      <c r="I46" s="57">
        <v>1969</v>
      </c>
      <c r="J46" s="36"/>
      <c r="K46" s="36"/>
      <c r="L46" s="36" t="s">
        <v>1283</v>
      </c>
      <c r="M46" s="36"/>
      <c r="N46" s="36"/>
      <c r="O46" s="36"/>
      <c r="P46" s="71"/>
      <c r="Q46" s="71"/>
      <c r="R46" s="36"/>
      <c r="S46" s="36" t="s">
        <v>1188</v>
      </c>
      <c r="T46" s="36" t="s">
        <v>1184</v>
      </c>
      <c r="U46" s="36"/>
      <c r="V46" s="36"/>
      <c r="W46" s="58"/>
    </row>
    <row r="47" spans="1:23" s="54" customFormat="1" ht="30.75" customHeight="1">
      <c r="A47" s="36">
        <v>2</v>
      </c>
      <c r="B47" s="36" t="s">
        <v>1010</v>
      </c>
      <c r="C47" s="36" t="s">
        <v>1009</v>
      </c>
      <c r="D47" s="36" t="s">
        <v>1008</v>
      </c>
      <c r="E47" s="72" t="s">
        <v>1007</v>
      </c>
      <c r="F47" s="36" t="s">
        <v>1006</v>
      </c>
      <c r="G47" s="73"/>
      <c r="H47" s="36">
        <v>1598</v>
      </c>
      <c r="I47" s="36">
        <v>1997</v>
      </c>
      <c r="J47" s="36"/>
      <c r="K47" s="36"/>
      <c r="L47" s="36">
        <v>5</v>
      </c>
      <c r="M47" s="36"/>
      <c r="N47" s="36"/>
      <c r="O47" s="36"/>
      <c r="P47" s="71"/>
      <c r="Q47" s="71"/>
      <c r="R47" s="36"/>
      <c r="S47" s="36" t="s">
        <v>1189</v>
      </c>
      <c r="T47" s="36" t="s">
        <v>1185</v>
      </c>
      <c r="U47" s="36"/>
      <c r="V47" s="36"/>
      <c r="W47" s="58"/>
    </row>
    <row r="48" spans="1:23" s="54" customFormat="1" ht="25.5" customHeight="1">
      <c r="A48" s="36">
        <v>3</v>
      </c>
      <c r="B48" s="36" t="s">
        <v>1005</v>
      </c>
      <c r="C48" s="36" t="s">
        <v>1004</v>
      </c>
      <c r="D48" s="36" t="s">
        <v>1003</v>
      </c>
      <c r="E48" s="72" t="s">
        <v>1002</v>
      </c>
      <c r="F48" s="36" t="s">
        <v>1001</v>
      </c>
      <c r="G48" s="73"/>
      <c r="H48" s="36"/>
      <c r="I48" s="36">
        <v>2009</v>
      </c>
      <c r="J48" s="36"/>
      <c r="K48" s="36"/>
      <c r="L48" s="36" t="s">
        <v>1283</v>
      </c>
      <c r="M48" s="36"/>
      <c r="N48" s="36"/>
      <c r="O48" s="36"/>
      <c r="P48" s="71"/>
      <c r="Q48" s="71"/>
      <c r="R48" s="36"/>
      <c r="S48" s="36" t="s">
        <v>1190</v>
      </c>
      <c r="T48" s="36" t="s">
        <v>1186</v>
      </c>
      <c r="U48" s="36"/>
      <c r="V48" s="36"/>
      <c r="W48" s="58"/>
    </row>
    <row r="49" spans="1:23" s="54" customFormat="1" ht="33" customHeight="1">
      <c r="A49" s="36">
        <v>4</v>
      </c>
      <c r="B49" s="57" t="s">
        <v>990</v>
      </c>
      <c r="C49" s="74" t="s">
        <v>1000</v>
      </c>
      <c r="D49" s="36" t="s">
        <v>999</v>
      </c>
      <c r="E49" s="72" t="s">
        <v>998</v>
      </c>
      <c r="F49" s="36" t="s">
        <v>986</v>
      </c>
      <c r="G49" s="73">
        <v>23000</v>
      </c>
      <c r="H49" s="36">
        <v>1968</v>
      </c>
      <c r="I49" s="36">
        <v>1993</v>
      </c>
      <c r="J49" s="36" t="s">
        <v>997</v>
      </c>
      <c r="K49" s="36"/>
      <c r="L49" s="36">
        <v>9</v>
      </c>
      <c r="M49" s="36">
        <v>915</v>
      </c>
      <c r="N49" s="36">
        <v>2665</v>
      </c>
      <c r="O49" s="36"/>
      <c r="P49" s="71"/>
      <c r="Q49" s="71"/>
      <c r="R49" s="371">
        <f>1600+G49</f>
        <v>24600</v>
      </c>
      <c r="S49" s="36" t="s">
        <v>1191</v>
      </c>
      <c r="T49" s="36" t="s">
        <v>1187</v>
      </c>
      <c r="U49" s="36" t="s">
        <v>967</v>
      </c>
      <c r="V49" s="36" t="s">
        <v>1192</v>
      </c>
      <c r="W49" s="58"/>
    </row>
    <row r="50" spans="1:23" s="54" customFormat="1" ht="15.6" customHeight="1">
      <c r="A50" s="81"/>
      <c r="B50" s="79" t="s">
        <v>996</v>
      </c>
      <c r="C50" s="80"/>
      <c r="D50" s="81"/>
      <c r="E50" s="82"/>
      <c r="F50" s="81"/>
      <c r="G50" s="83"/>
      <c r="H50" s="81"/>
      <c r="I50" s="81"/>
      <c r="J50" s="81"/>
      <c r="K50" s="81"/>
      <c r="L50" s="81"/>
      <c r="M50" s="81"/>
      <c r="N50" s="81"/>
      <c r="O50" s="81"/>
      <c r="P50" s="84"/>
      <c r="Q50" s="84"/>
      <c r="R50" s="81"/>
      <c r="S50" s="81"/>
      <c r="T50" s="81"/>
      <c r="U50" s="81"/>
      <c r="V50" s="81"/>
      <c r="W50" s="81"/>
    </row>
    <row r="51" spans="1:23" s="54" customFormat="1" ht="26.45" customHeight="1">
      <c r="A51" s="36">
        <v>1</v>
      </c>
      <c r="B51" s="36" t="s">
        <v>995</v>
      </c>
      <c r="C51" s="36" t="s">
        <v>994</v>
      </c>
      <c r="D51" s="36" t="s">
        <v>993</v>
      </c>
      <c r="E51" s="72" t="s">
        <v>992</v>
      </c>
      <c r="F51" s="36" t="s">
        <v>991</v>
      </c>
      <c r="G51" s="73"/>
      <c r="H51" s="36"/>
      <c r="I51" s="36">
        <v>1979</v>
      </c>
      <c r="J51" s="36"/>
      <c r="K51" s="36"/>
      <c r="L51" s="36" t="s">
        <v>1283</v>
      </c>
      <c r="M51" s="36"/>
      <c r="N51" s="36"/>
      <c r="O51" s="36"/>
      <c r="P51" s="71"/>
      <c r="Q51" s="71"/>
      <c r="R51" s="36"/>
      <c r="S51" s="36" t="s">
        <v>1188</v>
      </c>
      <c r="T51" s="36" t="s">
        <v>1184</v>
      </c>
      <c r="U51" s="36"/>
      <c r="V51" s="36"/>
      <c r="W51" s="58"/>
    </row>
    <row r="52" spans="1:23" s="54" customFormat="1" ht="21.75" customHeight="1">
      <c r="A52" s="36">
        <v>2</v>
      </c>
      <c r="B52" s="57" t="s">
        <v>990</v>
      </c>
      <c r="C52" s="74" t="s">
        <v>989</v>
      </c>
      <c r="D52" s="36" t="s">
        <v>988</v>
      </c>
      <c r="E52" s="72" t="s">
        <v>987</v>
      </c>
      <c r="F52" s="36" t="s">
        <v>986</v>
      </c>
      <c r="G52" s="73">
        <v>7300</v>
      </c>
      <c r="H52" s="36">
        <v>1998</v>
      </c>
      <c r="I52" s="36">
        <v>1993</v>
      </c>
      <c r="J52" s="36" t="s">
        <v>985</v>
      </c>
      <c r="K52" s="36"/>
      <c r="L52" s="36">
        <v>8</v>
      </c>
      <c r="M52" s="36">
        <v>565</v>
      </c>
      <c r="N52" s="36">
        <v>2565</v>
      </c>
      <c r="O52" s="36"/>
      <c r="P52" s="71"/>
      <c r="Q52" s="71"/>
      <c r="R52" s="56">
        <f>3600+G52</f>
        <v>10900</v>
      </c>
      <c r="S52" s="36" t="s">
        <v>1191</v>
      </c>
      <c r="T52" s="36" t="s">
        <v>1187</v>
      </c>
      <c r="U52" s="36" t="s">
        <v>967</v>
      </c>
      <c r="V52" s="36" t="s">
        <v>1281</v>
      </c>
      <c r="W52" s="58"/>
    </row>
    <row r="53" spans="1:23" s="54" customFormat="1" ht="15.6" customHeight="1">
      <c r="A53" s="81"/>
      <c r="B53" s="79" t="s">
        <v>984</v>
      </c>
      <c r="C53" s="80"/>
      <c r="D53" s="81"/>
      <c r="E53" s="82"/>
      <c r="F53" s="81"/>
      <c r="G53" s="83"/>
      <c r="H53" s="81"/>
      <c r="I53" s="81"/>
      <c r="J53" s="81"/>
      <c r="K53" s="81"/>
      <c r="L53" s="81"/>
      <c r="M53" s="81"/>
      <c r="N53" s="81"/>
      <c r="O53" s="81"/>
      <c r="P53" s="84"/>
      <c r="Q53" s="84"/>
      <c r="R53" s="81"/>
      <c r="S53" s="81"/>
      <c r="T53" s="81"/>
      <c r="U53" s="81"/>
      <c r="V53" s="81"/>
      <c r="W53" s="81"/>
    </row>
    <row r="54" spans="1:23" s="54" customFormat="1" ht="25.15" customHeight="1">
      <c r="A54" s="36">
        <v>1</v>
      </c>
      <c r="B54" s="36" t="s">
        <v>979</v>
      </c>
      <c r="C54" s="36" t="s">
        <v>978</v>
      </c>
      <c r="D54" s="36" t="s">
        <v>983</v>
      </c>
      <c r="E54" s="72" t="s">
        <v>982</v>
      </c>
      <c r="F54" s="36" t="s">
        <v>981</v>
      </c>
      <c r="G54" s="73">
        <v>25000</v>
      </c>
      <c r="H54" s="36">
        <v>2402</v>
      </c>
      <c r="I54" s="36">
        <v>2002</v>
      </c>
      <c r="J54" s="52"/>
      <c r="K54" s="36"/>
      <c r="L54" s="36">
        <v>6</v>
      </c>
      <c r="M54" s="36"/>
      <c r="N54" s="36"/>
      <c r="O54" s="36"/>
      <c r="P54" s="71"/>
      <c r="Q54" s="71"/>
      <c r="R54" s="370">
        <f>7200+G54</f>
        <v>32200</v>
      </c>
      <c r="S54" s="36" t="s">
        <v>1188</v>
      </c>
      <c r="T54" s="36" t="s">
        <v>1184</v>
      </c>
      <c r="U54" s="36" t="s">
        <v>1188</v>
      </c>
      <c r="V54" s="36" t="s">
        <v>1184</v>
      </c>
      <c r="W54" s="58"/>
    </row>
    <row r="55" spans="1:23" s="54" customFormat="1" ht="15.6" customHeight="1">
      <c r="A55" s="81"/>
      <c r="B55" s="79" t="s">
        <v>980</v>
      </c>
      <c r="C55" s="80"/>
      <c r="D55" s="81"/>
      <c r="E55" s="82"/>
      <c r="F55" s="81"/>
      <c r="G55" s="83"/>
      <c r="H55" s="81"/>
      <c r="I55" s="81"/>
      <c r="J55" s="81"/>
      <c r="K55" s="81"/>
      <c r="L55" s="81"/>
      <c r="M55" s="81"/>
      <c r="N55" s="81"/>
      <c r="O55" s="81"/>
      <c r="P55" s="84"/>
      <c r="Q55" s="84"/>
      <c r="R55" s="81"/>
      <c r="S55" s="81"/>
      <c r="T55" s="81"/>
      <c r="U55" s="81"/>
      <c r="V55" s="81"/>
      <c r="W55" s="81"/>
    </row>
    <row r="56" spans="1:23" s="54" customFormat="1">
      <c r="A56" s="36">
        <v>1</v>
      </c>
      <c r="B56" s="36" t="s">
        <v>979</v>
      </c>
      <c r="C56" s="36" t="s">
        <v>978</v>
      </c>
      <c r="D56" s="36" t="s">
        <v>977</v>
      </c>
      <c r="E56" s="72" t="s">
        <v>976</v>
      </c>
      <c r="F56" s="36" t="s">
        <v>975</v>
      </c>
      <c r="G56" s="73"/>
      <c r="H56" s="36">
        <v>1998</v>
      </c>
      <c r="I56" s="36">
        <v>1999</v>
      </c>
      <c r="J56" s="72"/>
      <c r="K56" s="36"/>
      <c r="L56" s="36">
        <v>6</v>
      </c>
      <c r="M56" s="36"/>
      <c r="N56" s="36"/>
      <c r="O56" s="36"/>
      <c r="P56" s="71"/>
      <c r="Q56" s="71"/>
      <c r="R56" s="36"/>
      <c r="S56" s="36" t="s">
        <v>1190</v>
      </c>
      <c r="T56" s="36" t="s">
        <v>1186</v>
      </c>
      <c r="U56" s="36"/>
      <c r="V56" s="36"/>
      <c r="W56" s="58"/>
    </row>
    <row r="57" spans="1:23" s="54" customFormat="1" ht="15.6" customHeight="1">
      <c r="A57" s="81"/>
      <c r="B57" s="79" t="s">
        <v>973</v>
      </c>
      <c r="C57" s="80"/>
      <c r="D57" s="81"/>
      <c r="E57" s="82"/>
      <c r="F57" s="81"/>
      <c r="G57" s="83"/>
      <c r="H57" s="81"/>
      <c r="I57" s="81"/>
      <c r="J57" s="81"/>
      <c r="K57" s="81"/>
      <c r="L57" s="81"/>
      <c r="M57" s="81"/>
      <c r="N57" s="81"/>
      <c r="O57" s="81"/>
      <c r="P57" s="84"/>
      <c r="Q57" s="84"/>
      <c r="R57" s="81"/>
      <c r="S57" s="81"/>
      <c r="T57" s="81"/>
      <c r="U57" s="81"/>
      <c r="V57" s="81"/>
      <c r="W57" s="81"/>
    </row>
    <row r="58" spans="1:23" s="54" customFormat="1" ht="33" customHeight="1">
      <c r="A58" s="36">
        <v>1</v>
      </c>
      <c r="B58" s="36" t="s">
        <v>972</v>
      </c>
      <c r="C58" s="36">
        <v>4</v>
      </c>
      <c r="D58" s="86" t="s">
        <v>971</v>
      </c>
      <c r="E58" s="72" t="s">
        <v>970</v>
      </c>
      <c r="F58" s="36" t="s">
        <v>969</v>
      </c>
      <c r="G58" s="73"/>
      <c r="H58" s="36">
        <v>11100</v>
      </c>
      <c r="I58" s="36">
        <v>1983</v>
      </c>
      <c r="J58" s="36"/>
      <c r="K58" s="36"/>
      <c r="L58" s="36">
        <v>2</v>
      </c>
      <c r="M58" s="36"/>
      <c r="N58" s="52"/>
      <c r="O58" s="52"/>
      <c r="P58" s="71"/>
      <c r="Q58" s="71"/>
      <c r="R58" s="36"/>
      <c r="S58" s="36" t="s">
        <v>968</v>
      </c>
      <c r="T58" s="36" t="s">
        <v>967</v>
      </c>
      <c r="U58" s="36"/>
      <c r="V58" s="36"/>
      <c r="W58" s="58"/>
    </row>
  </sheetData>
  <mergeCells count="23">
    <mergeCell ref="A11:M11"/>
    <mergeCell ref="A13:M13"/>
    <mergeCell ref="A16:M16"/>
    <mergeCell ref="P4:P5"/>
    <mergeCell ref="K4:K5"/>
    <mergeCell ref="A6:M6"/>
    <mergeCell ref="I4:I5"/>
    <mergeCell ref="J4:J5"/>
    <mergeCell ref="L4:L5"/>
    <mergeCell ref="M4:M5"/>
    <mergeCell ref="N4:N5"/>
    <mergeCell ref="O4:O5"/>
    <mergeCell ref="W4:W5"/>
    <mergeCell ref="A3:J3"/>
    <mergeCell ref="A4:A5"/>
    <mergeCell ref="B4:B5"/>
    <mergeCell ref="C4:C5"/>
    <mergeCell ref="D4:D5"/>
    <mergeCell ref="E4:E5"/>
    <mergeCell ref="F4:F5"/>
    <mergeCell ref="H4:H5"/>
    <mergeCell ref="S4:T4"/>
    <mergeCell ref="U4:V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9"/>
  <sheetViews>
    <sheetView view="pageBreakPreview" zoomScaleSheetLayoutView="100" workbookViewId="0">
      <selection activeCell="A2" sqref="A2:B2"/>
    </sheetView>
  </sheetViews>
  <sheetFormatPr defaultRowHeight="12.75"/>
  <cols>
    <col min="1" max="1" width="4.140625" style="11" customWidth="1"/>
    <col min="2" max="2" width="54.7109375" style="4" customWidth="1"/>
    <col min="3" max="3" width="37.5703125" style="4" customWidth="1"/>
    <col min="4" max="16384" width="9.140625" style="4"/>
  </cols>
  <sheetData>
    <row r="1" spans="1:4" ht="28.5" customHeight="1">
      <c r="A1" s="358" t="s">
        <v>814</v>
      </c>
      <c r="B1" s="358"/>
    </row>
    <row r="2" spans="1:4" ht="22.5" customHeight="1">
      <c r="A2" s="359" t="s">
        <v>1298</v>
      </c>
      <c r="B2" s="359"/>
    </row>
    <row r="3" spans="1:4" ht="38.25" customHeight="1">
      <c r="A3" s="363" t="s">
        <v>504</v>
      </c>
      <c r="B3" s="363"/>
      <c r="C3" s="363"/>
      <c r="D3" s="30"/>
    </row>
    <row r="4" spans="1:4" ht="9" customHeight="1">
      <c r="A4" s="31"/>
      <c r="B4" s="31"/>
      <c r="C4" s="31"/>
      <c r="D4" s="30"/>
    </row>
    <row r="5" spans="1:4" ht="30.75" customHeight="1">
      <c r="A5" s="6" t="s">
        <v>9</v>
      </c>
      <c r="B5" s="6" t="s">
        <v>16</v>
      </c>
      <c r="C5" s="23" t="s">
        <v>17</v>
      </c>
    </row>
    <row r="6" spans="1:4" ht="17.25" customHeight="1">
      <c r="A6" s="364" t="s">
        <v>48</v>
      </c>
      <c r="B6" s="365"/>
      <c r="C6" s="366"/>
    </row>
    <row r="7" spans="1:4" ht="30.75" customHeight="1">
      <c r="A7" s="8">
        <v>1</v>
      </c>
      <c r="B7" s="35" t="s">
        <v>387</v>
      </c>
      <c r="C7" s="95" t="s">
        <v>388</v>
      </c>
    </row>
    <row r="8" spans="1:4" ht="18" customHeight="1">
      <c r="A8" s="8">
        <v>2</v>
      </c>
      <c r="B8" s="35" t="s">
        <v>385</v>
      </c>
      <c r="C8" s="9" t="s">
        <v>389</v>
      </c>
    </row>
    <row r="9" spans="1:4" ht="28.5" customHeight="1">
      <c r="A9" s="8">
        <v>3</v>
      </c>
      <c r="B9" s="35" t="s">
        <v>869</v>
      </c>
      <c r="C9" s="9" t="s">
        <v>873</v>
      </c>
    </row>
    <row r="10" spans="1:4" ht="31.5" customHeight="1">
      <c r="A10" s="8">
        <v>4</v>
      </c>
      <c r="B10" s="35" t="s">
        <v>870</v>
      </c>
      <c r="C10" s="9" t="s">
        <v>390</v>
      </c>
    </row>
    <row r="11" spans="1:4" ht="18" customHeight="1">
      <c r="A11" s="8">
        <v>5</v>
      </c>
      <c r="B11" s="35" t="s">
        <v>386</v>
      </c>
      <c r="C11" s="9" t="s">
        <v>391</v>
      </c>
    </row>
    <row r="12" spans="1:4" ht="18" customHeight="1">
      <c r="A12" s="8">
        <v>6</v>
      </c>
      <c r="B12" s="35" t="s">
        <v>531</v>
      </c>
      <c r="C12" s="96" t="s">
        <v>874</v>
      </c>
    </row>
    <row r="13" spans="1:4" ht="18" customHeight="1">
      <c r="A13" s="8">
        <v>8</v>
      </c>
      <c r="B13" s="35" t="s">
        <v>871</v>
      </c>
      <c r="C13" s="9" t="s">
        <v>872</v>
      </c>
    </row>
    <row r="14" spans="1:4" ht="17.25" customHeight="1">
      <c r="A14" s="364" t="s">
        <v>57</v>
      </c>
      <c r="B14" s="365"/>
      <c r="C14" s="366"/>
    </row>
    <row r="15" spans="1:4" ht="35.450000000000003" customHeight="1">
      <c r="A15" s="8">
        <v>1</v>
      </c>
      <c r="B15" s="97" t="s">
        <v>785</v>
      </c>
      <c r="C15" s="8" t="s">
        <v>786</v>
      </c>
    </row>
    <row r="16" spans="1:4" ht="17.25" customHeight="1">
      <c r="A16" s="364" t="s">
        <v>503</v>
      </c>
      <c r="B16" s="365"/>
      <c r="C16" s="366"/>
    </row>
    <row r="17" spans="1:3" ht="30.75" customHeight="1">
      <c r="A17" s="8">
        <v>1</v>
      </c>
      <c r="B17" s="7" t="s">
        <v>754</v>
      </c>
      <c r="C17" s="9" t="s">
        <v>1220</v>
      </c>
    </row>
    <row r="18" spans="1:3" ht="25.5">
      <c r="A18" s="8">
        <v>2</v>
      </c>
      <c r="B18" s="7" t="s">
        <v>755</v>
      </c>
      <c r="C18" s="8" t="s">
        <v>489</v>
      </c>
    </row>
    <row r="19" spans="1:3" ht="24.6" customHeight="1">
      <c r="A19" s="364" t="s">
        <v>493</v>
      </c>
      <c r="B19" s="365"/>
      <c r="C19" s="366"/>
    </row>
    <row r="20" spans="1:3" ht="42" customHeight="1">
      <c r="A20" s="8">
        <v>1</v>
      </c>
      <c r="B20" s="7" t="s">
        <v>1240</v>
      </c>
      <c r="C20" s="8" t="s">
        <v>819</v>
      </c>
    </row>
    <row r="21" spans="1:3" ht="17.25" customHeight="1">
      <c r="A21" s="364" t="s">
        <v>502</v>
      </c>
      <c r="B21" s="365"/>
      <c r="C21" s="366"/>
    </row>
    <row r="22" spans="1:3" ht="18" customHeight="1">
      <c r="A22" s="8">
        <v>1</v>
      </c>
      <c r="B22" s="35" t="s">
        <v>1238</v>
      </c>
      <c r="C22" s="95" t="s">
        <v>818</v>
      </c>
    </row>
    <row r="23" spans="1:3" ht="18" customHeight="1">
      <c r="A23" s="8">
        <v>2</v>
      </c>
      <c r="B23" s="35" t="s">
        <v>1239</v>
      </c>
      <c r="C23" s="9" t="s">
        <v>818</v>
      </c>
    </row>
    <row r="24" spans="1:3" ht="22.15" customHeight="1">
      <c r="A24" s="364" t="s">
        <v>501</v>
      </c>
      <c r="B24" s="365"/>
      <c r="C24" s="366"/>
    </row>
    <row r="25" spans="1:3" ht="41.25" customHeight="1">
      <c r="A25" s="8" t="s">
        <v>767</v>
      </c>
      <c r="B25" s="9" t="s">
        <v>775</v>
      </c>
      <c r="C25" s="9" t="s">
        <v>471</v>
      </c>
    </row>
    <row r="26" spans="1:3" ht="27.75" customHeight="1">
      <c r="A26" s="8" t="s">
        <v>776</v>
      </c>
      <c r="B26" s="98" t="s">
        <v>546</v>
      </c>
      <c r="C26" s="9" t="s">
        <v>471</v>
      </c>
    </row>
    <row r="27" spans="1:3" ht="31.5" customHeight="1">
      <c r="A27" s="8" t="s">
        <v>777</v>
      </c>
      <c r="B27" s="9" t="s">
        <v>778</v>
      </c>
      <c r="C27" s="9" t="s">
        <v>471</v>
      </c>
    </row>
    <row r="28" spans="1:3" ht="20.25" customHeight="1">
      <c r="A28" s="360" t="s">
        <v>533</v>
      </c>
      <c r="B28" s="361"/>
      <c r="C28" s="362"/>
    </row>
    <row r="29" spans="1:3" ht="24.6" customHeight="1">
      <c r="A29" s="9">
        <v>1</v>
      </c>
      <c r="B29" s="35" t="s">
        <v>433</v>
      </c>
      <c r="C29" s="9" t="s">
        <v>536</v>
      </c>
    </row>
  </sheetData>
  <mergeCells count="10">
    <mergeCell ref="A1:B1"/>
    <mergeCell ref="A2:B2"/>
    <mergeCell ref="A28:C28"/>
    <mergeCell ref="A3:C3"/>
    <mergeCell ref="A6:C6"/>
    <mergeCell ref="A14:C14"/>
    <mergeCell ref="A16:C16"/>
    <mergeCell ref="A21:C21"/>
    <mergeCell ref="A24:C24"/>
    <mergeCell ref="A19:C19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E827A-43EB-47DA-98EC-C19DE4598707}">
  <dimension ref="A1:J70"/>
  <sheetViews>
    <sheetView view="pageBreakPreview" topLeftCell="B1" zoomScale="60" zoomScaleNormal="100" workbookViewId="0">
      <selection activeCell="L31" sqref="L31"/>
    </sheetView>
  </sheetViews>
  <sheetFormatPr defaultRowHeight="12.75"/>
  <cols>
    <col min="1" max="1" width="7" style="300" customWidth="1"/>
    <col min="2" max="2" width="20.28515625" style="300" customWidth="1"/>
    <col min="3" max="3" width="18.28515625" style="300" customWidth="1"/>
    <col min="4" max="4" width="15" style="300" customWidth="1"/>
    <col min="5" max="5" width="13.85546875" style="310" bestFit="1" customWidth="1"/>
    <col min="6" max="6" width="49.85546875" style="300" customWidth="1"/>
    <col min="7" max="7" width="12.7109375" style="300" customWidth="1"/>
    <col min="8" max="8" width="15.28515625" style="310" customWidth="1"/>
    <col min="9" max="9" width="13.28515625" style="300" customWidth="1"/>
    <col min="10" max="10" width="14.140625" style="312" customWidth="1"/>
    <col min="11" max="16384" width="9.140625" style="300"/>
  </cols>
  <sheetData>
    <row r="1" spans="1:10" ht="52.5" customHeight="1" thickBot="1">
      <c r="A1" s="367" t="s">
        <v>1373</v>
      </c>
      <c r="B1" s="368"/>
      <c r="C1" s="368"/>
      <c r="D1" s="368"/>
      <c r="E1" s="368"/>
      <c r="F1" s="368"/>
      <c r="G1" s="368"/>
      <c r="H1" s="368"/>
      <c r="I1" s="368"/>
      <c r="J1" s="369"/>
    </row>
    <row r="2" spans="1:10" s="304" customFormat="1" ht="15">
      <c r="A2" s="301" t="s">
        <v>1299</v>
      </c>
      <c r="B2" s="301" t="s">
        <v>1300</v>
      </c>
      <c r="C2" s="301" t="s">
        <v>1301</v>
      </c>
      <c r="D2" s="301" t="s">
        <v>1302</v>
      </c>
      <c r="E2" s="302" t="s">
        <v>1303</v>
      </c>
      <c r="F2" s="301" t="s">
        <v>1304</v>
      </c>
      <c r="G2" s="301" t="s">
        <v>1305</v>
      </c>
      <c r="H2" s="302" t="s">
        <v>1306</v>
      </c>
      <c r="I2" s="301" t="s">
        <v>1307</v>
      </c>
      <c r="J2" s="303" t="s">
        <v>1308</v>
      </c>
    </row>
    <row r="3" spans="1:10" s="309" customFormat="1" ht="35.25" customHeight="1">
      <c r="A3" s="306">
        <v>1</v>
      </c>
      <c r="B3" s="306" t="s">
        <v>45</v>
      </c>
      <c r="C3" s="306" t="s">
        <v>1310</v>
      </c>
      <c r="D3" s="306" t="s">
        <v>1311</v>
      </c>
      <c r="E3" s="307">
        <v>44200</v>
      </c>
      <c r="F3" s="306"/>
      <c r="G3" s="306" t="s">
        <v>1315</v>
      </c>
      <c r="H3" s="307"/>
      <c r="I3" s="306"/>
      <c r="J3" s="308">
        <v>0</v>
      </c>
    </row>
    <row r="4" spans="1:10" s="309" customFormat="1" ht="24" customHeight="1">
      <c r="A4" s="306">
        <v>2</v>
      </c>
      <c r="B4" s="306" t="s">
        <v>45</v>
      </c>
      <c r="C4" s="306" t="s">
        <v>1310</v>
      </c>
      <c r="D4" s="306" t="s">
        <v>1316</v>
      </c>
      <c r="E4" s="307">
        <v>44209</v>
      </c>
      <c r="F4" s="306"/>
      <c r="G4" s="306" t="s">
        <v>1317</v>
      </c>
      <c r="H4" s="307">
        <v>44332</v>
      </c>
      <c r="I4" s="306"/>
      <c r="J4" s="308">
        <v>1142.5899999999999</v>
      </c>
    </row>
    <row r="5" spans="1:10" s="309" customFormat="1" ht="25.5">
      <c r="A5" s="305">
        <v>3</v>
      </c>
      <c r="B5" s="306" t="s">
        <v>45</v>
      </c>
      <c r="C5" s="306" t="s">
        <v>1310</v>
      </c>
      <c r="D5" s="306" t="s">
        <v>1311</v>
      </c>
      <c r="E5" s="307">
        <v>44218</v>
      </c>
      <c r="F5" s="306" t="s">
        <v>1318</v>
      </c>
      <c r="G5" s="306" t="s">
        <v>1309</v>
      </c>
      <c r="H5" s="307">
        <v>44235</v>
      </c>
      <c r="I5" s="306"/>
      <c r="J5" s="308">
        <v>845.21</v>
      </c>
    </row>
    <row r="6" spans="1:10" s="309" customFormat="1" ht="25.5">
      <c r="A6" s="306">
        <v>4</v>
      </c>
      <c r="B6" s="306" t="s">
        <v>1319</v>
      </c>
      <c r="C6" s="306" t="s">
        <v>1310</v>
      </c>
      <c r="D6" s="306" t="s">
        <v>1313</v>
      </c>
      <c r="E6" s="307">
        <v>44237</v>
      </c>
      <c r="F6" s="306" t="s">
        <v>1320</v>
      </c>
      <c r="G6" s="306" t="s">
        <v>1309</v>
      </c>
      <c r="H6" s="307">
        <v>44313</v>
      </c>
      <c r="I6" s="306"/>
      <c r="J6" s="308">
        <v>4763.3</v>
      </c>
    </row>
    <row r="7" spans="1:10" s="309" customFormat="1" ht="30" customHeight="1">
      <c r="A7" s="306">
        <v>5</v>
      </c>
      <c r="B7" s="306" t="s">
        <v>45</v>
      </c>
      <c r="C7" s="306" t="s">
        <v>1310</v>
      </c>
      <c r="D7" s="306" t="s">
        <v>1316</v>
      </c>
      <c r="E7" s="307">
        <v>44245</v>
      </c>
      <c r="F7" s="306"/>
      <c r="G7" s="306" t="s">
        <v>1309</v>
      </c>
      <c r="H7" s="307">
        <v>44483</v>
      </c>
      <c r="I7" s="306"/>
      <c r="J7" s="308">
        <v>697.06</v>
      </c>
    </row>
    <row r="8" spans="1:10" s="309" customFormat="1" ht="25.5">
      <c r="A8" s="305">
        <v>6</v>
      </c>
      <c r="B8" s="306" t="s">
        <v>45</v>
      </c>
      <c r="C8" s="306" t="s">
        <v>1310</v>
      </c>
      <c r="D8" s="306" t="s">
        <v>1311</v>
      </c>
      <c r="E8" s="307">
        <v>44246</v>
      </c>
      <c r="F8" s="306" t="s">
        <v>1321</v>
      </c>
      <c r="G8" s="306" t="s">
        <v>1309</v>
      </c>
      <c r="H8" s="307">
        <v>44473</v>
      </c>
      <c r="I8" s="306"/>
      <c r="J8" s="308">
        <v>2079.62</v>
      </c>
    </row>
    <row r="9" spans="1:10" s="309" customFormat="1" ht="28.5" customHeight="1">
      <c r="A9" s="306">
        <v>7</v>
      </c>
      <c r="B9" s="306" t="s">
        <v>45</v>
      </c>
      <c r="C9" s="306" t="s">
        <v>1310</v>
      </c>
      <c r="D9" s="306" t="s">
        <v>1316</v>
      </c>
      <c r="E9" s="307">
        <v>44246</v>
      </c>
      <c r="F9" s="306"/>
      <c r="G9" s="306" t="s">
        <v>1309</v>
      </c>
      <c r="H9" s="307">
        <v>44364</v>
      </c>
      <c r="I9" s="306"/>
      <c r="J9" s="308">
        <v>568.01</v>
      </c>
    </row>
    <row r="10" spans="1:10" s="309" customFormat="1" ht="25.5">
      <c r="A10" s="306">
        <v>8</v>
      </c>
      <c r="B10" s="306" t="s">
        <v>45</v>
      </c>
      <c r="C10" s="306" t="s">
        <v>1310</v>
      </c>
      <c r="D10" s="306" t="s">
        <v>1311</v>
      </c>
      <c r="E10" s="307">
        <v>44267</v>
      </c>
      <c r="F10" s="306" t="s">
        <v>1322</v>
      </c>
      <c r="G10" s="306" t="s">
        <v>1309</v>
      </c>
      <c r="H10" s="307">
        <v>44302</v>
      </c>
      <c r="I10" s="306"/>
      <c r="J10" s="308">
        <v>0</v>
      </c>
    </row>
    <row r="11" spans="1:10" s="309" customFormat="1" ht="25.5">
      <c r="A11" s="305">
        <v>9</v>
      </c>
      <c r="B11" s="306" t="s">
        <v>45</v>
      </c>
      <c r="C11" s="306" t="s">
        <v>1310</v>
      </c>
      <c r="D11" s="306" t="s">
        <v>1311</v>
      </c>
      <c r="E11" s="307">
        <v>44288</v>
      </c>
      <c r="F11" s="306" t="s">
        <v>1323</v>
      </c>
      <c r="G11" s="306" t="s">
        <v>1309</v>
      </c>
      <c r="H11" s="307">
        <v>44323</v>
      </c>
      <c r="I11" s="306"/>
      <c r="J11" s="308">
        <v>0</v>
      </c>
    </row>
    <row r="12" spans="1:10" s="309" customFormat="1" ht="25.5">
      <c r="A12" s="306">
        <v>10</v>
      </c>
      <c r="B12" s="306" t="s">
        <v>45</v>
      </c>
      <c r="C12" s="306" t="s">
        <v>1310</v>
      </c>
      <c r="D12" s="306" t="s">
        <v>1311</v>
      </c>
      <c r="E12" s="307">
        <v>44288</v>
      </c>
      <c r="F12" s="306" t="s">
        <v>1324</v>
      </c>
      <c r="G12" s="306" t="s">
        <v>1309</v>
      </c>
      <c r="H12" s="307">
        <v>44321</v>
      </c>
      <c r="I12" s="306"/>
      <c r="J12" s="308">
        <v>3299.97</v>
      </c>
    </row>
    <row r="13" spans="1:10" s="309" customFormat="1" ht="25.5">
      <c r="A13" s="306">
        <v>11</v>
      </c>
      <c r="B13" s="306" t="s">
        <v>45</v>
      </c>
      <c r="C13" s="306" t="s">
        <v>45</v>
      </c>
      <c r="D13" s="306" t="s">
        <v>1312</v>
      </c>
      <c r="E13" s="307">
        <v>44302</v>
      </c>
      <c r="F13" s="306" t="s">
        <v>1325</v>
      </c>
      <c r="G13" s="306" t="s">
        <v>1309</v>
      </c>
      <c r="H13" s="307">
        <v>44432</v>
      </c>
      <c r="I13" s="306"/>
      <c r="J13" s="308">
        <v>6921.85</v>
      </c>
    </row>
    <row r="14" spans="1:10" s="309" customFormat="1" ht="38.25">
      <c r="A14" s="305">
        <v>12</v>
      </c>
      <c r="B14" s="306" t="s">
        <v>45</v>
      </c>
      <c r="C14" s="306" t="s">
        <v>1310</v>
      </c>
      <c r="D14" s="306" t="s">
        <v>1313</v>
      </c>
      <c r="E14" s="307">
        <v>44335</v>
      </c>
      <c r="F14" s="306" t="s">
        <v>1326</v>
      </c>
      <c r="G14" s="306" t="s">
        <v>1309</v>
      </c>
      <c r="H14" s="307">
        <v>44365</v>
      </c>
      <c r="I14" s="306"/>
      <c r="J14" s="308">
        <v>240</v>
      </c>
    </row>
    <row r="15" spans="1:10" s="309" customFormat="1" ht="33.75" customHeight="1">
      <c r="A15" s="306">
        <v>13</v>
      </c>
      <c r="B15" s="306" t="s">
        <v>45</v>
      </c>
      <c r="C15" s="306" t="s">
        <v>45</v>
      </c>
      <c r="D15" s="306" t="s">
        <v>1312</v>
      </c>
      <c r="E15" s="307">
        <v>44350</v>
      </c>
      <c r="F15" s="306" t="s">
        <v>1327</v>
      </c>
      <c r="G15" s="306" t="s">
        <v>1309</v>
      </c>
      <c r="H15" s="307">
        <v>44462</v>
      </c>
      <c r="I15" s="306"/>
      <c r="J15" s="308">
        <v>1792.27</v>
      </c>
    </row>
    <row r="16" spans="1:10" s="309" customFormat="1" ht="25.5">
      <c r="A16" s="306">
        <v>14</v>
      </c>
      <c r="B16" s="306" t="s">
        <v>45</v>
      </c>
      <c r="C16" s="306" t="s">
        <v>1310</v>
      </c>
      <c r="D16" s="306" t="s">
        <v>1311</v>
      </c>
      <c r="E16" s="307">
        <v>44355</v>
      </c>
      <c r="F16" s="306" t="s">
        <v>1328</v>
      </c>
      <c r="G16" s="306" t="s">
        <v>1309</v>
      </c>
      <c r="H16" s="307">
        <v>44385</v>
      </c>
      <c r="I16" s="306"/>
      <c r="J16" s="308">
        <v>1200</v>
      </c>
    </row>
    <row r="17" spans="1:10" s="309" customFormat="1" ht="38.25" customHeight="1">
      <c r="A17" s="305">
        <v>15</v>
      </c>
      <c r="B17" s="306" t="s">
        <v>60</v>
      </c>
      <c r="C17" s="306" t="s">
        <v>60</v>
      </c>
      <c r="D17" s="306" t="s">
        <v>1312</v>
      </c>
      <c r="E17" s="307">
        <v>44390</v>
      </c>
      <c r="F17" s="306" t="s">
        <v>1329</v>
      </c>
      <c r="G17" s="306" t="s">
        <v>1309</v>
      </c>
      <c r="H17" s="307">
        <v>44434</v>
      </c>
      <c r="I17" s="306"/>
      <c r="J17" s="308">
        <v>370.33</v>
      </c>
    </row>
    <row r="18" spans="1:10" s="309" customFormat="1" ht="39.75" customHeight="1">
      <c r="A18" s="306">
        <v>16</v>
      </c>
      <c r="B18" s="306" t="s">
        <v>45</v>
      </c>
      <c r="C18" s="306" t="s">
        <v>1310</v>
      </c>
      <c r="D18" s="306" t="s">
        <v>1313</v>
      </c>
      <c r="E18" s="307">
        <v>44392</v>
      </c>
      <c r="F18" s="306" t="s">
        <v>1330</v>
      </c>
      <c r="G18" s="306" t="s">
        <v>1309</v>
      </c>
      <c r="H18" s="307">
        <v>44417</v>
      </c>
      <c r="I18" s="306"/>
      <c r="J18" s="308">
        <v>600</v>
      </c>
    </row>
    <row r="19" spans="1:10" s="309" customFormat="1" ht="25.5">
      <c r="A19" s="306">
        <v>17</v>
      </c>
      <c r="B19" s="306" t="s">
        <v>1319</v>
      </c>
      <c r="C19" s="306" t="s">
        <v>1310</v>
      </c>
      <c r="D19" s="306" t="s">
        <v>1313</v>
      </c>
      <c r="E19" s="307">
        <v>44424</v>
      </c>
      <c r="F19" s="306" t="s">
        <v>1331</v>
      </c>
      <c r="G19" s="306" t="s">
        <v>1309</v>
      </c>
      <c r="H19" s="307">
        <v>44441</v>
      </c>
      <c r="I19" s="306"/>
      <c r="J19" s="308">
        <v>1681.47</v>
      </c>
    </row>
    <row r="20" spans="1:10" s="309" customFormat="1" ht="22.5" customHeight="1">
      <c r="A20" s="305">
        <v>18</v>
      </c>
      <c r="B20" s="306" t="s">
        <v>45</v>
      </c>
      <c r="C20" s="306" t="s">
        <v>1310</v>
      </c>
      <c r="D20" s="306" t="s">
        <v>1316</v>
      </c>
      <c r="E20" s="307">
        <v>44431</v>
      </c>
      <c r="F20" s="306"/>
      <c r="G20" s="306" t="s">
        <v>1309</v>
      </c>
      <c r="H20" s="307">
        <v>45105</v>
      </c>
      <c r="I20" s="306"/>
      <c r="J20" s="308">
        <v>1000</v>
      </c>
    </row>
    <row r="21" spans="1:10" s="309" customFormat="1" ht="38.25">
      <c r="A21" s="306">
        <v>19</v>
      </c>
      <c r="B21" s="306" t="s">
        <v>66</v>
      </c>
      <c r="C21" s="306" t="s">
        <v>66</v>
      </c>
      <c r="D21" s="306" t="s">
        <v>1332</v>
      </c>
      <c r="E21" s="307">
        <v>44435</v>
      </c>
      <c r="F21" s="306" t="s">
        <v>1333</v>
      </c>
      <c r="G21" s="306" t="s">
        <v>1309</v>
      </c>
      <c r="H21" s="307">
        <v>44516</v>
      </c>
      <c r="I21" s="306"/>
      <c r="J21" s="308">
        <v>750</v>
      </c>
    </row>
    <row r="22" spans="1:10" s="309" customFormat="1" ht="25.5">
      <c r="A22" s="306">
        <v>20</v>
      </c>
      <c r="B22" s="306" t="s">
        <v>45</v>
      </c>
      <c r="C22" s="306" t="s">
        <v>1310</v>
      </c>
      <c r="D22" s="306" t="s">
        <v>1311</v>
      </c>
      <c r="E22" s="307">
        <v>44443</v>
      </c>
      <c r="F22" s="306" t="s">
        <v>1334</v>
      </c>
      <c r="G22" s="306" t="s">
        <v>1309</v>
      </c>
      <c r="H22" s="307">
        <v>44592</v>
      </c>
      <c r="I22" s="306"/>
      <c r="J22" s="308">
        <v>0</v>
      </c>
    </row>
    <row r="23" spans="1:10" s="309" customFormat="1" ht="27.75" customHeight="1">
      <c r="A23" s="305">
        <v>21</v>
      </c>
      <c r="B23" s="306" t="s">
        <v>45</v>
      </c>
      <c r="C23" s="306" t="s">
        <v>1310</v>
      </c>
      <c r="D23" s="306" t="s">
        <v>1316</v>
      </c>
      <c r="E23" s="307">
        <v>44482</v>
      </c>
      <c r="F23" s="306"/>
      <c r="G23" s="306" t="s">
        <v>1309</v>
      </c>
      <c r="H23" s="307">
        <v>44643</v>
      </c>
      <c r="I23" s="306"/>
      <c r="J23" s="308">
        <v>590</v>
      </c>
    </row>
    <row r="24" spans="1:10" s="309" customFormat="1" ht="20.25" customHeight="1">
      <c r="A24" s="306">
        <v>22</v>
      </c>
      <c r="B24" s="306" t="s">
        <v>45</v>
      </c>
      <c r="C24" s="306" t="s">
        <v>1310</v>
      </c>
      <c r="D24" s="306" t="s">
        <v>1316</v>
      </c>
      <c r="E24" s="307">
        <v>44536</v>
      </c>
      <c r="F24" s="306"/>
      <c r="G24" s="306" t="s">
        <v>1317</v>
      </c>
      <c r="H24" s="307">
        <v>44725</v>
      </c>
      <c r="I24" s="306"/>
      <c r="J24" s="308">
        <v>520</v>
      </c>
    </row>
    <row r="25" spans="1:10" s="309" customFormat="1" ht="22.5" customHeight="1">
      <c r="A25" s="306">
        <v>23</v>
      </c>
      <c r="B25" s="306" t="s">
        <v>45</v>
      </c>
      <c r="C25" s="306" t="s">
        <v>1310</v>
      </c>
      <c r="D25" s="306" t="s">
        <v>1316</v>
      </c>
      <c r="E25" s="307">
        <v>44539</v>
      </c>
      <c r="F25" s="306"/>
      <c r="G25" s="306" t="s">
        <v>1309</v>
      </c>
      <c r="H25" s="307">
        <v>44634</v>
      </c>
      <c r="I25" s="306"/>
      <c r="J25" s="308">
        <v>1700</v>
      </c>
    </row>
    <row r="26" spans="1:10" s="309" customFormat="1" ht="25.5">
      <c r="A26" s="305">
        <v>24</v>
      </c>
      <c r="B26" s="306" t="s">
        <v>45</v>
      </c>
      <c r="C26" s="306" t="s">
        <v>45</v>
      </c>
      <c r="D26" s="306" t="s">
        <v>1312</v>
      </c>
      <c r="E26" s="307">
        <v>44560</v>
      </c>
      <c r="F26" s="306" t="s">
        <v>1335</v>
      </c>
      <c r="G26" s="306" t="s">
        <v>1309</v>
      </c>
      <c r="H26" s="307">
        <v>44574</v>
      </c>
      <c r="I26" s="306"/>
      <c r="J26" s="308">
        <v>3006.44</v>
      </c>
    </row>
    <row r="27" spans="1:10" s="309" customFormat="1" ht="24" customHeight="1">
      <c r="A27" s="306">
        <v>25</v>
      </c>
      <c r="B27" s="306" t="s">
        <v>45</v>
      </c>
      <c r="C27" s="306" t="s">
        <v>1310</v>
      </c>
      <c r="D27" s="306" t="s">
        <v>1316</v>
      </c>
      <c r="E27" s="307">
        <v>44569</v>
      </c>
      <c r="F27" s="306" t="s">
        <v>1336</v>
      </c>
      <c r="G27" s="306" t="s">
        <v>1309</v>
      </c>
      <c r="H27" s="307">
        <v>44880</v>
      </c>
      <c r="I27" s="306"/>
      <c r="J27" s="308">
        <v>900</v>
      </c>
    </row>
    <row r="28" spans="1:10" s="309" customFormat="1" ht="25.5">
      <c r="A28" s="306">
        <v>26</v>
      </c>
      <c r="B28" s="306" t="s">
        <v>45</v>
      </c>
      <c r="C28" s="306" t="s">
        <v>45</v>
      </c>
      <c r="D28" s="306" t="s">
        <v>1312</v>
      </c>
      <c r="E28" s="307">
        <v>44591</v>
      </c>
      <c r="F28" s="306" t="s">
        <v>1337</v>
      </c>
      <c r="G28" s="306" t="s">
        <v>1309</v>
      </c>
      <c r="H28" s="307">
        <v>44601</v>
      </c>
      <c r="I28" s="306"/>
      <c r="J28" s="308">
        <v>1427.57</v>
      </c>
    </row>
    <row r="29" spans="1:10" s="309" customFormat="1" ht="25.5">
      <c r="A29" s="305">
        <v>27</v>
      </c>
      <c r="B29" s="306" t="s">
        <v>45</v>
      </c>
      <c r="C29" s="306" t="s">
        <v>45</v>
      </c>
      <c r="D29" s="306" t="s">
        <v>1312</v>
      </c>
      <c r="E29" s="307">
        <v>44593</v>
      </c>
      <c r="F29" s="306" t="s">
        <v>1338</v>
      </c>
      <c r="G29" s="306" t="s">
        <v>1309</v>
      </c>
      <c r="H29" s="307">
        <v>44662</v>
      </c>
      <c r="I29" s="306"/>
      <c r="J29" s="308">
        <v>1134.6300000000001</v>
      </c>
    </row>
    <row r="30" spans="1:10" s="309" customFormat="1" ht="24.75" customHeight="1">
      <c r="A30" s="306">
        <v>28</v>
      </c>
      <c r="B30" s="306" t="s">
        <v>45</v>
      </c>
      <c r="C30" s="306" t="s">
        <v>1310</v>
      </c>
      <c r="D30" s="306" t="s">
        <v>1316</v>
      </c>
      <c r="E30" s="307">
        <v>44600</v>
      </c>
      <c r="F30" s="306" t="s">
        <v>1336</v>
      </c>
      <c r="G30" s="306" t="s">
        <v>1309</v>
      </c>
      <c r="H30" s="307">
        <v>44823</v>
      </c>
      <c r="I30" s="306"/>
      <c r="J30" s="308">
        <v>671.29</v>
      </c>
    </row>
    <row r="31" spans="1:10" s="309" customFormat="1" ht="24.75" customHeight="1">
      <c r="A31" s="306">
        <v>29</v>
      </c>
      <c r="B31" s="306" t="s">
        <v>45</v>
      </c>
      <c r="C31" s="306" t="s">
        <v>1310</v>
      </c>
      <c r="D31" s="306" t="s">
        <v>1316</v>
      </c>
      <c r="E31" s="307">
        <v>44610</v>
      </c>
      <c r="F31" s="306"/>
      <c r="G31" s="306" t="s">
        <v>1309</v>
      </c>
      <c r="H31" s="307">
        <v>44645</v>
      </c>
      <c r="I31" s="306"/>
      <c r="J31" s="308">
        <v>1749.12</v>
      </c>
    </row>
    <row r="32" spans="1:10" s="309" customFormat="1" ht="24.75" customHeight="1">
      <c r="A32" s="305">
        <v>30</v>
      </c>
      <c r="B32" s="306" t="s">
        <v>45</v>
      </c>
      <c r="C32" s="306" t="s">
        <v>1310</v>
      </c>
      <c r="D32" s="306" t="s">
        <v>1316</v>
      </c>
      <c r="E32" s="307">
        <v>44611</v>
      </c>
      <c r="F32" s="306"/>
      <c r="G32" s="306" t="s">
        <v>1309</v>
      </c>
      <c r="H32" s="307">
        <v>44644</v>
      </c>
      <c r="I32" s="306"/>
      <c r="J32" s="308">
        <v>1200</v>
      </c>
    </row>
    <row r="33" spans="1:10" s="309" customFormat="1" ht="25.5">
      <c r="A33" s="306">
        <v>31</v>
      </c>
      <c r="B33" s="306" t="s">
        <v>45</v>
      </c>
      <c r="C33" s="306" t="s">
        <v>1310</v>
      </c>
      <c r="D33" s="306" t="s">
        <v>1311</v>
      </c>
      <c r="E33" s="307">
        <v>44616</v>
      </c>
      <c r="F33" s="306" t="s">
        <v>1339</v>
      </c>
      <c r="G33" s="306" t="s">
        <v>1309</v>
      </c>
      <c r="H33" s="307">
        <v>44655</v>
      </c>
      <c r="I33" s="306"/>
      <c r="J33" s="308">
        <v>0</v>
      </c>
    </row>
    <row r="34" spans="1:10" s="309" customFormat="1" ht="25.5">
      <c r="A34" s="306">
        <v>32</v>
      </c>
      <c r="B34" s="306" t="s">
        <v>45</v>
      </c>
      <c r="C34" s="306" t="s">
        <v>45</v>
      </c>
      <c r="D34" s="306" t="s">
        <v>1312</v>
      </c>
      <c r="E34" s="307">
        <v>44621</v>
      </c>
      <c r="F34" s="306" t="s">
        <v>1340</v>
      </c>
      <c r="G34" s="306" t="s">
        <v>1309</v>
      </c>
      <c r="H34" s="307">
        <v>44644</v>
      </c>
      <c r="I34" s="306"/>
      <c r="J34" s="308">
        <v>2500</v>
      </c>
    </row>
    <row r="35" spans="1:10" s="309" customFormat="1" ht="25.5">
      <c r="A35" s="305">
        <v>33</v>
      </c>
      <c r="B35" s="306" t="s">
        <v>45</v>
      </c>
      <c r="C35" s="306" t="s">
        <v>1310</v>
      </c>
      <c r="D35" s="306" t="s">
        <v>1311</v>
      </c>
      <c r="E35" s="307">
        <v>44627</v>
      </c>
      <c r="F35" s="306" t="s">
        <v>1341</v>
      </c>
      <c r="G35" s="306" t="s">
        <v>1309</v>
      </c>
      <c r="H35" s="307">
        <v>44819</v>
      </c>
      <c r="I35" s="306"/>
      <c r="J35" s="308">
        <v>0</v>
      </c>
    </row>
    <row r="36" spans="1:10" s="309" customFormat="1" ht="38.25">
      <c r="A36" s="306">
        <v>34</v>
      </c>
      <c r="B36" s="306" t="s">
        <v>45</v>
      </c>
      <c r="C36" s="306" t="s">
        <v>1310</v>
      </c>
      <c r="D36" s="306" t="s">
        <v>1311</v>
      </c>
      <c r="E36" s="307">
        <v>44655</v>
      </c>
      <c r="F36" s="306" t="s">
        <v>1342</v>
      </c>
      <c r="G36" s="306" t="s">
        <v>1309</v>
      </c>
      <c r="H36" s="307">
        <v>44705</v>
      </c>
      <c r="I36" s="306"/>
      <c r="J36" s="306">
        <v>850.12</v>
      </c>
    </row>
    <row r="37" spans="1:10" s="309" customFormat="1" ht="39" customHeight="1">
      <c r="A37" s="306">
        <v>35</v>
      </c>
      <c r="B37" s="306" t="s">
        <v>45</v>
      </c>
      <c r="C37" s="306" t="s">
        <v>1310</v>
      </c>
      <c r="D37" s="306" t="s">
        <v>1311</v>
      </c>
      <c r="E37" s="307">
        <v>44668</v>
      </c>
      <c r="F37" s="306" t="s">
        <v>1343</v>
      </c>
      <c r="G37" s="306" t="s">
        <v>1309</v>
      </c>
      <c r="H37" s="307">
        <v>44727</v>
      </c>
      <c r="I37" s="306"/>
      <c r="J37" s="308">
        <v>0</v>
      </c>
    </row>
    <row r="38" spans="1:10" s="309" customFormat="1" ht="24" customHeight="1">
      <c r="A38" s="305">
        <v>36</v>
      </c>
      <c r="B38" s="306" t="s">
        <v>1344</v>
      </c>
      <c r="C38" s="306" t="s">
        <v>1344</v>
      </c>
      <c r="D38" s="306" t="s">
        <v>1345</v>
      </c>
      <c r="E38" s="307">
        <v>44744</v>
      </c>
      <c r="F38" s="306" t="s">
        <v>1346</v>
      </c>
      <c r="G38" s="306" t="s">
        <v>1309</v>
      </c>
      <c r="H38" s="307">
        <v>44776</v>
      </c>
      <c r="I38" s="306"/>
      <c r="J38" s="308">
        <v>1625.85</v>
      </c>
    </row>
    <row r="39" spans="1:10" s="309" customFormat="1" ht="29.25" customHeight="1">
      <c r="A39" s="306">
        <v>37</v>
      </c>
      <c r="B39" s="306" t="s">
        <v>45</v>
      </c>
      <c r="C39" s="306" t="s">
        <v>1310</v>
      </c>
      <c r="D39" s="306" t="s">
        <v>1311</v>
      </c>
      <c r="E39" s="307">
        <v>44770</v>
      </c>
      <c r="F39" s="306" t="s">
        <v>1347</v>
      </c>
      <c r="G39" s="306" t="s">
        <v>1309</v>
      </c>
      <c r="H39" s="307">
        <v>44803</v>
      </c>
      <c r="I39" s="306"/>
      <c r="J39" s="308">
        <v>635.97</v>
      </c>
    </row>
    <row r="40" spans="1:10" s="309" customFormat="1" ht="46.5" customHeight="1">
      <c r="A40" s="306">
        <v>38</v>
      </c>
      <c r="B40" s="306" t="s">
        <v>73</v>
      </c>
      <c r="C40" s="306" t="s">
        <v>73</v>
      </c>
      <c r="D40" s="306" t="s">
        <v>1312</v>
      </c>
      <c r="E40" s="307">
        <v>44771</v>
      </c>
      <c r="F40" s="306" t="s">
        <v>1348</v>
      </c>
      <c r="G40" s="306" t="s">
        <v>1309</v>
      </c>
      <c r="H40" s="307">
        <v>44804</v>
      </c>
      <c r="I40" s="306"/>
      <c r="J40" s="308">
        <v>3601.61</v>
      </c>
    </row>
    <row r="41" spans="1:10" s="309" customFormat="1" ht="25.5">
      <c r="A41" s="305">
        <v>39</v>
      </c>
      <c r="B41" s="306" t="s">
        <v>45</v>
      </c>
      <c r="C41" s="306" t="s">
        <v>1310</v>
      </c>
      <c r="D41" s="306" t="s">
        <v>1311</v>
      </c>
      <c r="E41" s="307">
        <v>44772</v>
      </c>
      <c r="F41" s="306" t="s">
        <v>1347</v>
      </c>
      <c r="G41" s="306" t="s">
        <v>1309</v>
      </c>
      <c r="H41" s="307">
        <v>44792</v>
      </c>
      <c r="I41" s="306"/>
      <c r="J41" s="306">
        <v>700</v>
      </c>
    </row>
    <row r="42" spans="1:10" s="309" customFormat="1" ht="25.5">
      <c r="A42" s="306">
        <v>40</v>
      </c>
      <c r="B42" s="306" t="s">
        <v>45</v>
      </c>
      <c r="C42" s="306" t="s">
        <v>1310</v>
      </c>
      <c r="D42" s="306" t="s">
        <v>1313</v>
      </c>
      <c r="E42" s="307">
        <v>44792</v>
      </c>
      <c r="F42" s="306" t="s">
        <v>1349</v>
      </c>
      <c r="G42" s="306" t="s">
        <v>1309</v>
      </c>
      <c r="H42" s="307">
        <v>44824</v>
      </c>
      <c r="I42" s="306"/>
      <c r="J42" s="308">
        <v>900</v>
      </c>
    </row>
    <row r="43" spans="1:10" s="309" customFormat="1" ht="25.5">
      <c r="A43" s="306">
        <v>41</v>
      </c>
      <c r="B43" s="306" t="s">
        <v>1319</v>
      </c>
      <c r="C43" s="306" t="s">
        <v>1310</v>
      </c>
      <c r="D43" s="306" t="s">
        <v>1313</v>
      </c>
      <c r="E43" s="307">
        <v>44803</v>
      </c>
      <c r="F43" s="306" t="s">
        <v>1350</v>
      </c>
      <c r="G43" s="306" t="s">
        <v>1309</v>
      </c>
      <c r="H43" s="307">
        <v>44837</v>
      </c>
      <c r="I43" s="306"/>
      <c r="J43" s="308">
        <v>0</v>
      </c>
    </row>
    <row r="44" spans="1:10" s="309" customFormat="1" ht="26.25" customHeight="1">
      <c r="A44" s="305">
        <v>42</v>
      </c>
      <c r="B44" s="306" t="s">
        <v>45</v>
      </c>
      <c r="C44" s="306" t="s">
        <v>1310</v>
      </c>
      <c r="D44" s="306" t="s">
        <v>1316</v>
      </c>
      <c r="E44" s="307">
        <v>44811</v>
      </c>
      <c r="F44" s="306" t="s">
        <v>573</v>
      </c>
      <c r="G44" s="306" t="s">
        <v>1309</v>
      </c>
      <c r="H44" s="307">
        <v>44853</v>
      </c>
      <c r="I44" s="306"/>
      <c r="J44" s="308">
        <v>800</v>
      </c>
    </row>
    <row r="45" spans="1:10" s="309" customFormat="1" ht="25.5">
      <c r="A45" s="306">
        <v>43</v>
      </c>
      <c r="B45" s="306" t="s">
        <v>1319</v>
      </c>
      <c r="C45" s="306" t="s">
        <v>1310</v>
      </c>
      <c r="D45" s="306" t="s">
        <v>1313</v>
      </c>
      <c r="E45" s="307">
        <v>44811</v>
      </c>
      <c r="F45" s="306" t="s">
        <v>1351</v>
      </c>
      <c r="G45" s="306" t="s">
        <v>1309</v>
      </c>
      <c r="H45" s="307">
        <v>44938</v>
      </c>
      <c r="I45" s="306"/>
      <c r="J45" s="308">
        <v>4500</v>
      </c>
    </row>
    <row r="46" spans="1:10" s="309" customFormat="1" ht="26.25" customHeight="1">
      <c r="A46" s="306">
        <v>44</v>
      </c>
      <c r="B46" s="306" t="s">
        <v>45</v>
      </c>
      <c r="C46" s="306" t="s">
        <v>1310</v>
      </c>
      <c r="D46" s="306" t="s">
        <v>1316</v>
      </c>
      <c r="E46" s="307">
        <v>44814</v>
      </c>
      <c r="F46" s="306" t="s">
        <v>1336</v>
      </c>
      <c r="G46" s="306" t="s">
        <v>1309</v>
      </c>
      <c r="H46" s="307">
        <v>44895</v>
      </c>
      <c r="I46" s="306"/>
      <c r="J46" s="308">
        <v>38391.279999999999</v>
      </c>
    </row>
    <row r="47" spans="1:10" s="309" customFormat="1" ht="25.5">
      <c r="A47" s="305">
        <v>45</v>
      </c>
      <c r="B47" s="306" t="s">
        <v>45</v>
      </c>
      <c r="C47" s="306" t="s">
        <v>1310</v>
      </c>
      <c r="D47" s="306" t="s">
        <v>1311</v>
      </c>
      <c r="E47" s="307">
        <v>44837</v>
      </c>
      <c r="F47" s="306" t="s">
        <v>1347</v>
      </c>
      <c r="G47" s="306" t="s">
        <v>1309</v>
      </c>
      <c r="H47" s="307">
        <v>44846</v>
      </c>
      <c r="I47" s="306"/>
      <c r="J47" s="308">
        <v>0</v>
      </c>
    </row>
    <row r="48" spans="1:10" s="309" customFormat="1" ht="26.25" customHeight="1">
      <c r="A48" s="306">
        <v>46</v>
      </c>
      <c r="B48" s="306" t="s">
        <v>45</v>
      </c>
      <c r="C48" s="306" t="s">
        <v>45</v>
      </c>
      <c r="D48" s="306" t="s">
        <v>1314</v>
      </c>
      <c r="E48" s="307">
        <v>44840</v>
      </c>
      <c r="F48" s="306" t="s">
        <v>1352</v>
      </c>
      <c r="G48" s="306" t="s">
        <v>1309</v>
      </c>
      <c r="H48" s="307">
        <v>44902</v>
      </c>
      <c r="I48" s="306"/>
      <c r="J48" s="308">
        <v>15415.57</v>
      </c>
    </row>
    <row r="49" spans="1:10" s="309" customFormat="1" ht="22.5" customHeight="1">
      <c r="A49" s="306">
        <v>47</v>
      </c>
      <c r="B49" s="306" t="s">
        <v>45</v>
      </c>
      <c r="C49" s="306" t="s">
        <v>1310</v>
      </c>
      <c r="D49" s="306" t="s">
        <v>1316</v>
      </c>
      <c r="E49" s="307">
        <v>44870</v>
      </c>
      <c r="F49" s="306" t="s">
        <v>1336</v>
      </c>
      <c r="G49" s="306" t="s">
        <v>1309</v>
      </c>
      <c r="H49" s="307">
        <v>44959</v>
      </c>
      <c r="I49" s="306"/>
      <c r="J49" s="308">
        <v>393.63</v>
      </c>
    </row>
    <row r="50" spans="1:10" s="309" customFormat="1" ht="25.5">
      <c r="A50" s="305">
        <v>48</v>
      </c>
      <c r="B50" s="306" t="s">
        <v>45</v>
      </c>
      <c r="C50" s="306" t="s">
        <v>1310</v>
      </c>
      <c r="D50" s="306" t="s">
        <v>1311</v>
      </c>
      <c r="E50" s="307">
        <v>44872</v>
      </c>
      <c r="F50" s="306" t="s">
        <v>1353</v>
      </c>
      <c r="G50" s="306" t="s">
        <v>1309</v>
      </c>
      <c r="H50" s="307">
        <v>45033</v>
      </c>
      <c r="I50" s="306"/>
      <c r="J50" s="308">
        <v>749.54</v>
      </c>
    </row>
    <row r="51" spans="1:10" s="309" customFormat="1" ht="24" customHeight="1">
      <c r="A51" s="306">
        <v>49</v>
      </c>
      <c r="B51" s="306" t="s">
        <v>1344</v>
      </c>
      <c r="C51" s="306" t="s">
        <v>1344</v>
      </c>
      <c r="D51" s="306" t="s">
        <v>1345</v>
      </c>
      <c r="E51" s="307">
        <v>44875</v>
      </c>
      <c r="F51" s="306" t="s">
        <v>1354</v>
      </c>
      <c r="G51" s="306" t="s">
        <v>1309</v>
      </c>
      <c r="H51" s="307">
        <v>44909</v>
      </c>
      <c r="I51" s="306"/>
      <c r="J51" s="308">
        <v>4615.3999999999996</v>
      </c>
    </row>
    <row r="52" spans="1:10" s="309" customFormat="1" ht="41.25" customHeight="1">
      <c r="A52" s="306">
        <v>50</v>
      </c>
      <c r="B52" s="306" t="s">
        <v>45</v>
      </c>
      <c r="C52" s="306" t="s">
        <v>1310</v>
      </c>
      <c r="D52" s="306" t="s">
        <v>1311</v>
      </c>
      <c r="E52" s="307">
        <v>44877</v>
      </c>
      <c r="F52" s="306" t="s">
        <v>1355</v>
      </c>
      <c r="G52" s="306" t="s">
        <v>1309</v>
      </c>
      <c r="H52" s="307">
        <v>45037</v>
      </c>
      <c r="I52" s="306"/>
      <c r="J52" s="306">
        <v>23372.23</v>
      </c>
    </row>
    <row r="53" spans="1:10" s="309" customFormat="1" ht="41.25" customHeight="1">
      <c r="A53" s="305">
        <v>51</v>
      </c>
      <c r="B53" s="306" t="s">
        <v>486</v>
      </c>
      <c r="C53" s="306" t="s">
        <v>486</v>
      </c>
      <c r="D53" s="306" t="s">
        <v>1312</v>
      </c>
      <c r="E53" s="307">
        <v>44897</v>
      </c>
      <c r="F53" s="306" t="s">
        <v>1356</v>
      </c>
      <c r="G53" s="306" t="s">
        <v>1309</v>
      </c>
      <c r="H53" s="307">
        <v>44930</v>
      </c>
      <c r="I53" s="306"/>
      <c r="J53" s="308">
        <v>2600</v>
      </c>
    </row>
    <row r="54" spans="1:10" s="309" customFormat="1" ht="19.5" customHeight="1">
      <c r="A54" s="306">
        <v>52</v>
      </c>
      <c r="B54" s="306" t="s">
        <v>45</v>
      </c>
      <c r="C54" s="306" t="s">
        <v>1310</v>
      </c>
      <c r="D54" s="306" t="s">
        <v>1316</v>
      </c>
      <c r="E54" s="307">
        <v>44901</v>
      </c>
      <c r="F54" s="306" t="s">
        <v>1336</v>
      </c>
      <c r="G54" s="306" t="s">
        <v>1309</v>
      </c>
      <c r="H54" s="307">
        <v>44958</v>
      </c>
      <c r="I54" s="306"/>
      <c r="J54" s="308">
        <v>415.33</v>
      </c>
    </row>
    <row r="55" spans="1:10" s="309" customFormat="1" ht="25.5">
      <c r="A55" s="306">
        <v>53</v>
      </c>
      <c r="B55" s="306" t="s">
        <v>45</v>
      </c>
      <c r="C55" s="306" t="s">
        <v>1310</v>
      </c>
      <c r="D55" s="306" t="s">
        <v>1311</v>
      </c>
      <c r="E55" s="307">
        <v>44986</v>
      </c>
      <c r="F55" s="306" t="s">
        <v>1357</v>
      </c>
      <c r="G55" s="306" t="s">
        <v>1309</v>
      </c>
      <c r="H55" s="307">
        <v>45019</v>
      </c>
      <c r="I55" s="306"/>
      <c r="J55" s="308">
        <v>0</v>
      </c>
    </row>
    <row r="56" spans="1:10" s="309" customFormat="1" ht="28.5" customHeight="1">
      <c r="A56" s="305">
        <v>54</v>
      </c>
      <c r="B56" s="306" t="s">
        <v>45</v>
      </c>
      <c r="C56" s="306" t="s">
        <v>45</v>
      </c>
      <c r="D56" s="306" t="s">
        <v>1312</v>
      </c>
      <c r="E56" s="307">
        <v>45034</v>
      </c>
      <c r="F56" s="306" t="s">
        <v>1358</v>
      </c>
      <c r="G56" s="306" t="s">
        <v>1309</v>
      </c>
      <c r="H56" s="307">
        <v>45037</v>
      </c>
      <c r="I56" s="306"/>
      <c r="J56" s="308">
        <v>4628.45</v>
      </c>
    </row>
    <row r="57" spans="1:10" s="309" customFormat="1" ht="28.5" customHeight="1">
      <c r="A57" s="306">
        <v>55</v>
      </c>
      <c r="B57" s="306" t="s">
        <v>45</v>
      </c>
      <c r="C57" s="306" t="s">
        <v>45</v>
      </c>
      <c r="D57" s="306" t="s">
        <v>1312</v>
      </c>
      <c r="E57" s="307">
        <v>45054</v>
      </c>
      <c r="F57" s="306" t="s">
        <v>1359</v>
      </c>
      <c r="G57" s="306" t="s">
        <v>1309</v>
      </c>
      <c r="H57" s="307">
        <v>45065</v>
      </c>
      <c r="I57" s="306"/>
      <c r="J57" s="308">
        <v>2200</v>
      </c>
    </row>
    <row r="58" spans="1:10" s="309" customFormat="1" ht="25.5">
      <c r="A58" s="306">
        <v>56</v>
      </c>
      <c r="B58" s="306" t="s">
        <v>45</v>
      </c>
      <c r="C58" s="306" t="s">
        <v>45</v>
      </c>
      <c r="D58" s="306" t="s">
        <v>1360</v>
      </c>
      <c r="E58" s="307">
        <v>45056</v>
      </c>
      <c r="F58" s="306" t="s">
        <v>1361</v>
      </c>
      <c r="G58" s="306" t="s">
        <v>1309</v>
      </c>
      <c r="H58" s="307">
        <v>45063</v>
      </c>
      <c r="I58" s="306"/>
      <c r="J58" s="308">
        <v>3892.95</v>
      </c>
    </row>
    <row r="59" spans="1:10" s="309" customFormat="1" ht="25.5">
      <c r="A59" s="305">
        <v>57</v>
      </c>
      <c r="B59" s="306" t="s">
        <v>45</v>
      </c>
      <c r="C59" s="306" t="s">
        <v>45</v>
      </c>
      <c r="D59" s="306" t="s">
        <v>1312</v>
      </c>
      <c r="E59" s="307">
        <v>45062</v>
      </c>
      <c r="F59" s="306" t="s">
        <v>1362</v>
      </c>
      <c r="G59" s="306" t="s">
        <v>1309</v>
      </c>
      <c r="H59" s="307">
        <v>45096</v>
      </c>
      <c r="I59" s="306"/>
      <c r="J59" s="308">
        <v>1500</v>
      </c>
    </row>
    <row r="60" spans="1:10" s="309" customFormat="1" ht="25.5">
      <c r="A60" s="306">
        <v>58</v>
      </c>
      <c r="B60" s="306" t="s">
        <v>45</v>
      </c>
      <c r="C60" s="306" t="s">
        <v>1310</v>
      </c>
      <c r="D60" s="306" t="s">
        <v>1311</v>
      </c>
      <c r="E60" s="307">
        <v>45073</v>
      </c>
      <c r="F60" s="306" t="s">
        <v>1363</v>
      </c>
      <c r="G60" s="306" t="s">
        <v>1309</v>
      </c>
      <c r="H60" s="307">
        <v>45142</v>
      </c>
      <c r="I60" s="306"/>
      <c r="J60" s="308">
        <v>1297.23</v>
      </c>
    </row>
    <row r="61" spans="1:10" s="309" customFormat="1" ht="24" customHeight="1">
      <c r="A61" s="306">
        <v>59</v>
      </c>
      <c r="B61" s="306" t="s">
        <v>1344</v>
      </c>
      <c r="C61" s="306" t="s">
        <v>1344</v>
      </c>
      <c r="D61" s="306" t="s">
        <v>1345</v>
      </c>
      <c r="E61" s="307">
        <v>45076</v>
      </c>
      <c r="F61" s="306" t="s">
        <v>1364</v>
      </c>
      <c r="G61" s="306" t="s">
        <v>1309</v>
      </c>
      <c r="H61" s="307">
        <v>45109</v>
      </c>
      <c r="I61" s="306"/>
      <c r="J61" s="308">
        <v>2400</v>
      </c>
    </row>
    <row r="62" spans="1:10" s="309" customFormat="1" ht="24" customHeight="1">
      <c r="A62" s="305">
        <v>60</v>
      </c>
      <c r="B62" s="306" t="s">
        <v>45</v>
      </c>
      <c r="C62" s="306" t="s">
        <v>1310</v>
      </c>
      <c r="D62" s="306" t="s">
        <v>1311</v>
      </c>
      <c r="E62" s="307">
        <v>45082</v>
      </c>
      <c r="F62" s="306" t="s">
        <v>1365</v>
      </c>
      <c r="G62" s="306" t="s">
        <v>1309</v>
      </c>
      <c r="H62" s="307">
        <v>45170</v>
      </c>
      <c r="I62" s="306"/>
      <c r="J62" s="308">
        <v>0</v>
      </c>
    </row>
    <row r="63" spans="1:10" s="309" customFormat="1" ht="24" customHeight="1">
      <c r="A63" s="306">
        <v>61</v>
      </c>
      <c r="B63" s="306" t="s">
        <v>1344</v>
      </c>
      <c r="C63" s="306" t="s">
        <v>1344</v>
      </c>
      <c r="D63" s="306" t="s">
        <v>1344</v>
      </c>
      <c r="E63" s="307">
        <v>45093</v>
      </c>
      <c r="F63" s="306" t="s">
        <v>1366</v>
      </c>
      <c r="G63" s="306" t="s">
        <v>1309</v>
      </c>
      <c r="H63" s="307">
        <v>45169</v>
      </c>
      <c r="I63" s="306"/>
      <c r="J63" s="308">
        <v>2600</v>
      </c>
    </row>
    <row r="64" spans="1:10" s="309" customFormat="1" ht="25.5">
      <c r="A64" s="306">
        <v>62</v>
      </c>
      <c r="B64" s="306" t="s">
        <v>45</v>
      </c>
      <c r="C64" s="306" t="s">
        <v>1310</v>
      </c>
      <c r="D64" s="306" t="s">
        <v>1313</v>
      </c>
      <c r="E64" s="307">
        <v>45100</v>
      </c>
      <c r="F64" s="306" t="s">
        <v>1367</v>
      </c>
      <c r="G64" s="306" t="s">
        <v>1309</v>
      </c>
      <c r="H64" s="307">
        <v>45119</v>
      </c>
      <c r="I64" s="306"/>
      <c r="J64" s="308">
        <v>2408.87</v>
      </c>
    </row>
    <row r="65" spans="1:10" s="309" customFormat="1" ht="38.25">
      <c r="A65" s="305">
        <v>63</v>
      </c>
      <c r="B65" s="306" t="s">
        <v>45</v>
      </c>
      <c r="C65" s="306" t="s">
        <v>1310</v>
      </c>
      <c r="D65" s="306" t="s">
        <v>1311</v>
      </c>
      <c r="E65" s="307">
        <v>45109</v>
      </c>
      <c r="F65" s="306" t="s">
        <v>1368</v>
      </c>
      <c r="G65" s="306" t="s">
        <v>1309</v>
      </c>
      <c r="H65" s="307">
        <v>45134</v>
      </c>
      <c r="I65" s="306"/>
      <c r="J65" s="308">
        <v>1851.4</v>
      </c>
    </row>
    <row r="66" spans="1:10" s="309" customFormat="1" ht="22.5" customHeight="1">
      <c r="A66" s="306">
        <v>64</v>
      </c>
      <c r="B66" s="306" t="s">
        <v>45</v>
      </c>
      <c r="C66" s="306" t="s">
        <v>45</v>
      </c>
      <c r="D66" s="306" t="s">
        <v>1314</v>
      </c>
      <c r="E66" s="307">
        <v>45118</v>
      </c>
      <c r="F66" s="306" t="s">
        <v>1369</v>
      </c>
      <c r="G66" s="306" t="s">
        <v>1309</v>
      </c>
      <c r="H66" s="307">
        <v>45138</v>
      </c>
      <c r="I66" s="306"/>
      <c r="J66" s="308">
        <v>1291.5</v>
      </c>
    </row>
    <row r="67" spans="1:10" s="309" customFormat="1" ht="22.5" customHeight="1">
      <c r="A67" s="306">
        <v>65</v>
      </c>
      <c r="B67" s="306" t="s">
        <v>45</v>
      </c>
      <c r="C67" s="306" t="s">
        <v>1310</v>
      </c>
      <c r="D67" s="306" t="s">
        <v>1311</v>
      </c>
      <c r="E67" s="307">
        <v>45144</v>
      </c>
      <c r="F67" s="306" t="s">
        <v>1370</v>
      </c>
      <c r="G67" s="306" t="s">
        <v>1309</v>
      </c>
      <c r="H67" s="307">
        <v>45175</v>
      </c>
      <c r="I67" s="306"/>
      <c r="J67" s="308">
        <v>0</v>
      </c>
    </row>
    <row r="68" spans="1:10" s="309" customFormat="1" ht="22.5" customHeight="1">
      <c r="A68" s="305">
        <v>66</v>
      </c>
      <c r="B68" s="306" t="s">
        <v>1344</v>
      </c>
      <c r="C68" s="306" t="s">
        <v>1344</v>
      </c>
      <c r="D68" s="306" t="s">
        <v>1345</v>
      </c>
      <c r="E68" s="307">
        <v>45154</v>
      </c>
      <c r="F68" s="306" t="s">
        <v>1366</v>
      </c>
      <c r="G68" s="306" t="s">
        <v>1309</v>
      </c>
      <c r="H68" s="307">
        <v>45196</v>
      </c>
      <c r="I68" s="306"/>
      <c r="J68" s="308">
        <v>4627.17</v>
      </c>
    </row>
    <row r="69" spans="1:10" s="309" customFormat="1" ht="22.5" customHeight="1">
      <c r="A69" s="306">
        <v>67</v>
      </c>
      <c r="B69" s="306" t="s">
        <v>1344</v>
      </c>
      <c r="C69" s="306" t="s">
        <v>1344</v>
      </c>
      <c r="D69" s="306" t="s">
        <v>1345</v>
      </c>
      <c r="E69" s="307">
        <v>45166</v>
      </c>
      <c r="F69" s="306" t="s">
        <v>1372</v>
      </c>
      <c r="G69" s="306" t="s">
        <v>1371</v>
      </c>
      <c r="H69" s="307"/>
      <c r="I69" s="308">
        <v>5643</v>
      </c>
      <c r="J69" s="308"/>
    </row>
    <row r="70" spans="1:10" ht="15.75" thickBot="1">
      <c r="I70" s="311">
        <f>SUM(I69)</f>
        <v>5643</v>
      </c>
      <c r="J70" s="311">
        <f>SUM(J3:J69)</f>
        <v>171614.83000000002</v>
      </c>
    </row>
  </sheetData>
  <mergeCells count="1">
    <mergeCell ref="A1:J1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informacje ogólne</vt:lpstr>
      <vt:lpstr>budynki</vt:lpstr>
      <vt:lpstr>elektronika </vt:lpstr>
      <vt:lpstr>środki trwałe</vt:lpstr>
      <vt:lpstr>pojazdy</vt:lpstr>
      <vt:lpstr>lokalizacje</vt:lpstr>
      <vt:lpstr>szkodowość</vt:lpstr>
      <vt:lpstr>budynki!Obszar_wydruku</vt:lpstr>
      <vt:lpstr>'elektronika '!Obszar_wydruku</vt:lpstr>
      <vt:lpstr>'informacje ogólne'!Obszar_wydruku</vt:lpstr>
      <vt:lpstr>lokalizacje!Obszar_wydruku</vt:lpstr>
      <vt:lpstr>pojazdy!Obszar_wydruku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Magda Kowalska</cp:lastModifiedBy>
  <cp:lastPrinted>2023-10-27T07:29:23Z</cp:lastPrinted>
  <dcterms:created xsi:type="dcterms:W3CDTF">2004-04-21T13:58:08Z</dcterms:created>
  <dcterms:modified xsi:type="dcterms:W3CDTF">2023-11-09T11:45:14Z</dcterms:modified>
</cp:coreProperties>
</file>