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i\Desktop\STRZELNICA 21.11.2022r. NOWY PODZIAŁ\Część nr 3 - ROBOTY DROGOWE\"/>
    </mc:Choice>
  </mc:AlternateContent>
  <xr:revisionPtr revIDLastSave="0" documentId="13_ncr:1_{60CC311E-5ED9-4B63-861C-D36AC66803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6" r:id="rId1"/>
    <sheet name="Strona TYT." sheetId="7" r:id="rId2"/>
  </sheets>
  <definedNames>
    <definedName name="_xlnm.Print_Area" localSheetId="0">'Kosztorys OFERTOWY'!$B$1:$H$36</definedName>
    <definedName name="_xlnm.Print_Area" localSheetId="1">'Strona TYT.'!$B$1:$E$27</definedName>
    <definedName name="x">'Kosztorys OFERTOWY'!$J$2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6" l="1"/>
  <c r="H10" i="6" s="1"/>
  <c r="F11" i="6"/>
  <c r="H11" i="6" s="1"/>
  <c r="F12" i="6"/>
  <c r="F13" i="6" s="1"/>
  <c r="H13" i="6" s="1"/>
  <c r="F15" i="6"/>
  <c r="F16" i="6"/>
  <c r="H16" i="6" s="1"/>
  <c r="F17" i="6"/>
  <c r="F19" i="6"/>
  <c r="H19" i="6" s="1"/>
  <c r="H17" i="6"/>
  <c r="F31" i="6"/>
  <c r="H31" i="6" s="1"/>
  <c r="H30" i="6"/>
  <c r="H29" i="6"/>
  <c r="F26" i="6"/>
  <c r="F27" i="6" s="1"/>
  <c r="H27" i="6" s="1"/>
  <c r="F25" i="6"/>
  <c r="H25" i="6" s="1"/>
  <c r="H24" i="6"/>
  <c r="H8" i="6"/>
  <c r="H22" i="6"/>
  <c r="H7" i="6"/>
  <c r="H15" i="6" l="1"/>
  <c r="F32" i="6"/>
  <c r="H26" i="6"/>
  <c r="H12" i="6"/>
  <c r="H32" i="6" l="1"/>
  <c r="F33" i="6"/>
  <c r="H33" i="6" s="1"/>
  <c r="H34" i="6" l="1"/>
  <c r="H35" i="6" l="1"/>
  <c r="E11" i="7"/>
  <c r="H36" i="6" l="1"/>
  <c r="E13" i="7" s="1"/>
  <c r="E12" i="7"/>
</calcChain>
</file>

<file path=xl/sharedStrings.xml><?xml version="1.0" encoding="utf-8"?>
<sst xmlns="http://schemas.openxmlformats.org/spreadsheetml/2006/main" count="108" uniqueCount="73">
  <si>
    <t>Lp.</t>
  </si>
  <si>
    <t>Opis i wyliczenia</t>
  </si>
  <si>
    <t>j.m.</t>
  </si>
  <si>
    <t>Ilość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</si>
  <si>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</si>
  <si>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</si>
  <si>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</si>
  <si>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</si>
  <si>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</si>
  <si>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</si>
  <si>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</si>
  <si>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</si>
  <si>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</si>
  <si>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</si>
  <si>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</si>
  <si>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</si>
  <si>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</si>
  <si>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</si>
  <si>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</si>
  <si>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</si>
  <si>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</si>
  <si>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</si>
  <si>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</si>
  <si>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</si>
  <si>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</si>
  <si>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</si>
  <si>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t>Sporządził :</t>
  </si>
  <si>
    <t>Cena jednostkowa netto</t>
  </si>
  <si>
    <t>Wartość netto</t>
  </si>
  <si>
    <r>
      <rPr>
        <i/>
        <sz val="11"/>
        <rFont val="Arial Narrow"/>
        <family val="2"/>
        <charset val="238"/>
      </rPr>
      <t>Inwestor :</t>
    </r>
    <r>
      <rPr>
        <sz val="11"/>
        <rFont val="Arial Narrow"/>
        <family val="2"/>
        <charset val="238"/>
      </rPr>
      <t xml:space="preserve"> </t>
    </r>
    <r>
      <rPr>
        <b/>
        <i/>
        <sz val="11"/>
        <rFont val="Arial Narrow"/>
        <family val="2"/>
        <charset val="238"/>
      </rPr>
      <t>Nadleśnictwo Radom; ul. Janiszewska 48; 26-600 Radom</t>
    </r>
  </si>
  <si>
    <t>D-01.02.01.</t>
  </si>
  <si>
    <t>D-04.01.01.</t>
  </si>
  <si>
    <t>D-04.04.02.</t>
  </si>
  <si>
    <t>Nr SST</t>
  </si>
  <si>
    <t>1. ROBOTY PRZYGOTOWAWCZE CPV 45100000-8</t>
  </si>
  <si>
    <t>D-01.01.01.</t>
  </si>
  <si>
    <t>Roboty pomiarowe przy liniowych robotach ziemnych wraz z geodezyjną dokumentacją powykonawczą - trasa drogi w terenie równinnym</t>
  </si>
  <si>
    <t xml:space="preserve">km </t>
  </si>
  <si>
    <t>Mechaniczne karczowanie krzaków i poszycia wraz z wywiezieniem i utylizacją materiału.</t>
  </si>
  <si>
    <t>D-02.01.01.</t>
  </si>
  <si>
    <t>Usunięcie warstwy ziemi urodzajnej o średniej gr 15 cm wraz ze ścinką poboczy, z odwozem.</t>
  </si>
  <si>
    <t>Wykopy oraz przekopy  wykonywane koparkami przedsiębiernymi  z odwozem</t>
  </si>
  <si>
    <t>Wykopy oraz przekopy wykonywane koparkami przedsiębiernymi z transportem materiału na nasyp /pozyskanie materiału z dokopu/</t>
  </si>
  <si>
    <t>D-02.03.01.</t>
  </si>
  <si>
    <t xml:space="preserve">Formowanie i zagęszczanie nasypów o wys. do 3.0 m z gruntu G1 </t>
  </si>
  <si>
    <t>D-08.03.01.</t>
  </si>
  <si>
    <t>Obrzeża betonowe o wymiarach 8x30 cm wraz z wykonaniem ławy betonowej z oporem -  beton C 12/15</t>
  </si>
  <si>
    <t xml:space="preserve">m </t>
  </si>
  <si>
    <t>Wykonanie podłoża pod konstrukcję drogi.</t>
  </si>
  <si>
    <t>D-08.02.02.</t>
  </si>
  <si>
    <t>Humusowanie skarp i powierzchni płaskich z obsianiem trawą - gr warstwy humusu 10 cm</t>
  </si>
  <si>
    <t>suma netto</t>
  </si>
  <si>
    <t>vat 23%</t>
  </si>
  <si>
    <t>suma brutto</t>
  </si>
  <si>
    <t>2. ROBOTY ZIEMNE CPV 45111200-0</t>
  </si>
  <si>
    <t>3. KONSTRUKCJA DROGI CPV 45233253-7</t>
  </si>
  <si>
    <t>5. ROBOTY WYKOŃCZENIOWE CPV 45236000-0</t>
  </si>
  <si>
    <t>ODCINKI DROGI DOJAZDOWEJ Z KRUSZYWA</t>
  </si>
  <si>
    <t>NAWIERZCHNIA Z KOSTKI BRUKOWEJ</t>
  </si>
  <si>
    <t>m2</t>
  </si>
  <si>
    <t>Roboty pomiarowe przy liniowych robotach ziemnych wraz z geodezyjną dokumentacją powykonawczą</t>
  </si>
  <si>
    <r>
      <t>m</t>
    </r>
    <r>
      <rPr>
        <i/>
        <vertAlign val="superscript"/>
        <sz val="10"/>
        <rFont val="Arial Narrow"/>
        <family val="2"/>
        <charset val="238"/>
      </rPr>
      <t>2</t>
    </r>
  </si>
  <si>
    <r>
      <t>m</t>
    </r>
    <r>
      <rPr>
        <i/>
        <vertAlign val="superscript"/>
        <sz val="10"/>
        <rFont val="Arial Narrow"/>
        <family val="2"/>
        <charset val="238"/>
      </rPr>
      <t>3</t>
    </r>
  </si>
  <si>
    <t>Wykonanie podłoża pod konstrukcję chodników / placów.</t>
  </si>
  <si>
    <t xml:space="preserve">Warstwa  z kruszywa łamanego stabilizowanego mechanicznie 31,5/63 gr. 15cm </t>
  </si>
  <si>
    <t xml:space="preserve">3. KONSTRUKCJA NAWIERZCHNI CHODNIKÓW / PLACY CPV 45233252-0 </t>
  </si>
  <si>
    <t>Nawierzchnia z kostki brukowej betonowej 6 cm kolor behaton na podsypce cem-piask 1:4 gr. 3 cm</t>
  </si>
  <si>
    <t xml:space="preserve">Warstwa  z kruszywa łamanego stabilizowanego mechanicznie 0/31,5 gr. 10cm </t>
  </si>
  <si>
    <t>3.</t>
  </si>
  <si>
    <t xml:space="preserve">Warstwa z kruszywa łamanego stabilizowanego mechanicznie 0/31,5 z zamiałowaniem kruszywem 0/4mm - gr. 10cm </t>
  </si>
  <si>
    <t>KOSZTORYS OFERTOWY</t>
  </si>
  <si>
    <r>
      <rPr>
        <i/>
        <sz val="14"/>
        <rFont val="Arial Narrow"/>
        <family val="2"/>
        <charset val="238"/>
      </rPr>
      <t>Nazwa inwestycji:</t>
    </r>
    <r>
      <rPr>
        <b/>
        <i/>
        <sz val="14"/>
        <rFont val="Arial Narrow"/>
        <family val="2"/>
        <charset val="238"/>
      </rPr>
      <t xml:space="preserve"> „Przebudowa strzelnicy w leśnictwie Jedlnia -Część 3 - ROBOTY DROGOWE”</t>
    </r>
  </si>
  <si>
    <t>„Przebudowa strzelnicy w leśnictwie Jedlnia -Część 3 - ROBOTY DROGOWE”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</si>
</sst>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#,##0.00\ &quot;zł&quot;"/>
    <numFmt numFmtId="166" formatCode="#,##0.00*2"/>
    <numFmt numFmtId="167" formatCode="_-* #,##0.00\ [$zł-415]_-;\-* #,##0.00\ [$zł-415]_-;_-* &quot;-&quot;??\ [$zł-415]_-;_-@_-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b/>
      <i/>
      <sz val="13.5"/>
      <color rgb="FFFF0000"/>
      <name val="Arial Narrow"/>
      <family val="2"/>
      <charset val="238"/>
    </font>
    <font>
      <b/>
      <i/>
      <sz val="10"/>
      <color rgb="FFFF000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6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9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3.5"/>
      <name val="Arial Narrow"/>
      <family val="2"/>
      <charset val="238"/>
    </font>
    <font>
      <b/>
      <i/>
      <sz val="11"/>
      <name val="Arial Narrow"/>
      <family val="2"/>
      <charset val="238"/>
    </font>
    <font>
      <i/>
      <sz val="1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b/>
      <i/>
      <sz val="8"/>
      <name val="Arial Narrow"/>
      <family val="2"/>
      <charset val="238"/>
    </font>
    <font>
      <i/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i/>
      <vertAlign val="superscript"/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8" fillId="0" borderId="0" xfId="0" applyFont="1" applyAlignment="1">
      <alignment horizontal="justify" vertical="center"/>
    </xf>
    <xf numFmtId="0" fontId="11" fillId="0" borderId="0" xfId="0" applyFont="1"/>
    <xf numFmtId="0" fontId="12" fillId="0" borderId="0" xfId="0" applyFont="1" applyAlignment="1">
      <alignment horizontal="left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top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7" fillId="0" borderId="0" xfId="0" applyFont="1"/>
    <xf numFmtId="0" fontId="20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9" fillId="2" borderId="2" xfId="0" applyFont="1" applyFill="1" applyBorder="1" applyAlignment="1">
      <alignment vertical="center"/>
    </xf>
    <xf numFmtId="0" fontId="19" fillId="2" borderId="4" xfId="0" applyFont="1" applyFill="1" applyBorder="1" applyAlignment="1">
      <alignment vertical="center"/>
    </xf>
    <xf numFmtId="0" fontId="19" fillId="2" borderId="3" xfId="0" applyFont="1" applyFill="1" applyBorder="1" applyAlignment="1">
      <alignment vertical="center"/>
    </xf>
    <xf numFmtId="164" fontId="19" fillId="2" borderId="1" xfId="1" applyFont="1" applyFill="1" applyBorder="1" applyAlignment="1">
      <alignment vertical="center"/>
    </xf>
    <xf numFmtId="0" fontId="21" fillId="0" borderId="0" xfId="0" applyFont="1"/>
    <xf numFmtId="0" fontId="12" fillId="0" borderId="0" xfId="0" applyFont="1"/>
    <xf numFmtId="10" fontId="12" fillId="0" borderId="0" xfId="0" applyNumberFormat="1" applyFont="1"/>
    <xf numFmtId="10" fontId="12" fillId="0" borderId="0" xfId="2" applyNumberFormat="1" applyFont="1"/>
    <xf numFmtId="0" fontId="22" fillId="0" borderId="0" xfId="0" applyFont="1" applyAlignment="1">
      <alignment wrapText="1"/>
    </xf>
    <xf numFmtId="0" fontId="11" fillId="0" borderId="0" xfId="0" applyFont="1" applyAlignment="1">
      <alignment wrapText="1"/>
    </xf>
    <xf numFmtId="164" fontId="14" fillId="0" borderId="0" xfId="1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center" vertical="center" wrapText="1"/>
    </xf>
    <xf numFmtId="2" fontId="22" fillId="0" borderId="20" xfId="0" applyNumberFormat="1" applyFont="1" applyBorder="1" applyAlignment="1">
      <alignment horizontal="center" vertical="center"/>
    </xf>
    <xf numFmtId="4" fontId="22" fillId="0" borderId="20" xfId="0" applyNumberFormat="1" applyFont="1" applyBorder="1" applyAlignment="1">
      <alignment horizontal="center" vertical="center"/>
    </xf>
    <xf numFmtId="167" fontId="22" fillId="0" borderId="21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4" fontId="25" fillId="0" borderId="14" xfId="0" applyNumberFormat="1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2" fontId="22" fillId="0" borderId="8" xfId="0" applyNumberFormat="1" applyFont="1" applyBorder="1" applyAlignment="1">
      <alignment horizontal="center" vertical="center"/>
    </xf>
    <xf numFmtId="4" fontId="22" fillId="0" borderId="8" xfId="0" applyNumberFormat="1" applyFont="1" applyBorder="1" applyAlignment="1">
      <alignment horizontal="center" vertical="center"/>
    </xf>
    <xf numFmtId="167" fontId="22" fillId="0" borderId="9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167" fontId="22" fillId="0" borderId="6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left" vertical="center" wrapText="1"/>
    </xf>
    <xf numFmtId="166" fontId="22" fillId="0" borderId="1" xfId="0" applyNumberFormat="1" applyFont="1" applyBorder="1" applyAlignment="1">
      <alignment horizontal="center" vertical="center" wrapText="1"/>
    </xf>
    <xf numFmtId="2" fontId="15" fillId="0" borderId="0" xfId="0" applyNumberFormat="1" applyFont="1"/>
    <xf numFmtId="0" fontId="26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166" fontId="22" fillId="0" borderId="11" xfId="0" applyNumberFormat="1" applyFont="1" applyBorder="1" applyAlignment="1">
      <alignment horizontal="center" vertical="center" wrapText="1"/>
    </xf>
    <xf numFmtId="2" fontId="22" fillId="0" borderId="11" xfId="0" applyNumberFormat="1" applyFont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167" fontId="22" fillId="0" borderId="38" xfId="0" applyNumberFormat="1" applyFont="1" applyBorder="1" applyAlignment="1">
      <alignment horizontal="center" vertical="center"/>
    </xf>
    <xf numFmtId="165" fontId="19" fillId="0" borderId="29" xfId="0" applyNumberFormat="1" applyFont="1" applyBorder="1" applyAlignment="1">
      <alignment vertical="center" wrapText="1"/>
    </xf>
    <xf numFmtId="165" fontId="19" fillId="0" borderId="32" xfId="0" applyNumberFormat="1" applyFont="1" applyBorder="1" applyAlignment="1">
      <alignment vertical="center"/>
    </xf>
    <xf numFmtId="0" fontId="26" fillId="0" borderId="39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left" vertical="center" wrapText="1"/>
    </xf>
    <xf numFmtId="166" fontId="22" fillId="0" borderId="40" xfId="0" applyNumberFormat="1" applyFont="1" applyBorder="1" applyAlignment="1">
      <alignment horizontal="center" vertical="center" wrapText="1"/>
    </xf>
    <xf numFmtId="4" fontId="22" fillId="0" borderId="40" xfId="0" applyNumberFormat="1" applyFont="1" applyBorder="1" applyAlignment="1">
      <alignment horizontal="center" vertical="center"/>
    </xf>
    <xf numFmtId="167" fontId="22" fillId="0" borderId="41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left" vertical="center" wrapText="1"/>
    </xf>
    <xf numFmtId="166" fontId="22" fillId="0" borderId="43" xfId="0" applyNumberFormat="1" applyFont="1" applyBorder="1" applyAlignment="1">
      <alignment horizontal="center" vertical="center" wrapText="1"/>
    </xf>
    <xf numFmtId="2" fontId="22" fillId="0" borderId="43" xfId="0" applyNumberFormat="1" applyFont="1" applyBorder="1" applyAlignment="1">
      <alignment horizontal="center" vertical="center"/>
    </xf>
    <xf numFmtId="4" fontId="22" fillId="0" borderId="43" xfId="0" applyNumberFormat="1" applyFont="1" applyBorder="1" applyAlignment="1">
      <alignment horizontal="center" vertical="center"/>
    </xf>
    <xf numFmtId="167" fontId="22" fillId="0" borderId="44" xfId="0" applyNumberFormat="1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27" fillId="4" borderId="30" xfId="0" applyFont="1" applyFill="1" applyBorder="1" applyAlignment="1">
      <alignment horizontal="center" vertical="center"/>
    </xf>
    <xf numFmtId="0" fontId="27" fillId="4" borderId="37" xfId="0" applyFont="1" applyFill="1" applyBorder="1" applyAlignment="1">
      <alignment horizontal="center" vertical="center"/>
    </xf>
    <xf numFmtId="0" fontId="27" fillId="4" borderId="31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27" fillId="4" borderId="33" xfId="0" applyFont="1" applyFill="1" applyBorder="1" applyAlignment="1">
      <alignment horizontal="center" vertical="center"/>
    </xf>
    <xf numFmtId="0" fontId="27" fillId="4" borderId="34" xfId="0" applyFont="1" applyFill="1" applyBorder="1" applyAlignment="1">
      <alignment horizontal="center" vertical="center"/>
    </xf>
    <xf numFmtId="0" fontId="27" fillId="4" borderId="35" xfId="0" applyFont="1" applyFill="1" applyBorder="1" applyAlignment="1">
      <alignment horizontal="center" vertical="center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tabSelected="1" view="pageBreakPreview" zoomScale="115" zoomScaleNormal="75" zoomScaleSheetLayoutView="115" zoomScalePageLayoutView="85" workbookViewId="0">
      <selection activeCell="D11" sqref="D11"/>
    </sheetView>
  </sheetViews>
  <sheetFormatPr defaultRowHeight="16.5" x14ac:dyDescent="0.3"/>
  <cols>
    <col min="1" max="1" width="13.85546875" style="11" customWidth="1"/>
    <col min="2" max="2" width="3.85546875" style="7" customWidth="1"/>
    <col min="3" max="3" width="9.42578125" style="7" customWidth="1"/>
    <col min="4" max="4" width="48" style="8" customWidth="1"/>
    <col min="5" max="5" width="4.7109375" style="9" customWidth="1"/>
    <col min="6" max="6" width="10.5703125" style="26" customWidth="1"/>
    <col min="7" max="7" width="10.5703125" style="10" customWidth="1"/>
    <col min="8" max="8" width="12.85546875" style="7" customWidth="1"/>
    <col min="9" max="16384" width="9.140625" style="11"/>
  </cols>
  <sheetData>
    <row r="1" spans="2:11" ht="5.0999999999999996" customHeight="1" x14ac:dyDescent="0.3"/>
    <row r="2" spans="2:11" ht="15.75" customHeight="1" x14ac:dyDescent="0.3">
      <c r="B2" s="97" t="s">
        <v>70</v>
      </c>
      <c r="C2" s="97"/>
      <c r="D2" s="97"/>
      <c r="E2" s="97"/>
      <c r="F2" s="97"/>
      <c r="G2" s="97"/>
      <c r="H2" s="97"/>
    </row>
    <row r="3" spans="2:11" ht="17.25" customHeight="1" thickBot="1" x14ac:dyDescent="0.35">
      <c r="B3" s="98" t="s">
        <v>72</v>
      </c>
      <c r="C3" s="98"/>
      <c r="D3" s="98"/>
      <c r="E3" s="98"/>
      <c r="F3" s="98"/>
      <c r="G3" s="98"/>
      <c r="H3" s="98"/>
    </row>
    <row r="4" spans="2:11" s="12" customFormat="1" ht="37.5" customHeight="1" thickBot="1" x14ac:dyDescent="0.35">
      <c r="B4" s="32" t="s">
        <v>0</v>
      </c>
      <c r="C4" s="42" t="s">
        <v>33</v>
      </c>
      <c r="D4" s="43" t="s">
        <v>1</v>
      </c>
      <c r="E4" s="44" t="s">
        <v>2</v>
      </c>
      <c r="F4" s="45" t="s">
        <v>3</v>
      </c>
      <c r="G4" s="46" t="s">
        <v>27</v>
      </c>
      <c r="H4" s="47" t="s">
        <v>28</v>
      </c>
    </row>
    <row r="5" spans="2:11" s="12" customFormat="1" ht="14.25" customHeight="1" thickBot="1" x14ac:dyDescent="0.35">
      <c r="B5" s="114" t="s">
        <v>57</v>
      </c>
      <c r="C5" s="115"/>
      <c r="D5" s="115"/>
      <c r="E5" s="115"/>
      <c r="F5" s="115"/>
      <c r="G5" s="115"/>
      <c r="H5" s="116"/>
    </row>
    <row r="6" spans="2:11" ht="16.5" customHeight="1" thickBot="1" x14ac:dyDescent="0.35">
      <c r="B6" s="32"/>
      <c r="C6" s="33"/>
      <c r="D6" s="34" t="s">
        <v>34</v>
      </c>
      <c r="E6" s="102"/>
      <c r="F6" s="103"/>
      <c r="G6" s="103"/>
      <c r="H6" s="104"/>
      <c r="K6" s="13"/>
    </row>
    <row r="7" spans="2:11" ht="44.25" customHeight="1" x14ac:dyDescent="0.3">
      <c r="B7" s="35" t="s">
        <v>4</v>
      </c>
      <c r="C7" s="36" t="s">
        <v>35</v>
      </c>
      <c r="D7" s="37" t="s">
        <v>36</v>
      </c>
      <c r="E7" s="38" t="s">
        <v>37</v>
      </c>
      <c r="F7" s="39">
        <v>0.1</v>
      </c>
      <c r="G7" s="40"/>
      <c r="H7" s="41">
        <f>ROUND(F7*G7,2)</f>
        <v>0</v>
      </c>
      <c r="K7" s="13"/>
    </row>
    <row r="8" spans="2:11" ht="31.5" customHeight="1" thickBot="1" x14ac:dyDescent="0.35">
      <c r="B8" s="50" t="s">
        <v>5</v>
      </c>
      <c r="C8" s="51" t="s">
        <v>30</v>
      </c>
      <c r="D8" s="52" t="s">
        <v>38</v>
      </c>
      <c r="E8" s="53" t="s">
        <v>61</v>
      </c>
      <c r="F8" s="54">
        <v>565</v>
      </c>
      <c r="G8" s="55"/>
      <c r="H8" s="56">
        <f>ROUND(F8*G8,2)</f>
        <v>0</v>
      </c>
    </row>
    <row r="9" spans="2:11" s="12" customFormat="1" ht="17.25" customHeight="1" thickBot="1" x14ac:dyDescent="0.35">
      <c r="B9" s="57"/>
      <c r="C9" s="48"/>
      <c r="D9" s="49" t="s">
        <v>54</v>
      </c>
      <c r="E9" s="105"/>
      <c r="F9" s="106"/>
      <c r="G9" s="106"/>
      <c r="H9" s="107"/>
      <c r="K9" s="11"/>
    </row>
    <row r="10" spans="2:11" s="12" customFormat="1" ht="25.5" customHeight="1" x14ac:dyDescent="0.3">
      <c r="B10" s="35" t="s">
        <v>68</v>
      </c>
      <c r="C10" s="36" t="s">
        <v>39</v>
      </c>
      <c r="D10" s="37" t="s">
        <v>40</v>
      </c>
      <c r="E10" s="58" t="s">
        <v>61</v>
      </c>
      <c r="F10" s="39">
        <f>700</f>
        <v>700</v>
      </c>
      <c r="G10" s="40"/>
      <c r="H10" s="41">
        <f t="shared" ref="H10:H17" si="0">ROUND(F10*G10,2)</f>
        <v>0</v>
      </c>
      <c r="K10" s="11"/>
    </row>
    <row r="11" spans="2:11" s="12" customFormat="1" ht="27.75" customHeight="1" x14ac:dyDescent="0.3">
      <c r="B11" s="59" t="s">
        <v>6</v>
      </c>
      <c r="C11" s="60" t="s">
        <v>39</v>
      </c>
      <c r="D11" s="61" t="s">
        <v>41</v>
      </c>
      <c r="E11" s="62" t="s">
        <v>62</v>
      </c>
      <c r="F11" s="63">
        <f>(700)*0.15</f>
        <v>105</v>
      </c>
      <c r="G11" s="64"/>
      <c r="H11" s="65">
        <f t="shared" si="0"/>
        <v>0</v>
      </c>
      <c r="K11" s="11"/>
    </row>
    <row r="12" spans="2:11" ht="30" customHeight="1" x14ac:dyDescent="0.3">
      <c r="B12" s="59" t="s">
        <v>7</v>
      </c>
      <c r="C12" s="60" t="s">
        <v>39</v>
      </c>
      <c r="D12" s="61" t="s">
        <v>42</v>
      </c>
      <c r="E12" s="62" t="s">
        <v>62</v>
      </c>
      <c r="F12" s="63">
        <f>(700)*0.15</f>
        <v>105</v>
      </c>
      <c r="G12" s="64"/>
      <c r="H12" s="65">
        <f t="shared" si="0"/>
        <v>0</v>
      </c>
    </row>
    <row r="13" spans="2:11" ht="15" customHeight="1" thickBot="1" x14ac:dyDescent="0.35">
      <c r="B13" s="50" t="s">
        <v>8</v>
      </c>
      <c r="C13" s="51" t="s">
        <v>43</v>
      </c>
      <c r="D13" s="52" t="s">
        <v>44</v>
      </c>
      <c r="E13" s="66" t="s">
        <v>62</v>
      </c>
      <c r="F13" s="54">
        <f>F12</f>
        <v>105</v>
      </c>
      <c r="G13" s="55"/>
      <c r="H13" s="56">
        <f t="shared" si="0"/>
        <v>0</v>
      </c>
    </row>
    <row r="14" spans="2:11" ht="15" customHeight="1" thickBot="1" x14ac:dyDescent="0.35">
      <c r="B14" s="86"/>
      <c r="C14" s="87"/>
      <c r="D14" s="69" t="s">
        <v>55</v>
      </c>
      <c r="E14" s="99"/>
      <c r="F14" s="100"/>
      <c r="G14" s="100"/>
      <c r="H14" s="101"/>
    </row>
    <row r="15" spans="2:11" x14ac:dyDescent="0.3">
      <c r="B15" s="80" t="s">
        <v>9</v>
      </c>
      <c r="C15" s="81" t="s">
        <v>31</v>
      </c>
      <c r="D15" s="82" t="s">
        <v>48</v>
      </c>
      <c r="E15" s="83" t="s">
        <v>61</v>
      </c>
      <c r="F15" s="92">
        <f>70*5.3+8.8*5.3</f>
        <v>417.64</v>
      </c>
      <c r="G15" s="84"/>
      <c r="H15" s="85">
        <f t="shared" ref="H15" si="1">ROUND(F15*G15,2)</f>
        <v>0</v>
      </c>
    </row>
    <row r="16" spans="2:11" ht="25.5" x14ac:dyDescent="0.3">
      <c r="B16" s="59" t="s">
        <v>10</v>
      </c>
      <c r="C16" s="60" t="s">
        <v>32</v>
      </c>
      <c r="D16" s="61" t="s">
        <v>64</v>
      </c>
      <c r="E16" s="70" t="s">
        <v>61</v>
      </c>
      <c r="F16" s="63">
        <f>F15</f>
        <v>417.64</v>
      </c>
      <c r="G16" s="64"/>
      <c r="H16" s="65">
        <f t="shared" si="0"/>
        <v>0</v>
      </c>
    </row>
    <row r="17" spans="1:8" ht="26.25" thickBot="1" x14ac:dyDescent="0.35">
      <c r="B17" s="88" t="s">
        <v>11</v>
      </c>
      <c r="C17" s="89" t="s">
        <v>32</v>
      </c>
      <c r="D17" s="90" t="s">
        <v>69</v>
      </c>
      <c r="E17" s="91" t="s">
        <v>61</v>
      </c>
      <c r="F17" s="92">
        <f>70*5+8.6*5</f>
        <v>393</v>
      </c>
      <c r="G17" s="93"/>
      <c r="H17" s="94">
        <f t="shared" si="0"/>
        <v>0</v>
      </c>
    </row>
    <row r="18" spans="1:8" ht="15" customHeight="1" thickBot="1" x14ac:dyDescent="0.35">
      <c r="B18" s="86"/>
      <c r="C18" s="87"/>
      <c r="D18" s="69" t="s">
        <v>56</v>
      </c>
      <c r="E18" s="99"/>
      <c r="F18" s="100"/>
      <c r="G18" s="100"/>
      <c r="H18" s="101"/>
    </row>
    <row r="19" spans="1:8" ht="26.25" thickBot="1" x14ac:dyDescent="0.35">
      <c r="B19" s="72" t="s">
        <v>12</v>
      </c>
      <c r="C19" s="33" t="s">
        <v>43</v>
      </c>
      <c r="D19" s="73" t="s">
        <v>50</v>
      </c>
      <c r="E19" s="74" t="s">
        <v>61</v>
      </c>
      <c r="F19" s="75">
        <f>70*0.5*2</f>
        <v>70</v>
      </c>
      <c r="G19" s="76"/>
      <c r="H19" s="77">
        <f t="shared" ref="H19" si="2">ROUND(F19*G19,2)</f>
        <v>0</v>
      </c>
    </row>
    <row r="20" spans="1:8" ht="14.25" customHeight="1" thickBot="1" x14ac:dyDescent="0.35">
      <c r="B20" s="108" t="s">
        <v>58</v>
      </c>
      <c r="C20" s="109"/>
      <c r="D20" s="109"/>
      <c r="E20" s="109"/>
      <c r="F20" s="109"/>
      <c r="G20" s="109"/>
      <c r="H20" s="110"/>
    </row>
    <row r="21" spans="1:8" ht="17.25" thickBot="1" x14ac:dyDescent="0.35">
      <c r="B21" s="32"/>
      <c r="C21" s="33"/>
      <c r="D21" s="34" t="s">
        <v>34</v>
      </c>
      <c r="E21" s="102"/>
      <c r="F21" s="103"/>
      <c r="G21" s="103"/>
      <c r="H21" s="104"/>
    </row>
    <row r="22" spans="1:8" ht="27.75" customHeight="1" x14ac:dyDescent="0.3">
      <c r="B22" s="35" t="s">
        <v>13</v>
      </c>
      <c r="C22" s="36" t="s">
        <v>35</v>
      </c>
      <c r="D22" s="37" t="s">
        <v>60</v>
      </c>
      <c r="E22" s="38" t="s">
        <v>59</v>
      </c>
      <c r="F22" s="39">
        <v>320</v>
      </c>
      <c r="G22" s="40"/>
      <c r="H22" s="41">
        <f>ROUND(F22*G22,2)</f>
        <v>0</v>
      </c>
    </row>
    <row r="23" spans="1:8" ht="12.75" customHeight="1" thickBot="1" x14ac:dyDescent="0.35">
      <c r="B23" s="57"/>
      <c r="C23" s="48"/>
      <c r="D23" s="49" t="s">
        <v>54</v>
      </c>
      <c r="E23" s="105"/>
      <c r="F23" s="106"/>
      <c r="G23" s="106"/>
      <c r="H23" s="107"/>
    </row>
    <row r="24" spans="1:8" ht="28.5" customHeight="1" x14ac:dyDescent="0.3">
      <c r="B24" s="35" t="s">
        <v>14</v>
      </c>
      <c r="C24" s="36" t="s">
        <v>39</v>
      </c>
      <c r="D24" s="37" t="s">
        <v>40</v>
      </c>
      <c r="E24" s="58" t="s">
        <v>61</v>
      </c>
      <c r="F24" s="39">
        <v>320</v>
      </c>
      <c r="G24" s="40"/>
      <c r="H24" s="41">
        <f t="shared" ref="H24:H27" si="3">ROUND(F24*G24,2)</f>
        <v>0</v>
      </c>
    </row>
    <row r="25" spans="1:8" ht="28.5" customHeight="1" x14ac:dyDescent="0.3">
      <c r="B25" s="59" t="s">
        <v>15</v>
      </c>
      <c r="C25" s="60" t="s">
        <v>39</v>
      </c>
      <c r="D25" s="61" t="s">
        <v>41</v>
      </c>
      <c r="E25" s="62" t="s">
        <v>62</v>
      </c>
      <c r="F25" s="63">
        <f>(320)*0.15</f>
        <v>48</v>
      </c>
      <c r="G25" s="64"/>
      <c r="H25" s="65">
        <f t="shared" si="3"/>
        <v>0</v>
      </c>
    </row>
    <row r="26" spans="1:8" ht="28.5" customHeight="1" x14ac:dyDescent="0.3">
      <c r="B26" s="59" t="s">
        <v>16</v>
      </c>
      <c r="C26" s="60" t="s">
        <v>39</v>
      </c>
      <c r="D26" s="61" t="s">
        <v>42</v>
      </c>
      <c r="E26" s="62" t="s">
        <v>62</v>
      </c>
      <c r="F26" s="63">
        <f>(320)*0.15</f>
        <v>48</v>
      </c>
      <c r="G26" s="64"/>
      <c r="H26" s="65">
        <f t="shared" si="3"/>
        <v>0</v>
      </c>
    </row>
    <row r="27" spans="1:8" ht="28.5" customHeight="1" thickBot="1" x14ac:dyDescent="0.35">
      <c r="B27" s="50" t="s">
        <v>17</v>
      </c>
      <c r="C27" s="51" t="s">
        <v>43</v>
      </c>
      <c r="D27" s="52" t="s">
        <v>44</v>
      </c>
      <c r="E27" s="66" t="s">
        <v>62</v>
      </c>
      <c r="F27" s="54">
        <f>F26</f>
        <v>48</v>
      </c>
      <c r="G27" s="55"/>
      <c r="H27" s="56">
        <f t="shared" si="3"/>
        <v>0</v>
      </c>
    </row>
    <row r="28" spans="1:8" ht="28.5" customHeight="1" thickBot="1" x14ac:dyDescent="0.35">
      <c r="B28" s="67"/>
      <c r="C28" s="68"/>
      <c r="D28" s="69" t="s">
        <v>65</v>
      </c>
      <c r="E28" s="111"/>
      <c r="F28" s="112"/>
      <c r="G28" s="112"/>
      <c r="H28" s="113"/>
    </row>
    <row r="29" spans="1:8" ht="24.75" customHeight="1" x14ac:dyDescent="0.3">
      <c r="B29" s="35" t="s">
        <v>18</v>
      </c>
      <c r="C29" s="36" t="s">
        <v>45</v>
      </c>
      <c r="D29" s="37" t="s">
        <v>46</v>
      </c>
      <c r="E29" s="38" t="s">
        <v>47</v>
      </c>
      <c r="F29" s="39">
        <v>175</v>
      </c>
      <c r="G29" s="40"/>
      <c r="H29" s="41">
        <f t="shared" ref="H29:H33" si="4">ROUND(F29*G29,2)</f>
        <v>0</v>
      </c>
    </row>
    <row r="30" spans="1:8" ht="24.75" customHeight="1" x14ac:dyDescent="0.3">
      <c r="B30" s="59" t="s">
        <v>19</v>
      </c>
      <c r="C30" s="60" t="s">
        <v>31</v>
      </c>
      <c r="D30" s="61" t="s">
        <v>63</v>
      </c>
      <c r="E30" s="70" t="s">
        <v>61</v>
      </c>
      <c r="F30" s="63">
        <v>320</v>
      </c>
      <c r="G30" s="64"/>
      <c r="H30" s="65">
        <f t="shared" si="4"/>
        <v>0</v>
      </c>
    </row>
    <row r="31" spans="1:8" ht="24.75" customHeight="1" x14ac:dyDescent="0.3">
      <c r="A31" s="71"/>
      <c r="B31" s="59" t="s">
        <v>20</v>
      </c>
      <c r="C31" s="60" t="s">
        <v>32</v>
      </c>
      <c r="D31" s="61" t="s">
        <v>64</v>
      </c>
      <c r="E31" s="70" t="s">
        <v>61</v>
      </c>
      <c r="F31" s="63">
        <f>F30</f>
        <v>320</v>
      </c>
      <c r="G31" s="64"/>
      <c r="H31" s="65">
        <f t="shared" si="4"/>
        <v>0</v>
      </c>
    </row>
    <row r="32" spans="1:8" ht="24.75" customHeight="1" x14ac:dyDescent="0.3">
      <c r="B32" s="59" t="s">
        <v>21</v>
      </c>
      <c r="C32" s="60" t="s">
        <v>32</v>
      </c>
      <c r="D32" s="61" t="s">
        <v>67</v>
      </c>
      <c r="E32" s="70" t="s">
        <v>61</v>
      </c>
      <c r="F32" s="63">
        <f>F31</f>
        <v>320</v>
      </c>
      <c r="G32" s="64"/>
      <c r="H32" s="65">
        <f t="shared" si="4"/>
        <v>0</v>
      </c>
    </row>
    <row r="33" spans="2:8" ht="24.75" customHeight="1" thickBot="1" x14ac:dyDescent="0.35">
      <c r="B33" s="50" t="s">
        <v>22</v>
      </c>
      <c r="C33" s="51" t="s">
        <v>49</v>
      </c>
      <c r="D33" s="52" t="s">
        <v>66</v>
      </c>
      <c r="E33" s="53" t="s">
        <v>61</v>
      </c>
      <c r="F33" s="54">
        <f>F32</f>
        <v>320</v>
      </c>
      <c r="G33" s="55"/>
      <c r="H33" s="56">
        <f t="shared" si="4"/>
        <v>0</v>
      </c>
    </row>
    <row r="34" spans="2:8" ht="13.5" customHeight="1" thickBot="1" x14ac:dyDescent="0.35">
      <c r="B34" s="30"/>
      <c r="C34" s="27"/>
      <c r="D34" s="28"/>
      <c r="E34" s="29"/>
      <c r="F34" s="117" t="s">
        <v>51</v>
      </c>
      <c r="G34" s="118"/>
      <c r="H34" s="78">
        <f>SUM(H7:H33)</f>
        <v>0</v>
      </c>
    </row>
    <row r="35" spans="2:8" ht="13.5" customHeight="1" thickBot="1" x14ac:dyDescent="0.35">
      <c r="B35" s="31"/>
      <c r="C35" s="27"/>
      <c r="D35" s="28"/>
      <c r="E35" s="29"/>
      <c r="F35" s="95" t="s">
        <v>52</v>
      </c>
      <c r="G35" s="96"/>
      <c r="H35" s="78">
        <f>H34*0.23</f>
        <v>0</v>
      </c>
    </row>
    <row r="36" spans="2:8" ht="13.5" customHeight="1" thickBot="1" x14ac:dyDescent="0.35">
      <c r="B36" s="31"/>
      <c r="C36" s="27"/>
      <c r="D36" s="28"/>
      <c r="E36" s="29"/>
      <c r="F36" s="95" t="s">
        <v>53</v>
      </c>
      <c r="G36" s="96"/>
      <c r="H36" s="79">
        <f>H34+H35</f>
        <v>0</v>
      </c>
    </row>
  </sheetData>
  <mergeCells count="14">
    <mergeCell ref="F36:G36"/>
    <mergeCell ref="B2:H2"/>
    <mergeCell ref="B3:H3"/>
    <mergeCell ref="E14:H14"/>
    <mergeCell ref="E6:H6"/>
    <mergeCell ref="E9:H9"/>
    <mergeCell ref="B20:H20"/>
    <mergeCell ref="E21:H21"/>
    <mergeCell ref="E23:H23"/>
    <mergeCell ref="E28:H28"/>
    <mergeCell ref="E18:H18"/>
    <mergeCell ref="B5:H5"/>
    <mergeCell ref="F34:G34"/>
    <mergeCell ref="F35:G3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E27"/>
  <sheetViews>
    <sheetView view="pageBreakPreview" topLeftCell="A4" zoomScale="115" zoomScaleNormal="100" zoomScaleSheetLayoutView="115" workbookViewId="0">
      <selection activeCell="C11" sqref="C11"/>
    </sheetView>
  </sheetViews>
  <sheetFormatPr defaultRowHeight="16.5" x14ac:dyDescent="0.3"/>
  <cols>
    <col min="1" max="1" width="9.140625" style="1"/>
    <col min="2" max="2" width="29.42578125" style="1" customWidth="1"/>
    <col min="3" max="3" width="31.42578125" style="1" customWidth="1"/>
    <col min="4" max="4" width="26.140625" style="1" customWidth="1"/>
    <col min="5" max="5" width="13.42578125" style="1" customWidth="1"/>
    <col min="6" max="16384" width="9.140625" style="1"/>
  </cols>
  <sheetData>
    <row r="3" spans="2:5" x14ac:dyDescent="0.3">
      <c r="B3" s="5"/>
      <c r="C3" s="5"/>
      <c r="D3" s="5"/>
      <c r="E3" s="6"/>
    </row>
    <row r="4" spans="2:5" ht="20.25" x14ac:dyDescent="0.3">
      <c r="B4" s="119" t="s">
        <v>70</v>
      </c>
      <c r="C4" s="119"/>
      <c r="D4" s="119"/>
      <c r="E4" s="119"/>
    </row>
    <row r="5" spans="2:5" ht="29.25" customHeight="1" x14ac:dyDescent="0.3">
      <c r="B5" s="120" t="s">
        <v>71</v>
      </c>
      <c r="C5" s="120"/>
      <c r="D5" s="120"/>
      <c r="E5" s="120"/>
    </row>
    <row r="6" spans="2:5" ht="18" x14ac:dyDescent="0.3">
      <c r="B6" s="2"/>
      <c r="C6" s="3"/>
      <c r="D6" s="3"/>
      <c r="E6" s="3"/>
    </row>
    <row r="7" spans="2:5" ht="18" x14ac:dyDescent="0.3">
      <c r="B7" s="2"/>
      <c r="C7" s="3"/>
      <c r="D7" s="3"/>
      <c r="E7" s="3"/>
    </row>
    <row r="8" spans="2:5" ht="18" x14ac:dyDescent="0.3">
      <c r="B8" s="2"/>
      <c r="C8" s="3"/>
      <c r="D8" s="3"/>
      <c r="E8" s="3"/>
    </row>
    <row r="9" spans="2:5" ht="18" x14ac:dyDescent="0.3">
      <c r="B9" s="14"/>
      <c r="C9" s="15"/>
      <c r="D9" s="15"/>
      <c r="E9" s="15"/>
    </row>
    <row r="10" spans="2:5" ht="18" x14ac:dyDescent="0.3">
      <c r="B10" s="14"/>
      <c r="C10" s="15"/>
      <c r="D10" s="15"/>
      <c r="E10" s="15"/>
    </row>
    <row r="11" spans="2:5" x14ac:dyDescent="0.3">
      <c r="B11" s="16" t="s">
        <v>23</v>
      </c>
      <c r="C11" s="17"/>
      <c r="D11" s="18"/>
      <c r="E11" s="19">
        <f>'Kosztorys OFERTOWY'!H34</f>
        <v>0</v>
      </c>
    </row>
    <row r="12" spans="2:5" x14ac:dyDescent="0.3">
      <c r="B12" s="16" t="s">
        <v>24</v>
      </c>
      <c r="C12" s="17"/>
      <c r="D12" s="18"/>
      <c r="E12" s="19">
        <f>'Kosztorys OFERTOWY'!H35</f>
        <v>0</v>
      </c>
    </row>
    <row r="13" spans="2:5" x14ac:dyDescent="0.3">
      <c r="B13" s="16" t="s">
        <v>25</v>
      </c>
      <c r="C13" s="17"/>
      <c r="D13" s="18"/>
      <c r="E13" s="19">
        <f>'Kosztorys OFERTOWY'!H36</f>
        <v>0</v>
      </c>
    </row>
    <row r="14" spans="2:5" x14ac:dyDescent="0.3">
      <c r="B14" s="5"/>
      <c r="C14" s="5"/>
      <c r="D14" s="5"/>
      <c r="E14" s="5"/>
    </row>
    <row r="15" spans="2:5" x14ac:dyDescent="0.3">
      <c r="B15" s="20"/>
      <c r="C15" s="21"/>
      <c r="D15" s="21"/>
      <c r="E15" s="5"/>
    </row>
    <row r="16" spans="2:5" x14ac:dyDescent="0.3">
      <c r="B16" s="21"/>
      <c r="C16" s="22"/>
      <c r="D16" s="21"/>
      <c r="E16" s="5"/>
    </row>
    <row r="17" spans="2:5" x14ac:dyDescent="0.3">
      <c r="B17" s="21"/>
      <c r="C17" s="22"/>
      <c r="D17" s="21"/>
      <c r="E17" s="5"/>
    </row>
    <row r="18" spans="2:5" x14ac:dyDescent="0.3">
      <c r="B18" s="21"/>
      <c r="C18" s="23"/>
      <c r="D18" s="21"/>
      <c r="E18" s="5"/>
    </row>
    <row r="19" spans="2:5" x14ac:dyDescent="0.3">
      <c r="B19" s="5"/>
      <c r="C19" s="5"/>
      <c r="D19" s="5"/>
      <c r="E19" s="5"/>
    </row>
    <row r="20" spans="2:5" x14ac:dyDescent="0.3">
      <c r="B20" s="5" t="s">
        <v>29</v>
      </c>
      <c r="C20" s="5"/>
      <c r="D20" s="5"/>
      <c r="E20" s="5"/>
    </row>
    <row r="21" spans="2:5" x14ac:dyDescent="0.3">
      <c r="B21" s="21"/>
      <c r="C21" s="5"/>
      <c r="D21" s="5"/>
      <c r="E21" s="5"/>
    </row>
    <row r="22" spans="2:5" x14ac:dyDescent="0.3">
      <c r="B22" s="5"/>
      <c r="C22" s="5"/>
      <c r="D22" s="5"/>
      <c r="E22" s="5"/>
    </row>
    <row r="23" spans="2:5" x14ac:dyDescent="0.3">
      <c r="B23" s="5"/>
      <c r="C23" s="5"/>
      <c r="D23" s="5"/>
      <c r="E23" s="5"/>
    </row>
    <row r="24" spans="2:5" x14ac:dyDescent="0.3">
      <c r="B24" s="121"/>
      <c r="C24" s="121"/>
      <c r="D24" s="121"/>
      <c r="E24" s="121"/>
    </row>
    <row r="25" spans="2:5" x14ac:dyDescent="0.3">
      <c r="B25" s="5"/>
      <c r="C25" s="5"/>
      <c r="D25" s="5"/>
      <c r="E25" s="5"/>
    </row>
    <row r="26" spans="2:5" x14ac:dyDescent="0.3">
      <c r="B26" s="24" t="s">
        <v>26</v>
      </c>
      <c r="C26" s="25"/>
      <c r="D26" s="5"/>
      <c r="E26" s="5"/>
    </row>
    <row r="27" spans="2:5" x14ac:dyDescent="0.3">
      <c r="B27" s="4"/>
    </row>
  </sheetData>
  <mergeCells count="3">
    <mergeCell ref="B4:E4"/>
    <mergeCell ref="B5:E5"/>
    <mergeCell ref="B24:E24"/>
  </mergeCells>
  <pageMargins left="0.7" right="0.7" top="0.75" bottom="0.75" header="0.3" footer="0.3"/>
  <pageSetup paperSize="9" scale="87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Kosztorys OFERTOWY</vt:lpstr>
      <vt:lpstr>Strona TYT.</vt:lpstr>
      <vt:lpstr>'Kosztorys OFERTOWY'!Obszar_wydruku</vt:lpstr>
      <vt:lpstr>'Strona TYT.'!Obszar_wydruku</vt:lpstr>
      <vt:lpstr>x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Kraiński</dc:creator>
  <cp:lastModifiedBy>Marcin Pgm</cp:lastModifiedBy>
  <cp:lastPrinted>2022-07-28T11:56:24Z</cp:lastPrinted>
  <dcterms:created xsi:type="dcterms:W3CDTF">2014-04-03T08:23:55Z</dcterms:created>
  <dcterms:modified xsi:type="dcterms:W3CDTF">2022-11-20T18:13:30Z</dcterms:modified>
</cp:coreProperties>
</file>