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mc:AlternateContent xmlns:mc="http://schemas.openxmlformats.org/markup-compatibility/2006">
    <mc:Choice Requires="x15">
      <x15ac:absPath xmlns:x15ac="http://schemas.microsoft.com/office/spreadsheetml/2010/11/ac" url="\\fsmorski\Zamowienia Publiczne\Gosia\2020 wszczęte\20.9U---251_N_41-74rj_obłożenia\03. pytania Wykonawców - Modyfikacje\"/>
    </mc:Choice>
  </mc:AlternateContent>
  <xr:revisionPtr revIDLastSave="0" documentId="8_{EAEA45F3-13D9-475F-B8A7-94D80244C9DF}" xr6:coauthVersionLast="36" xr6:coauthVersionMax="36" xr10:uidLastSave="{00000000-0000-0000-0000-000000000000}"/>
  <bookViews>
    <workbookView xWindow="0" yWindow="0" windowWidth="28800" windowHeight="13620" firstSheet="3" activeTab="3" xr2:uid="{00000000-000D-0000-FFFF-FFFF00000000}"/>
  </bookViews>
  <sheets>
    <sheet name="Gdynia vs Wejherowo" sheetId="3" state="hidden" r:id="rId1"/>
    <sheet name="pakiety powtórzone" sheetId="4" state="hidden" r:id="rId2"/>
    <sheet name="Arkusz1" sheetId="5" state="hidden" r:id="rId3"/>
    <sheet name="FORMULARZ A-C" sheetId="6" r:id="rId4"/>
  </sheets>
  <definedNames>
    <definedName name="_xlnm._FilterDatabase" localSheetId="3" hidden="1">'FORMULARZ A-C'!$A$6:$XEO$57</definedName>
    <definedName name="luty">#REF!</definedName>
    <definedName name="_xlnm.Print_Area" localSheetId="3">'FORMULARZ A-C'!$A$1:$N$426</definedName>
    <definedName name="_xlnm.Print_Area" localSheetId="0">'Gdynia vs Wejherowo'!$A$1:$L$18</definedName>
  </definedNames>
  <calcPr calcId="191029"/>
</workbook>
</file>

<file path=xl/calcChain.xml><?xml version="1.0" encoding="utf-8"?>
<calcChain xmlns="http://schemas.openxmlformats.org/spreadsheetml/2006/main">
  <c r="D409" i="6" l="1"/>
  <c r="D381" i="6" l="1"/>
  <c r="D375" i="6" l="1"/>
  <c r="D369" i="6"/>
  <c r="D138" i="6" l="1"/>
  <c r="D115" i="6"/>
  <c r="D109" i="6" l="1"/>
  <c r="D108" i="6"/>
  <c r="D397" i="6" l="1"/>
  <c r="D382" i="6" l="1"/>
  <c r="F121" i="6" l="1"/>
  <c r="H121" i="6" l="1"/>
  <c r="H122" i="6" s="1"/>
  <c r="XEN41" i="6" l="1"/>
  <c r="I121" i="6"/>
  <c r="XEK48" i="6" l="1"/>
  <c r="E3" i="5"/>
  <c r="F10" i="4"/>
  <c r="H10" i="4" s="1"/>
  <c r="H11" i="4" s="1"/>
  <c r="F64" i="4"/>
  <c r="H64" i="4" s="1"/>
  <c r="I64" i="4" s="1"/>
  <c r="F63" i="4"/>
  <c r="H63" i="4" s="1"/>
  <c r="I63" i="4" s="1"/>
  <c r="F56" i="4"/>
  <c r="H56" i="4" s="1"/>
  <c r="F55" i="4"/>
  <c r="H55" i="4" s="1"/>
  <c r="I55" i="4" s="1"/>
  <c r="F54" i="4"/>
  <c r="H54" i="4" s="1"/>
  <c r="I54" i="4" s="1"/>
  <c r="F53" i="4"/>
  <c r="F47" i="4"/>
  <c r="H47" i="4" s="1"/>
  <c r="F46" i="4"/>
  <c r="H46" i="4" s="1"/>
  <c r="I46" i="4" s="1"/>
  <c r="F40" i="4"/>
  <c r="F41" i="4" s="1"/>
  <c r="F34" i="4"/>
  <c r="H34" i="4" s="1"/>
  <c r="F33" i="4"/>
  <c r="F35" i="4" s="1"/>
  <c r="F27" i="4"/>
  <c r="H27" i="4" s="1"/>
  <c r="F26" i="4"/>
  <c r="F25" i="4"/>
  <c r="F24" i="4"/>
  <c r="H24" i="4" s="1"/>
  <c r="I24" i="4" s="1"/>
  <c r="F23" i="4"/>
  <c r="H23" i="4" s="1"/>
  <c r="F17" i="4"/>
  <c r="H17" i="4" s="1"/>
  <c r="I17" i="4" s="1"/>
  <c r="F16" i="4"/>
  <c r="F48" i="4"/>
  <c r="H40" i="4"/>
  <c r="H41" i="4" s="1"/>
  <c r="H25" i="4"/>
  <c r="E52" i="3"/>
  <c r="E42" i="3"/>
  <c r="D52" i="3"/>
  <c r="G51" i="3"/>
  <c r="H51" i="3" s="1"/>
  <c r="G50" i="3"/>
  <c r="H50" i="3" s="1"/>
  <c r="D42" i="3"/>
  <c r="G41" i="3"/>
  <c r="H41" i="3" s="1"/>
  <c r="G40" i="3"/>
  <c r="H40" i="3" s="1"/>
  <c r="G26" i="3"/>
  <c r="H26" i="3" s="1"/>
  <c r="G27" i="3"/>
  <c r="H27" i="3" s="1"/>
  <c r="G28" i="3"/>
  <c r="H28" i="3" s="1"/>
  <c r="G15" i="3"/>
  <c r="H15" i="3" s="1"/>
  <c r="G16" i="3"/>
  <c r="H16" i="3" s="1"/>
  <c r="G17" i="3"/>
  <c r="H17" i="3" s="1"/>
  <c r="G42" i="3"/>
  <c r="H42" i="3" s="1"/>
  <c r="F6" i="3"/>
  <c r="F7" i="3" s="1"/>
  <c r="F11" i="4" l="1"/>
  <c r="F18" i="4"/>
  <c r="F28" i="4"/>
  <c r="F65" i="4"/>
  <c r="H18" i="3"/>
  <c r="I65" i="4"/>
  <c r="H29" i="3"/>
  <c r="G29" i="3"/>
  <c r="G30" i="3" s="1"/>
  <c r="H6" i="3"/>
  <c r="H7" i="3" s="1"/>
  <c r="G18" i="3"/>
  <c r="G19" i="3" s="1"/>
  <c r="G52" i="3"/>
  <c r="G53" i="3" s="1"/>
  <c r="G54" i="3" s="1"/>
  <c r="H16" i="4"/>
  <c r="I16" i="4" s="1"/>
  <c r="I18" i="4" s="1"/>
  <c r="I25" i="4"/>
  <c r="H26" i="4"/>
  <c r="H28" i="4" s="1"/>
  <c r="F57" i="4"/>
  <c r="I56" i="4"/>
  <c r="H65" i="4"/>
  <c r="I47" i="4"/>
  <c r="I48" i="4" s="1"/>
  <c r="H48" i="4"/>
  <c r="H43" i="3"/>
  <c r="J40" i="3" s="1"/>
  <c r="F5" i="4"/>
  <c r="I27" i="4"/>
  <c r="I23" i="4"/>
  <c r="I40" i="4"/>
  <c r="I41" i="4" s="1"/>
  <c r="I34" i="4"/>
  <c r="H53" i="4"/>
  <c r="H57" i="4" s="1"/>
  <c r="I10" i="4"/>
  <c r="I11" i="4" s="1"/>
  <c r="H33" i="4"/>
  <c r="H35" i="4" s="1"/>
  <c r="J26" i="3"/>
  <c r="G43" i="3"/>
  <c r="G44" i="3" s="1"/>
  <c r="H18" i="4" l="1"/>
  <c r="H52" i="3"/>
  <c r="H53" i="3" s="1"/>
  <c r="J50" i="3" s="1"/>
  <c r="I26" i="4"/>
  <c r="I28" i="4" s="1"/>
  <c r="I6" i="3"/>
  <c r="I7" i="3" s="1"/>
  <c r="I53" i="4"/>
  <c r="I57" i="4" s="1"/>
  <c r="I33" i="4"/>
  <c r="I35" i="4" s="1"/>
  <c r="I5" i="4" l="1"/>
</calcChain>
</file>

<file path=xl/sharedStrings.xml><?xml version="1.0" encoding="utf-8"?>
<sst xmlns="http://schemas.openxmlformats.org/spreadsheetml/2006/main" count="1485" uniqueCount="402">
  <si>
    <r>
      <t xml:space="preserve">Zadanie nr 12 - Sterylny zestaw obłożeń do laparotomii onkologicznej  </t>
    </r>
    <r>
      <rPr>
        <b/>
        <sz val="12"/>
        <color indexed="10"/>
        <rFont val="Arial Narrow"/>
        <family val="2"/>
        <charset val="238"/>
      </rPr>
      <t xml:space="preserve"> nowa Umowa Molnlycke 455/18 - opis podobny - proszę o sprawdzenie z zad. 4 - skan</t>
    </r>
    <r>
      <rPr>
        <b/>
        <sz val="12"/>
        <rFont val="Arial Narrow"/>
        <family val="2"/>
        <charset val="238"/>
      </rPr>
      <t xml:space="preserve"> </t>
    </r>
  </si>
  <si>
    <r>
      <t xml:space="preserve">Zadanie nr 60 - Osprzęt eksploatacyjny do napędu neurochirurgicznego typu Linvatec     </t>
    </r>
    <r>
      <rPr>
        <b/>
        <sz val="12"/>
        <color indexed="10"/>
        <rFont val="Arial Narrow"/>
        <family val="2"/>
        <charset val="238"/>
      </rPr>
      <t xml:space="preserve">Umowa z Linvatec 343/17 jest wykorzystana w 50% </t>
    </r>
  </si>
  <si>
    <t>Słownie wartość brutto zadania nr 21…………………………………………………………………………………………………………………………………………………………………………………………………..zł</t>
  </si>
  <si>
    <t>Razem zadanie nr 43:</t>
  </si>
  <si>
    <t>Słownie wartość brutto zadania nr 51……………………………………………………………………………………………………………………………………………………………………………………..zł</t>
  </si>
  <si>
    <t>LP.</t>
  </si>
  <si>
    <t>Opis przedmiotu zamówienia</t>
  </si>
  <si>
    <t>j.m</t>
  </si>
  <si>
    <t>Ilość na 24 m-cy</t>
  </si>
  <si>
    <t>Cena jedn. netto w PLN</t>
  </si>
  <si>
    <t>Wartość netto w PLN</t>
  </si>
  <si>
    <t xml:space="preserve"> VAT %</t>
  </si>
  <si>
    <t>Wartość brutto w PLN</t>
  </si>
  <si>
    <t xml:space="preserve">Ilość w opak. jednostkowym </t>
  </si>
  <si>
    <t>Symbol katalogowy</t>
  </si>
  <si>
    <t xml:space="preserve">Producent </t>
  </si>
  <si>
    <t>8=6*7</t>
  </si>
  <si>
    <t>9=6+8</t>
  </si>
  <si>
    <t>6 = 4 x 5</t>
  </si>
  <si>
    <t>zestaw</t>
  </si>
  <si>
    <t>Razem zadanie nr 1:</t>
  </si>
  <si>
    <t>Słownie wartość brutto zadania nr 1:…………………………………………………………………………………………………………………………………………………………………………………………………..zł</t>
  </si>
  <si>
    <t>Wartość VAT</t>
  </si>
  <si>
    <t>Razem zadanie nr 2:</t>
  </si>
  <si>
    <t>Słownie wartość brutto zadania nr 2:…………………………………………………………………………………………………………………………………………………………………………………………………..zł</t>
  </si>
  <si>
    <t>Lp.</t>
  </si>
  <si>
    <t>Razem zadanie nr 3:</t>
  </si>
  <si>
    <t>Słownie wartość brutto zadania nr 3:…………………………………………………………………………………………………………………………………………………………………………………………………..zł</t>
  </si>
  <si>
    <t>1.</t>
  </si>
  <si>
    <t>Razem zadanie nr 4:</t>
  </si>
  <si>
    <t>Razem zadanie nr 5:</t>
  </si>
  <si>
    <t>Słownie wartość brutto zadania nr 5:…………………………………………………………………………………………………………………………………………………………………………………………………..zł</t>
  </si>
  <si>
    <t>komplet</t>
  </si>
  <si>
    <t>Razem zadanie nr 6:</t>
  </si>
  <si>
    <t>Słownie wartość brutto zadania nr 6:…………………………………………………………………………………………………………………………………………………………………………………………………..zł</t>
  </si>
  <si>
    <t>Razem zadanie nr 7:</t>
  </si>
  <si>
    <t>Słownie wartość brutto zadania nr 7:…………………………………………………………………………………………………………………………………………………………………………………………………..zł</t>
  </si>
  <si>
    <t>Razem zadanie nr 8:</t>
  </si>
  <si>
    <t>Razem zadanie nr 9:</t>
  </si>
  <si>
    <t>szt</t>
  </si>
  <si>
    <t>Razem zadanie nr 11:</t>
  </si>
  <si>
    <t>Słownie wartość brutto zadania nr 11:…………………………………………………………………………………………………………………………………………………………………………………………………..zł</t>
  </si>
  <si>
    <r>
      <rPr>
        <b/>
        <sz val="10"/>
        <rFont val="Arial Narrow"/>
        <family val="2"/>
        <charset val="238"/>
      </rPr>
      <t xml:space="preserve">Zestaw do laparotomii onkologicznej - LO       </t>
    </r>
    <r>
      <rPr>
        <sz val="10"/>
        <rFont val="Arial Narrow"/>
        <family val="2"/>
        <charset val="238"/>
      </rPr>
      <t xml:space="preserve">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190cm,wykonana z laminatu o łącznej  gramaturze min. 73g/m2 odporna na przenikanie cieczy min. 140cm H₂O,. Odporność na rozerwanie w strefie krytycznej na sucho min. 100 kPa, 
1x Serweta z taśmą lepną o wymiarach min 175 x 175cm z dodatkową warstwą chłonną w strefie krytycznej o wymiarach min. 20 x 55cm oraz organizatorami przewodów, 
1x Serweta z taśmą lepną o wymiarach min 240 x 150cm z dodatkową warstwą chłonną w strefie krytycznej o wymiarach min. 55 x 20cm oraz organizatorami przewodów, 
2x  Serweta z taśmą lepną o wymiarach min 75 x 75cm z dodatkową warstwą chłonną w strefie krytycznej o wymiarach min. 20 x 35cm, 
1x Serweta o wymiarach min 75 x 90 cm, wykonana laminat min. trojwarstwowy o gramatura min 71 g/m2 
1x Taśma lepna min 9x49 cm dwuwarstwowa, łatwa w aplikacji, repozycjonowalna 
4x Ściereczki do wycierania  rąk min 18 x 25 cm.
1 x pudełko magnetyczne  tzw "licznik igieł" na min 20 igieł i skalpele
</t>
    </r>
    <r>
      <rPr>
        <b/>
        <sz val="10"/>
        <rFont val="Arial Narrow"/>
        <family val="2"/>
        <charset val="238"/>
      </rPr>
      <t>Wymagania</t>
    </r>
    <r>
      <rPr>
        <sz val="10"/>
        <rFont val="Arial Narrow"/>
        <family val="2"/>
        <charset val="238"/>
      </rPr>
      <t xml:space="preserve">:Serwety (dolna, górna i boczne) wykonane z laminatu min dwuwarstwowego o gramaturze min 59 g/m2  w strefie krytycznej laminat min. trojwarstwowy o gramatura min 71 g/m2, dodatkowa warstwa chłonna o gramaturze min. 50 g/m2, odporność na przenikanie cieczy min 194cm H2O, odporność na rozerwania w strefie krytycznej na sucho/mokro min 195/186 kPa. Wszystkie serwety muszą cechować się I klasą palności ma poziomie &gt; 3,5s – wynik badania potwierdzony dokumentem wystawionym przez producenta wyrobu. </t>
    </r>
    <r>
      <rPr>
        <b/>
        <sz val="10"/>
        <rFont val="Arial Narrow"/>
        <family val="2"/>
        <charset val="238"/>
      </rPr>
      <t xml:space="preserve">Partia próbna 1 zestaw
</t>
    </r>
  </si>
  <si>
    <t>Razem zadanie nr 12:</t>
  </si>
  <si>
    <t>Słownie wartość brutto zadania nr 12:…………………………………………………………………………………………………………………………………………………………………………………………………..zł</t>
  </si>
  <si>
    <t>Słownie wartość brutto zadania nr 13:…………………………………………………………………………………………………………………………………………………………………………………………………..zł</t>
  </si>
  <si>
    <t>Razem zadanie nr 14:</t>
  </si>
  <si>
    <t>Słownie wartość brutto zadania nr 14:…………………………………………………………………………………………………………………………………………………………………………………………………..zł</t>
  </si>
  <si>
    <t>Razem zadanie nr 15:</t>
  </si>
  <si>
    <t>Razem zadanie nr 16:</t>
  </si>
  <si>
    <t>Razem zadanie nr 17:</t>
  </si>
  <si>
    <r>
      <rPr>
        <b/>
        <sz val="10"/>
        <rFont val="Arial Narrow"/>
        <family val="2"/>
        <charset val="238"/>
      </rPr>
      <t>Fartuch operacyjny ekstra wzmocniony (FOEW)  - do procedur wysokiego ryzyka</t>
    </r>
    <r>
      <rPr>
        <sz val="10"/>
        <rFont val="Arial Narrow"/>
        <family val="2"/>
        <charset val="238"/>
      </rPr>
      <t xml:space="preserve">, </t>
    </r>
    <r>
      <rPr>
        <b/>
        <sz val="10"/>
        <rFont val="Arial Narrow"/>
        <family val="2"/>
        <charset val="238"/>
      </rPr>
      <t>wykonany z włókniny typu spunlanced/sontara,</t>
    </r>
    <r>
      <rPr>
        <sz val="10"/>
        <rFont val="Arial Narrow"/>
        <family val="2"/>
        <charset val="238"/>
      </rPr>
      <t xml:space="preserve"> o właściwościach hydrofobowych, o łącznej  gramaturze w części krytycznej min 98g/m2; fartuch wmocniony wstawkami nieprzemakalnymi  i warstwa chłonną w czesci krytycznej - przodu i na rękawach; Rękaw zakonczony makietem z dzianiny, dobrze utrzymujacym sie podczas użytkowania, fartuch złożony w sposób zapewniający aseptyczną aplikację, wiązany na troki wewnętrzne oraz troki zewnetrzne z kartonikiem, z tyłu zapięcie na rzep. Indywidualne oznakowanie rozmiaru fartucha umozliwiające jego  identyfikację przed nozłożeniem,  wewnętrzne owinięcie papierowe, min 1 chłonny ręcznik. W pełnej numeracji rozmiarowej do wyboru zamawiajacego. Fartuch zgodny z norma PN-EN 13795., spełniający minimalne wymagania dla obszaru krytycznego: odpornosć na przenikanię płynów min 100 cm H2O, wytrzymałość na wypychanie na sucho i mokro min 250/230 KPa. Szwy wykonane metodą nienaruszającą struktury włókniny lub inną zgodną z normą.Opakowanie zewnęwtrzne posiada: dwie etykiety samoprzylepne w j. polskim zawierajace nazwą wyrobu, rozmiar, numer ref, numer serii, datę ważności, oznaczenie producenta. 
</t>
    </r>
    <r>
      <rPr>
        <b/>
        <sz val="10"/>
        <rFont val="Arial Narrow"/>
        <family val="2"/>
        <charset val="238"/>
      </rPr>
      <t xml:space="preserve">Partia próbna 1 szt.
</t>
    </r>
  </si>
  <si>
    <r>
      <t xml:space="preserve">Fartuch operacyjny wzmocniony (FOW)  - do procedur o podwyższonym ryzyku wykonany z włókniny typu sms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rzep.wewnętrzne owinięcie papierowe, min 1 chłonny ręcznik. W pełnej numeracji rozmiarowej do wyboru zamawiajacego. Fartuch zgodny z normą PN-EN 13795.,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naruszajacą struktury włókniny lub inną zgodną z normą. Opakowanie zewnęwtrzne posiada: dwie etykiety samoprzylepne w j. polskim zawierajace nazwą wyrobu, rozmiar, numer ref, numer serii, datę ważności, oznaczenie producenta.  </t>
    </r>
    <r>
      <rPr>
        <b/>
        <sz val="10"/>
        <rFont val="Arial Narrow"/>
        <family val="2"/>
        <charset val="238"/>
      </rPr>
      <t xml:space="preserve">Partia próbna - 1szt 
</t>
    </r>
  </si>
  <si>
    <t>Razem zadanie nr 19:</t>
  </si>
  <si>
    <t>Słownie wartość brutto zadania nr 19:…………………………………………………………………………………………………………………………………………………………………………………………………..zł</t>
  </si>
  <si>
    <t>szt.</t>
  </si>
  <si>
    <t>Razem zadanie nr 21:</t>
  </si>
  <si>
    <t>Razem zadanie nr 22:</t>
  </si>
  <si>
    <t>Słownie wartość brutto zadania nr 22…………………………………………………………………………………………………………………………………………………………………………………………………..zł</t>
  </si>
  <si>
    <t>Razem zadanie nr 23:</t>
  </si>
  <si>
    <t>Razem zadanie nr 24:</t>
  </si>
  <si>
    <t xml:space="preserve">Sródoperacyjna, bezlateksowa osłona na głowicę laparoskopową gietką do USG, jednorazowa sterylna, ze wzmocnioną komorą na czoło głowicy oraz rękawem na kable. Wymiary min 15x244, osłona kompatybilna z głowicą typu 8666 </t>
  </si>
  <si>
    <t>Osłona na głowicę śródoperacyjną dwupłaszczyznową  do USG, jednorazowa sterylna , bezlateksowa, z rekawem na kable. Szerokość  komory głowicy  min 6 cm, wymiary osłony 20 x 244 cm , kompatybilna z głowica typu 8814</t>
  </si>
  <si>
    <t>Osłona na głowicę liniową  do USG, jednorazowa sterylna , bezlateksowa, z rekawem na kable. Wymiary min 20 x 244 cm , kompatybilna z głowica typu 8811</t>
  </si>
  <si>
    <t>Osłona na głowicę endovaginalną   do USG, jednorazowa sterylna , bezlateksowa, z sterylnym pakietem żelowym. Wymiary min 11,5, 3,5x61 cm , kompatybilna z głowica typu 8819</t>
  </si>
  <si>
    <t>Osłona na głowicę anorektalną 3D  do USG, jednorazowa sterylna. Wymiary min 2,5x28 cm .</t>
  </si>
  <si>
    <t>Razem zadanie nr 26:</t>
  </si>
  <si>
    <t>Słownie wartość brutto zadania nr 26:…………………………………………………………………………………………………………………………………………………………………………………………………..zł</t>
  </si>
  <si>
    <t>Razem zadanie nr 33:</t>
  </si>
  <si>
    <t>Słownie wartość brutto zadania nr 33:…………………………………………………………………………………………………………………………………………………………………………………………………..zł</t>
  </si>
  <si>
    <t>op = 
2 szt</t>
  </si>
  <si>
    <t>Razem zadanie nr 37:</t>
  </si>
  <si>
    <t>Słownie wartość brutto zadania nr 37…………………………………………………………………………………………………………………………………………………………………………………………………..zł</t>
  </si>
  <si>
    <t xml:space="preserve">Komplet chirurgiczny 1 x użytku.  składajacy się z bluzy i spodni wykonany z miękkiej włókniny typu SMMS o gramaturze 45 g/m2 rozmiar od S-XXXL, kolor (niebieski,zielony, fioletowy do wyboru Zamawiającego). Bluza - pod szyją wycięcie w kształcie litery "V" obszyte  lamówką, trzy duże kieszenie, rękawy wszywane, spodnie wiązane na troki, rękawy i nogawki spodni na końcach podwinięte i obszyte. Pakowne pojedyńczo- 1 komplet w opakowaniu foliowym, dopasowanym  wielkością do złożonego kompletu, z etykietą  w pełni identyfikujacą wyrób tj. nazwa wyrobu, symbol katalogowy zgodny z formularzem ofertowo -cenowym, rozmiar lot, nazwa producenta/dystrybutora. Produkt zgodny z normą EN 13795. Partia próbna 1 komplet rozmiar S; 1 komplet rozmiar XXXL. </t>
  </si>
  <si>
    <t>Razem zadanie nr 38:</t>
  </si>
  <si>
    <t>Razem zadanie nr 40:</t>
  </si>
  <si>
    <t xml:space="preserve">szt </t>
  </si>
  <si>
    <t>Razem zadanie nr 44:</t>
  </si>
  <si>
    <t>komp.</t>
  </si>
  <si>
    <t xml:space="preserve">par </t>
  </si>
  <si>
    <t>Słownie wartość brutto zadania nr 51…………………………………………………………………………………………………………………………………………………………………………………………………..zł</t>
  </si>
  <si>
    <t xml:space="preserve">Okulary ochronne dla osób noszących okulary. Równoważnik osłabienia promieniowania: przód- 0,75 mm Pb, boki - 0,50 mm Pb 
</t>
  </si>
  <si>
    <t>Razem zadanie nr 52:</t>
  </si>
  <si>
    <t>L.p.</t>
  </si>
  <si>
    <t xml:space="preserve">Ilośc szt w opak. jednostkowym </t>
  </si>
  <si>
    <t>8=6x7</t>
  </si>
  <si>
    <t>op</t>
  </si>
  <si>
    <r>
      <t>Zestaw okulistyczny</t>
    </r>
    <r>
      <rPr>
        <sz val="10"/>
        <rFont val="Arial Narrow"/>
        <family val="2"/>
        <charset val="238"/>
      </rPr>
      <t xml:space="preserve"> 
Skład zestawu:
1 x Serweta z włókniny trójwarstwowej typu SMS  lub laminatu dwuwarstwowego o gramaturze min 51g/m</t>
    </r>
    <r>
      <rPr>
        <vertAlign val="superscript"/>
        <sz val="10"/>
        <rFont val="Arial Narrow"/>
        <family val="2"/>
        <charset val="238"/>
      </rPr>
      <t>2</t>
    </r>
    <r>
      <rPr>
        <sz val="10"/>
        <rFont val="Arial Narrow"/>
        <family val="2"/>
        <charset val="238"/>
      </rPr>
      <t xml:space="preserve">, wytrzymałości na rozciąganie min. 92 N, wytrzymałości na wypychanie min. 100 Kpa o wymiarach  min 140 x 140 cm  z  jednym  zbiornikiem  płynów, kształtkami z otworem w centralnej części serwety o wymiarach  min 8 x 10cm i folią  samoprzylepną o grubości 0,025mm. Folia powinna utrzymać swe właściwości lepne przez cały  okres zabiegu bez względu na warunki (mokro, sucho)
</t>
    </r>
    <r>
      <rPr>
        <b/>
        <sz val="10"/>
        <rFont val="Arial Narrow"/>
        <family val="2"/>
        <charset val="238"/>
      </rPr>
      <t>Partia próbna 1 szt sterylna.;</t>
    </r>
    <r>
      <rPr>
        <sz val="10"/>
        <rFont val="Arial Narrow"/>
        <family val="2"/>
        <charset val="238"/>
      </rPr>
      <t xml:space="preserve">
 </t>
    </r>
  </si>
  <si>
    <t>2 x Osłona na podłokietnik z taśmą lepną zabezpieczajacą przed osunięciem się osłony z łokietnika lub gumką  max 30 x  50 cm. Pakowane po 2 szt.</t>
  </si>
  <si>
    <r>
      <t xml:space="preserve">1 x Serweta wykonana z laminatu dwuwarstwowego lub włókniny typu sms o wymiarach min 75 x 90 cm niepylącego o gramaturze min 54 g/m2, wytrzymałości na rozciąganie min 92 N, wytrzymałość na wypychanie min 100 Kpa </t>
    </r>
    <r>
      <rPr>
        <b/>
        <sz val="10"/>
        <rFont val="Arial Narrow"/>
        <family val="2"/>
        <charset val="238"/>
      </rPr>
      <t>Partia próbna - 1 szt.</t>
    </r>
  </si>
  <si>
    <t xml:space="preserve">Serweta wykonana z włókniny sms lub dwuwarstwowego laminatu z otworem o średnicy min 7 cm z przylepcem  o wymiarach  min 75 x 90 cm </t>
  </si>
  <si>
    <t>Razem zadanie nr 60:</t>
  </si>
  <si>
    <t>Lp</t>
  </si>
  <si>
    <t xml:space="preserve">j.m </t>
  </si>
  <si>
    <t>Cena jedn.netto</t>
  </si>
  <si>
    <t>Wartość netto</t>
  </si>
  <si>
    <t>VAT  [%]</t>
  </si>
  <si>
    <t>8 =  6x7</t>
  </si>
  <si>
    <t>Ostrze do kraniotomu typu 7021-815 posiadanego przez Zamawiającego</t>
  </si>
  <si>
    <t xml:space="preserve">Wiertło typu różyczka, śr. 1,5 mm; 2,0 mm; 2,5 mm, 4,0 mm,4,5 mm, 5,0 mm do wyboru Zamawiającego wg bieżących potrzeb </t>
  </si>
  <si>
    <r>
      <t xml:space="preserve">Czepek operacyjny (chirurgiczny) z szwem przez środek czepka, zapewniającym dużą objętość czepka, z miękkim wykończeniem brzegów w okolicy czoła (bez gumki), dla osób z długimi włosami, wykonany z perforowanej antyalergicznej włókniny wiskozowej (antyalergiczność potwierdzona stosownym dokumentem) o gramaturze 25 g/m2 i  wiązany na troki z z wydłużona częścią  przednią umożliwiającą wywinięcie jako otokp/potny do wyboru Zamawiającego  Dla udokumentowania spełniania wymogów technicznych niezbędne jest przedstawienie karty technicznych producenta potwierdzającej zgodność z SIWZ oraz dokument potwierdzajacy antyalergiczność wyrobu. Dokumenty muszą potwierdzać jednoznacznie wymagania SIWZ. Pakowane w sztywnym  w kartoniku stanowiącym podajnik czepka po 100 szt. </t>
    </r>
    <r>
      <rPr>
        <b/>
        <sz val="10"/>
        <rFont val="Arial Narrow"/>
        <family val="2"/>
        <charset val="238"/>
      </rPr>
      <t xml:space="preserve">.Partia próbna 1 karton z gumką
</t>
    </r>
  </si>
  <si>
    <r>
      <t xml:space="preserve">Czepek operacyjny (chirurgiczny)chirurgiczny o kształcie furażerki, przeznaczony dla osób z krótkimi włosami, wykonany z perforowanej antyalergicznej  włókniny wiskozowej (antyalergiczność potwierdzona stosownym dokumentem) , podwójną warstwą na wysokości czoła o gramaturze 25 g/m2. Dla udokumentowania spełniania wymogów technicznych niezbędne jest przedstawienie karty technicznych producenta potwierdzającej zgodność z SIWZ oraz dokument potwierdzajacy antyalergiczność wyrobu. Dokumenty muszą potwierdzac jednoznacznie wymagania SIWZ. Pakowane w sztywny  kartoniku stanowiący podajnik czepka.partia próbna. </t>
    </r>
    <r>
      <rPr>
        <b/>
        <sz val="10"/>
        <rFont val="Arial Narrow"/>
        <family val="2"/>
        <charset val="238"/>
      </rPr>
      <t xml:space="preserve">Partia próbna 2 czepki
</t>
    </r>
  </si>
  <si>
    <r>
      <t xml:space="preserve">Sterylny jednorazowy wysokochłonny ręcznik celulozowy  do osuszania rąk po ich  chirurgicznym myciu o wymiarch min 30x 30 cm, gramatrura min 55g/m2 - opakowanie zawiera 2 szt ręcznika. </t>
    </r>
    <r>
      <rPr>
        <b/>
        <sz val="10"/>
        <rFont val="Arial Narrow"/>
        <family val="2"/>
        <charset val="238"/>
      </rPr>
      <t xml:space="preserve">Partia próbna 1 szt
</t>
    </r>
  </si>
  <si>
    <t>Zadanie nr 38 - Komplet chirurgiczny 1 x użytku - cały szpital Morski, Wimcenty</t>
  </si>
  <si>
    <r>
      <t xml:space="preserve">Fartuch ochronny rtg wykonany z lekkiej mieszanki bezołowiowej typu  Xenolite-NL dwustronny jednoczęściowy </t>
    </r>
    <r>
      <rPr>
        <b/>
        <sz val="10"/>
        <rFont val="Arial Narrow"/>
        <family val="2"/>
        <charset val="238"/>
      </rPr>
      <t>(typu prniceska )</t>
    </r>
    <r>
      <rPr>
        <sz val="10"/>
        <rFont val="Arial Narrow"/>
        <family val="2"/>
        <charset val="238"/>
      </rPr>
      <t xml:space="preserve">zapewniający całkowitą ochronę przodu i pleców,  zapinany na ramieniu i z boku na rzep, z lewej strony wyposażony w kieszonkę umiejscowioną na klatce piersiowej. Ochrona rtg  przód 0.50 mm Pb, W zestawie kołnierz chroniący tarczycę wykonany z bezołowiowego materiału zapewniajacego ochronę radiologiczną na poziomie 0.50 mm  Pb oraz wieszak. Kolor do wyboru Zamawiajacego.Rozmiar UNISEX. Dla potwierdzenia wymagań SIWZ zamawiający wymaga, karty technicznej producenta wraz katalogiem wyrobu i instrukcję użytkowania 
</t>
    </r>
  </si>
  <si>
    <t>Razem zadanie nr 59:</t>
  </si>
  <si>
    <t>Słownie wartość brutto zadania nr 59:…………………………………………………………………………………………………………………………………………………………………………………………………..zł</t>
  </si>
  <si>
    <t>brutto</t>
  </si>
  <si>
    <t>Nazwa produktu</t>
  </si>
  <si>
    <t>Ilość</t>
  </si>
  <si>
    <t>szt./kpl.</t>
  </si>
  <si>
    <t>Cena netto</t>
  </si>
  <si>
    <t>1 szt./kpl.</t>
  </si>
  <si>
    <t>VAT %</t>
  </si>
  <si>
    <t>Wartość brutto</t>
  </si>
  <si>
    <t>Niesterylna jednorazowa bluza chirurgiczna</t>
  </si>
  <si>
    <t>Niesterylne jednorazowe spodnie chirurgiczne</t>
  </si>
  <si>
    <t>Ubranie chirurgiczne bluza + spodnie</t>
  </si>
  <si>
    <t>kpl.</t>
  </si>
  <si>
    <t xml:space="preserve">Razem </t>
  </si>
  <si>
    <t>Vat %</t>
  </si>
  <si>
    <t xml:space="preserve">oszczędności </t>
  </si>
  <si>
    <t xml:space="preserve">opis Wejherowo - załącznik Word </t>
  </si>
  <si>
    <t xml:space="preserve">alternatywa 1  zmiana cen TYLKO na komplet </t>
  </si>
  <si>
    <t xml:space="preserve">alternatywa 3  zachowanie  jakości  i cen Gdyni  </t>
  </si>
  <si>
    <t xml:space="preserve">alternatywa 2  - zmiana cen  na komplet oraz dywersyfikacja poz .1 i 2 </t>
  </si>
  <si>
    <r>
      <t xml:space="preserve">Zadanie nr 33 - Czepek operacyjny (chirurgiczny) blok operacyjny Wincenty, Morski </t>
    </r>
    <r>
      <rPr>
        <b/>
        <sz val="12"/>
        <color indexed="10"/>
        <rFont val="Arial Narrow"/>
        <family val="2"/>
        <charset val="238"/>
      </rPr>
      <t>nowa Umowa Hartmann 457 /18</t>
    </r>
  </si>
  <si>
    <r>
      <t xml:space="preserve">Zadanie nr 26 - Sterylna osłona głowic USG typu BK Medical lub równoważne nowa </t>
    </r>
    <r>
      <rPr>
        <b/>
        <sz val="12"/>
        <color indexed="10"/>
        <rFont val="Arial Narrow"/>
        <family val="2"/>
        <charset val="238"/>
      </rPr>
      <t>Umowa Varimed 456/18</t>
    </r>
  </si>
  <si>
    <r>
      <t xml:space="preserve">Zadanie nr 19 - Sterylny  fartuch operacyjny  - bloki i sale operacyjne - Morski i Wincenty  </t>
    </r>
    <r>
      <rPr>
        <b/>
        <sz val="12"/>
        <color indexed="10"/>
        <rFont val="Arial Narrow"/>
        <family val="2"/>
        <charset val="238"/>
      </rPr>
      <t>nowa Umowa Molnlycke 455/18</t>
    </r>
  </si>
  <si>
    <r>
      <t xml:space="preserve">Zadanie nr 59. Sterylny zestaw do operacji okulistycznych nowa </t>
    </r>
    <r>
      <rPr>
        <b/>
        <sz val="12"/>
        <color indexed="10"/>
        <rFont val="Arial Narrow"/>
        <family val="2"/>
        <charset val="238"/>
      </rPr>
      <t>Umowa Lohmann Rauschen 45/18</t>
    </r>
  </si>
  <si>
    <r>
      <t xml:space="preserve">Zadanie nr 51 - Fartuch ochronny i okulary  do operacji z użyciem rtg - sala endowascularna Wincenty   </t>
    </r>
    <r>
      <rPr>
        <b/>
        <sz val="12"/>
        <color indexed="10"/>
        <rFont val="Arial Narrow"/>
        <family val="2"/>
        <charset val="238"/>
      </rPr>
      <t>nowa umowa Medevice 460/18</t>
    </r>
  </si>
  <si>
    <r>
      <t xml:space="preserve">Zadanie nr 37 - Sterylne ręczniki  do osuszania rąk  po ich chirurgicznym myciu </t>
    </r>
    <r>
      <rPr>
        <b/>
        <sz val="12"/>
        <color indexed="10"/>
        <rFont val="Arial Narrow"/>
        <family val="2"/>
        <charset val="238"/>
      </rPr>
      <t>nowa Umowa  Skamex 459/18</t>
    </r>
  </si>
  <si>
    <r>
      <t>Fartuch chirurgiczny standardowy (FCHS)- wykonany</t>
    </r>
    <r>
      <rPr>
        <sz val="10"/>
        <rFont val="Arial Narrow"/>
        <family val="2"/>
        <charset val="238"/>
      </rPr>
      <t xml:space="preserve"> z włókniny typu SMS, rękawy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W pełnej numeracji rozmiarowej tj. S- XXXL do wyboru zamawiajacego. Fartuch zgodny z norma PN-EN 13795 lub równoważną., spełniający minimalne wymagania: gramatura min 35 g/m</t>
    </r>
    <r>
      <rPr>
        <vertAlign val="superscript"/>
        <sz val="10"/>
        <rFont val="Arial Narrow"/>
        <family val="2"/>
        <charset val="238"/>
      </rPr>
      <t xml:space="preserve">2 </t>
    </r>
    <r>
      <rPr>
        <sz val="10"/>
        <rFont val="Arial Narrow"/>
        <family val="2"/>
        <charset val="238"/>
      </rPr>
      <t>, wytrzymałość na wypychanie na sucho minimum 145 kPa, wytrzymałość na wypychanie na mokro minimum 125 kPa, wytrzymałość na rozciąganie na sucho i mokro minimum 35 N. Szwy wykonane metodą nie naruszajacą struktury włókniny lub inną zgodną z normą. Opakowanie zewnęwtrzne posiada: dwie etykiety samoprzylepne w j. polskim zawierajace nazwą wyrobu, rozmiar, numer ref, numer serii, datę ważności, oznaczenie producenta.</t>
    </r>
    <r>
      <rPr>
        <b/>
        <sz val="10"/>
        <rFont val="Arial Narrow"/>
        <family val="2"/>
        <charset val="238"/>
      </rPr>
      <t xml:space="preserve"> Partia próbna 1 szt.</t>
    </r>
  </si>
  <si>
    <t>\</t>
  </si>
  <si>
    <r>
      <rPr>
        <b/>
        <sz val="10"/>
        <rFont val="Arial Narrow"/>
        <family val="2"/>
        <charset val="238"/>
      </rPr>
      <t>Zestaw obłożeń do operacji dłoni (OD)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1 szt -</t>
    </r>
    <r>
      <rPr>
        <sz val="10"/>
        <rFont val="Arial Narrow"/>
        <family val="2"/>
        <charset val="238"/>
      </rPr>
      <t xml:space="preserve"> Osłona na stolik Mayo typu worek o wymiarach min 80 cm x 140cm, wykonany z mocnej foli PE.  
</t>
    </r>
    <r>
      <rPr>
        <b/>
        <sz val="10"/>
        <rFont val="Arial Narrow"/>
        <family val="2"/>
        <charset val="238"/>
      </rPr>
      <t>1 szt</t>
    </r>
    <r>
      <rPr>
        <sz val="10"/>
        <rFont val="Arial Narrow"/>
        <family val="2"/>
        <charset val="238"/>
      </rPr>
      <t xml:space="preserve"> - Serweta na stolik Mayo wykonana z sms, o łacznej wielkości min 85x 125 cm na stoli Mayo z dwiema kieszeniami, dalsza  kieszeń  wywinęta pod spód, bliższa na wierzch, kieszenie o głębokości min 25 cm, brzeg kieszeni bliższej wzmocniony sztywnikiem.</t>
    </r>
    <r>
      <rPr>
        <b/>
        <sz val="10"/>
        <rFont val="Arial Narrow"/>
        <family val="2"/>
        <charset val="238"/>
      </rPr>
      <t xml:space="preserve">
1 szt - </t>
    </r>
    <r>
      <rPr>
        <sz val="10"/>
        <rFont val="Arial Narrow"/>
        <family val="2"/>
        <charset val="238"/>
      </rPr>
      <t xml:space="preserve">Serweta wykonana z dwuwarstwowego  laminatu  o gramaturze min 54g/m2 wielkości 120x120 cm (jako przykrycie stolika po rękę).
</t>
    </r>
    <r>
      <rPr>
        <b/>
        <sz val="10"/>
        <rFont val="Arial Narrow"/>
        <family val="2"/>
        <charset val="238"/>
      </rPr>
      <t>1 szt</t>
    </r>
    <r>
      <rPr>
        <sz val="10"/>
        <rFont val="Arial Narrow"/>
        <family val="2"/>
        <charset val="238"/>
      </rPr>
      <t xml:space="preserve"> - Serweta główna operacyjna  min 200 x 300 cm  wyposażona w elastyczny samouszczelniający się płat z otworem   Ø 3,5 cm, wykonana z trójwarstwowej włókniny typu SMS o gramaturze min 51g/m2 z dodatkową warstwą chłonną umieszczona  poniżej otworu w kierunku dłoni o wielkości min 50x80 cm, o gramaturze min 61 g/m2, wytrzymałości na wypychanie min100 Kpa i nieprzemaklaności min 250 cm H2O. 
</t>
    </r>
    <r>
      <rPr>
        <b/>
        <sz val="10"/>
        <rFont val="Arial Narrow"/>
        <family val="2"/>
        <charset val="238"/>
      </rPr>
      <t>1 szt -</t>
    </r>
    <r>
      <rPr>
        <sz val="10"/>
        <rFont val="Arial Narrow"/>
        <family val="2"/>
        <charset val="238"/>
      </rPr>
      <t xml:space="preserve"> Serweta  dolna wykonana z trójwarstwowej włókniny typu SMS o gramaturze min 51 g/m2  o wymiarach  min 200x250 cm z wyśrodkowaną  taśmą lepną na krótszym boku serwety.
</t>
    </r>
    <r>
      <rPr>
        <b/>
        <sz val="10"/>
        <rFont val="Arial Narrow"/>
        <family val="2"/>
        <charset val="238"/>
      </rPr>
      <t xml:space="preserve">1 szt </t>
    </r>
    <r>
      <rPr>
        <sz val="10"/>
        <rFont val="Arial Narrow"/>
        <family val="2"/>
        <charset val="238"/>
      </rPr>
      <t xml:space="preserve">- Organizer przewodów (rzepy) o wymiarach  min  2 x 22 cm .
Fartuch chirurgiczny ekstra wzmocniony wykonany z wysoko przewiewnej włókniny typu spunelace/sontara o łącznej gramaturze w częsci krytyczne min 98 g/m2 z wstawkami nieprzemakalnymi z laminatu  z wewnętrzną warstwa chłonną w części krytycznej w  </t>
    </r>
    <r>
      <rPr>
        <b/>
        <sz val="10"/>
        <rFont val="Arial Narrow"/>
        <family val="2"/>
        <charset val="238"/>
      </rPr>
      <t>rozmiarach:  XL - 2 szt ; L- 1 szt</t>
    </r>
    <r>
      <rPr>
        <sz val="10"/>
        <rFont val="Arial Narrow"/>
        <family val="2"/>
        <charset val="238"/>
      </rPr>
      <t xml:space="preserve"> - dodatkowo zapakowany.
</t>
    </r>
    <r>
      <rPr>
        <b/>
        <sz val="10"/>
        <rFont val="Arial Narrow"/>
        <family val="2"/>
        <charset val="238"/>
      </rPr>
      <t xml:space="preserve">2 szt -  Ściereczki wysokochłonne do wycierania rąk o wymiarach min 30 cm  x 30 cm.
1 szt - Bandaż wysokoelastycznny 10 cm  x 5 m
Całość owinięta  w serwetę z laminatu nieprzemakalnego o gramaturze min 54 g/m2 o wymiarach 150 x 200  cm,  jako przykrycie stolika instrumentariuszki.
</t>
    </r>
  </si>
  <si>
    <t>Opis przedmiotu zamówienia  - sterylne zestawy obłożeń do zabiegów operacyjnych</t>
  </si>
  <si>
    <t>Zadanie nr 1 - Sterylny zestaw obłożeń i osłon do operacji endoskopowych</t>
  </si>
  <si>
    <r>
      <rPr>
        <b/>
        <sz val="10"/>
        <rFont val="Arial Narrow"/>
        <family val="2"/>
        <charset val="238"/>
      </rPr>
      <t>Osłona na podpórkę (podłokietnik)</t>
    </r>
    <r>
      <rPr>
        <sz val="10"/>
        <rFont val="Arial Narrow"/>
        <family val="2"/>
        <charset val="238"/>
      </rPr>
      <t xml:space="preserve"> kończyny górnej o wymiarze max 20 x 50cm wykonana z laminatu dwuwarstwowego lub włókniny typu  sms o gramaturze min. 49g/m2 i nieprzemakalności  min 250cm H2O. Osłona w  kształcie rękawa, przecięta na  max 1/3 długości i wyposażona w taśmę samoprzylepną umożliwiającą ufiksowanie jej na podłokietniku. </t>
    </r>
    <r>
      <rPr>
        <b/>
        <sz val="10"/>
        <rFont val="Arial Narrow"/>
        <family val="2"/>
        <charset val="238"/>
      </rPr>
      <t xml:space="preserve"> </t>
    </r>
  </si>
  <si>
    <t>Zadanie nr 2 - Sterylne zestawy obłożeń do operacji dzieci</t>
  </si>
  <si>
    <r>
      <rPr>
        <b/>
        <sz val="10"/>
        <rFont val="Arial Narrow"/>
        <family val="2"/>
        <charset val="238"/>
      </rPr>
      <t>Zestaw do Operacji Tarczycy (ZOT)</t>
    </r>
    <r>
      <rPr>
        <sz val="10"/>
        <rFont val="Arial Narrow"/>
        <family val="2"/>
        <charset val="238"/>
      </rPr>
      <t xml:space="preserve">
1 x Serweta do operacji na tarczycy o wymiarach min. 200/ 280 x 350cm z otworem samoprzylepnym min 11x11cm, wykonana z laminatu min dwuwarstwowego o gramaturze min. 59g/m2, odporna na przenikanie cieczy min. 127cm H2O,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 wykonana z laminatu o łącznej  gramaturze min. 73g/m2 , odporna na przenikanie cieczy min. 140cm H₂O,. Odporność na rozerwanie w strefie krytycznej na sucho min. 100 kPa,   
1 x Organizator przewodów o wymiarach min 2,5x 30 cm z repozycjonowaną taśmą lepną.
1 x Taśma samoprzylepna min 9 x 49 cm dwuwarstwowa, łatwa w aplikacji
2 x Ściereczki do wycierania  rąk min. 18x25 cm. 
1 x pudełko magnetyczne  tzw "licznik igieł" na min 20 igieł i skalpeli
1 x 10 szt  kompresów bawełnianych  z gazy 17- nitkowe, 12- warstwowe, wielkości 10cm x 20cm  z wplecioną nitką radiacyjną zapakowane w torebkę papierową lub kartonik.
1 x 10 szt Tupfer w kształcie miękkiej kuli z gazy bawełnianej 20 nitkowej o wielkości 30 x 40 cm w wpleciona nitka radiacyjną.zapakowane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dobrze utrzymującym się podczas użytkowania, fartuch złożony w sposób zapewniający aseptyczną aplikację, wiązany na troki wewnętrzne oraz troki zewnętrzne z kartonikiem, z tyłu zapięcie na rzep. 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Zestaw posiadający listę komponentów, oznakowany etykietą w tym (dwie mini-etykiety samoprzylepne zawierającą  informację zgodnie z normą  PN EN ISO 15223-1:2017 oraz dodatkowo oznakowany za pomocą kolorowego znaku umieszczonego na zestawie, etykiecie samoprzylepnej oraz opakowaniu zbiorczym</t>
    </r>
  </si>
  <si>
    <t xml:space="preserve">Zadanie nr 4 - Sterylne zestawy obłożeń do cięcia cesarskiego </t>
  </si>
  <si>
    <t>Słownie wartość brutto zadania nr 4:…………………………………………………………………………………………………………………………………………………………………………………………………..zł</t>
  </si>
  <si>
    <t xml:space="preserve">Zadanie nr 5 - Sterylny zestaw obłożeń  do naturalnego porodu </t>
  </si>
  <si>
    <t>Zadanie nr 6 - Fartuch operacyjny (chirurgiczny) - sterylny</t>
  </si>
  <si>
    <r>
      <rPr>
        <b/>
        <sz val="10"/>
        <rFont val="Arial Narrow"/>
        <family val="2"/>
        <charset val="238"/>
      </rPr>
      <t>Osłona na głowicę liniową</t>
    </r>
    <r>
      <rPr>
        <sz val="10"/>
        <rFont val="Arial Narrow"/>
        <family val="2"/>
        <charset val="238"/>
      </rPr>
      <t xml:space="preserve">  do USG, jednorazowa sterylna , bez lateksowa, z rękawem na kable. Wymiary 20 x 244 cm, kompatybilna z głowica typu 8811</t>
    </r>
  </si>
  <si>
    <r>
      <rPr>
        <b/>
        <sz val="10"/>
        <rFont val="Arial Narrow"/>
        <family val="2"/>
        <charset val="238"/>
      </rPr>
      <t>Osłona na głowicę endovaginalną</t>
    </r>
    <r>
      <rPr>
        <sz val="10"/>
        <rFont val="Arial Narrow"/>
        <family val="2"/>
        <charset val="238"/>
      </rPr>
      <t xml:space="preserve">   do USG, jednorazowa sterylna , bez lateksowa, z sterylnym pakietem żelowym. Wymiary 11,5, 3,5x61 cm, kompatybilna z głowica typu 8819</t>
    </r>
  </si>
  <si>
    <r>
      <rPr>
        <b/>
        <sz val="10"/>
        <rFont val="Arial Narrow"/>
        <family val="2"/>
        <charset val="238"/>
      </rPr>
      <t>Osłona na głowicę anorektalną</t>
    </r>
    <r>
      <rPr>
        <sz val="10"/>
        <rFont val="Arial Narrow"/>
        <family val="2"/>
        <charset val="238"/>
      </rPr>
      <t xml:space="preserve"> 3D  do USG, jednorazowa sterylna. Wymiary 2,5x28 cm .</t>
    </r>
  </si>
  <si>
    <t>Słownie wartość brutto zadania nr 8…………………………………………………………………………………………………………………………………………………………………………………………………..zł</t>
  </si>
  <si>
    <r>
      <t xml:space="preserve">Osłona (serweta)  na stolik Mayo - </t>
    </r>
    <r>
      <rPr>
        <sz val="10"/>
        <rFont val="Arial Narrow"/>
        <family val="2"/>
        <charset val="238"/>
      </rPr>
      <t xml:space="preserve"> typu worek o wymiarach 75-80 cm x 140-150 cm, wzmocniony  warstwą chłonną nieprzemakalną o łą cznej gramaturze min 57 g/m2 w części roboczej blatu stolika. Kolorl osłony-  niebieski lub zielony do wyboru Zamawiającego Opakowanie zewnętrzne zawiera: minimum jedna  etykietą, dwukrotnie przylepną, w jezyku polskim zawierajaca nazwę produktu, numer katalogowy, serię datę ważności, informację o producencie (informacje o producencie nie mogą być zakodowane kodem kreskowym. Pakowane pojedyńczo. </t>
    </r>
  </si>
  <si>
    <r>
      <rPr>
        <b/>
        <sz val="10"/>
        <rFont val="Arial Narrow"/>
        <family val="2"/>
        <charset val="238"/>
      </rPr>
      <t>Taśmy lepn</t>
    </r>
    <r>
      <rPr>
        <sz val="10"/>
        <rFont val="Arial Narrow"/>
        <family val="2"/>
        <charset val="238"/>
      </rPr>
      <t>e wielkości  min 9 x 40 cm cm sterylne pakowane pojedynczo.</t>
    </r>
  </si>
  <si>
    <r>
      <rPr>
        <b/>
        <sz val="10"/>
        <rFont val="Arial Narrow"/>
        <family val="2"/>
        <charset val="238"/>
      </rPr>
      <t xml:space="preserve">Organizator </t>
    </r>
    <r>
      <rPr>
        <sz val="10"/>
        <rFont val="Arial Narrow"/>
        <family val="2"/>
        <charset val="238"/>
      </rPr>
      <t>do przewodów o wymiarach  min 2 x 22 cm z rzepem. Pakowane pojedyńczo.</t>
    </r>
  </si>
  <si>
    <t>Słownie wartość brutto zadania nr 9…………………………………………………………………………………………………………………………………………………………………………………………………..zł</t>
  </si>
  <si>
    <t>Razem zadanie nr 10 :</t>
  </si>
  <si>
    <t>Słownie wartość brutto zadania nr 10…………………………………………………………………………………………………………………………………………………………………………………………………..zł</t>
  </si>
  <si>
    <r>
      <t>Osłona na kamerę, światłowód i przewody</t>
    </r>
    <r>
      <rPr>
        <sz val="10"/>
        <rFont val="Arial Narrow"/>
        <family val="2"/>
        <charset val="238"/>
      </rPr>
      <t xml:space="preserve"> sterylna, wykonana z przeźroczystej miekkiej folii z kartonikiem i dwiema tasmami lepnymi , złożona teleskopowo wielkość min14x 250 cm, pakowana pojedyńczo.Oslona powinna posiadać prawidłowe oznaczenia informujące o sposobie użycia: dwie etykiety dwukrotnie przylepne, w języku polskim zawierające nazwę, numer katalogowy, serię, datę ważności,  informację o producencie.  Informacje na etykiecie nie mogą być zakodowane kodem kreskowym. </t>
    </r>
    <r>
      <rPr>
        <b/>
        <sz val="10"/>
        <rFont val="Arial Narrow"/>
        <family val="2"/>
        <charset val="238"/>
      </rPr>
      <t xml:space="preserve"> 
Partia próbna 1 szt.
</t>
    </r>
  </si>
  <si>
    <t>Razem zadanie nr 13 :</t>
  </si>
  <si>
    <t>Słownie wartość brutto zadania nr 15…………………………………………………………………………………………………………………………………………………………………………………………………..zł</t>
  </si>
  <si>
    <t>Słownie wartość brutto zadania nr 16…………………………………………………………………………………………………………………………………………………………………………………………………..zł</t>
  </si>
  <si>
    <t>Słownie wartość brutto zadania nr 17…………………………………………………………………………………………………………………………………………………………………………………………………..zł</t>
  </si>
  <si>
    <r>
      <rPr>
        <b/>
        <sz val="10"/>
        <rFont val="Arial Narrow"/>
        <family val="2"/>
        <charset val="238"/>
      </rPr>
      <t xml:space="preserve">Epidemiologiczny monitoring sal operacyjnych </t>
    </r>
    <r>
      <rPr>
        <sz val="10"/>
        <rFont val="Arial Narrow"/>
        <family val="2"/>
        <charset val="238"/>
      </rPr>
      <t xml:space="preserve">(EMSO) - składający się z następujących elementów:
1 x jednorazowy, wysokochłonny, nieuczulający podkład higieniczny na stół operacyjny wykonany z min dwuwarstwowego laminatu (polipropylen, poliester) o grubości min 0,14 mm (grubość i skład  laminatu potwierdzona stosownym dokumentem)  oraz  z wysokochłonnego rdzenia o grubości min 0.7 mm, scalonego z podkładem na całej jego długości. Wymiary podkładu: 100 cm(+/- 2 cm ) x 225 (+/- 4 cm ), produkt o jednorodnej strukturze, nie powodującej udszkodzeń skóry pacjenta. Gramattura min 125g/m2. Wchłanialność płynów 3200g/m2,  potwierdzona badaniem akredytowanego labaoratorium z przeliczeniem wyniku próbki na wielkość chłonnego rdzenia tj. 100 cm(+/- 2 cm ) x 225 (+/- 4 cm)
1 x osłona na podłokietnik stołu operacyjnego o wielkości min szerokość min 30 cm długość  min 75 cm z regulowanymi taśmami do zabezpieczenia przedramienia pacjenta na podłokietniku. 
1x prześcieradło do przykrycia pacjenta z włókniny poliestrowej o gramaturze 45-55g/m², niejałowe rozmiar 200-210 cm x150-160 cm.         
Zamawiający w ramach kwoty Zadania wymaga wprowadzenia programu - epidemiologiczny monitoring sal operacyjnych wg wytycznych CDC, w składzie:
1) Żel fluorescencyjny  - 20 szt/ miesiąc wraz z dwiema latarkami do odczytu prób monitorowania efektywnosci sprzątania 
2) 1 x Elektroniczne przenośne urządzenie do rejestracji danych wraz z oprogramowaniem do  monitorowania i  comiesięcznego raportowania  jakości sprzątania profilaktycznego i generalnego sal operacyjnych wg wytycznych CDC&amp;P 
3) min 1 x w roku szkolenie pracowników  Działu Utrzymania Czystości w Bloku Operacyjnym Zamawiającego.
3) użyczenia szaf magazynowych  (3 sztuki) wykonanych ze stali  nierdzewnej  o wymiarach: dł 1200 x szer 470 x wys.1800 mm, drzwi przeszklone (szkło bezpieczne, przeźroczyste), otwierane skrzydłowo drzwi wyposażone w uszczelkę, uchwyt oraz zamek pięć półek regulowanych wykonanych ze stali nierdzewnej podstawa szafy na nóżkach o wysokości 140 mm z możliwością wypoziomowania uchwyt  drzwi z miedzi przeciwdrobnoustrojowej (kolor stalowy), szkło mleczne, zamykana na klucz. Szafa z przeznaczeniem  do przechowywania w warunkach czystości mikrobiologicznej zestawów EMSO." Miejsce instalacji: Blok GCO i Mały Blok Szpital Morski im. PCK 
</t>
    </r>
  </si>
  <si>
    <t>Razem zadanie nr 25:</t>
  </si>
  <si>
    <r>
      <t xml:space="preserve">Wkład roboczy </t>
    </r>
    <r>
      <rPr>
        <b/>
        <sz val="10"/>
        <rFont val="Arial Narrow"/>
        <family val="2"/>
        <charset val="238"/>
      </rPr>
      <t xml:space="preserve">monopolarny </t>
    </r>
    <r>
      <rPr>
        <sz val="10"/>
        <rFont val="Arial Narrow"/>
        <family val="2"/>
        <charset val="238"/>
      </rPr>
      <t xml:space="preserve">nożyczek z wkładką weglową, odgięte w lewo, dł€gość wkładu  310mm i 420mm  do wyboru </t>
    </r>
  </si>
  <si>
    <r>
      <t xml:space="preserve">Wkład roboczy </t>
    </r>
    <r>
      <rPr>
        <b/>
        <sz val="10"/>
        <rFont val="Arial Narrow"/>
        <family val="2"/>
        <charset val="238"/>
      </rPr>
      <t xml:space="preserve">monopolarny </t>
    </r>
    <r>
      <rPr>
        <sz val="10"/>
        <rFont val="Arial Narrow"/>
        <family val="2"/>
        <charset val="238"/>
      </rPr>
      <t xml:space="preserve"> do kleszczyków Meryland  średnica  5 mm, długość  310mm  i 420mm - do wyboru Zamawiającego </t>
    </r>
  </si>
  <si>
    <r>
      <t xml:space="preserve">Wkład roboczy </t>
    </r>
    <r>
      <rPr>
        <b/>
        <sz val="10"/>
        <rFont val="Arial Narrow"/>
        <family val="2"/>
        <charset val="238"/>
      </rPr>
      <t xml:space="preserve">monopolarny </t>
    </r>
    <r>
      <rPr>
        <sz val="10"/>
        <rFont val="Arial Narrow"/>
        <family val="2"/>
        <charset val="238"/>
      </rPr>
      <t xml:space="preserve"> do kleszczyków typu Overholt 90 st. długość 310mm i 370 mm - do wyboru Zamawiającego </t>
    </r>
  </si>
  <si>
    <r>
      <t xml:space="preserve">Wkład roboczy </t>
    </r>
    <r>
      <rPr>
        <b/>
        <sz val="10"/>
        <rFont val="Arial Narrow"/>
        <family val="2"/>
        <charset val="238"/>
      </rPr>
      <t>monopolarny</t>
    </r>
    <r>
      <rPr>
        <sz val="10"/>
        <rFont val="Arial Narrow"/>
        <family val="2"/>
        <charset val="238"/>
      </rPr>
      <t xml:space="preserve">  kleszczyków jelitowych  typu Dorsey śr. 5 mm dł 310 i 420 mm do wyboru Zamawiającego </t>
    </r>
  </si>
  <si>
    <r>
      <t>Wkład roboczy</t>
    </r>
    <r>
      <rPr>
        <b/>
        <sz val="10"/>
        <rFont val="Arial Narrow"/>
        <family val="2"/>
        <charset val="238"/>
      </rPr>
      <t xml:space="preserve"> bipolarny</t>
    </r>
    <r>
      <rPr>
        <sz val="10"/>
        <rFont val="Arial Narrow"/>
        <family val="2"/>
        <charset val="238"/>
      </rPr>
      <t xml:space="preserve">  do nożyczek śr 5 mm, dł 310 mm i 420 mm - do wyboru Zamawiającego </t>
    </r>
  </si>
  <si>
    <r>
      <t xml:space="preserve">Wkład roboczy  kleszczyków okienkowych  makro, </t>
    </r>
    <r>
      <rPr>
        <b/>
        <sz val="10"/>
        <rFont val="Arial Narrow"/>
        <family val="2"/>
        <charset val="238"/>
      </rPr>
      <t>bipolarne</t>
    </r>
    <r>
      <rPr>
        <sz val="10"/>
        <rFont val="Arial Narrow"/>
        <family val="2"/>
        <charset val="238"/>
      </rPr>
      <t>,  śr 5 mm dł 310 mm</t>
    </r>
  </si>
  <si>
    <r>
      <t>Wkład roboczy</t>
    </r>
    <r>
      <rPr>
        <b/>
        <sz val="10"/>
        <rFont val="Arial Narrow"/>
        <family val="2"/>
        <charset val="238"/>
      </rPr>
      <t xml:space="preserve"> bipolarny </t>
    </r>
    <r>
      <rPr>
        <sz val="10"/>
        <rFont val="Arial Narrow"/>
        <family val="2"/>
        <charset val="238"/>
      </rPr>
      <t xml:space="preserve"> do kleszyków Meryland, okienkowe, zagięte w lewa śtronę śr 5 mm, dł 310 i 420 - do wyboru Zamawiającego  nkowy makro, bipolarny  </t>
    </r>
  </si>
  <si>
    <t xml:space="preserve">Uchwyt do monopolarnej elektrody </t>
  </si>
  <si>
    <r>
      <t xml:space="preserve">Ergonomiczna rączka do narzędzia laparoskopowego </t>
    </r>
    <r>
      <rPr>
        <b/>
        <sz val="10"/>
        <rFont val="Arial Narrow"/>
        <family val="2"/>
        <charset val="238"/>
      </rPr>
      <t>monopolarnego</t>
    </r>
    <r>
      <rPr>
        <sz val="10"/>
        <rFont val="Arial Narrow"/>
        <family val="2"/>
        <charset val="238"/>
      </rPr>
      <t xml:space="preserve"> bez blokady i z blokadą , ze stałym,  izolowanym przyłączem hf i mechanizmem zapadkowym one-click  do połączenia z ramieniem roboczym, komopatybilna z opisanymi wkładami roboczymi</t>
    </r>
  </si>
  <si>
    <r>
      <t>Ergonomiczna rączka do narzędzia laparoskopowego</t>
    </r>
    <r>
      <rPr>
        <b/>
        <sz val="10"/>
        <rFont val="Arial Narrow"/>
        <family val="2"/>
        <charset val="238"/>
      </rPr>
      <t xml:space="preserve"> bipolarnego z</t>
    </r>
    <r>
      <rPr>
        <sz val="10"/>
        <rFont val="Arial Narrow"/>
        <family val="2"/>
        <charset val="238"/>
      </rPr>
      <t xml:space="preserve">  blokadą i czerwoną dźwignią kolankową całkowitej  dezaktywacji blokady, ze stałym,  izolowanym przyłączem hf moppatybilna z opisanymi wkładami roboczymi </t>
    </r>
  </si>
  <si>
    <t>Razem Zadanie nr 27:</t>
  </si>
  <si>
    <t>Razem Zadanie nr 28:</t>
  </si>
  <si>
    <t xml:space="preserve">zestaw </t>
  </si>
  <si>
    <t>op = 2 szt</t>
  </si>
  <si>
    <t xml:space="preserve">Ilość </t>
  </si>
  <si>
    <t xml:space="preserve">komplet </t>
  </si>
  <si>
    <t>Słownie wartość brutto zadania nr19…………………………………………………………………………………………………………………………………………………………………………………………………..zł</t>
  </si>
  <si>
    <t>Słownie wartość brutto zadania nr 23…………………………………………………………………………………………………………………………………………………………………………………………………..zł</t>
  </si>
  <si>
    <t>Razem zadanie nr 34:</t>
  </si>
  <si>
    <t>Słownie wartość brutto zadania nr 34:…………………………………………………………………………………………………………………………………………………………………………………………………..zł</t>
  </si>
  <si>
    <t>Razem zadanie nr 35:</t>
  </si>
  <si>
    <t>Razem zadanie nr 39:</t>
  </si>
  <si>
    <t>Słownie wartość brutto zadania nr 38:…………………………………………………………………………………………………………………………………………………………………………………………………..zł</t>
  </si>
  <si>
    <t>Słownie wartość brutto zadania nr 37:…………………………………………………………………………………………………………………………………………………………………………………………………..zł</t>
  </si>
  <si>
    <t>Razem zadanie nr 36:</t>
  </si>
  <si>
    <t>Razem zadanie nr 41:</t>
  </si>
  <si>
    <t>Razem zadanie nr 45:</t>
  </si>
  <si>
    <t>Razem zadanie nr 50:</t>
  </si>
  <si>
    <t>Słownie wartość brutto zadania nr 50…………………………………………………………………………………………………………………………………………………………………………………………………..zł</t>
  </si>
  <si>
    <t>Razem zadanie nr 48:</t>
  </si>
  <si>
    <t>Słownie wartość brutto zadania nr 48:…………………………………………………………………………………………………………………………………………………………………………………………………..zł</t>
  </si>
  <si>
    <t>Razem zadanie nr 49:</t>
  </si>
  <si>
    <t>Razem zadanie nr 18:</t>
  </si>
  <si>
    <t>Razem zadanie nr 42:</t>
  </si>
  <si>
    <t>Razem zadanie nr 46:</t>
  </si>
  <si>
    <t>Słownie wartość brutto zadania nr 44:…………………………………………………………………………………………………………………………………………………………………………………………………..zł</t>
  </si>
  <si>
    <t>Słownie wartość brutto zadania nr 46:…………………………………………………………………………………………………………………………………………………………………………………………………..zł</t>
  </si>
  <si>
    <t>Razem zadanie nr 47:</t>
  </si>
  <si>
    <t>Słownie wartość brutto zadania nr 47…………………………………………………………………………………………………………………………………………………………………………………………………..zł</t>
  </si>
  <si>
    <t>Słownie wartość brutto zadania nr 48…………………………………………………………………………………………………………………………………………………………………………………………………..zł</t>
  </si>
  <si>
    <t>Słownie wartość brutto zadania nr 49…………………………………………………………………………………………………………………………………………………………………………………………………..zł</t>
  </si>
  <si>
    <t>Razem Zadanie nr 51:</t>
  </si>
  <si>
    <t>Razem Zadanie nr 52:</t>
  </si>
  <si>
    <t>Słownie wartość brutto zadania nr 52……………………………………………………………………………………………………………………………………………………………………………………..zł</t>
  </si>
  <si>
    <t>Razem zadanie nr 20:</t>
  </si>
  <si>
    <t>Słownie wartość brutto zadania nr 20…………………………………………………………………………………………………………………………………………………………………………………………………..zł</t>
  </si>
  <si>
    <t>Słownie wartość brutto zadania nr 24:…………………………………………………………………………………………………………………………………………………………………………………………………..zł</t>
  </si>
  <si>
    <t>Słownie wartość brutto zadania nr 25…………………………………………………………………………………………………………………………………………………………………………………………………..zł</t>
  </si>
  <si>
    <t>Razem Zadanie nr 26:</t>
  </si>
  <si>
    <t>Słownie wartość brutto Zadania nr 26……………………………………………………………………………………………………………………………………………………….zł</t>
  </si>
  <si>
    <t>Słownie wartość brutto Zadania nr 27 :……………………………………………………………………………………………………………………………………………………….zł</t>
  </si>
  <si>
    <t>Słownie wartość brutto Zadania nr 28……………………………………………………………………………………………………………………………………………………….zł</t>
  </si>
  <si>
    <t>Razem zadanie nr 29:</t>
  </si>
  <si>
    <t>Słownie wartość brutto Zadania nr 29……………………………………………………………………………………………………………………………………………………….zł</t>
  </si>
  <si>
    <t>Razem Zadanie nr 30:</t>
  </si>
  <si>
    <t>Słownie wartość brutto Zadania nr 30……………………………………………………………………………………………………………………………………………………….zł</t>
  </si>
  <si>
    <t>Razem zadanie nr 31</t>
  </si>
  <si>
    <t>Słownie wartość brutto Zadania nr 31……………………………………………………………………………………………………………………………………………………….zł</t>
  </si>
  <si>
    <t>Razem zadanie nr 32:</t>
  </si>
  <si>
    <t>Słownie wartość brutto zadania nr 32:…………………………………………………………………………………………………………………………………………………………………………………………………..zł</t>
  </si>
  <si>
    <t>Słownie wartość brutto zadania nr 33…………………………………………………………………………………………………………………………………………………………………………………………………..zł</t>
  </si>
  <si>
    <t>Słownie wartość brutto zadania nr 35 …………………………………………………………………………………………………………………………………………………………………………………………………..zł</t>
  </si>
  <si>
    <t>Słownie wartość brutto zadania nr 36:…………………………………………………………………………………………………………………………………………………………………………………………………..zł</t>
  </si>
  <si>
    <t>Słownie wartość brutto zadania nr 39…………………………………………………………………………………………………………………………………………………………………………………………………..zł</t>
  </si>
  <si>
    <t>Słownie wartość brutto zadania nr 40………………………………………………………………………………………………………………………………………………………………………………………………..zł</t>
  </si>
  <si>
    <t>Słownie wartość brutto zadania nr 18…………………………………………………………………………………………………………………………………………………………………………………………………..zł</t>
  </si>
  <si>
    <r>
      <rPr>
        <b/>
        <sz val="10"/>
        <rFont val="Arial Narrow"/>
        <family val="2"/>
        <charset val="238"/>
      </rPr>
      <t>Serweta z taśmą lepną na długim boku</t>
    </r>
    <r>
      <rPr>
        <sz val="10"/>
        <rFont val="Arial Narrow"/>
        <family val="2"/>
        <charset val="238"/>
      </rPr>
      <t xml:space="preserve"> o wymiarach </t>
    </r>
    <r>
      <rPr>
        <b/>
        <sz val="10"/>
        <rFont val="Arial Narrow"/>
        <family val="2"/>
        <charset val="238"/>
      </rPr>
      <t xml:space="preserve">150 x 190 </t>
    </r>
    <r>
      <rPr>
        <sz val="10"/>
        <rFont val="Arial Narrow"/>
        <family val="2"/>
        <charset val="238"/>
      </rPr>
      <t>cm z laminatu dwuwarstwowego o gramaturze min. 54 g/m2 lub włókniny  typu sms o gramaturze min 51g/m2</t>
    </r>
  </si>
  <si>
    <r>
      <rPr>
        <b/>
        <sz val="10"/>
        <rFont val="Arial Narrow"/>
        <family val="2"/>
        <charset val="238"/>
      </rPr>
      <t>Serweta  z taśmą lepną</t>
    </r>
    <r>
      <rPr>
        <sz val="10"/>
        <rFont val="Arial Narrow"/>
        <family val="2"/>
        <charset val="238"/>
      </rPr>
      <t xml:space="preserve"> o wymiarach </t>
    </r>
    <r>
      <rPr>
        <b/>
        <sz val="10"/>
        <rFont val="Arial Narrow"/>
        <family val="2"/>
        <charset val="238"/>
      </rPr>
      <t>90x75</t>
    </r>
    <r>
      <rPr>
        <sz val="10"/>
        <rFont val="Arial Narrow"/>
        <family val="2"/>
        <charset val="238"/>
      </rPr>
      <t xml:space="preserve"> cm z laminatu dwuwarstwowego o gramaturze min. 54g/m2 lub włókniny typu SMS o gramaturze min 51g/m2</t>
    </r>
  </si>
  <si>
    <r>
      <rPr>
        <b/>
        <sz val="10"/>
        <rFont val="Arial Narrow"/>
        <family val="2"/>
        <charset val="238"/>
      </rPr>
      <t xml:space="preserve">Serweta chirurgiczna z otworem </t>
    </r>
    <r>
      <rPr>
        <sz val="10"/>
        <rFont val="Arial Narrow"/>
        <family val="2"/>
        <charset val="238"/>
      </rPr>
      <t xml:space="preserve"> o wymiarach </t>
    </r>
    <r>
      <rPr>
        <b/>
        <sz val="10"/>
        <rFont val="Arial Narrow"/>
        <family val="2"/>
        <charset val="238"/>
      </rPr>
      <t>75x 75</t>
    </r>
    <r>
      <rPr>
        <sz val="10"/>
        <rFont val="Arial Narrow"/>
        <family val="2"/>
        <charset val="238"/>
      </rPr>
      <t xml:space="preserve"> cm wykonana z laminnatu dwuwarstwowego o gramaturze min 54 g/m2 lun włókniny sms o gramaturze min. 51 g/m  z otworem samoprzylepnym - średnica otworu 5- 7 cm </t>
    </r>
  </si>
  <si>
    <r>
      <rPr>
        <b/>
        <sz val="10"/>
        <rFont val="Arial Narrow"/>
        <family val="2"/>
        <charset val="238"/>
      </rPr>
      <t>Serweta operacyjna</t>
    </r>
    <r>
      <rPr>
        <sz val="10"/>
        <rFont val="Arial Narrow"/>
        <family val="2"/>
        <charset val="238"/>
      </rPr>
      <t xml:space="preserve"> wykonana z włókniny typu  SMS lub laminatu dwuwarstwowego o wielkości </t>
    </r>
    <r>
      <rPr>
        <b/>
        <sz val="10"/>
        <rFont val="Arial Narrow"/>
        <family val="2"/>
        <charset val="238"/>
      </rPr>
      <t xml:space="preserve">75 x 75 cm </t>
    </r>
    <r>
      <rPr>
        <sz val="10"/>
        <rFont val="Arial Narrow"/>
        <family val="2"/>
        <charset val="238"/>
      </rPr>
      <t>z taśmą samoprzylepną zabiegów chirurgicznych.</t>
    </r>
  </si>
  <si>
    <r>
      <rPr>
        <b/>
        <sz val="10"/>
        <rFont val="Arial Narrow"/>
        <family val="2"/>
        <charset val="238"/>
      </rPr>
      <t>Sterylna osłona  na ramię C</t>
    </r>
    <r>
      <rPr>
        <sz val="10"/>
        <rFont val="Arial Narrow"/>
        <family val="2"/>
        <charset val="238"/>
      </rPr>
      <t xml:space="preserve"> (aparatu  rtg),  jednorazowego użytku, wykonany z przeźroczystej miękkiej dobrze układającej się  foli polietylenowej o grubość min 0,50 mm, odporna na przerwanie,  składająca się z jednej osłony- osłona jednoczęściowa uniwersalna - osłaniająca ramię C  o wymiarach min 90 x 200 złożona teleskopowo z zaznaczonym kierunkiem nakładania, z   min dwiema  taśmami mocującymi.  Opakowanie zawiera :minimum jedną etykietę w języku polskim zawierająca nazwę,  numer katalogowy, serię, datę ważności, oznaczenie producenta. </t>
    </r>
    <r>
      <rPr>
        <b/>
        <sz val="10"/>
        <rFont val="Arial Narrow"/>
        <family val="2"/>
        <charset val="238"/>
      </rPr>
      <t>Partia próbna 1 szt.</t>
    </r>
    <r>
      <rPr>
        <i/>
        <sz val="10"/>
        <rFont val="Arial Narrow"/>
        <family val="2"/>
        <charset val="238"/>
      </rPr>
      <t xml:space="preserve"> </t>
    </r>
  </si>
  <si>
    <r>
      <rPr>
        <b/>
        <sz val="10"/>
        <rFont val="Arial Narrow"/>
        <family val="2"/>
        <charset val="238"/>
      </rPr>
      <t>Mata chłonna z możliwością przytwierdzenia do podłogi</t>
    </r>
    <r>
      <rPr>
        <sz val="10"/>
        <rFont val="Arial Narrow"/>
        <family val="2"/>
        <charset val="238"/>
      </rPr>
      <t>, o rozmiarach 80 x 120 cm, wchłanialność  min 1500 ml. Mata chłonna wykonana z warstwy chłonnej zatrzymującej płyn wewnątrz  i warstwy nieprzemakającej, antypoślizgowej, stabilnie przylegać do podłoża. Wchłanialność płynu potwierdzona dokumentem producenta (raport z badaia).P</t>
    </r>
    <r>
      <rPr>
        <b/>
        <sz val="10"/>
        <rFont val="Arial Narrow"/>
        <family val="2"/>
        <charset val="238"/>
      </rPr>
      <t>artia próbna 1 szt</t>
    </r>
  </si>
  <si>
    <r>
      <rPr>
        <b/>
        <sz val="10"/>
        <rFont val="Arial Narrow"/>
        <family val="2"/>
        <charset val="238"/>
      </rPr>
      <t>Zaciski mocujące</t>
    </r>
    <r>
      <rPr>
        <sz val="10"/>
        <rFont val="Arial Narrow"/>
        <family val="2"/>
        <charset val="238"/>
      </rPr>
      <t xml:space="preserve"> podpory do szyny bocznej stołu</t>
    </r>
  </si>
  <si>
    <r>
      <rPr>
        <b/>
        <sz val="10"/>
        <rFont val="Arial Narrow"/>
        <family val="2"/>
        <charset val="238"/>
      </rPr>
      <t>Rama w kaształcie litery "L"</t>
    </r>
    <r>
      <rPr>
        <sz val="10"/>
        <rFont val="Arial Narrow"/>
        <family val="2"/>
        <charset val="238"/>
      </rPr>
      <t>o wydłużonym zasięgu do ramion giętkich, składająca się z:
- uniwersalnego uchwytu do mocowana do stołu operacyjnego, wspornik pionowy o dł. 40,6cm, złącze kulowe o regulowanym kącie rozwarcia +/- 90º, jedno ramię poziome o średnicy 1,27cm i długości 48,2cm, 
- Dwa ramiona  giętkie typu Flex-Arm-Plus o regulowanej sztywności, o dł. 41,9cm, zakończone uchwytem, typu szybkozłączka heksagonalna z blokadą, umożliwiająca bezpośrednie wpięcie haków, szybkozłączek klamrowych i śrubowych do optyk, narzędzi oraz do haków, ramy tytanowej typu DynaTrack lub mini-BOOKLER.</t>
    </r>
  </si>
  <si>
    <r>
      <rPr>
        <b/>
        <sz val="10"/>
        <rFont val="Arial Narrow"/>
        <family val="2"/>
        <charset val="238"/>
      </rPr>
      <t>Szybkozłączka klamrowa</t>
    </r>
    <r>
      <rPr>
        <sz val="10"/>
        <rFont val="Arial Narrow"/>
        <family val="2"/>
        <charset val="238"/>
      </rPr>
      <t>, heksagonalna, do optyk i narzędzi o średnicy 5mm i 10mm - do wyboru Zamawiającego. Okładziny złączki z tworzywa sztycznego z kontrolowanym dociskiem.</t>
    </r>
  </si>
  <si>
    <r>
      <rPr>
        <b/>
        <sz val="10"/>
        <rFont val="Arial Narrow"/>
        <family val="2"/>
        <charset val="238"/>
      </rPr>
      <t xml:space="preserve">Kontener sterylizacyjny </t>
    </r>
    <r>
      <rPr>
        <sz val="10"/>
        <rFont val="Arial Narrow"/>
        <family val="2"/>
        <charset val="238"/>
      </rPr>
      <t>z aluminiowy w systemie bezobsługowym typu BIOSTOP, lub równoważny, pokrywa w kolorze niebieskim, zielonym, żółtym - do wyboru Zamawiającego z filtrem labiryntowym, wielorazowego użytku,  wymiary wanny 600x272x138mm, kosz stalowy z uchwytami 90 stopni o wymiarach 540x250x100mm.4 tabliczki identyfikacyjne z wygrawerowanyą nazwą oddziału i zestawu</t>
    </r>
  </si>
  <si>
    <r>
      <rPr>
        <b/>
        <sz val="10"/>
        <rFont val="Arial Narrow"/>
        <family val="2"/>
        <charset val="238"/>
      </rPr>
      <t>Zestaw obłożeń do usunięcia materiału zespalającego i operacji niedokrwionych kończyń dolnych - MZ/NKD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typu worek o wymiarach min 80 cm x 140cm, wykonany z mocnej  foli PE. 
</t>
    </r>
    <r>
      <rPr>
        <b/>
        <sz val="10"/>
        <rFont val="Arial Narrow"/>
        <family val="2"/>
        <charset val="238"/>
      </rPr>
      <t xml:space="preserve">1 x </t>
    </r>
    <r>
      <rPr>
        <sz val="10"/>
        <rFont val="Arial Narrow"/>
        <family val="2"/>
        <charset val="238"/>
      </rPr>
      <t xml:space="preserve"> 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1 x</t>
    </r>
    <r>
      <rPr>
        <sz val="10"/>
        <rFont val="Arial Narrow"/>
        <family val="2"/>
        <charset val="238"/>
      </rPr>
      <t xml:space="preserve"> Osłona na kończynę o wymiarach min 30 cm x 60 cm wykonana z nieprzemakalnego dwuwarstwowego  laminatu, warstwa wewnętrzna z miękkiej włókniny.
</t>
    </r>
    <r>
      <rPr>
        <b/>
        <sz val="10"/>
        <rFont val="Arial Narrow"/>
        <family val="2"/>
        <charset val="238"/>
      </rPr>
      <t>1 x</t>
    </r>
    <r>
      <rPr>
        <sz val="10"/>
        <rFont val="Arial Narrow"/>
        <family val="2"/>
        <charset val="238"/>
      </rPr>
      <t xml:space="preserve"> Serweta główna operacyjna  min 200x 320 cm  wyposażona w elastyczny samouszczelniajacy się płat z otworem o  Ø 3,5 cm, wykonana z trójwarstwowej włókniny typu SMS o gramaturze min 51g/m2 z dodatkową warstwą chłonną wokół otworu o wielkości min 50x100 cm,gramaturze min 61 g/m, wytrzymałości na wypychanie min100 Kpa i nieprzemaklaności min 250 cm H2O - 1 szt
</t>
    </r>
    <r>
      <rPr>
        <b/>
        <sz val="10"/>
        <rFont val="Arial Narrow"/>
        <family val="2"/>
        <charset val="238"/>
      </rPr>
      <t>1 x</t>
    </r>
    <r>
      <rPr>
        <sz val="10"/>
        <rFont val="Arial Narrow"/>
        <family val="2"/>
        <charset val="238"/>
      </rPr>
      <t xml:space="preserve"> Serweta wykonana z laminatu dwuwarstwowego o gramaturze min 54 g/m</t>
    </r>
    <r>
      <rPr>
        <vertAlign val="superscript"/>
        <sz val="10"/>
        <rFont val="Arial Narrow"/>
        <family val="2"/>
        <charset val="238"/>
      </rPr>
      <t>2</t>
    </r>
    <r>
      <rPr>
        <sz val="10"/>
        <rFont val="Arial Narrow"/>
        <family val="2"/>
        <charset val="238"/>
      </rPr>
      <t xml:space="preserve"> o wymiarach  min 100x180 cm.
</t>
    </r>
    <r>
      <rPr>
        <b/>
        <sz val="10"/>
        <rFont val="Arial Narrow"/>
        <family val="2"/>
        <charset val="238"/>
      </rPr>
      <t>1 x</t>
    </r>
    <r>
      <rPr>
        <sz val="10"/>
        <rFont val="Arial Narrow"/>
        <family val="2"/>
        <charset val="238"/>
      </rPr>
      <t xml:space="preserve"> Organizer przewodów (rzepy) o wymiarach  min  2x 22 cm.  
Fartuch chirurgiczny wykonany z włókniny typu SMS o łącznej gramaturze w części krytycznej min 78g/m2  wzmocniony w części przedniej i na rękawach, wzmocnienie na rękawach powinno sięgać  min 20 cm powyżej łokcia. - rozmiar: XL - 2 szt; L - 1 szt, dodatkowo zapakowany.
</t>
    </r>
    <r>
      <rPr>
        <b/>
        <sz val="10"/>
        <rFont val="Arial Narrow"/>
        <family val="2"/>
        <charset val="238"/>
      </rPr>
      <t xml:space="preserve">3 szt </t>
    </r>
    <r>
      <rPr>
        <sz val="10"/>
        <rFont val="Arial Narrow"/>
        <family val="2"/>
        <charset val="238"/>
      </rPr>
      <t xml:space="preserve">- Ściereczki wysokochłonne do wycierania rąk o wymiarach  min 30 x 30 cm
</t>
    </r>
    <r>
      <rPr>
        <b/>
        <sz val="10"/>
        <rFont val="Arial Narrow"/>
        <family val="2"/>
        <charset val="238"/>
      </rPr>
      <t>2 x</t>
    </r>
    <r>
      <rPr>
        <sz val="10"/>
        <rFont val="Arial Narrow"/>
        <family val="2"/>
        <charset val="238"/>
      </rPr>
      <t xml:space="preserve"> Bandaż elastyczny, krepowany 14 cm x 5 m.
Całość owinięta  w serwetę z laminatu nieprzemakalnego o gramaturze min 54g/m</t>
    </r>
    <r>
      <rPr>
        <vertAlign val="superscript"/>
        <sz val="10"/>
        <rFont val="Arial Narrow"/>
        <family val="2"/>
        <charset val="238"/>
      </rPr>
      <t>2</t>
    </r>
    <r>
      <rPr>
        <sz val="10"/>
        <rFont val="Arial Narrow"/>
        <family val="2"/>
        <charset val="238"/>
      </rPr>
      <t xml:space="preserve"> o wymiarach 150 x 200  cm,  jako przykrycie stolika instrumentariuszki.
</t>
    </r>
  </si>
  <si>
    <r>
      <rPr>
        <b/>
        <sz val="10"/>
        <rFont val="Arial Narrow"/>
        <family val="2"/>
        <charset val="238"/>
      </rPr>
      <t>Zestaw sterylnych obłożeń do zabiegów neurochirurgicznych</t>
    </r>
    <r>
      <rPr>
        <sz val="10"/>
        <rFont val="Arial Narrow"/>
        <family val="2"/>
        <charset val="238"/>
      </rPr>
      <t xml:space="preserve">
 (TREPANACJA CZASZKI; KRANITOMIA - (TK)
</t>
    </r>
    <r>
      <rPr>
        <b/>
        <sz val="10"/>
        <rFont val="Arial Narrow"/>
        <family val="2"/>
        <charset val="238"/>
      </rPr>
      <t>1 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wykonana z sms ,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1 x </t>
    </r>
    <r>
      <rPr>
        <sz val="10"/>
        <rFont val="Arial Narrow"/>
        <family val="2"/>
        <charset val="238"/>
      </rPr>
      <t xml:space="preserve">Serweta główna wykonana z włókniny typu SMS o gramaturze min 51 g/ m2  o wymiarach min 180x 250  cm posiadająca otwór min 22 x 22 cm wypełniony folią chirurgiczną o grubości folii 23 -25 mikronów, paroprzepuszczalności  400 - 600 g/m2/24h), serweta zintegrowana z workiem do odprowadzania płynów w kształcie trójkąta równoramiennego z usztywnieniem do kształtowania worka, wielkość worka 50 cm x 50 cm.
Fartuch chirurgiczny wykonany z włókniny typu sms o łacznej gramaturze w części krytycznej  min 72g/m2, wzmocniony w części przedniej i na rękawach, wzmocnienie na rękawach powinno sięgać  min 20 cm powyżej łokcia.- rozmiar L- 1szt,  XL- 2 szt. 
</t>
    </r>
    <r>
      <rPr>
        <b/>
        <sz val="10"/>
        <rFont val="Arial Narrow"/>
        <family val="2"/>
        <charset val="238"/>
      </rPr>
      <t>1 x</t>
    </r>
    <r>
      <rPr>
        <sz val="10"/>
        <rFont val="Arial Narrow"/>
        <family val="2"/>
        <charset val="238"/>
      </rPr>
      <t xml:space="preserve"> Jednokomorowa kieszeń samoprzylepna 25 x 26 cm
</t>
    </r>
    <r>
      <rPr>
        <b/>
        <sz val="10"/>
        <rFont val="Arial Narrow"/>
        <family val="2"/>
        <charset val="238"/>
      </rPr>
      <t xml:space="preserve">1 x Organizer przewodów (rzepy przylepny) o wymiarach  min  2 cm x 22cm.
Całość owinięta w serwetę z laminatu nieprzemakalnego o wymiarach 150 x 200 cm, jako przykrycie stolika narzędziowego.
</t>
    </r>
  </si>
  <si>
    <r>
      <rPr>
        <b/>
        <sz val="10"/>
        <rFont val="Arial Narrow"/>
        <family val="2"/>
        <charset val="238"/>
      </rPr>
      <t>Zestaw do chirurgi szczękowej</t>
    </r>
    <r>
      <rPr>
        <sz val="10"/>
        <rFont val="Arial Narrow"/>
        <family val="2"/>
        <charset val="238"/>
      </rPr>
      <t xml:space="preserve">
Skład zestawu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wzmocniona 200 x 300 cm z wycięciem „U”  6,5  x 55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2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zgpdną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4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osłona na stolik Mayo 80 x 145 cm, złożona  w sposób umozliwający łatwa aplikację np. teleskopowo.
</t>
    </r>
    <r>
      <rPr>
        <b/>
        <sz val="10"/>
        <rFont val="Arial Narrow"/>
        <family val="2"/>
        <charset val="238"/>
      </rPr>
      <t>1 x</t>
    </r>
    <r>
      <rPr>
        <sz val="10"/>
        <rFont val="Arial Narrow"/>
        <family val="2"/>
        <charset val="238"/>
      </rPr>
      <t xml:space="preserve"> taśma samoprzylepna 10 x 50 cm
</t>
    </r>
    <r>
      <rPr>
        <b/>
        <sz val="10"/>
        <rFont val="Arial Narrow"/>
        <family val="2"/>
        <charset val="238"/>
      </rPr>
      <t>20 x</t>
    </r>
    <r>
      <rPr>
        <sz val="10"/>
        <rFont val="Arial Narrow"/>
        <family val="2"/>
        <charset val="238"/>
      </rPr>
      <t xml:space="preserve"> ES kompres z gazy 10 x 10 cm, 12 warstw 17 nitek
</t>
    </r>
    <r>
      <rPr>
        <b/>
        <sz val="10"/>
        <rFont val="Arial Narrow"/>
        <family val="2"/>
        <charset val="238"/>
      </rPr>
      <t>2 x</t>
    </r>
    <r>
      <rPr>
        <sz val="10"/>
        <rFont val="Arial Narrow"/>
        <family val="2"/>
        <charset val="238"/>
      </rPr>
      <t xml:space="preserve"> pojemnik plastikowy 60 ml ( 5,8 x 2, 9 cm)
</t>
    </r>
    <r>
      <rPr>
        <b/>
        <sz val="10"/>
        <rFont val="Arial Narrow"/>
        <family val="2"/>
        <charset val="238"/>
      </rPr>
      <t>1 x</t>
    </r>
    <r>
      <rPr>
        <sz val="10"/>
        <rFont val="Arial Narrow"/>
        <family val="2"/>
        <charset val="238"/>
      </rPr>
      <t xml:space="preserve"> pojemnik plastikowy 250 ml ( 9,3 x 5, 4 cm)
</t>
    </r>
    <r>
      <rPr>
        <b/>
        <sz val="10"/>
        <rFont val="Arial Narrow"/>
        <family val="2"/>
        <charset val="238"/>
      </rPr>
      <t>1 x</t>
    </r>
    <r>
      <rPr>
        <sz val="10"/>
        <rFont val="Arial Narrow"/>
        <family val="2"/>
        <charset val="238"/>
      </rPr>
      <t xml:space="preserve"> pojemnik plastikowy nerkowaty 700 ml
</t>
    </r>
    <r>
      <rPr>
        <b/>
        <sz val="10"/>
        <rFont val="Arial Narrow"/>
        <family val="2"/>
        <charset val="238"/>
      </rPr>
      <t>1 x</t>
    </r>
    <r>
      <rPr>
        <sz val="10"/>
        <rFont val="Arial Narrow"/>
        <family val="2"/>
        <charset val="238"/>
      </rPr>
      <t xml:space="preserve"> podstawka pod skalpele, 3 miejsca, fioletowa
</t>
    </r>
    <r>
      <rPr>
        <b/>
        <sz val="10"/>
        <rFont val="Arial Narrow"/>
        <family val="2"/>
        <charset val="238"/>
      </rPr>
      <t>1 x</t>
    </r>
    <r>
      <rPr>
        <sz val="10"/>
        <rFont val="Arial Narrow"/>
        <family val="2"/>
        <charset val="238"/>
      </rPr>
      <t xml:space="preserve"> kleszczyki plastikowe 19 cm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kieszeń dwu-sekcyjna o wielkości  min 35 x 40 cm
</t>
    </r>
    <r>
      <rPr>
        <b/>
        <sz val="10"/>
        <rFont val="Arial Narrow"/>
        <family val="2"/>
        <charset val="238"/>
      </rPr>
      <t>2 x</t>
    </r>
    <r>
      <rPr>
        <sz val="10"/>
        <rFont val="Arial Narrow"/>
        <family val="2"/>
        <charset val="238"/>
      </rPr>
      <t xml:space="preserve"> styrzykawka Luer 5 ml
</t>
    </r>
    <r>
      <rPr>
        <b/>
        <sz val="10"/>
        <rFont val="Arial Narrow"/>
        <family val="2"/>
        <charset val="238"/>
      </rPr>
      <t>2 x</t>
    </r>
    <r>
      <rPr>
        <sz val="10"/>
        <rFont val="Arial Narrow"/>
        <family val="2"/>
        <charset val="238"/>
      </rPr>
      <t xml:space="preserve"> strzykawka  Luer 20 ml
</t>
    </r>
    <r>
      <rPr>
        <b/>
        <sz val="10"/>
        <rFont val="Arial Narrow"/>
        <family val="2"/>
        <charset val="238"/>
      </rPr>
      <t>Wymagania</t>
    </r>
    <r>
      <rPr>
        <sz val="10"/>
        <rFont val="Arial Narrow"/>
        <family val="2"/>
        <charset val="238"/>
      </rPr>
      <t xml:space="preserve">. Materiał z którego wykonane sa serwety i fartuchy zgodny z wymogami normy PN-EN 13795 (1-3) lub równoważnej Serwety operacyjne min. dwuwarstwowe o minimalnej gramaturze w obszarze mniej krytycznym, bez padu chłonnego 55g/m2, pad chłonny w obszarze krytycznym 55g/m2. Łączna chłonność w obszarze krytycznym  min 542 ml/m2. Odporność na przenikanie cieczy min. 200 cm H2O oraz odporności na rozerwanie na sucho w strefie niewzmocnionej min. 161 kPa, w strefie wzmocnionej min. 361 kPa. </t>
    </r>
  </si>
  <si>
    <r>
      <rPr>
        <b/>
        <sz val="10"/>
        <rFont val="Arial Narrow"/>
        <family val="2"/>
        <charset val="238"/>
      </rPr>
      <t xml:space="preserve"> Zestaw do operacji ucha </t>
    </r>
    <r>
      <rPr>
        <sz val="10"/>
        <rFont val="Arial Narrow"/>
        <family val="2"/>
        <charset val="238"/>
      </rPr>
      <t xml:space="preserve">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170 x 260 cm z otworem wypełnionym folią chirurgiczną 10 x 12 cm. Dookoła otworu worek do zbiórki płynów.
</t>
    </r>
    <r>
      <rPr>
        <b/>
        <sz val="10"/>
        <rFont val="Arial Narrow"/>
        <family val="2"/>
        <charset val="238"/>
      </rPr>
      <t>3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1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zgodną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1 x</t>
    </r>
    <r>
      <rPr>
        <sz val="10"/>
        <rFont val="Arial Narrow"/>
        <family val="2"/>
        <charset val="238"/>
      </rPr>
      <t xml:space="preserve"> serweta na stolik Mayo 80 x 145 cm, złożona  w sposób umozliwający łatwa aplikację np. teleskopo.
</t>
    </r>
    <r>
      <rPr>
        <b/>
        <sz val="10"/>
        <rFont val="Arial Narrow"/>
        <family val="2"/>
        <charset val="238"/>
      </rPr>
      <t>1 x</t>
    </r>
    <r>
      <rPr>
        <sz val="10"/>
        <rFont val="Arial Narrow"/>
        <family val="2"/>
        <charset val="238"/>
      </rPr>
      <t xml:space="preserve"> strzykawka 5 ml
</t>
    </r>
    <r>
      <rPr>
        <b/>
        <sz val="10"/>
        <rFont val="Arial Narrow"/>
        <family val="2"/>
        <charset val="238"/>
      </rPr>
      <t>1 x</t>
    </r>
    <r>
      <rPr>
        <sz val="10"/>
        <rFont val="Arial Narrow"/>
        <family val="2"/>
        <charset val="238"/>
      </rPr>
      <t xml:space="preserve"> strzykawka 10 ml
</t>
    </r>
    <r>
      <rPr>
        <b/>
        <sz val="10"/>
        <rFont val="Arial Narrow"/>
        <family val="2"/>
        <charset val="238"/>
      </rPr>
      <t>1 x</t>
    </r>
    <r>
      <rPr>
        <sz val="10"/>
        <rFont val="Arial Narrow"/>
        <family val="2"/>
        <charset val="238"/>
      </rPr>
      <t xml:space="preserve"> strzykawka 20 ml
</t>
    </r>
    <r>
      <rPr>
        <b/>
        <sz val="10"/>
        <rFont val="Arial Narrow"/>
        <family val="2"/>
        <charset val="238"/>
      </rPr>
      <t>1 x</t>
    </r>
    <r>
      <rPr>
        <sz val="10"/>
        <rFont val="Arial Narrow"/>
        <family val="2"/>
        <charset val="238"/>
      </rPr>
      <t xml:space="preserve"> taśma samoprzylepna 10 x 50 cm
</t>
    </r>
    <r>
      <rPr>
        <b/>
        <sz val="10"/>
        <rFont val="Arial Narrow"/>
        <family val="2"/>
        <charset val="238"/>
      </rPr>
      <t xml:space="preserve">1 x </t>
    </r>
    <r>
      <rPr>
        <sz val="10"/>
        <rFont val="Arial Narrow"/>
        <family val="2"/>
        <charset val="238"/>
      </rPr>
      <t xml:space="preserve">kleszczyki plastikowe okienkowe 19 cm
</t>
    </r>
    <r>
      <rPr>
        <b/>
        <sz val="10"/>
        <rFont val="Arial Narrow"/>
        <family val="2"/>
        <charset val="238"/>
      </rPr>
      <t>20 x</t>
    </r>
    <r>
      <rPr>
        <sz val="10"/>
        <rFont val="Arial Narrow"/>
        <family val="2"/>
        <charset val="238"/>
      </rPr>
      <t xml:space="preserve"> ES kompres z gazy 10 x 10 cm, 8 warstw, 17 nitek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podstawka pod skalpele, 3 miejsca , fioletowa
</t>
    </r>
    <r>
      <rPr>
        <b/>
        <sz val="10"/>
        <rFont val="Arial Narrow"/>
        <family val="2"/>
        <charset val="238"/>
      </rPr>
      <t xml:space="preserve">1 x miska plastikowa nerkowata 700 ml
Materiał z którego wykonane są serwety i fartuchy zgodny z wymogami normy PN-EN 13795 (1-3) lub równoważną Serwety operacyjne wykonane z min dwuwarstwowego laminatu (włókniny polipropylenowej i folii polietylenowej o minimalnej gramaturze materiału 55g/m2. Chłonność materiału laminatu min. 155ml/m2. Odporność na przenikanie cieczy min. 200 cm H2O oraz odporności na rozerwanie na sucho w strefie niewzmocnionej min. 155 kPa. </t>
    </r>
  </si>
  <si>
    <t>Słownie wartość brutto zadania nr 41…………………………………………………………………………………………………………………………………………………………………………………………………..zł</t>
  </si>
  <si>
    <r>
      <rPr>
        <b/>
        <sz val="10"/>
        <rFont val="Arial Narrow"/>
        <family val="2"/>
        <charset val="238"/>
      </rPr>
      <t xml:space="preserve">Jednorazowa igła kulkowa typu LUER-LOOK </t>
    </r>
    <r>
      <rPr>
        <sz val="10"/>
        <rFont val="Arial Narrow"/>
        <family val="2"/>
        <charset val="238"/>
      </rPr>
      <t xml:space="preserve">18G długość 120 mm , odporna na wyginanie przy zachowaniu światła igły, zakończona kulką , pakowana  pojedynczo. 
</t>
    </r>
    <r>
      <rPr>
        <b/>
        <sz val="10"/>
        <rFont val="Arial Narrow"/>
        <family val="2"/>
        <charset val="238"/>
      </rPr>
      <t xml:space="preserve">Partia próbna 1 szt. 
</t>
    </r>
  </si>
  <si>
    <r>
      <rPr>
        <b/>
        <sz val="10"/>
        <rFont val="Arial Narrow"/>
        <family val="2"/>
        <charset val="238"/>
      </rPr>
      <t>Sterylna osłona na mikroskop typu LEICA M525</t>
    </r>
    <r>
      <rPr>
        <sz val="10"/>
        <rFont val="Arial Narrow"/>
        <family val="2"/>
        <charset val="238"/>
      </rPr>
      <t xml:space="preserve">  będący na wyposażeniu Zamawiającego-  bez lateksowa z soczewką Armatec do osłony w mikroskopie z trzema okularami. Rozmiar osłony 117cm x 305cm Soczewka szklana, skośna o przezierności, odporna na zarysowania. Wyposażona w pięć  pasów ściągających – umożliwiające mocowanie na mikroskopie.</t>
    </r>
    <r>
      <rPr>
        <b/>
        <sz val="10"/>
        <rFont val="Arial Narrow"/>
        <family val="2"/>
        <charset val="238"/>
      </rPr>
      <t xml:space="preserve">Partia próbna 1 sztuka  </t>
    </r>
    <r>
      <rPr>
        <sz val="10"/>
        <rFont val="Arial Narrow"/>
        <family val="2"/>
        <charset val="238"/>
      </rPr>
      <t xml:space="preserve">
 </t>
    </r>
  </si>
  <si>
    <t>Słownie wartość brutto zadania nr 42…………………………………………………………………………………………………………………………………………………………………………………………………..zł</t>
  </si>
  <si>
    <t>Słownie wartość brutto zadania nr 43:…………………………………………………………………………………………………………………………………………………………………………………………………..zł</t>
  </si>
  <si>
    <r>
      <rPr>
        <b/>
        <sz val="10"/>
        <rFont val="Arial Narrow"/>
        <family val="2"/>
        <charset val="238"/>
      </rPr>
      <t>Fartuch medyczny ochronny</t>
    </r>
    <r>
      <rPr>
        <sz val="10"/>
        <rFont val="Arial Narrow"/>
        <family val="2"/>
        <charset val="238"/>
      </rPr>
      <t xml:space="preserve"> wykonany z włókniny polipropylenowej o gramaturze 25g/m2, stanowiacej barierię dla mikroorganizmów o dobrej przepuszczalności powietrza, wiązany na troki, rękawy wykończone elastycznymi mankietami poliestrowymi  posiadający przedłużone poły do zakładania na plecach, Rozmiar L, XlL - do wyboru Zamawiającego  Pakowane w higieniczny worek foliowy wyposażony w etykietą informacyjną.</t>
    </r>
    <r>
      <rPr>
        <b/>
        <sz val="10"/>
        <rFont val="Arial Narrow"/>
        <family val="2"/>
        <charset val="238"/>
      </rPr>
      <t xml:space="preserve"> Partia próbna 1 szt </t>
    </r>
  </si>
  <si>
    <r>
      <rPr>
        <b/>
        <sz val="10"/>
        <rFont val="Arial Narrow"/>
        <family val="2"/>
        <charset val="238"/>
      </rPr>
      <t>Czepek medyczny</t>
    </r>
    <r>
      <rPr>
        <sz val="10"/>
        <rFont val="Arial Narrow"/>
        <family val="2"/>
        <charset val="238"/>
      </rPr>
      <t xml:space="preserve"> typu beret ściągany gumką średnica min 50 cm, wykonany z przewiewnej włókniny polipropylenowej, pakowane w kartonik umożliwiający wyjmowanie pojedynczych sztuk,  jednorazowego użytku niejałowy. </t>
    </r>
    <r>
      <rPr>
        <b/>
        <sz val="10"/>
        <rFont val="Arial Narrow"/>
        <family val="2"/>
        <charset val="238"/>
      </rPr>
      <t xml:space="preserve">Partia próbna 1 karton </t>
    </r>
    <r>
      <rPr>
        <sz val="10"/>
        <rFont val="Arial Narrow"/>
        <family val="2"/>
        <charset val="238"/>
      </rPr>
      <t xml:space="preserve">
</t>
    </r>
  </si>
  <si>
    <r>
      <rPr>
        <b/>
        <sz val="10"/>
        <rFont val="Arial Narrow"/>
        <family val="2"/>
        <charset val="238"/>
      </rPr>
      <t>Serweta okulistyczna</t>
    </r>
    <r>
      <rPr>
        <sz val="10"/>
        <rFont val="Arial Narrow"/>
        <family val="2"/>
        <charset val="238"/>
      </rPr>
      <t xml:space="preserve"> z włókniny trójwarstwowej typu SMS lub laminatu dwuwarstwowego o rozm.ok 130 cm x 130 cm z otworem ok 7 cm x 10 cm  umieszczonym centralnie  i folią samoprzylepną oraz  ze zintegrowaną torbą na płyny , wykonana z miękkiej i oddychającej włókniny z wytrzymałością na  rozciąganie (&gt; 100 N ) I wypychanie na sucho/mokro (&gt; 150kPa)</t>
    </r>
  </si>
  <si>
    <r>
      <rPr>
        <b/>
        <sz val="10"/>
        <rFont val="Arial Narrow"/>
        <family val="2"/>
        <charset val="238"/>
      </rPr>
      <t>Osłona na podłokietnik</t>
    </r>
    <r>
      <rPr>
        <sz val="10"/>
        <rFont val="Arial Narrow"/>
        <family val="2"/>
        <charset val="238"/>
      </rPr>
      <t xml:space="preserve">  ok 30 x 75 cm z taśmą lepną zabezpieczającą przed osunięciem się osłony z  podłokietnika. Pakowane po 2 szt.</t>
    </r>
  </si>
  <si>
    <r>
      <rPr>
        <b/>
        <sz val="10"/>
        <rFont val="Arial Narrow"/>
        <family val="2"/>
        <charset val="238"/>
      </rPr>
      <t>Serweta operacyjna</t>
    </r>
    <r>
      <rPr>
        <sz val="10"/>
        <rFont val="Arial Narrow"/>
        <family val="2"/>
        <charset val="238"/>
      </rPr>
      <t xml:space="preserve"> o rozm. 75 cm x 90 cm, z laminatu 2-warstwowego o wytrzymałości na rozciąganie( &gt; 90 N)I wypychanie na sucho/mokro  ( &gt;150kPa )  </t>
    </r>
  </si>
  <si>
    <r>
      <rPr>
        <b/>
        <sz val="10"/>
        <rFont val="Arial Narrow"/>
        <family val="2"/>
        <charset val="238"/>
      </rPr>
      <t>Serweta operacyjna</t>
    </r>
    <r>
      <rPr>
        <sz val="10"/>
        <rFont val="Arial Narrow"/>
        <family val="2"/>
        <charset val="238"/>
      </rPr>
      <t xml:space="preserve"> o rozm. 75 x 90 cm z otworem samoprzlepnym o średnicy ok 7-8  cm , z laminatu 2-warstwowego  i wytrzymałości na rozciąganie wypychanie  na sucho/mokro   .</t>
    </r>
  </si>
  <si>
    <r>
      <rPr>
        <b/>
        <sz val="10"/>
        <rFont val="Arial Narrow"/>
        <family val="2"/>
        <charset val="238"/>
      </rPr>
      <t>Linia płucząca</t>
    </r>
    <r>
      <rPr>
        <sz val="10"/>
        <rFont val="Arial Narrow"/>
        <family val="2"/>
        <charset val="238"/>
      </rPr>
      <t xml:space="preserve"> trwale połączona z przetwornikiem wyposażona w biuretę zabezpieczoną filtrem. Przetwornuik ciśnieniowy z łatwym i ergonomicznym przepłukiwaniem  i odpowietrzaniem  układu za pomocą wypustki i skrzydełek, kraniki trójdrożne posiadające wyczuwalny i optyczny identyfikator przepływu. Linie ciśnieniowe z grubościennymi i elastycznymi drenami. Linie ciśnieniowe i infuzyjne spięte taśmami, zaestawy posiadające dodatkowe koreczki . Zestaw niewrażliwy na zakłucenia rezonansowe z wiernym odwzorowaniem sygnału. Zestwa posiadający przewód z wodoszczelnym gniazdem z zabezpieczeniem przed przypadkową kontaminacją. Zestaw wykonany z materiału apiroggennego i nietrombogennego: dopuszczony do pracy w srodowisku MRI. Sterylny poakowany pojedyńczo. Kompatybilny z modułem  Medex Abbot</t>
    </r>
  </si>
  <si>
    <t>Razem Zadanie nr 53:</t>
  </si>
  <si>
    <r>
      <rPr>
        <b/>
        <sz val="10"/>
        <rFont val="Arial Narrow"/>
        <family val="2"/>
        <charset val="238"/>
      </rPr>
      <t xml:space="preserve">Zestaw do ablacji </t>
    </r>
    <r>
      <rPr>
        <sz val="10"/>
        <rFont val="Arial Narrow"/>
        <family val="2"/>
        <charset val="238"/>
      </rPr>
      <t xml:space="preserve">
Skład zestawu : 
</t>
    </r>
    <r>
      <rPr>
        <b/>
        <sz val="10"/>
        <rFont val="Arial Narrow"/>
        <family val="2"/>
        <charset val="238"/>
      </rPr>
      <t xml:space="preserve">1 x </t>
    </r>
    <r>
      <rPr>
        <sz val="10"/>
        <rFont val="Arial Narrow"/>
        <family val="2"/>
        <charset val="238"/>
      </rPr>
      <t xml:space="preserve">serweta o wymiarach 210 x 290 cm wykonana z włókniny typu SMS o gramaturze 54g/m2. Serweta posiada dwa otwory udowe o średnicy 12 cm otoczone taśmą lepną. Dookoła otworów warstwa absorbująca o gramaturze 150,6 g/m2, o wymiarach 120 x 80 cm 
</t>
    </r>
    <r>
      <rPr>
        <b/>
        <sz val="10"/>
        <rFont val="Arial Narrow"/>
        <family val="2"/>
        <charset val="238"/>
      </rPr>
      <t xml:space="preserve">2x </t>
    </r>
    <r>
      <rPr>
        <sz val="10"/>
        <rFont val="Arial Narrow"/>
        <family val="2"/>
        <charset val="238"/>
      </rPr>
      <t xml:space="preserve"> fartuch chirurgiczny wykonany z trójwarstwowej włókniny typu SMS o gramaturze min. 44 g/m2 rozm. L –  (jeden zapakowany osobno) 
</t>
    </r>
    <r>
      <rPr>
        <b/>
        <sz val="10"/>
        <rFont val="Arial Narrow"/>
        <family val="2"/>
        <charset val="238"/>
      </rPr>
      <t>2 x</t>
    </r>
    <r>
      <rPr>
        <sz val="10"/>
        <rFont val="Arial Narrow"/>
        <family val="2"/>
        <charset val="238"/>
      </rPr>
      <t xml:space="preserve"> ręcznik chłonny 30x40cm 
</t>
    </r>
    <r>
      <rPr>
        <b/>
        <sz val="10"/>
        <rFont val="Arial Narrow"/>
        <family val="2"/>
        <charset val="238"/>
      </rPr>
      <t xml:space="preserve">1 x </t>
    </r>
    <r>
      <rPr>
        <sz val="10"/>
        <rFont val="Arial Narrow"/>
        <family val="2"/>
        <charset val="238"/>
      </rPr>
      <t xml:space="preserve">miseczka plastikowa przezroczysta z podziałką min.250ml
</t>
    </r>
    <r>
      <rPr>
        <b/>
        <sz val="10"/>
        <rFont val="Arial Narrow"/>
        <family val="2"/>
        <charset val="238"/>
      </rPr>
      <t>2 x</t>
    </r>
    <r>
      <rPr>
        <sz val="10"/>
        <rFont val="Arial Narrow"/>
        <family val="2"/>
        <charset val="238"/>
      </rPr>
      <t xml:space="preserve"> miseczka plastikowa przezroczysta z podziałką min.500ml
</t>
    </r>
    <r>
      <rPr>
        <b/>
        <sz val="10"/>
        <rFont val="Arial Narrow"/>
        <family val="2"/>
        <charset val="238"/>
      </rPr>
      <t>50 x</t>
    </r>
    <r>
      <rPr>
        <sz val="10"/>
        <rFont val="Arial Narrow"/>
        <family val="2"/>
        <charset val="238"/>
      </rPr>
      <t xml:space="preserve"> gaziki 8 - warstwowe o wymiarach 7,5 x 7,5 cm - 50 szt. 
</t>
    </r>
    <r>
      <rPr>
        <b/>
        <sz val="10"/>
        <rFont val="Arial Narrow"/>
        <family val="2"/>
        <charset val="238"/>
      </rPr>
      <t xml:space="preserve">1 x </t>
    </r>
    <r>
      <rPr>
        <sz val="10"/>
        <rFont val="Arial Narrow"/>
        <family val="2"/>
        <charset val="238"/>
      </rPr>
      <t xml:space="preserve"> strzykawka 10 ml typ luer
</t>
    </r>
    <r>
      <rPr>
        <b/>
        <sz val="10"/>
        <rFont val="Arial Narrow"/>
        <family val="2"/>
        <charset val="238"/>
      </rPr>
      <t>1 x</t>
    </r>
    <r>
      <rPr>
        <sz val="10"/>
        <rFont val="Arial Narrow"/>
        <family val="2"/>
        <charset val="238"/>
      </rPr>
      <t xml:space="preserve"> strzykawka 20 ml typ luer 
</t>
    </r>
    <r>
      <rPr>
        <b/>
        <sz val="10"/>
        <rFont val="Arial Narrow"/>
        <family val="2"/>
        <charset val="238"/>
      </rPr>
      <t>1 x</t>
    </r>
    <r>
      <rPr>
        <sz val="10"/>
        <rFont val="Arial Narrow"/>
        <family val="2"/>
        <charset val="238"/>
      </rPr>
      <t xml:space="preserve">  igła nr 0,8 x 40 mm. 
</t>
    </r>
    <r>
      <rPr>
        <b/>
        <sz val="10"/>
        <rFont val="Arial Narrow"/>
        <family val="2"/>
        <charset val="238"/>
      </rPr>
      <t>1 x</t>
    </r>
    <r>
      <rPr>
        <sz val="10"/>
        <rFont val="Arial Narrow"/>
        <family val="2"/>
        <charset val="238"/>
      </rPr>
      <t xml:space="preserve"> igła nr 1,2 x 40 mm 
- strzykawka wkręcana 10 ml – 3 szt. we własnym jałowym opakowaniu 
- strzykawka wkręcana 20 ml – 1 szt. w osobnym jałowym opakowaniu 
- igła angiograficzna Seldingera 1.3 x 70 mm – 1 szt. 
- pokrowiec na przewody (tubus) przezroczysty, rozmiar 14x250cm – 4 szt. w osobnym jałowym opakowaniu.Całość owinięta w nieprzemakalną serwetę o wymiarach 150 x 190 cm o gramaturze 85 g/m2 - jako przykrycie na stolik instrumentariuszki 
</t>
    </r>
    <r>
      <rPr>
        <b/>
        <sz val="10"/>
        <rFont val="Arial Narrow"/>
        <family val="2"/>
        <charset val="238"/>
      </rPr>
      <t>1 x</t>
    </r>
    <r>
      <rPr>
        <sz val="10"/>
        <rFont val="Arial Narrow"/>
        <family val="2"/>
        <charset val="238"/>
      </rPr>
      <t xml:space="preserve"> serweta na stolik zabiegowy, trójwarstwowa o gramaturze min. 70 gr/m2 w rozmiarze 75x100 cm  
</t>
    </r>
    <r>
      <rPr>
        <b/>
        <sz val="10"/>
        <rFont val="Arial Narrow"/>
        <family val="2"/>
        <charset val="238"/>
      </rPr>
      <t xml:space="preserve">1 x  Osłona na ramię C wykonana z przezroczystej, miękkiej dobrze układającej się foli. Osłona jednoczęściowa osłaniająca ramie C na min 1/2 całkowitej długości ramienia C. Pasująca na dolną i górną część ramienia C o dł. min 75x150 cm z min dwiema taśmami mocującymi 
</t>
    </r>
  </si>
  <si>
    <r>
      <rPr>
        <b/>
        <sz val="10"/>
        <rFont val="Arial Narrow"/>
        <family val="2"/>
        <charset val="238"/>
      </rPr>
      <t>Ręcznik kąpielowy 1 x użytku</t>
    </r>
    <r>
      <rPr>
        <sz val="10"/>
        <rFont val="Arial Narrow"/>
        <family val="2"/>
        <charset val="238"/>
      </rPr>
      <t>,chłonn,  wykonany z wysokochłonnego materiału, wzmocniona na całej powierzchni, gramatura 40 g, wymiary min 70 x 80 cm. Pakowane po 50 szt. Opakowanie z .</t>
    </r>
    <r>
      <rPr>
        <b/>
        <sz val="10"/>
        <rFont val="Arial Narrow"/>
        <family val="2"/>
        <charset val="238"/>
      </rPr>
      <t xml:space="preserve"> Partia próbna - 1 szt</t>
    </r>
  </si>
  <si>
    <r>
      <rPr>
        <b/>
        <sz val="10"/>
        <rFont val="Arial Narrow"/>
        <family val="2"/>
        <charset val="238"/>
      </rPr>
      <t>Jednorazowa koszula  dla pacjenta</t>
    </r>
    <r>
      <rPr>
        <sz val="10"/>
        <rFont val="Arial Narrow"/>
        <family val="2"/>
        <charset val="238"/>
      </rPr>
      <t xml:space="preserve"> i do porodu wykonana z miękkiej antystatycznej włókniny poliestrowej o gramaturze min 50g.m2, niepyląca,  nie uczulajacej i niedrażniącej skóry, miekka w dotyku.Zakładana przez głowę z rozcieciem  podkrój w kształcie litery V lub okrągły, z krótkim rękawem Szeroki krój  długość min 90 - 95 cm. Kolor biały,niebieski lub zielony do wyboru Zamawiającego  Rozmiar uniwersalny.  Pakowane w higieniczny worek foliowy z etykietą identyfikująca wyrób
</t>
    </r>
    <r>
      <rPr>
        <b/>
        <sz val="10"/>
        <rFont val="Arial Narrow"/>
        <family val="2"/>
        <charset val="238"/>
      </rPr>
      <t xml:space="preserve">Partia próbna 1 szt. </t>
    </r>
  </si>
  <si>
    <r>
      <rPr>
        <b/>
        <sz val="10"/>
        <rFont val="Arial Narrow"/>
        <family val="2"/>
        <charset val="238"/>
      </rPr>
      <t>Marker skórny, sterylny,</t>
    </r>
    <r>
      <rPr>
        <sz val="10"/>
        <rFont val="Arial Narrow"/>
        <family val="2"/>
        <charset val="238"/>
      </rPr>
      <t xml:space="preserve"> dwustronny z  ciennką i grubą końcówką pisaka, do zaznaczania pola operacyjnego, nietoksyczny, szybkoschnący, nieplamiący, doskonale widoczny niezależnie od koloru skóry, odporny na środki dezynfekujące, fioletowy atrament, skala pomiarowa na korpusie pisaka  min 5 cm, z  linijką dwustronną ze skalą pomiarową  min 15 cm. 
</t>
    </r>
    <r>
      <rPr>
        <b/>
        <sz val="10"/>
        <rFont val="Arial Narrow"/>
        <family val="2"/>
        <charset val="238"/>
      </rPr>
      <t xml:space="preserve">Partia póbna 1 szt
</t>
    </r>
  </si>
  <si>
    <r>
      <rPr>
        <b/>
        <sz val="10"/>
        <rFont val="Arial Narrow"/>
        <family val="2"/>
        <charset val="238"/>
      </rPr>
      <t>Maseczka medyczna (chirurgiczna</t>
    </r>
    <r>
      <rPr>
        <sz val="10"/>
        <rFont val="Arial Narrow"/>
        <family val="2"/>
        <charset val="238"/>
      </rPr>
      <t xml:space="preserve">) typ II- wykonana z bezwonnej trójwarstwowej antyalergicznej włókniny, (środkową warstwę stanowi filtr o wysokiej efektywności filtracji, wewnętrzna warstwa wolna od mikrokosmków, antyalergiczna, nie powodującej podrażnień skóry twarzy, (przebadana dermatologicznie- wynik badania potwierdzony w karcie technicznej producenta,  gwarantująca komfort oddychania (podczas wdechu nie może zasycać się do ust),  wiązana na troki,  długość troczka co najmniej 30 cm, z modelującą kształtką na nos, (kształtka po ufiksowaniu na nosie umożliwia  jej dokładne przyleganie wokół nosa, zgodna z normą PN-EN 14683 lub równoważną i określona w klasie II; Skuteczność filtracji bakteryjnej BFE ≥ 98 %; łatwość oddychania &lt; 29,4 Pa/cm2,  pakowana w sztywny kartonik w formie podajnika  maksymalnie 50 sztuk umożliwiające ich higieniczne przechowywanie oraz łatwość wyjmowania z kartonika – sposób ułożenia maseczek w kartonie powinien zapewniać pobranie tylko jednej maseczki. Maseczka w czasie użytkowania nie może się rozwarstwiać i przemakać, powinna zakrywać twarz w obszarze od grzbietu nosa i zachodzić  głęboko za  podbródek,  kolor do wyboru Zamawiającego spośród co najmniej 2 kolorów tj. niebieski,  zielony. Opakowanie - sztywny kartonik z perforowanym otworem do wyjmowania maseczek, oznaczony nazwą producenta, nr ref, znak CE z numerem, wskazanie normy i  typu maseczki, kolor maseczki, termin przydatności do użytku. 
</t>
    </r>
    <r>
      <rPr>
        <b/>
        <sz val="10"/>
        <rFont val="Arial Narrow"/>
        <family val="2"/>
        <charset val="238"/>
      </rPr>
      <t>Partia próbna : 1 opakowanie (50 sztuk) w kartoniku</t>
    </r>
    <r>
      <rPr>
        <sz val="10"/>
        <rFont val="Arial Narrow"/>
        <family val="2"/>
        <charset val="238"/>
      </rPr>
      <t xml:space="preserve"> 
</t>
    </r>
  </si>
  <si>
    <r>
      <rPr>
        <b/>
        <sz val="10"/>
        <rFont val="Arial Narrow"/>
        <family val="2"/>
        <charset val="238"/>
      </rPr>
      <t>Czepek operacyjny o konstrukcji do wyboru Zamawiającego:
a) ze szwem przez środek czepka, bez gumki w okolicy czoła</t>
    </r>
    <r>
      <rPr>
        <sz val="10"/>
        <rFont val="Arial Narrow"/>
        <family val="2"/>
        <charset val="238"/>
      </rPr>
      <t xml:space="preserve">,  konstrukcja czepka odpowiednia dla osób z długimi włosami
b) </t>
    </r>
    <r>
      <rPr>
        <b/>
        <sz val="10"/>
        <rFont val="Arial Narrow"/>
        <family val="2"/>
        <charset val="238"/>
      </rPr>
      <t>wiązany na troki</t>
    </r>
    <r>
      <rPr>
        <sz val="10"/>
        <rFont val="Arial Narrow"/>
        <family val="2"/>
        <charset val="238"/>
      </rPr>
      <t xml:space="preserve"> z  wydłużoną częścią  przednią umożliwiającą jej wywinięcie i utworzenie przeciwpotnej taśmy.
Czepek wykonany z perforowanej antyalergicznej, miękkiej oddychającej włókniny, (antyalergiczność potwierdzona badaniami w karcie parametrów techniczno-użytkowych producenta),  gramatura 25 g/m2. Czepki pakowane w sztywny kartonik tzw. podajnik  z perforowanym otworem, ułożone pojedynczo tzn. jednoczasowo pobieramy tylko jeden czepek.   
</t>
    </r>
    <r>
      <rPr>
        <b/>
        <sz val="10"/>
        <rFont val="Arial Narrow"/>
        <family val="2"/>
        <charset val="238"/>
      </rPr>
      <t xml:space="preserve">Partia próbna 1 karton czepków ze szwem przez środek czepka bez gumki w okolicy czoła.
</t>
    </r>
  </si>
  <si>
    <r>
      <rPr>
        <b/>
        <sz val="10"/>
        <rFont val="Arial Narrow"/>
        <family val="2"/>
        <charset val="238"/>
      </rPr>
      <t>Czepek operacyjny w kształcie furażerki</t>
    </r>
    <r>
      <rPr>
        <sz val="10"/>
        <rFont val="Arial Narrow"/>
        <family val="2"/>
        <charset val="238"/>
      </rPr>
      <t xml:space="preserve">, przeznaczony dla osób z krótkimi włosami, wykonany z perforowanej antyalergicznej  miękkiej włókniny (antyalergiczność potwierdzona badaniami w karcie parametrów techniczno użytkowych), wykończony podwójną warstwą dookoła głowy o gramaturze 25 g/m2. Czepki pakowane w sztywny kartonik tzw. podajnik  z perforowanym otworem, ułożone pojedynczo tzn. jednoczasowo pobieramy tylko jeden czepek.  </t>
    </r>
    <r>
      <rPr>
        <b/>
        <sz val="10"/>
        <rFont val="Arial Narrow"/>
        <family val="2"/>
        <charset val="238"/>
      </rPr>
      <t xml:space="preserve">Partia próbna  1 karton .
</t>
    </r>
  </si>
  <si>
    <r>
      <rPr>
        <b/>
        <sz val="10"/>
        <rFont val="Arial Narrow"/>
        <family val="2"/>
        <charset val="238"/>
      </rPr>
      <t>Sterylna osłona</t>
    </r>
    <r>
      <rPr>
        <sz val="10"/>
        <rFont val="Arial Narrow"/>
        <family val="2"/>
        <charset val="238"/>
      </rPr>
      <t xml:space="preserve"> do zabezpieczenia detektora promieniowania Gamma Finder II, wykonana z folii odpornej na rozerwania w kształcie stożka z min.jedną taśmą samoprzylepną. Osłona dopasowana do wielkości urządzenia tj.  o max wymiarach: długość 225 mm x wysokość- 46 mm x szerokość  - 52 mm. Wyposażona w jedną etykietę samoprzylepną. 
</t>
    </r>
    <r>
      <rPr>
        <b/>
        <sz val="10"/>
        <rFont val="Arial Narrow"/>
        <family val="2"/>
        <charset val="238"/>
      </rPr>
      <t>Partia próbna 1 szt</t>
    </r>
  </si>
  <si>
    <t xml:space="preserve">Zadanie nr 3 - Sterylne zestawy obłożeń do operacji onkologiczych </t>
  </si>
  <si>
    <t>Razem zadanie nr 54:</t>
  </si>
  <si>
    <t>Słownie wartość brutto zadania nr 54:…………………………………………………………………………………………………………………………………………………………………………………………………..zł</t>
  </si>
  <si>
    <r>
      <rPr>
        <b/>
        <sz val="10"/>
        <rFont val="Arial Narrow"/>
        <family val="2"/>
        <charset val="238"/>
      </rPr>
      <t>Kieszenie na ssak</t>
    </r>
    <r>
      <rPr>
        <sz val="10"/>
        <rFont val="Arial Narrow"/>
        <family val="2"/>
        <charset val="238"/>
      </rPr>
      <t xml:space="preserve"> i końcówki do elektochirurgii: dwudzielna z przylepcem o wymiarach 30 x 40 cm wyposażone w sztywnik wykonana z mocnej przeźroczystej folii PE. Pakowane pojedyńczo. </t>
    </r>
    <r>
      <rPr>
        <b/>
        <sz val="10"/>
        <rFont val="Arial Narrow"/>
        <family val="2"/>
        <charset val="238"/>
      </rPr>
      <t>Partia próbna 1 szt</t>
    </r>
  </si>
  <si>
    <r>
      <rPr>
        <b/>
        <sz val="10"/>
        <rFont val="Arial Narrow"/>
        <family val="2"/>
        <charset val="238"/>
      </rPr>
      <t>Zestaw sterylnych do wszczepiania rozruszników - (ZWR)</t>
    </r>
    <r>
      <rPr>
        <sz val="10"/>
        <rFont val="Arial Narrow"/>
        <family val="2"/>
        <charset val="238"/>
      </rPr>
      <t xml:space="preserve">
Skład zestawu: Serweta o wymiarach min 320x240 cm wykonana z laminatu folii i włókniny o gramaturze min. 56 gr/m2 , wytrzymałości na rozciąganie na mokro min. 80 N wytrzymałość na wypychanie na mokro min 150 Kpa z dwiema przeźroczystymi wstawkami min. 60 x 320 cm umożliwiającymi  jałowe zabezpieczenie pulpitu sterowniczego. Serweta posiada dwa otwory 12 cm wypełnione folią i otoczone taśma lepną . Dookoła otworów dodatkowa warstwa chłonna  z wysokochłonnego laminatu dwuwarstwowego , łączna nieprzemakalność serwety i dodatkowej warstwy  min 450 cm H2O o wymiarach min 120x80 cm. 
</t>
    </r>
    <r>
      <rPr>
        <b/>
        <sz val="9"/>
        <rFont val="Arial Narrow"/>
        <family val="2"/>
        <charset val="238"/>
      </rPr>
      <t>1 szt.</t>
    </r>
    <r>
      <rPr>
        <sz val="9"/>
        <rFont val="Arial Narrow"/>
        <family val="2"/>
        <charset val="238"/>
      </rPr>
      <t xml:space="preserve"> SERWETA WYKONANA TAK ABY PODCZAS UŻUTKOWANIA UŁOŻONA BYŁA WŁÓKNINĄ DO PACJENTA
</t>
    </r>
    <r>
      <rPr>
        <b/>
        <sz val="10"/>
        <rFont val="Arial Narrow"/>
        <family val="2"/>
        <charset val="238"/>
      </rPr>
      <t>2 x</t>
    </r>
    <r>
      <rPr>
        <sz val="10"/>
        <rFont val="Arial Narrow"/>
        <family val="2"/>
        <charset val="238"/>
      </rPr>
      <t xml:space="preserve"> osłona foliowa na sprzęt  140x140 cm z gumką 
</t>
    </r>
    <r>
      <rPr>
        <b/>
        <sz val="10"/>
        <rFont val="Arial Narrow"/>
        <family val="2"/>
        <charset val="238"/>
      </rPr>
      <t xml:space="preserve">1 x </t>
    </r>
    <r>
      <rPr>
        <sz val="10"/>
        <rFont val="Arial Narrow"/>
        <family val="2"/>
        <charset val="238"/>
      </rPr>
      <t xml:space="preserve"> fartuch chirurgiczny , wszystkie szwy wykonane metodą ultradźwiękową , bez wzmocnień w rozmiarze M 
</t>
    </r>
    <r>
      <rPr>
        <b/>
        <sz val="10"/>
        <rFont val="Arial Narrow"/>
        <family val="2"/>
        <charset val="238"/>
      </rPr>
      <t>1 x</t>
    </r>
    <r>
      <rPr>
        <sz val="10"/>
        <rFont val="Arial Narrow"/>
        <family val="2"/>
        <charset val="238"/>
      </rPr>
      <t xml:space="preserve">  fartuch chirurgiczny , wszystkie szwy wykonane metodą ultradźwiękową bez wzmocnień w rozmiarze L        
</t>
    </r>
    <r>
      <rPr>
        <b/>
        <sz val="10"/>
        <rFont val="Arial Narrow"/>
        <family val="2"/>
        <charset val="238"/>
      </rPr>
      <t>2 x</t>
    </r>
    <r>
      <rPr>
        <sz val="10"/>
        <rFont val="Arial Narrow"/>
        <family val="2"/>
        <charset val="238"/>
      </rPr>
      <t xml:space="preserve"> ściereczki do rąk z włókniny kompresowej w rozmiarze 10x20 cm.  
</t>
    </r>
    <r>
      <rPr>
        <b/>
        <sz val="10"/>
        <rFont val="Arial Narrow"/>
        <family val="2"/>
        <charset val="238"/>
      </rPr>
      <t xml:space="preserve">1 x </t>
    </r>
    <r>
      <rPr>
        <sz val="10"/>
        <rFont val="Arial Narrow"/>
        <family val="2"/>
        <charset val="238"/>
      </rPr>
      <t xml:space="preserve"> podkład wysokochłonny w rozmiarze 60x90 cm z przylepcem wzdłuż krótszego boku.   
</t>
    </r>
    <r>
      <rPr>
        <b/>
        <sz val="10"/>
        <rFont val="Arial Narrow"/>
        <family val="2"/>
        <charset val="238"/>
      </rPr>
      <t xml:space="preserve"> 1 x</t>
    </r>
    <r>
      <rPr>
        <sz val="10"/>
        <rFont val="Arial Narrow"/>
        <family val="2"/>
        <charset val="238"/>
      </rPr>
      <t xml:space="preserve"> serweta na stolik zabiegowy podfoliowana, trójwarstwowa o gramaturze min. 70 gr/m2 w rozmiarze 75x100 cm.
- kompresy 17 nitkowe  8 warst  w rozmiarze  7,5x7,5 100 szt   KG 17N 7,5x7,5 8W DJ B A1 </t>
    </r>
    <r>
      <rPr>
        <b/>
        <sz val="10"/>
        <rFont val="Arial Narrow"/>
        <family val="2"/>
        <charset val="238"/>
      </rPr>
      <t xml:space="preserve">100 SZT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w rozmiarze  140X80 składany teleskopowo.
</t>
    </r>
    <r>
      <rPr>
        <b/>
        <sz val="10"/>
        <rFont val="Arial Narrow"/>
        <family val="2"/>
        <charset val="238"/>
      </rPr>
      <t>1 x</t>
    </r>
    <r>
      <rPr>
        <sz val="10"/>
        <rFont val="Arial Narrow"/>
        <family val="2"/>
        <charset val="238"/>
      </rPr>
      <t xml:space="preserve"> serweta w rozmiarze min 55x60 cm, podfoliowana o gramaturze min. 56 gr/m2  samoprzylepna, w górnej części złożona 2/3 tworząc w ten sposób kieszeń.   
</t>
    </r>
    <r>
      <rPr>
        <b/>
        <sz val="10"/>
        <rFont val="Arial Narrow"/>
        <family val="2"/>
        <charset val="238"/>
      </rPr>
      <t>1 x</t>
    </r>
    <r>
      <rPr>
        <sz val="10"/>
        <rFont val="Arial Narrow"/>
        <family val="2"/>
        <charset val="238"/>
      </rPr>
      <t xml:space="preserve"> opatrunek przylepny w rozmiarze  8X15 cm.   
</t>
    </r>
    <r>
      <rPr>
        <b/>
        <sz val="10"/>
        <rFont val="Arial Narrow"/>
        <family val="2"/>
        <charset val="238"/>
      </rPr>
      <t>1 x</t>
    </r>
    <r>
      <rPr>
        <sz val="10"/>
        <rFont val="Arial Narrow"/>
        <family val="2"/>
        <charset val="238"/>
      </rPr>
      <t xml:space="preserve">serweta podfoliowana o gramaturze min. 43 gr/m2 w rozmiarze min. 200x150 cm na stół instrumentariuszki , jednocześnie owinięcie zestawu.
</t>
    </r>
    <r>
      <rPr>
        <b/>
        <sz val="10"/>
        <rFont val="Arial Narrow"/>
        <family val="2"/>
        <charset val="238"/>
      </rPr>
      <t xml:space="preserve">2 x </t>
    </r>
    <r>
      <rPr>
        <sz val="10"/>
        <rFont val="Arial Narrow"/>
        <family val="2"/>
        <charset val="238"/>
      </rPr>
      <t xml:space="preserve">klipsy plastikowe
</t>
    </r>
    <r>
      <rPr>
        <b/>
        <sz val="10"/>
        <rFont val="Arial Narrow"/>
        <family val="2"/>
        <charset val="238"/>
      </rPr>
      <t xml:space="preserve">2 x </t>
    </r>
    <r>
      <rPr>
        <sz val="10"/>
        <rFont val="Arial Narrow"/>
        <family val="2"/>
        <charset val="238"/>
      </rPr>
      <t xml:space="preserve">miska plastikowa 250ml
</t>
    </r>
    <r>
      <rPr>
        <b/>
        <sz val="10"/>
        <rFont val="Arial Narrow"/>
        <family val="2"/>
        <charset val="238"/>
      </rPr>
      <t>1 xmiska plastikowa 500 ml
Zestaw w opakowaniu papier-folia z etykietą główną z nazwą zestawu, piktogramami poszczególnych elementów z ich ilościami i rozmiarami, kodem kreskowym oraz z czterema wklejkami typu tag każda z nr. Ref. Zestawu ,datą produkcji, datą ważności.</t>
    </r>
    <r>
      <rPr>
        <b/>
        <sz val="9"/>
        <rFont val="Arial Narrow"/>
        <family val="2"/>
        <charset val="238"/>
      </rPr>
      <t xml:space="preserve">
</t>
    </r>
  </si>
  <si>
    <r>
      <rPr>
        <b/>
        <sz val="10"/>
        <rFont val="Arial Narrow"/>
        <family val="2"/>
        <charset val="238"/>
      </rPr>
      <t xml:space="preserve">Taśma dwustronnie lepna </t>
    </r>
    <r>
      <rPr>
        <sz val="10"/>
        <rFont val="Arial Narrow"/>
        <family val="2"/>
        <charset val="238"/>
      </rPr>
      <t>6 x 6 cm, pakowane po 2 szt</t>
    </r>
  </si>
  <si>
    <r>
      <rPr>
        <b/>
        <sz val="10"/>
        <rFont val="Arial Narrow"/>
        <family val="2"/>
        <charset val="238"/>
      </rPr>
      <t>Zestaw  do operacji w obrębie  tętnic szyi - (ZTS)</t>
    </r>
    <r>
      <rPr>
        <sz val="10"/>
        <rFont val="Arial Narrow"/>
        <family val="2"/>
        <charset val="238"/>
      </rPr>
      <t xml:space="preserve">
Skład zestawu:
</t>
    </r>
    <r>
      <rPr>
        <b/>
        <sz val="10"/>
        <rFont val="Arial Narrow"/>
        <family val="2"/>
        <charset val="238"/>
      </rPr>
      <t xml:space="preserve">1x </t>
    </r>
    <r>
      <rPr>
        <sz val="10"/>
        <rFont val="Arial Narrow"/>
        <family val="2"/>
        <charset val="238"/>
      </rPr>
      <t xml:space="preserve">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z sms o łącznej wielkości  min 85 x 125 cm na stoli Mayo z dwiema kieszeniami, dalsza  kieszeń  wywinęta pod spód, bliższa na wierzch, kieszenie o głębokości 25 cm, brzeg kieszeni bliższej wzmocniony sztywnikiem.
</t>
    </r>
    <r>
      <rPr>
        <b/>
        <sz val="10"/>
        <rFont val="Arial Narrow"/>
        <family val="2"/>
        <charset val="238"/>
      </rPr>
      <t xml:space="preserve"> 2 x </t>
    </r>
    <r>
      <rPr>
        <sz val="10"/>
        <rFont val="Arial Narrow"/>
        <family val="2"/>
        <charset val="238"/>
      </rPr>
      <t xml:space="preserve">Jednokomorowa kieszeń przylepna min 25 x 26 cm
</t>
    </r>
    <r>
      <rPr>
        <b/>
        <sz val="10"/>
        <rFont val="Arial Narrow"/>
        <family val="2"/>
        <charset val="238"/>
      </rPr>
      <t>1 x</t>
    </r>
    <r>
      <rPr>
        <sz val="10"/>
        <rFont val="Arial Narrow"/>
        <family val="2"/>
        <charset val="238"/>
      </rPr>
      <t xml:space="preserve"> mata magnetyczna o wielkości min 30 x 40 cm
</t>
    </r>
    <r>
      <rPr>
        <b/>
        <sz val="10"/>
        <rFont val="Arial Narrow"/>
        <family val="2"/>
        <charset val="238"/>
      </rPr>
      <t>1 x</t>
    </r>
    <r>
      <rPr>
        <sz val="10"/>
        <rFont val="Arial Narrow"/>
        <family val="2"/>
        <charset val="238"/>
      </rPr>
      <t xml:space="preserve"> Serweta główna  w kształcie litery T (szersza część - szerokość min 200 x 320 cm), serweta powinna zakrywać kończyny górne pacjenta, leżące na podłokietniku) z otworem w kształcie rombu o wymiarach min 10 cm x 15 cm, (otwór powinien uwzgledniać anatomię  tętnicy szyjnej wewnetrznej prawej i lewej, otoczony taśmami przylepnymi, wykonana z włókniny typu SMS o  gramaturze min 51g/m</t>
    </r>
    <r>
      <rPr>
        <vertAlign val="superscript"/>
        <sz val="10"/>
        <rFont val="Arial Narrow"/>
        <family val="2"/>
        <charset val="238"/>
      </rPr>
      <t xml:space="preserve">2 </t>
    </r>
    <r>
      <rPr>
        <sz val="10"/>
        <rFont val="Arial Narrow"/>
        <family val="2"/>
        <charset val="238"/>
      </rPr>
      <t xml:space="preserve">wielkości min 200 x 320 cm (szerokość min 200 cm w części dolnej serwety, poza literą T") wzmocniona w okolicy pola operacyjnego warstwą chłonną  laminowaną niepalną o  gramaturze min 61 g/ m2, nieprzemakalności min 250 cm H2O.                             
</t>
    </r>
    <r>
      <rPr>
        <b/>
        <sz val="10"/>
        <rFont val="Arial Narrow"/>
        <family val="2"/>
        <charset val="238"/>
      </rPr>
      <t xml:space="preserve">1 x </t>
    </r>
    <r>
      <rPr>
        <sz val="10"/>
        <rFont val="Arial Narrow"/>
        <family val="2"/>
        <charset val="238"/>
      </rPr>
      <t xml:space="preserve"> Organizer przewodów (rzepy przylepne) o wymiarach  min  2 x 22 cm
</t>
    </r>
    <r>
      <rPr>
        <b/>
        <sz val="10"/>
        <rFont val="Arial Narrow"/>
        <family val="2"/>
        <charset val="238"/>
      </rPr>
      <t>1 x</t>
    </r>
    <r>
      <rPr>
        <sz val="10"/>
        <rFont val="Arial Narrow"/>
        <family val="2"/>
        <charset val="238"/>
      </rPr>
      <t xml:space="preserve"> Zmykane pudełko na ostre narzędzia (igły i ostrza do skalpela) max 40 przegródek, z przylepcem do umocowania na stoliku instrumentariuszki. 
</t>
    </r>
    <r>
      <rPr>
        <b/>
        <sz val="10"/>
        <rFont val="Arial Narrow"/>
        <family val="2"/>
        <charset val="238"/>
      </rPr>
      <t xml:space="preserve">2 x </t>
    </r>
    <r>
      <rPr>
        <sz val="10"/>
        <rFont val="Arial Narrow"/>
        <family val="2"/>
        <charset val="238"/>
      </rPr>
      <t xml:space="preserve">ręczniczki do rąk min 30 x 30 cm 
</t>
    </r>
    <r>
      <rPr>
        <b/>
        <sz val="10"/>
        <rFont val="Arial Narrow"/>
        <family val="2"/>
        <charset val="238"/>
      </rPr>
      <t>1 x</t>
    </r>
    <r>
      <rPr>
        <sz val="10"/>
        <rFont val="Arial Narrow"/>
        <family val="2"/>
        <charset val="238"/>
      </rPr>
      <t xml:space="preserve"> kieszen dwu-sekcyja o wielkosci min 35 x 40 cm.                                                               
</t>
    </r>
    <r>
      <rPr>
        <b/>
        <sz val="10"/>
        <rFont val="Arial Narrow"/>
        <family val="2"/>
        <charset val="238"/>
      </rPr>
      <t xml:space="preserve">1 x Folia przeźroczysta z przeznaczeniem do liczenia materiału opatrunkowego w trakcie zabiegu operacyjnego z 4 przylepcami do ufiksowania na podłodze.
Fartuch chirurgiczny ekstra wzmocniony wykonany z wysoko przewiewnej włókniny typu spunelace o łącznej gramaturze w częsci krytycznej  min 98 g/m2 z wstawkami nieprzemakalnymi z laminatu  z wewnętrzną warstwa chłonną w części krytycznej w  rozmiarach:  XL - 2 szt ; L- 1 szt - dodatkowo zapakowany.
Całość owinięta  w serwetę z laminatu nieprzemakalnego  o wymiarach min 150 x 190 cm,  jako przykrycie stolika instrumentariuszki.      
</t>
    </r>
  </si>
  <si>
    <r>
      <rPr>
        <b/>
        <sz val="10"/>
        <rFont val="Arial Narrow"/>
        <family val="2"/>
        <charset val="238"/>
      </rPr>
      <t>Zestaw do operacji żylaków kończyn dolnych (ŻKD)</t>
    </r>
    <r>
      <rPr>
        <sz val="10"/>
        <rFont val="Arial Narrow"/>
        <family val="2"/>
        <charset val="238"/>
      </rPr>
      <t xml:space="preserve">
Skład zestawu: 
</t>
    </r>
    <r>
      <rPr>
        <b/>
        <sz val="10"/>
        <rFont val="Arial Narrow"/>
        <family val="2"/>
        <charset val="238"/>
      </rPr>
      <t>1x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o łącznej wielkości 88 x 125 cm na stoli Mayo z dwiema kieszenia, dalsza  kieszeń  wywinęta pod spód, bliższa na wierzch,  o głębokości min 25 cm, brzeg kieszeń bliższej wzmocniony sztywnikiem.
</t>
    </r>
    <r>
      <rPr>
        <b/>
        <sz val="10"/>
        <rFont val="Arial Narrow"/>
        <family val="2"/>
        <charset val="238"/>
      </rPr>
      <t xml:space="preserve"> 2 x</t>
    </r>
    <r>
      <rPr>
        <sz val="10"/>
        <rFont val="Arial Narrow"/>
        <family val="2"/>
        <charset val="238"/>
      </rPr>
      <t xml:space="preserve"> Jednokomorowa kieszeń przylepna min 25 x 26 cm
</t>
    </r>
    <r>
      <rPr>
        <b/>
        <sz val="10"/>
        <rFont val="Arial Narrow"/>
        <family val="2"/>
        <charset val="238"/>
      </rPr>
      <t>1 x</t>
    </r>
    <r>
      <rPr>
        <sz val="10"/>
        <rFont val="Arial Narrow"/>
        <family val="2"/>
        <charset val="238"/>
      </rPr>
      <t xml:space="preserve"> Serweta główna operacyjna  min. 200 x 320 cm  wyposażona w otwór w kształcie litery U o wielkości min 6 - 9 cm x 90cm, wykonana z trójwarstwowej włókniny typu SMS o gramaturze 51g/m2, wzmocniona w okolicy pola operacyjnego warstwą nieprzemakalna i chłonną  laminowaną o  gramaturze min 61 g/ m2, nieprzemakalności min 900 cm H2O wzmocnienie o wielkości max 50x80 cm,
</t>
    </r>
    <r>
      <rPr>
        <b/>
        <sz val="10"/>
        <rFont val="Arial Narrow"/>
        <family val="2"/>
        <charset val="238"/>
      </rPr>
      <t>1 x</t>
    </r>
    <r>
      <rPr>
        <sz val="10"/>
        <rFont val="Arial Narrow"/>
        <family val="2"/>
        <charset val="238"/>
      </rPr>
      <t xml:space="preserve"> Serweta wykonana z włókniny typu SMS o gramaturze min 51g/m2 z taśmą lepną o wymiarach min150 x 200 cm,wzmocniona w okolicy pola operacyjnego  - jako ekran anestezjologiczny.
</t>
    </r>
    <r>
      <rPr>
        <b/>
        <sz val="10"/>
        <rFont val="Arial Narrow"/>
        <family val="2"/>
        <charset val="238"/>
      </rPr>
      <t>1 x</t>
    </r>
    <r>
      <rPr>
        <sz val="10"/>
        <rFont val="Arial Narrow"/>
        <family val="2"/>
        <charset val="238"/>
      </rPr>
      <t xml:space="preserve">  Osłona na stopę wykonany z nieprzemakalnego laminatu o wymiarach 35 x 50 cm z taśmą przylepną wielkości min 6 x 50 cm lub serweta wielkości 50x50 cm z taśmą lepną wielkości min 6 x 50 cm
</t>
    </r>
    <r>
      <rPr>
        <b/>
        <sz val="10"/>
        <rFont val="Arial Narrow"/>
        <family val="2"/>
        <charset val="238"/>
      </rPr>
      <t xml:space="preserve">2 x Banadaż, elastyczny krepowany 14 cm x 5 m
Fartuch chirurgiczny wykonany z włókniny typu sms o łacznej gramaturze w części krytycznej  min 78g/m2, wzmocniony w części przedniej i na rękawach do zbiegów ortopedycznych, wzmocnienie na rękawach powinno sięgać  min 20 cm powyżej łokcia.- rozmiar L- 1szt,  XL- 2 szt. 
Całość owinięta  w serwetę z laminatu nieprzemakalnego  o wymiarach 150 x 200  cm,  jako przykrycie stolika instrumentariuszki. 
</t>
    </r>
  </si>
  <si>
    <r>
      <rPr>
        <b/>
        <sz val="10"/>
        <rFont val="Arial Narrow"/>
        <family val="2"/>
        <charset val="238"/>
      </rPr>
      <t>Ostrze do shavera</t>
    </r>
    <r>
      <rPr>
        <sz val="10"/>
        <rFont val="Arial Narrow"/>
        <family val="2"/>
        <charset val="238"/>
      </rPr>
      <t>, jedna krawędź z ząbkami, średnica 4 mm, dł.12 cm, autoklawowalne</t>
    </r>
  </si>
  <si>
    <r>
      <rPr>
        <b/>
        <sz val="10"/>
        <rFont val="Arial Narrow"/>
        <family val="2"/>
        <charset val="238"/>
      </rPr>
      <t>Ostrze do shavera</t>
    </r>
    <r>
      <rPr>
        <sz val="10"/>
        <rFont val="Arial Narrow"/>
        <family val="2"/>
        <charset val="238"/>
      </rPr>
      <t>, 35, tylne jedna krawędź z ząbkami, średnica 4 mm, dł.12 cm, autoklawowalne</t>
    </r>
  </si>
  <si>
    <r>
      <rPr>
        <b/>
        <sz val="10"/>
        <rFont val="Arial Narrow"/>
        <family val="2"/>
        <charset val="238"/>
      </rPr>
      <t>Dren płuczący</t>
    </r>
    <r>
      <rPr>
        <sz val="10"/>
        <rFont val="Arial Narrow"/>
        <family val="2"/>
        <charset val="238"/>
      </rPr>
      <t xml:space="preserve"> do konsoli sterujacej napędami otolaryngologicznymi ze zintegrowana pompą typu UNIDRIVE ENT/ENDO/NEURO posiadaną przez Zamawiającego</t>
    </r>
  </si>
  <si>
    <r>
      <rPr>
        <b/>
        <sz val="10"/>
        <rFont val="Arial Narrow"/>
        <family val="2"/>
        <charset val="238"/>
      </rPr>
      <t>Dren płuczący</t>
    </r>
    <r>
      <rPr>
        <sz val="10"/>
        <rFont val="Arial Narrow"/>
        <family val="2"/>
        <charset val="238"/>
      </rPr>
      <t xml:space="preserve"> do konsoli sterujacej napędami otolaryngologicznymi ze zintegrowaną pompą typu CLERAVISIN II posiadaną przez zamawiającego</t>
    </r>
  </si>
  <si>
    <r>
      <rPr>
        <b/>
        <sz val="10"/>
        <rFont val="Arial Narrow"/>
        <family val="2"/>
        <charset val="238"/>
      </rPr>
      <t>Spodenki do kolonoskopi</t>
    </r>
    <r>
      <rPr>
        <sz val="10"/>
        <rFont val="Arial Narrow"/>
        <family val="2"/>
        <charset val="238"/>
      </rPr>
      <t xml:space="preserve">i, wykonane z nieprześwitujacej włókniny polipropylenowej lub sms 1 x użytku rozmiar uniwersalny </t>
    </r>
  </si>
  <si>
    <r>
      <t xml:space="preserve">
Osłona na kończynę </t>
    </r>
    <r>
      <rPr>
        <sz val="10"/>
        <rFont val="Arial Narrow"/>
        <family val="2"/>
        <charset val="238"/>
      </rPr>
      <t xml:space="preserve"> wykonana z  laminatu dwuwarstwowego  o gramaturze min 55 g /m</t>
    </r>
    <r>
      <rPr>
        <vertAlign val="superscript"/>
        <sz val="10"/>
        <rFont val="Arial Narrow"/>
        <family val="2"/>
        <charset val="238"/>
      </rPr>
      <t xml:space="preserve">2 </t>
    </r>
    <r>
      <rPr>
        <sz val="10"/>
        <rFont val="Arial Narrow"/>
        <family val="2"/>
        <charset val="238"/>
      </rPr>
      <t xml:space="preserve">o wymiarach  35 x 80 cm, z taśmą lepną  o wymiarach min 9 cm x 49 cm, utrzymijaca swoje własciwości lepne zarówno w warunkach suchych jak i mokrych, nie może pozostawić resztek kleju  na skórze pacjenta. Pakowane pojedynczo. Opakowanie zewnetrzne zawiera: minimum jedna  etykietą, dwukrotnie przylepną, w jezyku polskim zawierajacą nazwę produktu, numer katalogowy, serię datę ważności, informację o producencie (informacje o producencie nie mogą być zakodowane kodem kreskowym). 
</t>
    </r>
    <r>
      <rPr>
        <b/>
        <sz val="10"/>
        <rFont val="Arial Narrow"/>
        <family val="2"/>
        <charset val="238"/>
      </rPr>
      <t xml:space="preserve">
</t>
    </r>
  </si>
  <si>
    <r>
      <rPr>
        <b/>
        <sz val="10"/>
        <rFont val="Arial Narrow"/>
        <family val="2"/>
        <charset val="238"/>
      </rPr>
      <t>Fartuch foliowy</t>
    </r>
    <r>
      <rPr>
        <sz val="10"/>
        <rFont val="Arial Narrow"/>
        <family val="2"/>
        <charset val="238"/>
      </rPr>
      <t xml:space="preserve"> wykonany z mocnej cienkiej, folii, Zakładane przez głowę z karczkiem z przodu, wiązane z tyłu na troki. Rozmiar uiwersalny.</t>
    </r>
  </si>
  <si>
    <r>
      <rPr>
        <b/>
        <sz val="10"/>
        <rFont val="Arial Narrow"/>
        <family val="2"/>
        <charset val="238"/>
      </rPr>
      <t>Podkład otaczający kostkę</t>
    </r>
    <r>
      <rPr>
        <sz val="10"/>
        <rFont val="Arial Narrow"/>
        <family val="2"/>
        <charset val="238"/>
      </rPr>
      <t xml:space="preserve"> i piętę o wymiarach  min 250x120x10 mm  (+-10 mm) z możliwością zabezpieczenia na stopie za pomocą taśmy z rzepem.</t>
    </r>
  </si>
  <si>
    <r>
      <rPr>
        <b/>
        <sz val="10"/>
        <rFont val="Arial Narrow"/>
        <family val="2"/>
        <charset val="238"/>
      </rPr>
      <t>Podkład żelowy</t>
    </r>
    <r>
      <rPr>
        <sz val="10"/>
        <rFont val="Arial Narrow"/>
        <family val="2"/>
        <charset val="238"/>
      </rPr>
      <t xml:space="preserve"> pod łydkę o wielkości 320x220x10 mm </t>
    </r>
  </si>
  <si>
    <r>
      <rPr>
        <b/>
        <sz val="10"/>
        <rFont val="Arial Narrow"/>
        <family val="2"/>
        <charset val="238"/>
      </rPr>
      <t>Materac żelowy</t>
    </r>
    <r>
      <rPr>
        <sz val="10"/>
        <rFont val="Arial Narrow"/>
        <family val="2"/>
        <charset val="238"/>
      </rPr>
      <t xml:space="preserve"> o wymiarach 1150x500x10 mm (+- 10 mm)</t>
    </r>
  </si>
  <si>
    <r>
      <rPr>
        <b/>
        <sz val="10"/>
        <rFont val="Arial Narrow"/>
        <family val="2"/>
        <charset val="238"/>
      </rPr>
      <t>Półwałek uniwerslany</t>
    </r>
    <r>
      <rPr>
        <sz val="10"/>
        <rFont val="Arial Narrow"/>
        <family val="2"/>
        <charset val="238"/>
      </rPr>
      <t xml:space="preserve"> do układania dzieci 305 x 95x 70 mm. </t>
    </r>
    <r>
      <rPr>
        <b/>
        <sz val="10"/>
        <rFont val="Arial Narrow"/>
        <family val="2"/>
        <charset val="238"/>
      </rPr>
      <t>Partia próbna 1 szt</t>
    </r>
  </si>
  <si>
    <r>
      <rPr>
        <b/>
        <sz val="10"/>
        <rFont val="Arial Narrow"/>
        <family val="2"/>
        <charset val="238"/>
      </rPr>
      <t>Krążek pod głowę</t>
    </r>
    <r>
      <rPr>
        <sz val="10"/>
        <rFont val="Arial Narrow"/>
        <family val="2"/>
        <charset val="238"/>
      </rPr>
      <t xml:space="preserve"> dla dorosłych 200x75x50 mm.</t>
    </r>
  </si>
  <si>
    <r>
      <rPr>
        <b/>
        <sz val="10"/>
        <rFont val="Arial Narrow"/>
        <family val="2"/>
        <charset val="238"/>
      </rPr>
      <t>Pozycjoner</t>
    </r>
    <r>
      <rPr>
        <sz val="10"/>
        <rFont val="Arial Narrow"/>
        <family val="2"/>
        <charset val="238"/>
      </rPr>
      <t xml:space="preserve"> z podwójnym żelem do ochrony głowy o wymiarach 260x250x50 mm</t>
    </r>
  </si>
  <si>
    <r>
      <rPr>
        <b/>
        <sz val="10"/>
        <rFont val="Arial Narrow"/>
        <family val="2"/>
        <charset val="238"/>
      </rPr>
      <t xml:space="preserve">Pozycjoner </t>
    </r>
    <r>
      <rPr>
        <sz val="10"/>
        <rFont val="Arial Narrow"/>
        <family val="2"/>
        <charset val="238"/>
      </rPr>
      <t>z podwójnym żelem do ochrony ręki o wymiarach 330x140x30 mm</t>
    </r>
  </si>
  <si>
    <r>
      <rPr>
        <b/>
        <sz val="10"/>
        <rFont val="Arial Narrow"/>
        <family val="2"/>
        <charset val="238"/>
      </rPr>
      <t xml:space="preserve">Pozycjoner </t>
    </r>
    <r>
      <rPr>
        <sz val="10"/>
        <rFont val="Arial Narrow"/>
        <family val="2"/>
        <charset val="238"/>
      </rPr>
      <t>z podwójnym żelem do ochrony ręki długa o wymiarach 460x180x35 mm</t>
    </r>
  </si>
  <si>
    <r>
      <rPr>
        <b/>
        <sz val="10"/>
        <rFont val="Arial Narrow"/>
        <family val="2"/>
        <charset val="238"/>
      </rPr>
      <t xml:space="preserve">Pozycjoner </t>
    </r>
    <r>
      <rPr>
        <sz val="10"/>
        <rFont val="Arial Narrow"/>
        <family val="2"/>
        <charset val="238"/>
      </rPr>
      <t>z podwójnym żelem do ochrony nogi 515x180x40mm</t>
    </r>
  </si>
  <si>
    <r>
      <rPr>
        <b/>
        <sz val="10"/>
        <rFont val="Arial Narrow"/>
        <family val="2"/>
        <charset val="238"/>
      </rPr>
      <t>Żelowy pozycjoner</t>
    </r>
    <r>
      <rPr>
        <sz val="10"/>
        <rFont val="Arial Narrow"/>
        <family val="2"/>
        <charset val="238"/>
      </rPr>
      <t xml:space="preserve"> do ochrony czoła o wymiarach 165x80x8mm </t>
    </r>
    <r>
      <rPr>
        <b/>
        <sz val="10"/>
        <rFont val="Arial Narrow"/>
        <family val="2"/>
        <charset val="238"/>
      </rPr>
      <t>Partia próbna 1 szt.</t>
    </r>
  </si>
  <si>
    <r>
      <rPr>
        <b/>
        <sz val="10"/>
        <rFont val="Arial Narrow"/>
        <family val="2"/>
        <charset val="238"/>
      </rPr>
      <t>Krążek po głowę</t>
    </r>
    <r>
      <rPr>
        <sz val="10"/>
        <rFont val="Arial Narrow"/>
        <family val="2"/>
        <charset val="238"/>
      </rPr>
      <t>, pozycjoner z powłoką antyseptyczną o wymiarach  264 x 220 x 64mm</t>
    </r>
  </si>
  <si>
    <r>
      <rPr>
        <b/>
        <sz val="10"/>
        <rFont val="Arial Narrow"/>
        <family val="2"/>
        <charset val="238"/>
      </rPr>
      <t xml:space="preserve">Piła drutowa </t>
    </r>
    <r>
      <rPr>
        <sz val="10"/>
        <rFont val="Arial Narrow"/>
        <family val="2"/>
        <charset val="238"/>
      </rPr>
      <t xml:space="preserve">typu Gilii dł 400 mm. Opakowanie 10 szt. </t>
    </r>
  </si>
  <si>
    <r>
      <rPr>
        <b/>
        <sz val="10"/>
        <rFont val="Arial Narrow"/>
        <family val="2"/>
        <charset val="238"/>
      </rPr>
      <t>Martryca do nacinania skóry</t>
    </r>
    <r>
      <rPr>
        <sz val="10"/>
        <rFont val="Arial Narrow"/>
        <family val="2"/>
        <charset val="238"/>
      </rPr>
      <t xml:space="preserve"> 1:1,5; 1:3 ;1:6  sterylna rozmiar do wyboru zamawiajacego  pakowane po 10 szt</t>
    </r>
  </si>
  <si>
    <r>
      <rPr>
        <b/>
        <sz val="10"/>
        <rFont val="Arial Narrow"/>
        <family val="2"/>
        <charset val="238"/>
      </rPr>
      <t>Ostrza do dermatomu</t>
    </r>
    <r>
      <rPr>
        <sz val="10"/>
        <rFont val="Arial Narrow"/>
        <family val="2"/>
        <charset val="238"/>
      </rPr>
      <t>, opakowanie zbiorcze 10 szt.</t>
    </r>
  </si>
  <si>
    <r>
      <rPr>
        <b/>
        <sz val="10"/>
        <rFont val="Arial Narrow"/>
        <family val="2"/>
        <charset val="238"/>
      </rPr>
      <t>Ostrze   do sternotomu</t>
    </r>
    <r>
      <rPr>
        <sz val="10"/>
        <rFont val="Arial Narrow"/>
        <family val="2"/>
        <charset val="238"/>
      </rPr>
      <t xml:space="preserve"> dł.34 mm szer. 1,1 mm</t>
    </r>
  </si>
  <si>
    <r>
      <rPr>
        <b/>
        <sz val="10"/>
        <rFont val="Arial Narrow"/>
        <family val="2"/>
        <charset val="238"/>
      </rPr>
      <t xml:space="preserve">Silikonowy wewnętrzny zawór </t>
    </r>
    <r>
      <rPr>
        <sz val="10"/>
        <rFont val="Arial Narrow"/>
        <family val="2"/>
        <charset val="238"/>
      </rPr>
      <t xml:space="preserve"> klapkowy do trokara o śr 5,5  mm,; 10,0 mm, 13,0 mm wielorazowy - rozmiar do wyboru Zamawiającego </t>
    </r>
  </si>
  <si>
    <r>
      <rPr>
        <b/>
        <sz val="10"/>
        <rFont val="Arial Narrow"/>
        <family val="2"/>
        <charset val="238"/>
      </rPr>
      <t>Uszczelka do trokarów</t>
    </r>
    <r>
      <rPr>
        <sz val="10"/>
        <rFont val="Arial Narrow"/>
        <family val="2"/>
        <charset val="238"/>
      </rPr>
      <t xml:space="preserve"> o śr 5,5 mm, pojedyńcza  czerwona; 10,0 mm pojedyńcza  zielona; 13,0mm pojedyńcza żółta - do wyboru Zamawiającego </t>
    </r>
  </si>
  <si>
    <r>
      <rPr>
        <b/>
        <sz val="10"/>
        <rFont val="Arial Narrow"/>
        <family val="2"/>
        <charset val="238"/>
      </rPr>
      <t>Zestaw uszczelek z redukcją</t>
    </r>
    <r>
      <rPr>
        <sz val="10"/>
        <rFont val="Arial Narrow"/>
        <family val="2"/>
        <charset val="238"/>
      </rPr>
      <t xml:space="preserve"> żółta, czarna i zielona - do wyboru Zamawiającego </t>
    </r>
  </si>
  <si>
    <r>
      <rPr>
        <b/>
        <sz val="10"/>
        <rFont val="Arial Narrow"/>
        <family val="2"/>
        <charset val="238"/>
      </rPr>
      <t xml:space="preserve">Pierścień kodujący </t>
    </r>
    <r>
      <rPr>
        <sz val="10"/>
        <rFont val="Arial Narrow"/>
        <family val="2"/>
        <charset val="238"/>
      </rPr>
      <t>do trokara o średnicy 5,5 mm;10,0 mm;13,0mm</t>
    </r>
  </si>
  <si>
    <r>
      <rPr>
        <b/>
        <sz val="10"/>
        <rFont val="Arial Narrow"/>
        <family val="2"/>
        <charset val="238"/>
      </rPr>
      <t>Izolacyjna rurka zewnątrzna</t>
    </r>
    <r>
      <rPr>
        <sz val="10"/>
        <rFont val="Arial Narrow"/>
        <family val="2"/>
        <charset val="238"/>
      </rPr>
      <t xml:space="preserve"> typu TUBUS śr 5/5 mm;5/10 mm;10/10mm  długość dla każdej średnicy 310 mm do wyboru Zamawiającego </t>
    </r>
  </si>
  <si>
    <r>
      <rPr>
        <b/>
        <sz val="10"/>
        <rFont val="Arial Narrow"/>
        <family val="2"/>
        <charset val="238"/>
      </rPr>
      <t>Izolacyjna rurka zewnątrzna</t>
    </r>
    <r>
      <rPr>
        <sz val="10"/>
        <rFont val="Arial Narrow"/>
        <family val="2"/>
        <charset val="238"/>
      </rPr>
      <t xml:space="preserve"> typu TUBUS śr 5/5 mm;10/10mm  długość dla każdej średnicy 420 mm do wyboru Zamawiającego </t>
    </r>
  </si>
  <si>
    <r>
      <rPr>
        <b/>
        <sz val="10"/>
        <rFont val="Arial Narrow"/>
        <family val="2"/>
        <charset val="238"/>
      </rPr>
      <t xml:space="preserve">Elektroda monopolarna </t>
    </r>
    <r>
      <rPr>
        <sz val="10"/>
        <rFont val="Arial Narrow"/>
        <family val="2"/>
        <charset val="238"/>
      </rPr>
      <t>o kształcie  L,J Szpatuła</t>
    </r>
  </si>
  <si>
    <r>
      <rPr>
        <b/>
        <sz val="10"/>
        <rFont val="Arial Narrow"/>
        <family val="2"/>
        <charset val="238"/>
      </rPr>
      <t xml:space="preserve">Przewód do narzędzi laparoskopowych </t>
    </r>
    <r>
      <rPr>
        <sz val="10"/>
        <rFont val="Arial Narrow"/>
        <family val="2"/>
        <charset val="238"/>
      </rPr>
      <t>monopolarnych i bipolarnych kompatybilny z generatorem Valleylab i Olympus,ERBE</t>
    </r>
  </si>
  <si>
    <r>
      <rPr>
        <b/>
        <sz val="10"/>
        <rFont val="Arial Narrow"/>
        <family val="2"/>
        <charset val="238"/>
      </rPr>
      <t>Dren silikonowy</t>
    </r>
    <r>
      <rPr>
        <sz val="10"/>
        <rFont val="Arial Narrow"/>
        <family val="2"/>
        <charset val="238"/>
      </rPr>
      <t xml:space="preserve"> do insuflatora z funkcja podgrzewania gazu, wielokrotnego uzytku (krotność użycia min 100 razy). Dren kompatybilny z insuflatorem Aesculap,Wolf</t>
    </r>
  </si>
  <si>
    <r>
      <rPr>
        <b/>
        <sz val="10"/>
        <rFont val="Arial Narrow"/>
        <family val="2"/>
        <charset val="238"/>
      </rPr>
      <t xml:space="preserve">Igła  Veresa </t>
    </r>
    <r>
      <rPr>
        <sz val="10"/>
        <rFont val="Arial Narrow"/>
        <family val="2"/>
        <charset val="238"/>
      </rPr>
      <t xml:space="preserve">do insuflacji wielorazowego użytku śr 2,1 długość 100,120,150 mm- do wyboru Zamawiającego  </t>
    </r>
  </si>
  <si>
    <r>
      <rPr>
        <b/>
        <sz val="10"/>
        <rFont val="Arial Narrow"/>
        <family val="2"/>
        <charset val="238"/>
      </rPr>
      <t xml:space="preserve">Imadło proste </t>
    </r>
    <r>
      <rPr>
        <sz val="10"/>
        <rFont val="Arial Narrow"/>
        <family val="2"/>
        <charset val="238"/>
      </rPr>
      <t xml:space="preserve">lub odgięte w lewo lub prawo, z jednostopniowym mechanizmem zapiecia "one click" długość, z kanałem płuczącym   310 mm, </t>
    </r>
  </si>
  <si>
    <r>
      <rPr>
        <b/>
        <sz val="10"/>
        <rFont val="Arial Narrow"/>
        <family val="2"/>
        <charset val="238"/>
      </rPr>
      <t>Swiatłowód</t>
    </r>
    <r>
      <rPr>
        <sz val="10"/>
        <rFont val="Arial Narrow"/>
        <family val="2"/>
        <charset val="238"/>
      </rPr>
      <t xml:space="preserve"> laparoskopowy autoklawowalny, wielorazowego użytku, śr 4,8  dł 250 i 350 cm z adapterami do żródła światła Wolf, Ausculap - do wyboru Zamiawiającego </t>
    </r>
  </si>
  <si>
    <r>
      <rPr>
        <b/>
        <sz val="10"/>
        <rFont val="Arial Narrow"/>
        <family val="2"/>
        <charset val="238"/>
      </rPr>
      <t>Optyka  laparoskopowa</t>
    </r>
    <r>
      <rPr>
        <sz val="10"/>
        <rFont val="Arial Narrow"/>
        <family val="2"/>
        <charset val="238"/>
      </rPr>
      <t xml:space="preserve"> (laparoskop)autoklawowalna, zgodna ze standardem FULL HD, adaptery do podłączenia światłowodów innych firm (min.3  Wolf, Olympus, Aesculap, Smith&amp;Nephew, Storz), szfirowe szkło wklejane za pomocą specjalnego kleju do obudowy, kąt 30 st. Śr 10 mm dł. 330, kompatybilna z kamerą f. Wolf, Aesculap, Olympus.</t>
    </r>
  </si>
  <si>
    <r>
      <rPr>
        <b/>
        <sz val="10"/>
        <rFont val="Arial Narrow"/>
        <family val="2"/>
        <charset val="238"/>
      </rPr>
      <t>Cewnik urologiczny</t>
    </r>
    <r>
      <rPr>
        <sz val="10"/>
        <rFont val="Arial Narrow"/>
        <family val="2"/>
        <charset val="238"/>
      </rPr>
      <t xml:space="preserve"> typu GUYON  średnica  od 12 do 30 wielorazowego uzytku, rozmiar do wyboru Zamawiającego </t>
    </r>
  </si>
  <si>
    <r>
      <rPr>
        <b/>
        <sz val="10"/>
        <rFont val="Arial Narrow"/>
        <family val="2"/>
        <charset val="238"/>
      </rPr>
      <t>Silikonowa, sterylna uszczelka</t>
    </r>
    <r>
      <rPr>
        <sz val="10"/>
        <rFont val="Arial Narrow"/>
        <family val="2"/>
        <charset val="238"/>
      </rPr>
      <t xml:space="preserve"> jednorazowego użytku do posiadanych ogrzewaczy optyki firmy Applied Medical</t>
    </r>
  </si>
  <si>
    <r>
      <rPr>
        <b/>
        <sz val="10"/>
        <rFont val="Arial Narrow"/>
        <family val="2"/>
        <charset val="238"/>
      </rPr>
      <t>Sterylny jednorazowy wysokochłonny ręcznik</t>
    </r>
    <r>
      <rPr>
        <sz val="10"/>
        <rFont val="Arial Narrow"/>
        <family val="2"/>
        <charset val="238"/>
      </rPr>
      <t xml:space="preserve"> celulozowy  do osuszania rąk po ich  chirurgicznym myciu o wymiarach 30x 30 cm, gramatura 55g/m2 - opakowanie zawiera 2 szt ręcznika. </t>
    </r>
    <r>
      <rPr>
        <b/>
        <sz val="10"/>
        <rFont val="Arial Narrow"/>
        <family val="2"/>
        <charset val="238"/>
      </rPr>
      <t xml:space="preserve">Partia próbna 1 op
</t>
    </r>
  </si>
  <si>
    <r>
      <rPr>
        <b/>
        <sz val="10"/>
        <rFont val="Arial Narrow"/>
        <family val="2"/>
        <charset val="238"/>
      </rPr>
      <t xml:space="preserve">3 - częściowy komplet : </t>
    </r>
    <r>
      <rPr>
        <sz val="10"/>
        <rFont val="Arial Narrow"/>
        <family val="2"/>
        <charset val="238"/>
      </rPr>
      <t xml:space="preserve">
1 x jednorazowy koc rozmiar min 110x220 wykonany z podwójnej warstwy włókniny polipropylenowej o gramaturze min 30g/m2, z wypelnieniem wiskozowo-poliestrowym typu Molton o gramaturze min 60 g/m2. 
1 x prześcieradło wykonane z miękkiej bawełnopodobnej nieuczulajacej włókniny w kolorze białym, rozmiar 150 x 210 (+/- 10 cm)
1 x  poszewka na poduszkę -  65x75 wykonana z  włókniny typu SMS  o gramaturze min 35g/ m2, 
Komplet zapakowany w foliową torbę z etykietą informacyjną.
Dla potwierdzenia wymaganych parametrów Zamawiający wymaga karta techniczna producenta kompletu lub poszczególnych jego elementów. </t>
    </r>
    <r>
      <rPr>
        <b/>
        <sz val="10"/>
        <rFont val="Arial Narrow"/>
        <family val="2"/>
        <charset val="238"/>
      </rPr>
      <t xml:space="preserve">Partia próbna 1 komplet 
</t>
    </r>
  </si>
  <si>
    <t xml:space="preserve">Zadanie nr 8 - Serwety sterylne </t>
  </si>
  <si>
    <t xml:space="preserve">Zadanie nr 9 - Sterylne osłony i taśmy lepne, kieszenie, organizatory </t>
  </si>
  <si>
    <t xml:space="preserve">Zadania nr 10 - Sterylny worek do przechwytywania płynów </t>
  </si>
  <si>
    <t xml:space="preserve">Zadanie nr 11 - Sterylna osłona do detektora promieniowania typu Gamma Finder II </t>
  </si>
  <si>
    <t xml:space="preserve">Zadanie nr 12 - Sterylna osłona na kamerę, światłowód i przewody typu TUBUS  </t>
  </si>
  <si>
    <t xml:space="preserve">Zadanie nr 13 - Sterylna osłona na ramię C </t>
  </si>
  <si>
    <t>Zadanie nr 14 - Czepek operacyjny jednorazowego użytku</t>
  </si>
  <si>
    <t>Zadanie nr 16 - Marker (pisak) do zaznaczania pola operacyjnego na  skórze pacjenta</t>
  </si>
  <si>
    <t xml:space="preserve">Zadanie nr 17 - Ręczniki kąpielowe do stosowania w bloku operacyjnym </t>
  </si>
  <si>
    <t xml:space="preserve">Zadanie nr 18 - Koszula uniwersalna dla pacjenta i do porodu 1 x użytku </t>
  </si>
  <si>
    <t xml:space="preserve">Zadanie nr 19 - Epidemiologiczny monitoring sal operacyjnych </t>
  </si>
  <si>
    <t xml:space="preserve">Zadanie nr 20- Zestaw pościeli dla pacjentów sali nadzoru poznieczuleniowego i ginekologii i położnictwa </t>
  </si>
  <si>
    <t xml:space="preserve">Zadanie nr 21 - Fartuch foliowy ochronny </t>
  </si>
  <si>
    <t>Zadanie nr 22 - Obuwie operacyjne</t>
  </si>
  <si>
    <t xml:space="preserve">Zadanie nr 23 - Okulary ochronne dla pracowników medycznych </t>
  </si>
  <si>
    <t xml:space="preserve">Zadanie nr 24 - Osłona szyi pod kołnierz rtg </t>
  </si>
  <si>
    <t xml:space="preserve">Zadanie nr 27 - Uszczelki termosa do ogrzania optyk </t>
  </si>
  <si>
    <t>Zadanie nr 28 - Niesterylne prześcieradła i podkłady jednorazowego użytku</t>
  </si>
  <si>
    <t xml:space="preserve">Zadanie nr 29 - Sterylne ręczniki  do osuszania rąk  po ich chirurgicznym myciu </t>
  </si>
  <si>
    <t>Zadanie nr 30 - Podpora nóg na sprężynie gazowej w pozycji litotomijnej</t>
  </si>
  <si>
    <t xml:space="preserve">Zadanie nr 31 - Uniwersalny system retrakcji wielorazowego użytku do operacji laparoskopowych z giętkim ramieniem i uchwytem do optyki, narzędzi, haków </t>
  </si>
  <si>
    <t xml:space="preserve">Zadanie nr 41 - Sterylny fartuch operacyjny -  standardowy  </t>
  </si>
  <si>
    <t xml:space="preserve">Zadanie nr 39 - Sterylny zestaw obłożeń do operacji laryngologicznych i chirurgii szczękowej </t>
  </si>
  <si>
    <t xml:space="preserve">Zadanie nr 37 - Sterylny zestaw do wszczepiania rozruszników i stymulatorów sercowych </t>
  </si>
  <si>
    <t>Zadanie nr 35-  Sterylny zestaw do operacji w obrębie jamy brzusznej</t>
  </si>
  <si>
    <t xml:space="preserve">Zadanie nr 33- Sterylny zestaw do operacji w obrębie kończyny dolnej i górnej </t>
  </si>
  <si>
    <t xml:space="preserve">Zadanie  nr 32 - Sterylne zestawy do operacji ortopedycznych </t>
  </si>
  <si>
    <t xml:space="preserve">Zadanie nr 43- Sterylna osłona na mikroskop typu Carl Zeiss LEICA </t>
  </si>
  <si>
    <t xml:space="preserve">Zadanie nr 44 - Zestaw sterylnych obłożeń do zabiegów endowaskularnych  </t>
  </si>
  <si>
    <t xml:space="preserve">Zadanie 46 -  Zestaw ochronny stołu operacyjnego  i okrycia pacjenta </t>
  </si>
  <si>
    <t xml:space="preserve">Zadanie nr 47- Czepek operacyjny z otokiem p/potnym </t>
  </si>
  <si>
    <t xml:space="preserve">Zadanie nr 48- Spodenki do zabiegów kolonoskopii </t>
  </si>
  <si>
    <t xml:space="preserve">Zadanie nr 49- Fartuch medyczny, czepek medyczny  </t>
  </si>
  <si>
    <t xml:space="preserve">Zadanie nr 50 -Sterylny zestaw do zabiegów okulistycznych  </t>
  </si>
  <si>
    <t xml:space="preserve">Zadanie nr 51- Maseczka medyczna  </t>
  </si>
  <si>
    <t xml:space="preserve">Zadanie nr 54 - Torba izolacyjna do ochrony  narządów operowanych  </t>
  </si>
  <si>
    <t>Zadanie nr 53 Jednorazowe ubrania operacyjne</t>
  </si>
  <si>
    <t xml:space="preserve">            FORMULARZ ASORTYMENTOWO-CENOWY</t>
  </si>
  <si>
    <t>Zadanie nr 7 - Sterylna osłona głowic USG typu BK Medical</t>
  </si>
  <si>
    <t>Zadanie nr 15 - Maseczka chirurgiczna typ II z przeznaczeniem do użytku w bloku operacyjnym</t>
  </si>
  <si>
    <t>Zadanie nr 26- Asortyment eksploatacyjny wielorazowego użytku kompatybilny z posiadanym sprzętem Aesculap</t>
  </si>
  <si>
    <t>Zadanie nr 34  - Sterylny zestaw do operacji neurochirurgicznych</t>
  </si>
  <si>
    <t>Zadanie nr 36 - Sterylny uniwersalny zestaw obłożeń do krótkich operacji</t>
  </si>
  <si>
    <t xml:space="preserve">Zadanie nr 38-  Sterylny zestaw obłożeń do ablacji </t>
  </si>
  <si>
    <t>Zadanie nr 40 - Sterylny zestaw obłożeń do operacji żył i tętnic</t>
  </si>
  <si>
    <t xml:space="preserve">Zadanie nr 42 - Jednorazowa igła kulkowa typu LUER-LOCK </t>
  </si>
  <si>
    <t xml:space="preserve">Zadanie nr 45- Sterylne ostrza do zatok przynosowych i dreny jednorazowego użytku </t>
  </si>
  <si>
    <t xml:space="preserve">Zadanie nr 52 Zestaw jednokanałowy do pomiaru cisnienia metodą krwawą </t>
  </si>
  <si>
    <r>
      <t xml:space="preserve">Zestaw do Elektroresekcji Urologicznych (ZERU) typu: TURT/TURP/URS - TURS - sterylny
Skład zestawu:
</t>
    </r>
    <r>
      <rPr>
        <sz val="10"/>
        <rFont val="Arial Narrow"/>
        <family val="2"/>
        <charset val="238"/>
      </rPr>
      <t xml:space="preserve">1 x Serweta  z otworem na krocze o średnicy 5 cm  z zintegrowanymi nogawicami, wyposażona w elastyczną osłonę bezlateksową na palec do badania per rectum i worek z sitem do przechwytywania płynów, wykonana z włókniny typu SMS lub laminatu dwuarstwowego o gramaturze  min 54 g/m2, nieprzemakalność min 200 H2O,  wielkość serwety 50 x 240x 180 cm.
1 x Fartuch operacyjny wzmocniony  wykonany z włókniny typu sms o łacznej gramaturze w części krytycznej min 78g/m2, wzmocniony w części przedniej i dolnej oraz  na rękawach, wzmocnienie na rękawach powinno sięgać  min 20 cm powyżej łokcia, długośc fartuch max 150 cm. Rękawy fartuchów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 rozmiar  XL- 1 szt,
oraz fartuch operacyjny standardowy wykonany z włókniny SMS, gramatrura min 35 g/m2, rozmiar L - 1 szt,  (dodatkowo zapakowany)
1 x Dren o wymiarach 8 mm x 140 cm
Całość owinięta w serwetę nieprzemakalną o wymiarach 150 x 190 cm. Zestaw posiadający listę komponentów, oznakowany etykietą w tym (dwie mini-etykiety samoprzylepne zawierającą  informację zgodnie z normą  PN EN ISO 15223-1:2017 lub równoważną
</t>
    </r>
  </si>
  <si>
    <r>
      <t>Niesterylna Osłona Stołu Endoskopowego (NOSE)</t>
    </r>
    <r>
      <rPr>
        <sz val="10"/>
        <rFont val="Arial Narrow"/>
        <family val="2"/>
        <charset val="238"/>
      </rPr>
      <t xml:space="preserve"> do zbiegów w ułożeniu ginekologicznym o wymiarze dla gotowego wyrobu 100x215 cm wykonana z laminatu dwustawowego o gramaturze min 49g/m2 i nieprzemakalności 250 H2O,  zintegrowana w środkowej części z podkładem wysokochłonnym z pulpy celulozowej o wymiarze 60x90 cm. 
Osłona wyposażona w zakładki (kieszenie) do ustabilizowania serwety na stole endoskopowym:  
- w części górnej  zakładka (kieszeń) o głębokości 30cm, 
- w części dolnej przecięta na długości 100 cm na dwie połowy (części), które  wywinięte tworzą dwie zakładki (kieszenie)o głębokości  max 60cm, do osłony podnóżek dla kończyn dolnych w ułożeniu pacjenta w pozycji ginekologicznej. Osłona zapakowana w higeniczny worek foliowy z etykietą zawierająca dane zgodnie z normą PN EN ISO 15223-1:2017  lub równoważną
</t>
    </r>
    <r>
      <rPr>
        <b/>
        <sz val="10"/>
        <rFont val="Arial Narrow"/>
        <family val="2"/>
        <charset val="238"/>
      </rPr>
      <t>Partia próbna 1 szt</t>
    </r>
  </si>
  <si>
    <r>
      <rPr>
        <b/>
        <sz val="10"/>
        <rFont val="Arial Narrow"/>
        <family val="2"/>
        <charset val="238"/>
      </rPr>
      <t>Zestaw do Elektroresektoskopii Ginekologicznej (ZERG), sterylny</t>
    </r>
    <r>
      <rPr>
        <sz val="10"/>
        <rFont val="Arial Narrow"/>
        <family val="2"/>
        <charset val="238"/>
      </rPr>
      <t xml:space="preserve">
Serweta główna  wykonana z laminatu dwuwarstwowego o gramaturze min 59g/m2, wielkość całkowita 75 x 190 cm.
W centralnej części serwety otwór w kształcie równobocznego rombu o wielkości max 8cm x 8cm oraz wycięcięciem po obu stronach na pachwiny w kształcie półokręgu. Z serwetą integrowany worek foliowy  do przechwytywania płynów, umiejscowiony poniżej otworu w kształcie rombu,  posiadający: podłączenie do drenu, wewnętrzny perforowany zbiornik, z workiem  zintegrowany sztywnik  o długości mni 40 cm 
2 x osłona na kończynę wielkości min 70 x 120 cm  z dwiema taśmi lepnymi szer/dł. 10x50 cm do stabilizacji osłon na kończynach.             
2 x sciereczki do wycierania rąk
1 x serweta wielkości 100 x 100 cm wykonana z cienkiego laminatu dwuwarstwowego
Całość owinięta w serwetę wielkości 100 x 120 cm.
Zestaw oznakowany etykietą w tym ( dwie mini-etykiety samoprzylepne zawierająca informację zgodnie z normą  PN EN ISO 15223-1:2017  lub równoważną. </t>
    </r>
    <r>
      <rPr>
        <b/>
        <sz val="10"/>
        <rFont val="Arial Narrow"/>
        <family val="2"/>
        <charset val="238"/>
      </rPr>
      <t>Partia próbna - 1 sterylny zestaw.</t>
    </r>
  </si>
  <si>
    <r>
      <t>Zestaw do Operacji  Pediatrycznych (ZOP)</t>
    </r>
    <r>
      <rPr>
        <sz val="10"/>
        <rFont val="Arial Narrow"/>
        <family val="2"/>
        <charset val="238"/>
      </rPr>
      <t xml:space="preserve">
1x Osłona na stolik Mayo o wymiarach min 79 x 145cm, z warstwą chłonną o wymiarach  65 x 85cm,  wykonana z laminatu o łącznej gramaturze 81g/m2, odporność na przenikanie cieczy min.150cm H2O,     
1x Serweta w na stolik instrumentariuszki służąca jako owinięcie zestawu, o wymiarach 150 x 190cm, z warstwą chłonną w strefie krytycznej o wymiarach 75 x 190 cm,  wykonana z laminatu o łącznej  gramaturze min. 73g/m2, odporna na przenikanie cieczy min 140cm H₂O. Odporność na rozerwanie w strefie krytycznej na sucho min. 100 kPa,
1x Serweta z taśmą lepną o wymiarach 175 x 173 cm, szerokość taśmy lepnej 2,5 cm, wykonana z laminatu  dwuwarstwowego o gramaturze min 59 g/m2, w strefie krytycznej laminat  trojwarstwowy o gramatura min 71 g/m2 odporność na przenikanie cieczy min. 203 cm H2O,                                             
1x Serweta z taśmą lepną o wymiarach min 240 x 148 cm, szerokość taśmy lepnej 2,5 cm, wykonana z laminatu min dwuwarstwowego o gramaturze min 59 g/m2, w strefie krytycznej laminat min. trojwarstwowy o gramatura min 71 g/m2, odporność na przenikanie cieczy min 203 cm H2O,                                             
2x Serweta z taśmą lepną o wymiarach 75 x 73 cm, szerokość taśmy lepnej 2,5 cm, wykonana z laminatu min. trojwarstwowy o gramatura min 71g/m2, odporność na przenikanie cieczy min 203 cm H2O,    
1x Taśma lepna 9x49 cm dwuwarstwowa, łatwa w aplikacji, repozycjonowalna.
1 x pudełko magnetyczne  tzw "licznik igieł" na min 20 igieł i skalpeli
1 x 10 szt  kompresów bawełnianych  z gazy 17- nitkowe, 12- warstwowe, wielkości 10cm x 20cm  z wplecioną nitką radiacyjną zapakowane w torebkę papierową lub kartonik 
1 x 10 szt Tupfer w kształcie miekkiej kuli z gazy bawełnianej 20 nitkowej o wielkości 30 x 40 cm w wplecioną nitka radiacyjną, 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wiązany na troki wewnętrzne oraz troki zewnętrzne z kartonikiem, z tyłu zapięcie na rzep. 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wyrobu.Zestaw posiadający listę komponentów, oznakowany etykietą w tym (dwie mini-etykiety samoprzylepne zawierającą  informację zgodnie z normą  PN EN ISO 15223-1:2017  lub równoważną </t>
    </r>
    <r>
      <rPr>
        <b/>
        <sz val="10"/>
        <rFont val="Arial Narrow"/>
        <family val="2"/>
        <charset val="238"/>
      </rPr>
      <t>Partia próbna - 1 sterylny zestaw</t>
    </r>
  </si>
  <si>
    <r>
      <rPr>
        <b/>
        <sz val="10"/>
        <rFont val="Arial Narrow"/>
        <family val="2"/>
        <charset val="238"/>
      </rPr>
      <t xml:space="preserve">Zestaw do Operacji  Brzuszno - Kroczowych (ZOBK)
</t>
    </r>
    <r>
      <rPr>
        <sz val="10"/>
        <rFont val="Arial Narrow"/>
        <family val="2"/>
        <charset val="238"/>
      </rPr>
      <t>1x Serweta chirurgiczna o wymiarach  250/175/270x260 cm zintegrowana z ekranem anastezjologicznym i nogawicami, w okolicach jamy brzusznej samoprzylepny otwór o wymiarach 25x30 cm otoczony warstwą chłonną i otwór w okolicach krocza o wymiarach min. 13x24 cm z zabezpieczeniem w postaci zintegrowanej serwety o wymiarach 38x64 cm, wyposażone w organizatory przewodów i cztery zintegrowane kieszenie. Serweta wykonana z laminatu min dwuwarstwowego o gramaturze min 59 g/m2,  dodatkowa warstwa chłonna w strefie krytycznej o gramaturze min 68 g/m2 , odporność na przenikanie cieczy min 100 cm H2O.
1x Serweta z taśmą lepną o wymiarach min 75 x 75cm, wykonana laminat min. trojwarstwowy o gramatura min 71 g/m2,
1x Taśma przylepna typu rzep o wymiarach 2,5x30 cm, 
1x Taśma lepna min 9x49 cm dwuwarstwowa, łatwa w aplikacji, repozycjonowalna,
2x Ściereczki do wycierania  rąk 18 x 25 cm,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150cm x 190cm, z warstwą chłonną w strefie krytycznej o wymiarach  75cm x 190cm, wykonana z laminatu o łącznej  gramaturze 73g/m2 , odporna na przenikanie cieczy min. 140cm H₂O,. Odporność na rozerwanie w strefie krytycznej na sucho min.100 kPa. 
1 x pudełko magnetyczne  tzw "licznik igieł" na min 20 igieł i skalpeli
1 x 10 szt  kompresów bawełnianych  z gazy 17- nitkowe, 12- warstwowe, wielkości 10cm x 20cm  z wplecioną nitką radiacyjną zapakowane w torebkę papierową lub kartonik
1 x 10 szt Tupfer w kształcie miękkiej kuli z gazy bawełnianej 20 nitkowej o wielkości 30 x 40 cm w wplecioną nitka radiacyjną.zapakowane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fartuch wiązany na troki wewnętrzne oraz troki zewnętrzne z kartonikiem, z tyłu zapięcie na rzep. Odporność na przenikanie cieczy 110 cm, odpornośc na penetraje mokrobiologiczną  na mokro  min 300 CFU/100 cm2
Wszystkie serwety muszą cechować się I klasą palności ma poziomie &gt; 3,5s – wynik badania potwierdzony dokumentem wystawionym przez producenta wyrobu.Zestaw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t>
    </r>
  </si>
  <si>
    <r>
      <rPr>
        <b/>
        <sz val="10"/>
        <rFont val="Arial Narrow"/>
        <family val="2"/>
        <charset val="238"/>
      </rPr>
      <t>Zestaw  do Dolnych Operacji  Ginekologicznej (ZDOG)</t>
    </r>
    <r>
      <rPr>
        <sz val="10"/>
        <rFont val="Arial Narrow"/>
        <family val="2"/>
        <charset val="238"/>
      </rPr>
      <t xml:space="preserve">
1x Serweta o wymiarach min 200/270x 215 cm, zintegrowana z nagawicami i ekranem anastezjologicznym, otwór w okolicach krocza o wymiarach min. 13x24 cm, wykonana z laminatu min dwuwarstwowego o gramaturze min. 59 g/m2 , odporność na przenikanie cieczy min 100 cm H2O,
1xSerweta a ginekologiczna o wymiarach min. 60x116 cm, wyposażona w samoprzylepny otwór o wymiarach min. 8x11 cm, zintegrowany worek do przechwytywania płynów,wykonana z laminatu min. trojwarstwowego o gramaturze min 114 g/m2  odporność na przenikanie cieczy min. 127 cm H2O.
1x Osłona na stolik Mayo o wymiarach min 79cm x 145cm, z warstwą chłonną o wymiarach min. 65cm x 85cm, wykonana z laminatu o łącznej gramaturze min. 81g/m2 (włóknina min.27 g/m2 + folia PE min. 60 mikronów), odporność na przenikanie cieczy min. 150cm H2O.
1x  Serweta w na stolik instrumentariuszki służąca jako owinięcie zestawu, o wymiarach min. 150cm x 190cm, z warstwą chłonną w strefie krytycznej o wymiarach min. 75cm x 190cm, wykonana z laminatu o łącznej  gramaturze min. 73g/m2, odporna na przenikanie cieczy min. 140cm H₂O. Odporność na rozerwanie w strefie krytycznej na sucho min.100 kPa.
2 x Ściereczki do wycierania  rąk min. 18x25 cm 
1x Taśma przylepna typu rzep o wymiarach 2,5x30 cm .c
1 x pudełko magnetyczne  tzw "licznik igieł" na min 20 igieł i skalpele
1 x 10 szt  kompresów bawełnianych  z gazy 17- nitkowe, 12- warstwowe, wielkości 10cm x 20cm  z wplecioną nitką radiacyjną zapakowane w torebkę papierową
1 x 10 szt Tupfer w kształcie miękkiej kuli z gazy bawełnianej 20 nitkowej o wielkości 30 x 40 cm w wplecioną nitka radiacyjną zapakowane w torebke papierową  
2 x Fartuch operacyjny extra wzmocniony, rozmiar XL
1 x Fartuch operacyjny extra wzmocniony, rozmiar L.
Fartuch operacyjny ekstra wzmocniony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fartuch złożony w sposób zapewniający aseptyczną aplikację, wiązany na troki wewnętrzne oraz troki zewnętrzne z kartonikiem, z tyłu zapięcie na rzep.Odporność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wyrobu. 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
</t>
    </r>
  </si>
  <si>
    <r>
      <rPr>
        <b/>
        <sz val="9.5"/>
        <rFont val="Arial Narrow"/>
        <family val="2"/>
        <charset val="238"/>
      </rPr>
      <t xml:space="preserve">Zestaw do Laparotomii Onkologicznej -(ZLO) </t>
    </r>
    <r>
      <rPr>
        <sz val="9.5"/>
        <rFont val="Arial Narrow"/>
        <family val="2"/>
        <charset val="238"/>
      </rPr>
      <t xml:space="preserve">                
1x Osłona na stolik Mayo o wymiarach 80 cm x 145cm, z warstwą chłonną o wymiarach 65 cm x 85 cm, wykonana z laminatu min dwuwarstwowego o łącznej gramaturze 81g/m2,  odporność na przenikanie cieczy 150cm H2O,   
1x Serweta w na stolik instrumentariuszki służąca jako owinięcie zestawu, o wymiarach 150 cm x 190 cm, z warstwą chłonną w strefie krytycznej o wymiarach 75 cm x 190 cm,wykonana z laminatu  min dwuwarstwowego o łącznej  gramaturze 73g/m2 odporna na przenikanie cieczy 140cm H₂O,. Odporność na rozerwanie w strefie krytycznej na sucho 100 kPa, 
1x Serweta z taśmą lepną o wymiarach 175 x 175cm z dodatkową warstwą chłonną w strefie krytycznej o wymiarach 20 x 55cm oraz organizatorami przewodów, 
1x Serweta z taśmą lepną o wymiarach 240x150cm z dodatkową warstwą chłonną w strefie krytycznej o wymiarach  55x20 cm oraz organizatorami przewodów, 
2x  Serweta z taśmą lepną o wymiarach 75x75cm z dodatkową warstwą chłonną w strefie krytycznej o wymiarach 20x35cm, 
1x Serweta o wymiarach 75 x 90 cm, wykonana laminat min. trójwarstwowy o gramatura 71 g/m2 
1x Taśma lepna 9x49 cm dwuwarstwowa, łatwa w aplikacji, repozycjonowalna 
2x Ściereczki do wycierania  rąk 18 x 25 cm.
1 x pudełko magnetyczne  tzw "licznik igieł" na min 20 igieł i skalpeli
1 x 10 szt  kompresów bawełnianych  z gazy 17- nitkowe, 12- warstwowe, wielkości 10cm x 20cm  z wplecioną nitką radiacyjną zapakowane w torebkę papierową lub kartonik
1 x 10 szt Tupfer w kształcie miekkiej kuli z gazy bawełnianej 20 nitkowej o wielkości 30 x 40 cm w wplecioną nicią rtg, tupfery zapakowane w torebka papierową lub kartonik.
2 x Fartuch operacyjny extra wzmocniony,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wiązany na troki wewnętrzne oraz troki zewnętrzne z kartonikiem, z tyłu zapięcie na rzep.Odporność na przenikanie cieczy 110 cm, odporność na penetraje mokrobiologiczną  na mokro  min 300 CFU/100 cm 2 na całej powierzchini.  
Serwety (dolna, górna i boczne) wykonane z laminatu dwuwarstwowego o gramaturze 59 g/m2  w strefie krytycznej laminat  trójwarstwowy o gramatura 71 g/m2, dodatkowa warstwa chłonna o gramaturze 50 g/m2, odporność na przenikanie cieczy 194cm H2O, odporność na rozerwania w strefie krytycznej na sucho/mokro 195/186 kPa. Wszystkie serwety muszą cechować się I klasą palności ma poziomie &gt; 3,5s – wynik badania potwierdzony dokumentem wystawionym przez producenta wyrobu. 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 </t>
    </r>
    <r>
      <rPr>
        <b/>
        <sz val="9.5"/>
        <rFont val="Arial Narrow"/>
        <family val="2"/>
        <charset val="238"/>
      </rPr>
      <t xml:space="preserve">Partia próbna 1 zestaw sterylny </t>
    </r>
  </si>
  <si>
    <r>
      <rPr>
        <b/>
        <sz val="10"/>
        <rFont val="Arial Narrow"/>
        <family val="2"/>
        <charset val="238"/>
      </rPr>
      <t>Zestaw do naturalnego porodu - skład:</t>
    </r>
    <r>
      <rPr>
        <sz val="10"/>
        <rFont val="Arial Narrow"/>
        <family val="2"/>
        <charset val="238"/>
      </rPr>
      <t xml:space="preserve">
Zestaw do naturalnego porodu - skład:
1 x serweta na stół narzędziowy 120 x 95 cm (opakowanie zestawu)
1 x Jednorazowe nożyczki chirurgiczne tępo-tępe proste dł min14,5 cm
1 x jednorazowe kleszczyki chirurgiczne proste typu Kocher  dł min 14 cm
20 x Kompres z włókniny 10 x 10 cm 4 warstwy 40g/m2
2 x zacisk do pępowiny 53 mm.
1 x serweta włókninowa dla noworodka o wielkości 87x90 cm
1 x serweta pod pośladki  dwu-warstwowa o wielkości 100 x 120 cm z zintegrowanym workiem na płyny, worek z wyskalowana podziałka co 100 i 500 ml  do 2500 ml.  
2 x ręcznik do rąk o wielkość min 30 x 30 cm 
Narzędzia jednorazowego użytku czytelnie oznakowane kolorem i  symbolem przekreslona  ② - oznaczającym brak możliwości resterylizacji </t>
    </r>
    <r>
      <rPr>
        <b/>
        <sz val="10"/>
        <rFont val="Arial Narrow"/>
        <family val="2"/>
        <charset val="238"/>
      </rPr>
      <t xml:space="preserve">.
</t>
    </r>
    <r>
      <rPr>
        <sz val="10"/>
        <rFont val="Arial Narrow"/>
        <family val="2"/>
        <charset val="238"/>
      </rPr>
      <t xml:space="preserve">Zestaw posiadający listę komponentów, oznakowany etykietą w tym (dwie mini-etykiety samoprzylepne zawierającą  informację zgodnie z normą  PN EN ISO 15223-1:2017  lub równoważną.
</t>
    </r>
    <r>
      <rPr>
        <b/>
        <sz val="10"/>
        <rFont val="Arial Narrow"/>
        <family val="2"/>
        <charset val="238"/>
      </rPr>
      <t xml:space="preserve">Partia próbna 1 sterylny  zestaw 
</t>
    </r>
  </si>
  <si>
    <r>
      <rPr>
        <b/>
        <sz val="10"/>
        <rFont val="Arial Narrow"/>
        <family val="2"/>
        <charset val="238"/>
      </rPr>
      <t xml:space="preserve">Fartuch operacyjny ekstra wzmocniony (FOEW)  </t>
    </r>
    <r>
      <rPr>
        <sz val="10"/>
        <rFont val="Arial Narrow"/>
        <family val="2"/>
        <charset val="238"/>
      </rPr>
      <t xml:space="preserve">-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dobrze utrzymującym się podczas użytkowania, fartuch złożony w sposób zapewniający aseptyczną aplikację, wiązany na troki wewnętrzne oraz troki zewnętrzne z kartonikiem, z tyłu zapięcie na rzep. Indywidualne oznakowanie rozmiaru fartucha umożliwiające jego  identyfikację przed rozłożeniem,  wewnętrzne owinięcie papierowe, min 1 chłonny ręcznik. W pełnej numeracji rozmiarowej do wyboru zamawiającego. Fartuch zgodny z norma PN-EN 13795  lub równoważną., spełniający minimalne wymagania dla obszaru krytycznego: odporność na przenikanie płynów min 100 cm H2O, wytrzymałość na wypychanie na sucho i mokro min 250/230 KPa. Szwy wykonane metodą nienaruszającą struktury włókniny lub inną zgodną z normą.Odporność na przenikanie cieczy  w strefie krytycznej 110 cm, odporność na penetraje mokrobiologiczną  na mokro  min 300 CFU/100 cm2 na całej powierzchini. Opakowanie zewnętrzne posiada: dwie etykiety samoprzylepne zawierające nazwę wyrobu w języku polskim, rozmiar, numer ref, numer serii, datę ważności, oznaczenie producenta.   
</t>
    </r>
    <r>
      <rPr>
        <b/>
        <sz val="10"/>
        <rFont val="Arial Narrow"/>
        <family val="2"/>
        <charset val="238"/>
      </rPr>
      <t>Partia próbna 1 szt.</t>
    </r>
    <r>
      <rPr>
        <sz val="10"/>
        <rFont val="Arial Narrow"/>
        <family val="2"/>
        <charset val="238"/>
      </rPr>
      <t xml:space="preserve">
</t>
    </r>
  </si>
  <si>
    <r>
      <t xml:space="preserve">Fartuch operacyjny wzmocniony (FOW)  - do procedur o podwyższonym ryzyku wykonany z włókniny typu sms/smms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 Wewnętrzne owinięcie papierowe, min 1 chłonny ręcznik. W pełnej numeracji rozmiarowej do wyboru zamawiającego. Fartuch zgodny z normą PN-EN 13795  lub równoważną.,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naruszającą struktury włókniny lub inną zgodną z normą. Opakowanie zewnętrzne posiada: dwie etykiety samoprzylepne nazwą wyrobu w języku polskim , rozmiar, numer ref, numer serii, datę ważności, oznaczenie producenta.  </t>
    </r>
    <r>
      <rPr>
        <b/>
        <sz val="10"/>
        <rFont val="Arial Narrow"/>
        <family val="2"/>
        <charset val="238"/>
      </rPr>
      <t xml:space="preserve">
</t>
    </r>
  </si>
  <si>
    <r>
      <rPr>
        <b/>
        <sz val="10"/>
        <rFont val="Arial Narrow"/>
        <family val="2"/>
        <charset val="238"/>
      </rPr>
      <t xml:space="preserve">Osłona na głowicę śródoperacyjną,  laparoskopową giętką </t>
    </r>
    <r>
      <rPr>
        <sz val="10"/>
        <rFont val="Arial Narrow"/>
        <family val="2"/>
        <charset val="238"/>
      </rPr>
      <t>do USG, jednorazowa sterylna, ze wzmocnioną komorą na czoło głowicy oraz rękawem na kable. Wymiary 15x244, osłona kompatybilna z głowicą typu 8666 będącą na wyposażeniu Zamawiającego</t>
    </r>
  </si>
  <si>
    <r>
      <rPr>
        <b/>
        <sz val="10"/>
        <rFont val="Arial Narrow"/>
        <family val="2"/>
        <charset val="238"/>
      </rPr>
      <t>Osłona na głowicę śródoperacyjną dwupłaszczyznow</t>
    </r>
    <r>
      <rPr>
        <sz val="10"/>
        <rFont val="Arial Narrow"/>
        <family val="2"/>
        <charset val="238"/>
      </rPr>
      <t>ą  do USG, jednorazowa sterylna , bez lateksowa, z rękawem na kable. Szerokość  komory głowicy  min 6 cm, wymiary osłony 20 x 244 cm , kompatybilna z głowica typu 8814 będącą na wyposażeniu Zamawiającego</t>
    </r>
  </si>
  <si>
    <r>
      <rPr>
        <b/>
        <sz val="10"/>
        <rFont val="Arial Narrow"/>
        <family val="2"/>
        <charset val="238"/>
      </rPr>
      <t>Osłona na głowicę convex typ 8820e</t>
    </r>
    <r>
      <rPr>
        <sz val="10"/>
        <rFont val="Arial Narrow"/>
        <family val="2"/>
        <charset val="238"/>
      </rPr>
      <t xml:space="preserve"> i typ  8830 będących na wyposażeniu Zamawiającego do nefrostomii, sterylna, bezlateksowa, złożonoa teleskopowo o wymiarach 14 x 91,5 cm</t>
    </r>
  </si>
  <si>
    <r>
      <rPr>
        <b/>
        <sz val="10"/>
        <rFont val="Arial Narrow"/>
        <family val="2"/>
        <charset val="238"/>
      </rPr>
      <t xml:space="preserve">Serweta pod pośladki </t>
    </r>
    <r>
      <rPr>
        <sz val="10"/>
        <rFont val="Arial Narrow"/>
        <family val="2"/>
        <charset val="238"/>
      </rPr>
      <t xml:space="preserve">w rozmiarze min. 75 x 100 cm z torbą do przechwytywania płynów wykonana z nieprzemakalnego laminatu dwuwarstwowego. </t>
    </r>
    <r>
      <rPr>
        <b/>
        <sz val="10"/>
        <rFont val="Arial Narrow"/>
        <family val="2"/>
        <charset val="238"/>
      </rPr>
      <t xml:space="preserve">Partia próbna - 1 szt </t>
    </r>
  </si>
  <si>
    <r>
      <rPr>
        <b/>
        <sz val="10"/>
        <rFont val="Arial Narrow"/>
        <family val="2"/>
        <charset val="238"/>
      </rPr>
      <t xml:space="preserve">Sterylny samoprzylepny worek (torba) do przechwytywania płynów      </t>
    </r>
    <r>
      <rPr>
        <sz val="10"/>
        <rFont val="Arial Narrow"/>
        <family val="2"/>
        <charset val="238"/>
      </rPr>
      <t xml:space="preserve">                                                
Worek w kształcie  trójkąta równoramiennego o wielkości trójkąta max 50/ 60 x 50/60 cm z wydłużonym kołnierzem z taśma lepną. Worek  z zaworem i filtrem do podłączenia drenu   oraz  usztywnionym brzegiem umożliwiającym formowanie worka. Jednorazowego użytku, sterylny z samoprzylepną  taśmą odporną na przemakanie. Pakowane pojedyńczo. Oznakowany etykietą  samoprzylepną zawierającą  informację zgodnie z normą  PN EN ISO 15223-1:2017  lub równoważną.  </t>
    </r>
    <r>
      <rPr>
        <b/>
        <sz val="10"/>
        <rFont val="Arial Narrow"/>
        <family val="2"/>
        <charset val="238"/>
      </rPr>
      <t xml:space="preserve">
</t>
    </r>
  </si>
  <si>
    <r>
      <rPr>
        <b/>
        <sz val="10"/>
        <rFont val="Arial Narrow"/>
        <family val="2"/>
        <charset val="238"/>
      </rPr>
      <t>Pozycjoner stabilizujący</t>
    </r>
    <r>
      <rPr>
        <sz val="10"/>
        <rFont val="Arial Narrow"/>
        <family val="2"/>
        <charset val="238"/>
      </rPr>
      <t xml:space="preserve"> pozycję ciała pacjenta onkologicznego (PSPC) - jednorazowy, wykonany z włókna poliestrowego i pianki kompozytowej, składający się z dwóch części, każda część wyposażona w klamrę i mocny rzep. Wielkość pozycjonera: część pierwsza - min 10 cm x 84 cm, część druga- min 10 cm x 71 cm. Opakowanie  z etykietą informacyjną zawierającą min: nazwę producenta, nazwę wyrobu, nr ref (symbol katalogowy), znak CE. </t>
    </r>
    <r>
      <rPr>
        <b/>
        <sz val="10"/>
        <rFont val="Arial Narrow"/>
        <family val="2"/>
        <charset val="238"/>
      </rPr>
      <t>Partia próbna 1 szt</t>
    </r>
  </si>
  <si>
    <r>
      <rPr>
        <b/>
        <sz val="10"/>
        <rFont val="Arial Narrow"/>
        <family val="2"/>
        <charset val="238"/>
      </rPr>
      <t>Prześcieradło transportowe o udzwigu</t>
    </r>
    <r>
      <rPr>
        <sz val="10"/>
        <rFont val="Arial Narrow"/>
        <family val="2"/>
        <charset val="238"/>
      </rPr>
      <t xml:space="preserve"> min 250 kg wielkość  min100 x 200 cm , wykonane z jednolitej tkaniny odpornej na rozerwanie.
</t>
    </r>
  </si>
  <si>
    <r>
      <rPr>
        <b/>
        <sz val="10"/>
        <rFont val="Arial Narrow"/>
        <family val="2"/>
        <charset val="238"/>
      </rPr>
      <t>Obuwie operacyjne ochronne</t>
    </r>
    <r>
      <rPr>
        <sz val="10"/>
        <rFont val="Arial Narrow"/>
        <family val="2"/>
        <charset val="238"/>
      </rPr>
      <t xml:space="preserve">, wykonane z polimeru   typu STERI-TECH lub równoważne, odpornego na rozpuszczalniki, detergenty, działanie cieczy w tym  krwi, chemikalia, kwas mlekowy, słoną wodę, zapobiegający  powstawaniu nieprzyjemnego zapachu, hamujący wzrost grzybów i bakterii. Rozmiar od 35 do 48 - do wyboru Zamawiającego. 
Obuwie operacyjne o parametrach technicznych: absorbcja wstrząsów, utrzymanie prawidłowej rzeźby anatomicznej  stopy, powodującej redukcję energii statycznej, otwory wentylacyjne w bucie i wkładce wewnętrznej zapewniające przepływ powietrza wokół stopy podczas chodzenia,  wkładka antystatyczna nie wyjmowana, podeszwa zabezpieczona przed poślizgiem i wyładowaniom elektrostatycznym, z tyłu na odpinany pasek z możliwością przesunięcia na grzbiet buta. Obuwie można poddawać procesowi mycia i dezynfekcji w preparatach zatwierdzonych przez PZH oraz poddawać myciu maszynowemu w myjniach, z możliwością sterylizacji w temp 134 st C.Obuwie zgodne z normą  EN ISO 20347:2012  lub równoważną. Środek ochrony indywidualnej - Obuwie zawodowe, klasa II.Min 5 kolorów w ofercie (granatowy, biały, niebieski, czerwony, pomarańczowy) do wyboru Zamawiającego. 
</t>
    </r>
    <r>
      <rPr>
        <b/>
        <sz val="10"/>
        <rFont val="Arial Narrow"/>
        <family val="2"/>
        <charset val="238"/>
      </rPr>
      <t>Partia próbna 1 para rozmiar 39 w kolorze granatowym</t>
    </r>
    <r>
      <rPr>
        <sz val="10"/>
        <rFont val="Arial Narrow"/>
        <family val="2"/>
        <charset val="238"/>
      </rPr>
      <t xml:space="preserve">. </t>
    </r>
  </si>
  <si>
    <r>
      <rPr>
        <b/>
        <sz val="10"/>
        <rFont val="Arial Narrow"/>
        <family val="2"/>
        <charset val="238"/>
      </rPr>
      <t>Lekkie  okulary ochronne</t>
    </r>
    <r>
      <rPr>
        <sz val="10"/>
        <rFont val="Arial Narrow"/>
        <family val="2"/>
        <charset val="238"/>
      </rPr>
      <t xml:space="preserve"> wykonane z przeźroczystego poliwęglanu do ochrony oczu personelu medycznego przed ekspozycją na krew i inne potencjalnie zakaźne płyny. Okulary wyposażone w zauszniki z wielostopniową regulacją kąta pochylenia szybki, oraz regulacją długości. Szkła posiadają specjalną powłokę chroniącą je przed zaparowaniem. Wielokrotnego użytku. Okulary ochronne  jako środek ochrony indywidualnej (PPE – personal protective equipment) oznakowany i zgodny z normą: PN-EN ISO 4007:2012 Środki ochrony indywidualnej. Ochrona oczu i twarzy. Terminologia oraz PN-EN 166:2005P Ochrona indywidualna oczu  lub równoważną. 
</t>
    </r>
    <r>
      <rPr>
        <b/>
        <sz val="10"/>
        <rFont val="Arial Narrow"/>
        <family val="2"/>
        <charset val="238"/>
      </rPr>
      <t>Partia próbna 1 szt.</t>
    </r>
  </si>
  <si>
    <r>
      <rPr>
        <b/>
        <sz val="10"/>
        <rFont val="Arial Narrow"/>
        <family val="2"/>
        <charset val="238"/>
      </rPr>
      <t>Osłona szyi  w kształcie golfu</t>
    </r>
    <r>
      <rPr>
        <sz val="10"/>
        <rFont val="Arial Narrow"/>
        <family val="2"/>
        <charset val="238"/>
      </rPr>
      <t xml:space="preserve"> o średnicy  otworu min 17 cm, wykonana z miekkiej dzianiny wokół szyi o wysokosci min 5 cm i  wydłużonym kołnierzem opadajacym na  ramiona, wykonanym z miękkiej oddychającej  włókniny w kształcie prostokąta o wielkości min: 44 x 55 cm, zabezpieczająca obustronnie szyję, kark i przednią część mostka (wydłużona część powinna sięgać do min wyrostka mieczykowatego. Pakowania min po 50 szt w higienicznym sztywnym  kartonie umożliwjącym higieniczne otwarcie kartonu i pobieranie asortymentu. Produkt  zgodny z normą EN- 10 993 w zakresie kontaktu ze skórą  użytkownika oraz PN-EN 13795  lub równoważną
</t>
    </r>
    <r>
      <rPr>
        <b/>
        <sz val="10"/>
        <rFont val="Arial Narrow"/>
        <family val="2"/>
        <charset val="238"/>
      </rPr>
      <t>Partia próbna 1 karton</t>
    </r>
  </si>
  <si>
    <t xml:space="preserve">Zadanie nr 25 - Pozycjonery przeciwodleżynowe  wielorazowego użytku do układania  pacjenta na stole operacyjnym, wykonane z medycznego żelu silikonowego  (oprócz asortymentu wymienionego w  pozycji 9,10,11), wodoszczelne o właściwościach nie powodujących podrażnienia skóry potwierdzone stosownym dokumentem badań zgodnych z normą EN-ISO 10933-10 - Biologiczna ocena wyrobów medycznych - test na uczulanie skóry i EN-ISO 10993-1 - ocena biokompatybilności wyrobu  lub równoważną. Możliwość  mycia i dezynfekcji ogólnie dostępnymi środkami, przezierne  dla promieni rtg, nieprzewodzące ładunków elektrycznych, bez lateksu. 
</t>
  </si>
  <si>
    <r>
      <rPr>
        <b/>
        <sz val="10"/>
        <rFont val="Arial Narrow"/>
        <family val="2"/>
        <charset val="238"/>
      </rPr>
      <t xml:space="preserve">Prześcieradło medyczne o wielkości 100cm x max.225 cm </t>
    </r>
    <r>
      <rPr>
        <sz val="10"/>
        <rFont val="Arial Narrow"/>
        <family val="2"/>
        <charset val="238"/>
      </rPr>
      <t xml:space="preserve">wykonane z wółkniny SMS lub włókniny polipropylenowej, o gramaturze min 35 g/m2, </t>
    </r>
    <r>
      <rPr>
        <b/>
        <sz val="10"/>
        <rFont val="Arial Narrow"/>
        <family val="2"/>
        <charset val="238"/>
      </rPr>
      <t>każda sztuka przescieradła  składana pojedynczo, pakowane  zbiorczo np. po 10 szt</t>
    </r>
    <r>
      <rPr>
        <sz val="10"/>
        <rFont val="Arial Narrow"/>
        <family val="2"/>
        <charset val="238"/>
      </rPr>
      <t xml:space="preserve">.. Kolor niebieskii  lub zielony - do wyboru Zamawiającego. Opakownie foliowe z etykietą informacyjną zawierajacą nazwę wyrobu, nazwę producenta wyrobu, nr  ref,  rozmiar prześcieradła.  </t>
    </r>
    <r>
      <rPr>
        <b/>
        <sz val="10"/>
        <rFont val="Arial Narrow"/>
        <family val="2"/>
        <charset val="238"/>
      </rPr>
      <t>Partia próbna 1 opakowanie .</t>
    </r>
    <r>
      <rPr>
        <sz val="10"/>
        <rFont val="Arial Narrow"/>
        <family val="2"/>
        <charset val="238"/>
      </rPr>
      <t xml:space="preserve">
</t>
    </r>
  </si>
  <si>
    <r>
      <rPr>
        <b/>
        <sz val="10"/>
        <rFont val="Arial Narrow"/>
        <family val="2"/>
        <charset val="238"/>
      </rPr>
      <t xml:space="preserve">Zestaw sterylnych obłożeń do operacji stawu biodrowego, barkowego i by-passu - EBy-P
Skład zestawu </t>
    </r>
    <r>
      <rPr>
        <b/>
        <i/>
        <sz val="10"/>
        <rFont val="Arial Narrow"/>
        <family val="2"/>
        <charset val="238"/>
      </rPr>
      <t xml:space="preserve">
1.</t>
    </r>
    <r>
      <rPr>
        <b/>
        <sz val="10"/>
        <rFont val="Arial Narrow"/>
        <family val="2"/>
        <charset val="238"/>
      </rPr>
      <t>1 x</t>
    </r>
    <r>
      <rPr>
        <sz val="10"/>
        <rFont val="Arial Narrow"/>
        <family val="2"/>
        <charset val="238"/>
      </rPr>
      <t>Osłona na stolik Mayo składany teleskopowo do wewnątrz , o wymiarach min 80 cm x 140cm, wykonany z folii polietylenowej oraz włókninowej warstwy chłonnej, gramatura włókniny min. 24 g/m2, grubość folii min. 45µm . wytrzymałość na wypychanie na sucho i na mokro ≥40 kPabarierowość dla wody  ≥30 cm H2O</t>
    </r>
    <r>
      <rPr>
        <b/>
        <sz val="10"/>
        <rFont val="Arial Narrow"/>
        <family val="2"/>
        <charset val="238"/>
      </rPr>
      <t>. z dodatkowymi kieszeniami samoprzylepnymi z sztywnikiem  w rozmiarze min. 40x30 cm</t>
    </r>
    <r>
      <rPr>
        <sz val="10"/>
        <rFont val="Arial Narrow"/>
        <family val="2"/>
        <charset val="238"/>
      </rPr>
      <t xml:space="preserve">.    w ilości 4 szt 
2. </t>
    </r>
    <r>
      <rPr>
        <b/>
        <sz val="10"/>
        <rFont val="Arial Narrow"/>
        <family val="2"/>
        <charset val="238"/>
      </rPr>
      <t xml:space="preserve">2 x </t>
    </r>
    <r>
      <rPr>
        <sz val="10"/>
        <rFont val="Arial Narrow"/>
        <family val="2"/>
        <charset val="238"/>
      </rPr>
      <t>Serweta wykonana z  laminatu folii i  włókniny o gramaturze min 55 g/m2  o wymiarach  120x180 cm cm
3.</t>
    </r>
    <r>
      <rPr>
        <b/>
        <sz val="10"/>
        <rFont val="Arial Narrow"/>
        <family val="2"/>
        <charset val="238"/>
      </rPr>
      <t xml:space="preserve">1 x </t>
    </r>
    <r>
      <rPr>
        <sz val="10"/>
        <rFont val="Arial Narrow"/>
        <family val="2"/>
        <charset val="238"/>
      </rPr>
      <t xml:space="preserve">Serweta główna o wymiarach min 250 x 230 cm  wykonana z laminatu folii i włókniny  o gramaturze min 62 g/ m2 z wycięciem w kształcie litery  U o wielkosci min.  </t>
    </r>
    <r>
      <rPr>
        <b/>
        <sz val="10"/>
        <rFont val="Arial Narrow"/>
        <family val="2"/>
        <charset val="238"/>
      </rPr>
      <t xml:space="preserve">15cm x 80 cm </t>
    </r>
    <r>
      <rPr>
        <sz val="10"/>
        <rFont val="Arial Narrow"/>
        <family val="2"/>
        <charset val="238"/>
      </rPr>
      <t xml:space="preserve"> otoczonym taśmą lepną i dodatkową warstwą  chłonną   niepalną ,  w rozmiarze</t>
    </r>
    <r>
      <rPr>
        <sz val="10"/>
        <color theme="1"/>
        <rFont val="Arial Narrow"/>
        <family val="2"/>
        <charset val="238"/>
      </rPr>
      <t xml:space="preserve"> 120x80 cm </t>
    </r>
    <r>
      <rPr>
        <sz val="10"/>
        <rFont val="Arial Narrow"/>
        <family val="2"/>
        <charset val="238"/>
      </rPr>
      <t>o  gramaturze min 62 gr/m2 chłonność laminatu wraz z wzmocnieniem min. 540 %,  wytrzymałość na rozdzieranie wzdłużne  i poprzeczne laminatu wraz z wzmocnieniem min  72 N,  wytrzymałośc laminatu wraz z wzmocnieniem  wypychanie na sucho i mokro  min. 200 kPa,  odporność laminatu wraz z wzmocnieniem na przenikanie cieczy min. 450  cmH2O g/ m</t>
    </r>
    <r>
      <rPr>
        <vertAlign val="superscript"/>
        <sz val="10"/>
        <rFont val="Arial Narrow"/>
        <family val="2"/>
        <charset val="238"/>
      </rPr>
      <t>2</t>
    </r>
    <r>
      <rPr>
        <sz val="10"/>
        <rFont val="Arial Narrow"/>
        <family val="2"/>
        <charset val="238"/>
      </rPr>
      <t xml:space="preserve"> 
4.</t>
    </r>
    <r>
      <rPr>
        <b/>
        <sz val="10"/>
        <rFont val="Arial Narrow"/>
        <family val="2"/>
        <charset val="238"/>
      </rPr>
      <t xml:space="preserve">1 x </t>
    </r>
    <r>
      <rPr>
        <sz val="10"/>
        <rFont val="Arial Narrow"/>
        <family val="2"/>
        <charset val="238"/>
      </rPr>
      <t>Serweta wykonana z laminatu folii i włókniny o gramaturze min 55g/m</t>
    </r>
    <r>
      <rPr>
        <vertAlign val="superscript"/>
        <sz val="10"/>
        <rFont val="Arial Narrow"/>
        <family val="2"/>
        <charset val="238"/>
      </rPr>
      <t xml:space="preserve">2  </t>
    </r>
    <r>
      <rPr>
        <sz val="10"/>
        <rFont val="Arial Narrow"/>
        <family val="2"/>
        <charset val="238"/>
      </rPr>
      <t xml:space="preserve">  w rozm. min. 150x240 cm,  chłonność min. 570%, wytrzymałośc na wypychanie na sucho i mokro min. 150 kPa, odporność na przenikanie cieczy min. 250 cmH2O  z taśmą  lepną - jako ekran anestezjologiczny.                                                                         5. </t>
    </r>
    <r>
      <rPr>
        <b/>
        <sz val="10"/>
        <rFont val="Arial Narrow"/>
        <family val="2"/>
        <charset val="238"/>
      </rPr>
      <t>1x Serweta z laminatu folii i włókniny o gramaturze min 55 gr/m2 w rozmiarze min. 150x200 cm z taśmą lepną wzdłuż krótszego  boku .</t>
    </r>
    <r>
      <rPr>
        <sz val="10"/>
        <rFont val="Arial Narrow"/>
        <family val="2"/>
        <charset val="238"/>
      </rPr>
      <t xml:space="preserve">
6.</t>
    </r>
    <r>
      <rPr>
        <b/>
        <sz val="10"/>
        <rFont val="Arial Narrow"/>
        <family val="2"/>
        <charset val="238"/>
      </rPr>
      <t xml:space="preserve">1 x </t>
    </r>
    <r>
      <rPr>
        <sz val="10"/>
        <rFont val="Arial Narrow"/>
        <family val="2"/>
        <charset val="238"/>
      </rPr>
      <t>Osłona na kończynę wykonany z nieprzemakalnego laminatu folii i włókniny  o gramaturze min. 55 gr/m2  w rozm. min 35 x 120 cm,  warstwa wewnętrzna z miekkiej włókniny 
7.</t>
    </r>
    <r>
      <rPr>
        <b/>
        <sz val="10"/>
        <rFont val="Arial Narrow"/>
        <family val="2"/>
        <charset val="238"/>
      </rPr>
      <t xml:space="preserve">2 x </t>
    </r>
    <r>
      <rPr>
        <sz val="10"/>
        <rFont val="Arial Narrow"/>
        <family val="2"/>
        <charset val="238"/>
      </rPr>
      <t>Taśma lepna min. 9 x 50 cm  z zakładkami finger lift 
8.</t>
    </r>
    <r>
      <rPr>
        <b/>
        <sz val="10"/>
        <rFont val="Arial Narrow"/>
        <family val="2"/>
        <charset val="238"/>
      </rPr>
      <t xml:space="preserve">1 x </t>
    </r>
    <r>
      <rPr>
        <sz val="10"/>
        <rFont val="Arial Narrow"/>
        <family val="2"/>
        <charset val="238"/>
      </rPr>
      <t>Organizer przewodów (rzepy lepne) o wymiarach  min  2 x 22 cm.
9.</t>
    </r>
    <r>
      <rPr>
        <b/>
        <sz val="10"/>
        <rFont val="Arial Narrow"/>
        <family val="2"/>
        <charset val="238"/>
      </rPr>
      <t xml:space="preserve">1 x </t>
    </r>
    <r>
      <rPr>
        <sz val="10"/>
        <rFont val="Arial Narrow"/>
        <family val="2"/>
        <charset val="238"/>
      </rPr>
      <t xml:space="preserve">Pudełko na ostrza i igły z taśmą  mocująca do stolika Mayo. 
10 </t>
    </r>
    <r>
      <rPr>
        <b/>
        <sz val="10"/>
        <rFont val="Arial Narrow"/>
        <family val="2"/>
        <charset val="238"/>
      </rPr>
      <t>3 x</t>
    </r>
    <r>
      <rPr>
        <sz val="10"/>
        <rFont val="Arial Narrow"/>
        <family val="2"/>
        <charset val="238"/>
      </rPr>
      <t xml:space="preserve"> Ściereczki wysokochłonne do wycierania rąk o wymiarach min 30 cm  x 30 cm
11. </t>
    </r>
    <r>
      <rPr>
        <b/>
        <sz val="10"/>
        <rFont val="Arial Narrow"/>
        <family val="2"/>
        <charset val="238"/>
      </rPr>
      <t xml:space="preserve">2x </t>
    </r>
    <r>
      <rPr>
        <sz val="10"/>
        <rFont val="Arial Narrow"/>
        <family val="2"/>
        <charset val="238"/>
      </rPr>
      <t xml:space="preserve"> bandaż elastyczny </t>
    </r>
    <r>
      <rPr>
        <b/>
        <sz val="10"/>
        <rFont val="Arial Narrow"/>
        <family val="2"/>
        <charset val="238"/>
      </rPr>
      <t xml:space="preserve">, z zapinką </t>
    </r>
    <r>
      <rPr>
        <sz val="10"/>
        <rFont val="Arial Narrow"/>
        <family val="2"/>
        <charset val="238"/>
      </rPr>
      <t xml:space="preserve"> 14cm x 5 m ( osonbno zapakowany)
12. Fartuchy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odpornosć na wypychanie na sucho i mokro min. 400 kpa PN-EN 13938-1   lub równoważną mankiet  o szerokości min. 8 cmz   w </t>
    </r>
    <r>
      <rPr>
        <b/>
        <sz val="10"/>
        <rFont val="Arial Narrow"/>
        <family val="2"/>
        <charset val="238"/>
      </rPr>
      <t xml:space="preserve"> rozmiarach:  XL - 2 szt ; L- 1 szt</t>
    </r>
    <r>
      <rPr>
        <sz val="10"/>
        <rFont val="Arial Narrow"/>
        <family val="2"/>
        <charset val="238"/>
      </rPr>
      <t xml:space="preserve"> -( 1 szt  L we własnym opakowaniu umieszczony na zewnątrz zestawu) dodatkowo zapakowany.
13. Całość zestawu zawinięta w serwetę na stół do instrumentarium o rozmiarze min. 150x190cm wykonaną z folii polietylenowej oraz warstwy chłonnej o szerokości min. 66cm na całej długości serwety. Łączna gramatura min. 84 g/m2 , chłonnosc warstwy chłonnej min. 400%, barierowość dla wody powyżej 100 cmH2O.                                                                                                               14.</t>
    </r>
    <r>
      <rPr>
        <b/>
        <sz val="10"/>
        <rFont val="Arial Narrow"/>
        <family val="2"/>
        <charset val="238"/>
      </rPr>
      <t xml:space="preserve"> 1x miska okrągała z podziałką  , transparentna o poj 250 ml 1                                                15.  1  miska okrągła z podziałką , transpatrenta o pojemności 500 ml                                           Na  etykiecie głównej piktogramy z elementami zestawu oraz nazwa zestawu: "Zestaw  do stawu biodrowego, barkowego , by-passu " , dodatkowo  na dłuższym i krótszym boku opakowania zestawu dodatkowa nalepka z nazwą zestawu :    "Zestaw  do stawu biodrowego, barkowego , by-passu "      </t>
    </r>
  </si>
  <si>
    <r>
      <rPr>
        <b/>
        <sz val="10"/>
        <rFont val="Arial Narrow"/>
        <family val="2"/>
        <charset val="238"/>
      </rPr>
      <t>Zestaw sterylnych  obłożeń do Artroskopii Kolana (AK)</t>
    </r>
    <r>
      <rPr>
        <sz val="10"/>
        <rFont val="Arial Narrow"/>
        <family val="2"/>
        <charset val="238"/>
      </rPr>
      <t xml:space="preserve">
Skład zestawu:  
1.1 x Osłona na stolik Mayo składana teleskopowo do wewnątrz , o wymiarach min 80 cm x 140cm, wykonany z folii polietylenowej oraz włókninowej warstwy chłonnej, gramatura włókniny min. 24 g/m2, grubość folii min. 45µm ,, wytrzymałość na wypychanie na sucho i na mokro ≥40 kPa.barierowość dla wody  ≥30 cm H2O</t>
    </r>
    <r>
      <rPr>
        <b/>
        <sz val="10"/>
        <rFont val="Arial Narrow"/>
        <family val="2"/>
        <charset val="238"/>
      </rPr>
      <t xml:space="preserve"> z dołączonymi  osobno kieszeniami samoprzylepnymi  z sztywnikiem min. 30x40 40 cm. 4 szt </t>
    </r>
    <r>
      <rPr>
        <sz val="10"/>
        <rFont val="Arial Narrow"/>
        <family val="2"/>
        <charset val="238"/>
      </rPr>
      <t xml:space="preserve">
2,1 x Osłona na kończynę o wymiarach min 35 cm x 70 cm wykonana z laminatu, folii i włókniny  o gramaturze min. 55gr/m2,  warstwa wewnętrzna z miękkiej włókniny.
3. 1 x Taśma lepna z włókniny spunlance  z zakładkami finger lift   w rozmiarze 9x50 cm  
4. 1 x Serweta główna o wymiarach  min 230 x 320 cm wykonana z laminatu folii i włókniny o gramaturze min. 55 gr/m2  wyposażona w samouszczelniający płat z neoprenu z elastycznym otworem o wielkości  min 6 cm i workiem do zbierania płynów z portem do podłaczenia drenu,  chłonność  serwety min. 570%,   wytrzymałość na rozdzieranie wzdłużne min. 29,72N, wytrzymałość na rozdzieranie poprzeczne min. 40,33N, wytrzymałośc na wypychanie na sucho  i mokrto min. 150 kPa, , odporność na przenikanie cieczy min. 250 cmH2O ,  
5. 1 x Organizer przewodów (rzepy) o wymiarach  min  2x 22 cm. 
6. Fartuch  wz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PN-EN 13938-1  lub równoważną  mankiet  o szerokości min. 8 cm    rozmiar L - 1 szt, - oraz XL- 2 szt. (1 szt L we własnym opakowaniu umieszczona  na zewnątrz zestawu. )
7. 1 x Osłona na kamerę z kartonikiem ułatwiającym nałożenie osłony,  złożona teleskopowo, wielkość min 14 x 225 cm z zintegrowanymi  taśmami samoprzylepnymi.
8.1 x Serweta wykonana z laminatu/ folii i włókniny o gramaturze min 55g/m</t>
    </r>
    <r>
      <rPr>
        <vertAlign val="superscript"/>
        <sz val="10"/>
        <rFont val="Arial Narrow"/>
        <family val="2"/>
        <charset val="238"/>
      </rPr>
      <t>2</t>
    </r>
    <r>
      <rPr>
        <sz val="10"/>
        <rFont val="Arial Narrow"/>
        <family val="2"/>
        <charset val="238"/>
      </rPr>
      <t xml:space="preserve">  o wymiarach  120x180
9. 2 x Ściereczki wysokochłonne do wycierania rąk o wymiarach min 30 cm  x 30 cm                         10. </t>
    </r>
    <r>
      <rPr>
        <b/>
        <sz val="10"/>
        <rFont val="Arial Narrow"/>
        <family val="2"/>
        <charset val="238"/>
      </rPr>
      <t xml:space="preserve">1 x serweta z laminatu folii i włókniny o gr. min 55gr/m2  chłonność min. 570%, , wytrzymałośc na wypychanie na sucho min. 150 kPa, wytrzymałość na wypychanie na mokro min. 150 kPa, odporność na przenikanie cieczy min. 250 cmH2O, w rozmiarze min. 150 x 200 cm  z przylepcem wzdłuż  krótszego boku .   </t>
    </r>
    <r>
      <rPr>
        <sz val="10"/>
        <rFont val="Arial Narrow"/>
        <family val="2"/>
        <charset val="238"/>
      </rPr>
      <t xml:space="preserve">
11. Całość zestawu zawinięta w serwetę  na stół do instrumentarium o rozmiarze min. 150x190cm wykonaną z folii polietylenowej oraz warstwy chłonnej o szerokości min. 66cm na całej długości serwety. Łączna gramatura min. 84 g/m2  , chłonnosc warstwy chłonnej min. 400 % barierowość dla wody powyżej 100 cmH2O.  </t>
    </r>
    <r>
      <rPr>
        <b/>
        <sz val="10"/>
        <rFont val="Arial Narrow"/>
        <family val="2"/>
        <charset val="238"/>
      </rPr>
      <t>Na  etykiecie głównej piktogramy z elementami zestawu oraz nazwa zestawu  : " Zestaw do arttroskopii" , dodatkowo  na dłuższym i krótszym boku opakowania zestwu dodatkowa nalepka z nazwą zestawu " Zestaw do artroskopii"</t>
    </r>
  </si>
  <si>
    <r>
      <rPr>
        <b/>
        <sz val="10"/>
        <rFont val="Arial Narrow"/>
        <family val="2"/>
        <charset val="238"/>
      </rPr>
      <t>Zestaw sterylnych obłożeń  do endoprotezy stawu kolanowego i rekonstrukcji więzadła przedniego i tylniego - EK/ACL/PCL</t>
    </r>
    <r>
      <rPr>
        <sz val="10"/>
        <rFont val="Arial Narrow"/>
        <family val="2"/>
        <charset val="238"/>
      </rPr>
      <t xml:space="preserve">
Skład zestawu:  
1.1 x Osłona na stolik Mayo składana teleskopowo do wewnątrz , o wymiarach min 80 cm x 140cm, wykonany z folii polietylenowej oraz włókninowej warstwy chłonnej, gramatura włókniny min. 24 g/m2, grubość folii min. 45µm . wytrzymałość na wypychanie na sucho i na mokro ≥40 kPabarierowość dla wody  ≥30 cm H2O.   z</t>
    </r>
    <r>
      <rPr>
        <b/>
        <sz val="10"/>
        <rFont val="Arial Narrow"/>
        <family val="2"/>
        <charset val="238"/>
      </rPr>
      <t xml:space="preserve"> osobno dołączonymi kieszeniami samoprzylepnymi z sztywnikiem  30x40 cm w ilosci 4 szt .</t>
    </r>
    <r>
      <rPr>
        <sz val="10"/>
        <rFont val="Arial Narrow"/>
        <family val="2"/>
        <charset val="238"/>
      </rPr>
      <t xml:space="preserve">
2..</t>
    </r>
    <r>
      <rPr>
        <b/>
        <sz val="10"/>
        <rFont val="Arial Narrow"/>
        <family val="2"/>
        <charset val="238"/>
      </rPr>
      <t xml:space="preserve">1 x </t>
    </r>
    <r>
      <rPr>
        <sz val="10"/>
        <rFont val="Arial Narrow"/>
        <family val="2"/>
        <charset val="238"/>
      </rPr>
      <t>Osłona na kończynę o wymiarach min 35cm x70 cm wykonana z nieprzemakalnego dwuwarstwowego  laminatu o gramaturze min. 56 gr/m2  warstwa wewnętrzna z miękkiej włókniny.
3..</t>
    </r>
    <r>
      <rPr>
        <b/>
        <sz val="10"/>
        <rFont val="Arial Narrow"/>
        <family val="2"/>
        <charset val="238"/>
      </rPr>
      <t xml:space="preserve">1 x </t>
    </r>
    <r>
      <rPr>
        <sz val="10"/>
        <rFont val="Arial Narrow"/>
        <family val="2"/>
        <charset val="238"/>
      </rPr>
      <t>Serweta wykonana z  laminatu folii i włókniny o gramaturze  min 55 g/m</t>
    </r>
    <r>
      <rPr>
        <vertAlign val="superscript"/>
        <sz val="10"/>
        <rFont val="Arial Narrow"/>
        <family val="2"/>
        <charset val="238"/>
      </rPr>
      <t>2</t>
    </r>
    <r>
      <rPr>
        <sz val="10"/>
        <rFont val="Arial Narrow"/>
        <family val="2"/>
        <charset val="238"/>
      </rPr>
      <t xml:space="preserve"> o wymiarach120 x 180 cm                                                                                                                                                 4.</t>
    </r>
    <r>
      <rPr>
        <b/>
        <sz val="10"/>
        <rFont val="Arial Narrow"/>
        <family val="2"/>
        <charset val="238"/>
      </rPr>
      <t>Serweta z laminatu z laminatu folii i włókniny o gr. min 55 gr/m2 chłonność min. 570%, wytrzymałośc na wypychanie na sucho min. 150 kPa, wytrzymałość na wypychanie na mokro min. 150 kPa, odporność na przenikanie cieczy min. 250 cmH2O  w rozmiarze min. 150 x 200 cm  z przylepcem wzdłuż krótszego boku</t>
    </r>
    <r>
      <rPr>
        <sz val="10"/>
        <rFont val="Arial Narrow"/>
        <family val="2"/>
        <charset val="238"/>
      </rPr>
      <t xml:space="preserve"> .                                                                                                             5.</t>
    </r>
    <r>
      <rPr>
        <b/>
        <sz val="10"/>
        <rFont val="Arial Narrow"/>
        <family val="2"/>
        <charset val="238"/>
      </rPr>
      <t xml:space="preserve">1 x </t>
    </r>
    <r>
      <rPr>
        <sz val="10"/>
        <rFont val="Arial Narrow"/>
        <family val="2"/>
        <charset val="238"/>
      </rPr>
      <t>Serweta główna wykonana na całej powierzchni z z laminatu folii i włókniny  o minimalnej gramaturze 62g/ m</t>
    </r>
    <r>
      <rPr>
        <vertAlign val="superscript"/>
        <sz val="10"/>
        <rFont val="Arial Narrow"/>
        <family val="2"/>
        <charset val="238"/>
      </rPr>
      <t>2</t>
    </r>
    <r>
      <rPr>
        <sz val="10"/>
        <rFont val="Arial Narrow"/>
        <family val="2"/>
        <charset val="238"/>
      </rPr>
      <t xml:space="preserve"> o wymiarach min 230 cm  x  320 cm, wyposażona w samouszczelniający się płat z neoprenu z elastycznym otworem 6 cm   z dodatkową warstwą chłonną wokół otworu wykonaną z laminatu o gramaturze min 62  g/m</t>
    </r>
    <r>
      <rPr>
        <vertAlign val="superscript"/>
        <sz val="10"/>
        <rFont val="Arial Narrow"/>
        <family val="2"/>
        <charset val="238"/>
      </rPr>
      <t>2</t>
    </r>
    <r>
      <rPr>
        <sz val="10"/>
        <rFont val="Arial Narrow"/>
        <family val="2"/>
        <charset val="238"/>
      </rPr>
      <t xml:space="preserve"> o wymiarze  min 80 cm x 120 cm,chłonność laminatu wraz z wzmocnieniem min. 540 %,    wytrzymałość na rozdzieranie laminatu wraz z wzmocnieniem wzdłużne i poprzeczne  min  72 N,   wytrzymałośc na wypychanie laminatu wraz z wzmocnieniem na sucho i mokro min. 200 kPa, , odporność na przenikanie cieczy min. 450  cmH2O
6.</t>
    </r>
    <r>
      <rPr>
        <b/>
        <sz val="10"/>
        <rFont val="Arial Narrow"/>
        <family val="2"/>
        <charset val="238"/>
      </rPr>
      <t>2 x</t>
    </r>
    <r>
      <rPr>
        <sz val="10"/>
        <rFont val="Arial Narrow"/>
        <family val="2"/>
        <charset val="238"/>
      </rPr>
      <t xml:space="preserve"> Taśma lepna o wielkości min. 9 x 50 cm.   z zakładkami finger lift      
7. 1 x  Organizer przewodów (rzepy samoprzylepne) o wymiarach min 2 x 22 cm.
8. Fartuchy wykonane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odpornosć na wypychanie na sucho i mokro min. 400 kpa PN-EN 13938-1  mankiet  o szerokości min. 8 cm.</t>
    </r>
    <r>
      <rPr>
        <b/>
        <sz val="10"/>
        <rFont val="Arial Narrow"/>
        <family val="2"/>
        <charset val="238"/>
      </rPr>
      <t xml:space="preserve"> rozmiarach:  XL - 2 szt ; L- </t>
    </r>
    <r>
      <rPr>
        <sz val="10"/>
        <rFont val="Arial Narrow"/>
        <family val="2"/>
        <charset val="238"/>
      </rPr>
      <t xml:space="preserve">1 szt -( 1 szt L </t>
    </r>
    <r>
      <rPr>
        <b/>
        <sz val="10"/>
        <rFont val="Arial Narrow"/>
        <family val="2"/>
        <charset val="238"/>
      </rPr>
      <t xml:space="preserve"> we własnym opakowaniu na zewnątrz zestawu) </t>
    </r>
    <r>
      <rPr>
        <sz val="10"/>
        <rFont val="Arial Narrow"/>
        <family val="2"/>
        <charset val="238"/>
      </rPr>
      <t>dodatkowo zapakowany.
9.</t>
    </r>
    <r>
      <rPr>
        <b/>
        <sz val="10"/>
        <rFont val="Arial Narrow"/>
        <family val="2"/>
        <charset val="238"/>
      </rPr>
      <t>4 x</t>
    </r>
    <r>
      <rPr>
        <sz val="10"/>
        <rFont val="Arial Narrow"/>
        <family val="2"/>
        <charset val="238"/>
      </rPr>
      <t xml:space="preserve"> Ściereczki wysokochłonne do wycierania rąk o wymiarach min 30 x 30 cm
</t>
    </r>
    <r>
      <rPr>
        <b/>
        <sz val="10"/>
        <rFont val="Arial Narrow"/>
        <family val="2"/>
        <charset val="238"/>
      </rPr>
      <t>10.2 x Bandaż elestyczny, z zapinkami  14 cm x 5 m. we własnym opakowaniu</t>
    </r>
    <r>
      <rPr>
        <sz val="10"/>
        <rFont val="Arial Narrow"/>
        <family val="2"/>
        <charset val="238"/>
      </rPr>
      <t xml:space="preserve">
11.Całość zestawu zawinięta w serwetę na stół do instrumentarium o rozmiarze min. 150x190cm wykonaną z folii polietylenowej oraz warstwy chłonnej o szerokości min. 66cm na całej długości serwety. Łączna gramatura min. 84 g/m2  , chłonnoscwarstwy chłonnej  min. 400% barierowość dla wody powyżej 100 cmH2O.                                                                                                              12. 1x miska okrągała z podziałką  , transparentna o poj 250 ml 1 szt                                                13. 1 xx miska okrągła z podziałką , transpatrenta o pojemności 500 ml                                                 </t>
    </r>
    <r>
      <rPr>
        <b/>
        <sz val="10"/>
        <rFont val="Arial Narrow"/>
        <family val="2"/>
        <charset val="238"/>
      </rPr>
      <t xml:space="preserve">Na  etykiecie głównej piktogramy z elementami zestawu oraz nazwa zestawu: " Zestaw do endoprotezy stawu kolanowego i rekonstrukcji więzadła " dodatkowo  na dłuższym i krótszym boku opakowania zestawu dodatkowa nalepka z nazwą zestawu: "Zestaw do endoprotezy stawu kolanowego i rekonstrukcji więzadła" </t>
    </r>
  </si>
  <si>
    <r>
      <rPr>
        <b/>
        <sz val="10"/>
        <rFont val="Arial Narrow"/>
        <family val="2"/>
        <charset val="238"/>
      </rPr>
      <t>Zestaw do operacji jamy brzusznej</t>
    </r>
    <r>
      <rPr>
        <sz val="10"/>
        <rFont val="Arial Narrow"/>
        <family val="2"/>
        <charset val="238"/>
      </rPr>
      <t xml:space="preserve"> - APNEL
Skład zestawu:
1.</t>
    </r>
    <r>
      <rPr>
        <b/>
        <sz val="10"/>
        <rFont val="Arial Narrow"/>
        <family val="2"/>
        <charset val="238"/>
      </rPr>
      <t xml:space="preserve">1x </t>
    </r>
    <r>
      <rPr>
        <sz val="10"/>
        <rFont val="Arial Narrow"/>
        <family val="2"/>
        <charset val="238"/>
      </rPr>
      <t xml:space="preserve">Osłona na stolik Mayo składany teleskopowo do wewnątrz , o wymiarach min 80 cm x 140cm, wykonany z folii polietylenowej oraz włókninowej warstwy chłonnej, gramatura włókniny min. 24 g/m2, grubość folii min. 45µm . wytrzymałość na wypychanie na sucho i na mokro ≥40 kPabarierowość dla wody  ≥30 cm H2O. </t>
    </r>
    <r>
      <rPr>
        <b/>
        <sz val="10"/>
        <rFont val="Arial Narrow"/>
        <family val="2"/>
        <charset val="238"/>
      </rPr>
      <t>dodatkowo kieszenie samoprzylepne z sztywnikiem w rozmiarze 40x30 cm. w ilości 4 szt                                                                                                                                     2.1  Serweta z laminatu folii i włókniny o gramaturze min. 55 gr/m2 w rozmiarze 150x200 cm , chłonność min. 570%, , wytrzymałośc na wypychanie na sucho i mokro  min. 150 kPa, odporność na przenikanie cieczy min. 250 cmH2O, Serweta  z przylepcem wzdłuż dłużższego boku.</t>
    </r>
    <r>
      <rPr>
        <sz val="10"/>
        <rFont val="Arial Narrow"/>
        <family val="2"/>
        <charset val="238"/>
      </rPr>
      <t xml:space="preserve">
</t>
    </r>
    <r>
      <rPr>
        <b/>
        <sz val="10"/>
        <rFont val="Arial Narrow"/>
        <family val="2"/>
        <charset val="238"/>
      </rPr>
      <t xml:space="preserve"> 3. 1 szt</t>
    </r>
    <r>
      <rPr>
        <sz val="10"/>
        <rFont val="Arial Narrow"/>
        <family val="2"/>
        <charset val="238"/>
      </rPr>
      <t xml:space="preserve"> -  Serweta górna - jako ekran anestezjologicznyc o wymiarach  min 150 x 230 cm wyknonana z z laminatu folii i włókniny na całej powierzchni o gramaturze  min. 62 g/m2, z dodatkowymi łatami chłonnymi o gramaturze min. 62 gr/m2 .  , wielkość łat chłonnych min 35 cm x 70 cm , chłonność laminatu wraz z wzmocnieniem min. 540 %, ,  wytrzymałośc na wypychanie laminatu i wzmocnienia  na sucho i mokro min. 200 kPa,, odporność na przenikanie cieczy laminatu i wzmocnienia min. 450  cmH2O Serweta wykończona  taśmą lepną                                                                             
 4.. </t>
    </r>
    <r>
      <rPr>
        <b/>
        <sz val="10"/>
        <rFont val="Arial Narrow"/>
        <family val="2"/>
        <charset val="238"/>
      </rPr>
      <t xml:space="preserve">1 x </t>
    </r>
    <r>
      <rPr>
        <sz val="10"/>
        <rFont val="Arial Narrow"/>
        <family val="2"/>
        <charset val="238"/>
      </rPr>
      <t xml:space="preserve">Serweta dolna o wielkości min 170 x 200 cm wyknonana z z laminatu foli i włókniny na całej powierzchni o gramaturze  min. 62 g/m2, z dodatkowymi łatami chłonnymi o gramaturze min. 62 gr/m2 ., wielkość łat chłonnych min 35 cm x 70 cm , chłonność laminatu wraz z wzmocnieniem min. 540 %, ,  wytrzymałośc na wypychanie laminatu i wzmocnienia na sucho i mokro min. 200 kPa, odporność na przenikanie cieczylaminatu i wzmocnienia  min. 450  cmH2O,Serwety   wyończona  taśmą lepną,
5. </t>
    </r>
    <r>
      <rPr>
        <b/>
        <sz val="10"/>
        <rFont val="Arial Narrow"/>
        <family val="2"/>
        <charset val="238"/>
      </rPr>
      <t>2 x</t>
    </r>
    <r>
      <rPr>
        <sz val="10"/>
        <rFont val="Arial Narrow"/>
        <family val="2"/>
        <charset val="238"/>
      </rPr>
      <t xml:space="preserve">  serwety o wymiarach min. 75x90 cm wykonane z llaminatu folii i włókniny o gramaturze min. 62 g/m2, z dodatkowymi łatami chłonnymi o gramaturze min. 62gr/m2 . , wielkość łat chłonnych min 35 cm x 70 cm , chłonność laminatu wraz z wzmocnieniem min. 540 %, ,  wytrzymałośc laminatu i wzmocnienia  na wypychanie na suchoi mokro  min. 200 kPa, , odporność na przenikanie cieczy laminatu wraz z wzmcnieniem  min. 450  cmH2O  Serwety wykończone taśmą lepną.
6. </t>
    </r>
    <r>
      <rPr>
        <b/>
        <sz val="10"/>
        <rFont val="Arial Narrow"/>
        <family val="2"/>
        <charset val="238"/>
      </rPr>
      <t>1x</t>
    </r>
    <r>
      <rPr>
        <sz val="10"/>
        <rFont val="Arial Narrow"/>
        <family val="2"/>
        <charset val="238"/>
      </rPr>
      <t xml:space="preserve"> serweta wykonana z sms o wielkości  min 100 x 100 cm do przykrycia narzędzi na stoliku podręcznym 
7.1</t>
    </r>
    <r>
      <rPr>
        <b/>
        <sz val="10"/>
        <rFont val="Arial Narrow"/>
        <family val="2"/>
        <charset val="238"/>
      </rPr>
      <t xml:space="preserve"> x </t>
    </r>
    <r>
      <rPr>
        <sz val="10"/>
        <rFont val="Arial Narrow"/>
        <family val="2"/>
        <charset val="238"/>
      </rPr>
      <t xml:space="preserve">Miska plastikowa 250 ml z podziałką                                                                                               
8. </t>
    </r>
    <r>
      <rPr>
        <b/>
        <sz val="10"/>
        <rFont val="Arial Narrow"/>
        <family val="2"/>
        <charset val="238"/>
      </rPr>
      <t xml:space="preserve">1x Miska plastikowa z podziałką o pojemności 500 ml. </t>
    </r>
    <r>
      <rPr>
        <sz val="10"/>
        <rFont val="Arial Narrow"/>
        <family val="2"/>
        <charset val="238"/>
      </rPr>
      <t xml:space="preserve"> 
9. Fartuchy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wg. PN-EN 13938-1  lub równoważną mankiet  o szerokości min. 8 cm  w  </t>
    </r>
    <r>
      <rPr>
        <b/>
        <sz val="10"/>
        <rFont val="Arial Narrow"/>
        <family val="2"/>
        <charset val="238"/>
      </rPr>
      <t>rozmiarach:  XL - 2 szt ; L- 1 szt - ( 1 szt L we własnym opakowaniu, umieszczony na zewnątrz zestawu) .</t>
    </r>
    <r>
      <rPr>
        <sz val="10"/>
        <rFont val="Arial Narrow"/>
        <family val="2"/>
        <charset val="238"/>
      </rPr>
      <t xml:space="preserve">
10.</t>
    </r>
    <r>
      <rPr>
        <b/>
        <sz val="10"/>
        <rFont val="Arial Narrow"/>
        <family val="2"/>
        <charset val="238"/>
      </rPr>
      <t xml:space="preserve">1 x </t>
    </r>
    <r>
      <rPr>
        <sz val="10"/>
        <rFont val="Arial Narrow"/>
        <family val="2"/>
        <charset val="238"/>
      </rPr>
      <t xml:space="preserve"> Organizer przewodów (rzepy przylepny) o wymiarach min  2 x 22 cm. 
11. </t>
    </r>
    <r>
      <rPr>
        <b/>
        <sz val="10"/>
        <rFont val="Arial Narrow"/>
        <family val="2"/>
        <charset val="238"/>
      </rPr>
      <t>3 x</t>
    </r>
    <r>
      <rPr>
        <sz val="10"/>
        <rFont val="Arial Narrow"/>
        <family val="2"/>
        <charset val="238"/>
      </rPr>
      <t xml:space="preserve"> Ręczniki chłonne do rąk  min 30 x 30 cm.
12. </t>
    </r>
    <r>
      <rPr>
        <b/>
        <sz val="10"/>
        <rFont val="Arial Narrow"/>
        <family val="2"/>
        <charset val="238"/>
      </rPr>
      <t xml:space="preserve">1 x </t>
    </r>
    <r>
      <rPr>
        <sz val="10"/>
        <rFont val="Arial Narrow"/>
        <family val="2"/>
        <charset val="238"/>
      </rPr>
      <t xml:space="preserve"> laminat włókniny i folii  (w kolorze widocznym po przyklejeniu do podłogi) z 4 przylepcami do ufiksowania na podłodze o wielkości max 100 x 100 cm do liczenia materiału opatrunkowego.
13.Całość  owinięta w serwetę z laminatu nieprzemakalnego o wymiarach min. 150x190cm wykonaną z folii polietylenowej oraz warstwy chłonnej o szerokości min. 66cm na całej długości serwety. Łączna gramatura min. 84 g/m2  , chłonnosc warstwy chłonnej min. 400 % barierowość dla wody powyżej 100 cmH2O.</t>
    </r>
    <r>
      <rPr>
        <b/>
        <sz val="10"/>
        <rFont val="Arial Narrow"/>
        <family val="2"/>
        <charset val="238"/>
      </rPr>
      <t>Na  etykiecie głównej piktogramy z elementami zestawu oraz nazwa zestawu :  "Zestaw do operacji jamy brzusznej", dodatkowo  na dłuższym i krótszym boku opakowania zestawu dodatkowa nalepka z nazwą zestawu : "Zestaw do jamy brzusznej" .Partia próbna 1 zestaw</t>
    </r>
  </si>
  <si>
    <r>
      <rPr>
        <b/>
        <sz val="10"/>
        <rFont val="Arial Narrow"/>
        <family val="2"/>
        <charset val="238"/>
      </rPr>
      <t>Zestaw uniwersalny - ZU</t>
    </r>
    <r>
      <rPr>
        <sz val="10"/>
        <rFont val="Arial Narrow"/>
        <family val="2"/>
        <charset val="238"/>
      </rPr>
      <t xml:space="preserve">
Skład zestawu</t>
    </r>
    <r>
      <rPr>
        <b/>
        <sz val="10"/>
        <rFont val="Arial Narrow"/>
        <family val="2"/>
        <charset val="238"/>
      </rPr>
      <t xml:space="preserve">
1. 1 x</t>
    </r>
    <r>
      <rPr>
        <sz val="10"/>
        <rFont val="Arial Narrow"/>
        <family val="2"/>
        <charset val="238"/>
      </rPr>
      <t xml:space="preserve"> Osłona na stolik Mayo składany teleskopowo do wewnątrz , o wymiarach min 80 cm x 140cm, wykonany z folii polietylenowej oraz włókninowej warstwy chłonnej, gramatura włókniny min. 24 g/m2, grubość folii min. 45µm, wytrzymałość na wypychanie na sucho i na mokro ≥40 kPa.barierowość dla wody  ≥30 cm H2O..
2.</t>
    </r>
    <r>
      <rPr>
        <b/>
        <sz val="10"/>
        <rFont val="Arial Narrow"/>
        <family val="2"/>
        <charset val="238"/>
      </rPr>
      <t>3x Kieszeń samoprzylepna dwusekcyjna min 30 x 40 cm</t>
    </r>
    <r>
      <rPr>
        <sz val="10"/>
        <rFont val="Arial Narrow"/>
        <family val="2"/>
        <charset val="238"/>
      </rPr>
      <t xml:space="preserve"> 
3.</t>
    </r>
    <r>
      <rPr>
        <b/>
        <sz val="10"/>
        <rFont val="Arial Narrow"/>
        <family val="2"/>
        <charset val="238"/>
      </rPr>
      <t>1 x</t>
    </r>
    <r>
      <rPr>
        <sz val="10"/>
        <rFont val="Arial Narrow"/>
        <family val="2"/>
        <charset val="238"/>
      </rPr>
      <t xml:space="preserve">  Serweta górna - jako ekran anestezjologicznyc o wymiarach  min 150 x 230 cm wyknonana z z laminatu folii i włókniny na całej powierzchni o gramaturze  min.62 g/m2, z dodatkowymi łatami chłonnymi o gramaturze min. 62 gr/m2 .  wielkość łat chłonnych min 35 cm x 70 cm ,chłonność laminatu wraz z wzmocnieniem min. 540 %,   wytrzymałośc na wypychanie laminatu wraz z wzmocnieniem  na sucho i mokro min. 200 kPa, odporność na przenikanie cieczy laminatu wraz z wzmocnieniem min. 450  cmH2O, Serweta  wyończona  taśmą lepną, przy  dłuższym brzegu serwety.
4.</t>
    </r>
    <r>
      <rPr>
        <b/>
        <sz val="10"/>
        <rFont val="Arial Narrow"/>
        <family val="2"/>
        <charset val="238"/>
      </rPr>
      <t xml:space="preserve">1 x </t>
    </r>
    <r>
      <rPr>
        <sz val="10"/>
        <rFont val="Arial Narrow"/>
        <family val="2"/>
        <charset val="238"/>
      </rPr>
      <t>Serweta dolna o wielkości min 170 x 200 cm wyknonana z z laminatu foli i włókniny na całej powierzchni o gramaturze  min. 62 g/m2, z dodatkowymi łatami chłonnymi o gramaturze min. 62 gr/m2 ., wielkość łat chłonnych min 37,5 cm x 70 cm , chłonność laminatu wraz z wzmocnieniem min. 540 %, ,  wytrzymałośc na wypychanie laminatu wraz z wzmocnieniem na sucho i mokro  min. 200 kPa,  odporność na przenikanie cieczy laminatu wraz z wzmocnieniem  min. 450  cmH2O, wykońńczona  taśmą lepną, . 
5.</t>
    </r>
    <r>
      <rPr>
        <b/>
        <sz val="10"/>
        <rFont val="Arial Narrow"/>
        <family val="2"/>
        <charset val="238"/>
      </rPr>
      <t>2 x</t>
    </r>
    <r>
      <rPr>
        <sz val="10"/>
        <rFont val="Arial Narrow"/>
        <family val="2"/>
        <charset val="238"/>
      </rPr>
      <t xml:space="preserve">  Serwety boczne o wymiarach   90 x 75 cm wyknonane z laminatu foli i włókniny na całej powierzchni o gramaturze  min.55 g/m2 chłonność min. 570%,  wytrzymałośc na wypychanie na mokro i sucho min. 150 kPa, , odporność na przenikanie cieczy min. 250 cmH2O,Serwety, wykończone taśmą lepną  .
6.</t>
    </r>
    <r>
      <rPr>
        <b/>
        <sz val="10"/>
        <rFont val="Arial Narrow"/>
        <family val="2"/>
        <charset val="238"/>
      </rPr>
      <t>1 x</t>
    </r>
    <r>
      <rPr>
        <sz val="10"/>
        <rFont val="Arial Narrow"/>
        <family val="2"/>
        <charset val="238"/>
      </rPr>
      <t xml:space="preserve"> miseczka 1 x użytku o pojemności 250 ml                                                                                   
7.</t>
    </r>
    <r>
      <rPr>
        <b/>
        <sz val="10"/>
        <rFont val="Arial Narrow"/>
        <family val="2"/>
        <charset val="238"/>
      </rPr>
      <t xml:space="preserve">1x  </t>
    </r>
    <r>
      <rPr>
        <sz val="10"/>
        <rFont val="Arial Narrow"/>
        <family val="2"/>
        <charset val="238"/>
      </rPr>
      <t>Miska o pojemności 500 ml z podziałką</t>
    </r>
    <r>
      <rPr>
        <b/>
        <sz val="10"/>
        <rFont val="Arial Narrow"/>
        <family val="2"/>
        <charset val="238"/>
      </rPr>
      <t xml:space="preserve"> </t>
    </r>
    <r>
      <rPr>
        <sz val="10"/>
        <rFont val="Arial Narrow"/>
        <family val="2"/>
        <charset val="238"/>
      </rPr>
      <t xml:space="preserve">
8 .</t>
    </r>
    <r>
      <rPr>
        <b/>
        <sz val="10"/>
        <rFont val="Arial Narrow"/>
        <family val="2"/>
        <charset val="238"/>
      </rPr>
      <t>2 x</t>
    </r>
    <r>
      <rPr>
        <sz val="10"/>
        <rFont val="Arial Narrow"/>
        <family val="2"/>
        <charset val="238"/>
      </rPr>
      <t xml:space="preserve"> ręczniki chłonne do rąk min 30 x 30 cm
9.</t>
    </r>
    <r>
      <rPr>
        <b/>
        <sz val="10"/>
        <rFont val="Arial Narrow"/>
        <family val="2"/>
        <charset val="238"/>
      </rPr>
      <t xml:space="preserve">1 x </t>
    </r>
    <r>
      <rPr>
        <sz val="10"/>
        <rFont val="Arial Narrow"/>
        <family val="2"/>
        <charset val="238"/>
      </rPr>
      <t xml:space="preserve"> Organizer przewodów (rzepy przylepny) o wymiarach   min 2 x 22 cm
10.Fartuchy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wg. PN-EN 13938-1  lub równoważną mankiet  o szerokości min. 8 cm  w  rozmiarach:  XL - 2 szt ; L- 1 szt - ( 1 szt L we własnym opakowaniu, umieszczony na zewnątrz zestawu) .
11. Całość  owinięta w serwetę z laminatu nieprzemakalnego o wymiarach  min. 150 x 190 cm,  jako przykrycie na stolik instrumentariuszkiwykonaną z folii polietylenowej oraz warstwy chłonnej o szerokości min. 66cm na całej długości serwety. chłonność warstwy chłonnej  min.  400%, , łaczna gramatura min. 84 gr/m2 , barierowość dla wody powyżej 100 cmH2O. </t>
    </r>
    <r>
      <rPr>
        <b/>
        <sz val="10"/>
        <rFont val="Arial Narrow"/>
        <family val="2"/>
        <charset val="238"/>
      </rPr>
      <t xml:space="preserve">Na  etykiecie głównej piktogramy z elementami zestawu oraz nazwa zestawu: " Zestaw uniwersalny", , dodatkowo  na dłuższym i krótszym boku opakowania zestwu dodatkowa nalepka z nazwą zestawu: " Zestaw uniwersalny".Partia próbna - 1 zestaw  
</t>
    </r>
  </si>
  <si>
    <r>
      <rPr>
        <b/>
        <sz val="10"/>
        <rFont val="Arial Narrow"/>
        <family val="2"/>
        <charset val="238"/>
      </rPr>
      <t>Zestaw do operacji migdałków</t>
    </r>
    <r>
      <rPr>
        <sz val="10"/>
        <rFont val="Arial Narrow"/>
        <family val="2"/>
        <charset val="238"/>
      </rPr>
      <t xml:space="preserve">
1 x</t>
    </r>
    <r>
      <rPr>
        <b/>
        <sz val="10"/>
        <rFont val="Arial Narrow"/>
        <family val="2"/>
        <charset val="238"/>
      </rPr>
      <t xml:space="preserve">  </t>
    </r>
    <r>
      <rPr>
        <sz val="10"/>
        <rFont val="Arial Narrow"/>
        <family val="2"/>
        <charset val="238"/>
      </rPr>
      <t xml:space="preserve">Osłona na stolik Mayo typu worek o wymiarach max 75-80 cm x 140-150 cm, z wzmocnioną  warstwą chłonną w części roboczej blatu stolika, złożona w sposób umożliwiający bezpieczne i sprawne nałożenie worka na stolik Mayo -  ilość osłon.
1 x Kieszeń przylepna 2-sekcyjna 38 x 43 cm 
1 x Serweta  dwuwarstwowa typu turban 100 x75 cm i 90 x 75 cm 
1 x Serweta główna dwuwarstwowa 200 x 260 z wycięciem „U” 6,5 x 60 cm
1 x Pojemnik plastikowy 250 ml, niebieski z podziałką
1 x  Pojemnik plastikowy typu nerka  o pojemności 700 ml 
1 x  Ręcznik celulozowy 30 x 33 cm 
1 x Fartuch chirurgiczny  L 
1 x Fartuch chirurgiczny XL
1 x Serweta 2-warstwowa na stół narzędziowy 100 x 150 cm (opakowanie zestawu)
</t>
    </r>
    <r>
      <rPr>
        <b/>
        <sz val="10"/>
        <rFont val="Arial Narrow"/>
        <family val="2"/>
        <charset val="238"/>
      </rPr>
      <t>Wymagania</t>
    </r>
    <r>
      <rPr>
        <sz val="10"/>
        <rFont val="Arial Narrow"/>
        <family val="2"/>
        <charset val="238"/>
      </rPr>
      <t xml:space="preserve">:Serwety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lub równoważną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</si>
  <si>
    <r>
      <rPr>
        <b/>
        <sz val="10"/>
        <rFont val="Arial Narrow"/>
        <family val="2"/>
        <charset val="238"/>
      </rPr>
      <t>Zestaw laryngologiczny podstawowy</t>
    </r>
    <r>
      <rPr>
        <sz val="10"/>
        <rFont val="Arial Narrow"/>
        <family val="2"/>
        <charset val="238"/>
      </rPr>
      <t xml:space="preserve">
1 x serweta otolaryngologiczna 3-warstwowa z samoprzylepym oknem decentralnym 10 x 10 cm 120 x 240 cm
1 x serweta na stół narzędziowy wzmocniona 140 x 190 cm (opakowanie zestawu)
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r>
      <rPr>
        <b/>
        <sz val="10"/>
        <rFont val="Arial Narrow"/>
        <family val="2"/>
        <charset val="238"/>
      </rPr>
      <t>Partia próbna 1 zestaw</t>
    </r>
    <r>
      <rPr>
        <sz val="10"/>
        <rFont val="Arial Narrow"/>
        <family val="2"/>
        <charset val="238"/>
      </rPr>
      <t xml:space="preserve">
</t>
    </r>
  </si>
  <si>
    <r>
      <rPr>
        <b/>
        <sz val="10"/>
        <rFont val="Arial Narrow"/>
        <family val="2"/>
        <charset val="238"/>
      </rPr>
      <t>Zestaw do operacji endowascularnych - ZOE</t>
    </r>
    <r>
      <rPr>
        <sz val="10"/>
        <rFont val="Arial Narrow"/>
        <family val="2"/>
        <charset val="238"/>
      </rPr>
      <t xml:space="preserve">
1x serweta na  stolik instrumentariuszki , owinięcie zestawu w rozm.  min. 150 x 190 cm,   wykonana z folii polietylenowej oraz warstwywłókniny o szerokości min. 66cm na całej długości serwety. Chłonność włókniny  wynosi min.  400%, barierowość dla wody powyżej 100 cmH2O,  łączna gramatura serwety 74 g/m2- ;lub serweta na stolik instrumentariuszki 150 x 190 cm ze wzmocnieniem 75 x 190 cm; łączna gramatura serwety min. 74 g/m2
</t>
    </r>
    <r>
      <rPr>
        <b/>
        <sz val="10"/>
        <rFont val="Arial Narrow"/>
        <family val="2"/>
        <charset val="238"/>
      </rPr>
      <t>1 x</t>
    </r>
    <r>
      <rPr>
        <sz val="10"/>
        <rFont val="Arial Narrow"/>
        <family val="2"/>
        <charset val="238"/>
      </rPr>
      <t xml:space="preserve"> Fartuchy w rozmiarze "L" ;</t>
    </r>
    <r>
      <rPr>
        <b/>
        <sz val="10"/>
        <rFont val="Arial Narrow"/>
        <family val="2"/>
        <charset val="238"/>
      </rPr>
      <t>2 x</t>
    </r>
    <r>
      <rPr>
        <sz val="10"/>
        <rFont val="Arial Narrow"/>
        <family val="2"/>
        <charset val="238"/>
      </rPr>
      <t xml:space="preserve"> Fartuch w rozmiarze " XL"
Fartuchy wykonane z  wysoko przewiewnej włókniny typu spunelace/sontara o  gramaturze min. 68 g/m2   z przodu fartucha i narękawach powyżej łokci dodatkowy laminat min. 40 gr/m2  , paroprzepuszczalność na całej powierzchni  min 4000 g/m2x24h wg. LYSSY  , odpornosc na przenikanie cieczy w strefie krytycznej z przodu min 198  cm H2O wg. PN-EN 20811 lub równoważną mankiet  o szerokości min. 8 cm.
</t>
    </r>
    <r>
      <rPr>
        <b/>
        <sz val="10"/>
        <rFont val="Arial Narrow"/>
        <family val="2"/>
        <charset val="238"/>
      </rPr>
      <t>1x</t>
    </r>
    <r>
      <rPr>
        <sz val="10"/>
        <rFont val="Arial Narrow"/>
        <family val="2"/>
        <charset val="238"/>
      </rPr>
      <t xml:space="preserve"> Osłona na stolik Mayo składana  teleskopowo do wewnątrz , o wymiarach min 80 cm x 140cm, wykonany z folii polietylenowej oraz włókninowej warstwy chłonnej, gramatura włókniny min. 24 g/m2, grubość folii min. 45µm .barierowość dla wody  ≥30 cm H2O..lub serweta na stolik Mayo 80 x 145 cm z folii polietylenowej w kształcie worka ze wzmocnieniem polipropylenowym 75 x 90 cm; łączna gramatura serwety  min 80 g/m2
</t>
    </r>
    <r>
      <rPr>
        <b/>
        <sz val="10"/>
        <rFont val="Arial Narrow"/>
        <family val="2"/>
        <charset val="238"/>
      </rPr>
      <t>1x</t>
    </r>
    <r>
      <rPr>
        <sz val="10"/>
        <rFont val="Arial Narrow"/>
        <family val="2"/>
        <charset val="238"/>
      </rPr>
      <t xml:space="preserve"> kieszeń samoprzylepna polietylenowa jednokomorowa min.38 x 40 cm
</t>
    </r>
    <r>
      <rPr>
        <b/>
        <sz val="10"/>
        <rFont val="Arial Narrow"/>
        <family val="2"/>
        <charset val="238"/>
      </rPr>
      <t>1x</t>
    </r>
    <r>
      <rPr>
        <sz val="10"/>
        <rFont val="Arial Narrow"/>
        <family val="2"/>
        <charset val="238"/>
      </rPr>
      <t xml:space="preserve"> kieszeń samoprzylepna polietylenowa dwukomorowa min. 38 x 40 cm
</t>
    </r>
    <r>
      <rPr>
        <b/>
        <sz val="10"/>
        <rFont val="Arial Narrow"/>
        <family val="2"/>
        <charset val="238"/>
      </rPr>
      <t>2 x</t>
    </r>
    <r>
      <rPr>
        <sz val="10"/>
        <rFont val="Arial Narrow"/>
        <family val="2"/>
        <charset val="238"/>
      </rPr>
      <t xml:space="preserve"> pokrowiec na aparaturę RTG prostokątny o wym. 80 x 90 cm lub 76x91 cm , wykonany z mocnej przezroczystej folii polietylenowej , ściągnięty elastyczną gumką;
</t>
    </r>
    <r>
      <rPr>
        <b/>
        <sz val="10"/>
        <rFont val="Arial Narrow"/>
        <family val="2"/>
        <charset val="238"/>
      </rPr>
      <t>1 x</t>
    </r>
    <r>
      <rPr>
        <sz val="10"/>
        <rFont val="Arial Narrow"/>
        <family val="2"/>
        <charset val="238"/>
      </rPr>
      <t xml:space="preserve"> pokrowiec na aparaturę RTG okrągły o średnicy 90 cm lub 112x56 cm  , wykonany z mocnej przezroczystej folii polietylenowej o grubości  ściągnięty elastyczną gumką;
</t>
    </r>
    <r>
      <rPr>
        <b/>
        <sz val="10"/>
        <rFont val="Arial Narrow"/>
        <family val="2"/>
        <charset val="238"/>
      </rPr>
      <t>2 x</t>
    </r>
    <r>
      <rPr>
        <sz val="10"/>
        <rFont val="Arial Narrow"/>
        <family val="2"/>
        <charset val="238"/>
      </rPr>
      <t xml:space="preserve"> taśmy medyczne  samoprzylepne włókninowe 9x50cm  z zakładkami finger lif
</t>
    </r>
    <r>
      <rPr>
        <b/>
        <sz val="10"/>
        <rFont val="Arial Narrow"/>
        <family val="2"/>
        <charset val="238"/>
      </rPr>
      <t>1 x</t>
    </r>
    <r>
      <rPr>
        <sz val="10"/>
        <rFont val="Arial Narrow"/>
        <family val="2"/>
        <charset val="238"/>
      </rPr>
      <t xml:space="preserve"> miska plastikowa niebieska lub transparentna o pojemności 250 ml ze skalą (podziałką ) w ml, 
</t>
    </r>
    <r>
      <rPr>
        <b/>
        <sz val="10"/>
        <rFont val="Arial Narrow"/>
        <family val="2"/>
        <charset val="238"/>
      </rPr>
      <t>1 x</t>
    </r>
    <r>
      <rPr>
        <sz val="10"/>
        <rFont val="Arial Narrow"/>
        <family val="2"/>
        <charset val="238"/>
      </rPr>
      <t xml:space="preserve"> miska plastikowa transparentna o pojemności 500 ml ze skalą (podziałką) w ml, 
</t>
    </r>
    <r>
      <rPr>
        <b/>
        <sz val="10"/>
        <rFont val="Arial Narrow"/>
        <family val="2"/>
        <charset val="238"/>
      </rPr>
      <t>1 x</t>
    </r>
    <r>
      <rPr>
        <sz val="10"/>
        <rFont val="Arial Narrow"/>
        <family val="2"/>
        <charset val="238"/>
      </rPr>
      <t xml:space="preserve"> miska plastikowa niebieska o pojemności 2500 ml z wewnętrznym rantem na prowadnik ze skalą w ml
</t>
    </r>
    <r>
      <rPr>
        <b/>
        <sz val="10"/>
        <rFont val="Arial Narrow"/>
        <family val="2"/>
        <charset val="238"/>
      </rPr>
      <t>1 x</t>
    </r>
    <r>
      <rPr>
        <sz val="10"/>
        <rFont val="Arial Narrow"/>
        <family val="2"/>
        <charset val="238"/>
      </rPr>
      <t xml:space="preserve"> strzykawka trzyczęściowa Luer Lock 10 ml wkręcana 
</t>
    </r>
    <r>
      <rPr>
        <b/>
        <sz val="10"/>
        <rFont val="Arial Narrow"/>
        <family val="2"/>
        <charset val="238"/>
      </rPr>
      <t>2 x</t>
    </r>
    <r>
      <rPr>
        <sz val="10"/>
        <rFont val="Arial Narrow"/>
        <family val="2"/>
        <charset val="238"/>
      </rPr>
      <t xml:space="preserve"> strzykawka trzyczęściowa Luer Lock 20 ml wkręcana,  
</t>
    </r>
    <r>
      <rPr>
        <b/>
        <sz val="10"/>
        <rFont val="Arial Narrow"/>
        <family val="2"/>
        <charset val="238"/>
      </rPr>
      <t>1x</t>
    </r>
    <r>
      <rPr>
        <sz val="10"/>
        <rFont val="Arial Narrow"/>
        <family val="2"/>
        <charset val="238"/>
      </rPr>
      <t xml:space="preserve"> serweta do angiografii z laminatu 3 warstwowego o gramaturze 74 g/m2 lub 2 warstwowego o gramaturze min. 56 gr/m2 , o wymiarach min.  227 x 330 cm z panelami z folii poliuretanowej po obu stronach o wym. 70 x 330 cm, posiadająca dwa samoprzylepne otwory  otoczone folią chirurgiczną, średnica okna 8 cm  lub 12 cm położone decentralnie; serweta w polu krytycznym posiada dodatkowe wzmocnienie w postaci polipropylenowej łaty chłonnej o wymiarachmin.  100x75 cm.
</t>
    </r>
    <r>
      <rPr>
        <b/>
        <sz val="10"/>
        <rFont val="Arial Narrow"/>
        <family val="2"/>
        <charset val="238"/>
      </rPr>
      <t>1 x</t>
    </r>
    <r>
      <rPr>
        <sz val="10"/>
        <rFont val="Arial Narrow"/>
        <family val="2"/>
        <charset val="238"/>
      </rPr>
      <t xml:space="preserve"> serweta (chusta)absorbcyjna o wysokiej chłonności o wymiarach 60x90 cm
</t>
    </r>
    <r>
      <rPr>
        <b/>
        <sz val="10"/>
        <rFont val="Arial Narrow"/>
        <family val="2"/>
        <charset val="238"/>
      </rPr>
      <t>1 x</t>
    </r>
    <r>
      <rPr>
        <sz val="10"/>
        <rFont val="Arial Narrow"/>
        <family val="2"/>
        <charset val="238"/>
      </rPr>
      <t xml:space="preserve"> mocny klem  do mycia pola operacyjnego  jednorazowego użytku o długosci min 20 cm. 
</t>
    </r>
    <r>
      <rPr>
        <sz val="9"/>
        <rFont val="Arial Narrow"/>
        <family val="2"/>
        <charset val="238"/>
      </rPr>
      <t>Wymagania: Serwety wykonane z laminatu trójwarstwowego o gramaturze podstawowej 74 g/m2 z dodatkową łatą chłonną  o gramaturze 50 g/m2. Odporność na przenikanie cieczy min. 150 cm H2O; wchłanialność cieczy min. 200 ml/m2, odporność na rozerwanie na sucho/ mokro odpowiednio:  min. 255/ 224 kPa lub serweta wykonana z laminatu dwuwarstwowego o gramaturze podstawowej 56 gr/m2 z dodatkową warstwą chłonną , odporność na przenikanie cieczy min. 250 cmH2O, chłonność min. 570%, wytrzymałość na rozdzieranie wzdłużne min. 29,72N, wytrzymałość na rozdzieranie poprzeczne min. 40,33N</t>
    </r>
    <r>
      <rPr>
        <sz val="9"/>
        <color theme="1"/>
        <rFont val="Arial Narrow"/>
        <family val="2"/>
        <charset val="238"/>
      </rPr>
      <t xml:space="preserve">2x strzykawka 20 ml, 2 częściowa , 1xjednorazowe ostrze  ostrze z rękojeścią  w rozmiarze 11 </t>
    </r>
    <r>
      <rPr>
        <sz val="10"/>
        <rFont val="Arial Narrow"/>
        <family val="2"/>
        <charset val="238"/>
      </rPr>
      <t xml:space="preserve">
</t>
    </r>
  </si>
  <si>
    <r>
      <rPr>
        <b/>
        <sz val="10"/>
        <rFont val="Arial Narrow"/>
        <family val="2"/>
        <charset val="238"/>
      </rPr>
      <t>Czepek chirurgiczny z wstawką przeciwpotną</t>
    </r>
    <r>
      <rPr>
        <sz val="10"/>
        <rFont val="Arial Narrow"/>
        <family val="2"/>
        <charset val="238"/>
      </rPr>
      <t xml:space="preserve"> - wykonany z lekkiej , przewiewnej,  antyalergicznej poliestrowo- wiskozowej włókniny  gramaturze min 25g/m2. kształt furażerka męska z gumką w tylnej, wystandaryzowana wielkość czepka pozwalajaca na dobre zakrycie włosów (w tym włosów długich). Czepek musi posiadać wstawkę z włókniny wiskozowo-poliestrowej dobrze pochłaniającej pot o szerokości min 4-5 cm. Wstawka powinna obejmować okolicę dookoła głowy. Pakowane w kartonik gwarantujący higeniczne przechowywanie i wyjmowanie czepka. Czepki w kartoniku powinny być ułożone w sposób zapewniający pojedyńcze wyjmwanie czepka z kartonika. Kolor do wyboru Zamawiającego spośród co najmniej 2 kolorów tj. niebieski, zielony. 
</t>
    </r>
    <r>
      <rPr>
        <b/>
        <sz val="10"/>
        <rFont val="Arial Narrow"/>
        <family val="2"/>
        <charset val="238"/>
      </rPr>
      <t xml:space="preserve">Partia próbna - 1 karton </t>
    </r>
  </si>
  <si>
    <r>
      <rPr>
        <b/>
        <sz val="10"/>
        <rFont val="Arial Narrow"/>
        <family val="2"/>
        <charset val="238"/>
      </rPr>
      <t xml:space="preserve">Zestaw higieniczny do ochrony stołu operacyjnego i okrycia pacjenta </t>
    </r>
    <r>
      <rPr>
        <sz val="10"/>
        <rFont val="Arial Narrow"/>
        <family val="2"/>
        <charset val="238"/>
      </rPr>
      <t xml:space="preserve">
Skład zestawu:
</t>
    </r>
    <r>
      <rPr>
        <b/>
        <sz val="10"/>
        <rFont val="Arial Narrow"/>
        <family val="2"/>
        <charset val="238"/>
      </rPr>
      <t>1 x</t>
    </r>
    <r>
      <rPr>
        <sz val="10"/>
        <rFont val="Arial Narrow"/>
        <family val="2"/>
        <charset val="238"/>
      </rPr>
      <t xml:space="preserve"> Osłona do ochrony stołu operacyjnego, wykonane  z nieprzemakalnego  min dwuwarstwowego laminatu  w kolorze niebieskim o gramaturze min 57 g/m2 wymiarach min 100 x 225 cm z zintegrowanym wkładem chłonnym o gramaturze min 100 g, chłonności min 2100 ml wielkości  min 60 x 90 cm. Wkład chłonny powinien zabezpieczać skórę pacjenta przed wilgocią, tzn warstwa wkładu chłonnego  mająca kontakt ze skórą pacjenta powinna po wchłonięciu płynów, pozostawać sucha. 
</t>
    </r>
    <r>
      <rPr>
        <b/>
        <sz val="10"/>
        <rFont val="Arial Narrow"/>
        <family val="2"/>
        <charset val="238"/>
      </rPr>
      <t xml:space="preserve">1 x </t>
    </r>
    <r>
      <rPr>
        <sz val="10"/>
        <rFont val="Arial Narrow"/>
        <family val="2"/>
        <charset val="238"/>
      </rPr>
      <t xml:space="preserve">Rękaw do osłony podłokietnika 30 x 50 cm -  z taśmą lepną, wykonaną z włókniny sms o gramaturze 51 g/m2.
</t>
    </r>
    <r>
      <rPr>
        <b/>
        <sz val="10"/>
        <rFont val="Arial Narrow"/>
        <family val="2"/>
        <charset val="238"/>
      </rPr>
      <t>1 x</t>
    </r>
    <r>
      <rPr>
        <sz val="10"/>
        <rFont val="Arial Narrow"/>
        <family val="2"/>
        <charset val="238"/>
      </rPr>
      <t xml:space="preserve"> Prześcieradło do okrycia pacjenta  nie prześwitujące, wykonane z miękkiej  antystatycznej zatrzymującej ciepło i dobrze układającej się  włókniny bawełnopodobnej min  45g/m2 o rozmiarze min140 x 220 cm .Prześcieradło przebadane dermatologicznie, nie powodujące pordażnień skóry, z możliwością zastosowania u dzieci
</t>
    </r>
    <r>
      <rPr>
        <b/>
        <sz val="10"/>
        <rFont val="Arial Narrow"/>
        <family val="2"/>
        <charset val="238"/>
      </rPr>
      <t xml:space="preserve">Osłona, do stołu rękaw i prześcieradło stanowić musi zestaw złożony i zapakowany (trzy elementy) w foliowy, higieniczny worek, wyposażony w etykietę informacyjną. Opakowanie musi być dostosowane do wielkości złożonego zestawu, estetyczne z etykietą informacyjną zawierającą min. nazwę zestawu lub skrót nazwy, nazwę producenta, symbol produktu, skład zestawu wraz z wymiarami poszczególnych elementów zestawu. </t>
    </r>
    <r>
      <rPr>
        <sz val="10"/>
        <rFont val="Arial Narrow"/>
        <family val="2"/>
        <charset val="238"/>
      </rPr>
      <t xml:space="preserve">
 </t>
    </r>
    <r>
      <rPr>
        <b/>
        <sz val="10"/>
        <rFont val="Arial Narrow"/>
        <family val="2"/>
        <charset val="238"/>
      </rPr>
      <t xml:space="preserve">Partia próbna 1 zestaw. </t>
    </r>
  </si>
  <si>
    <r>
      <rPr>
        <b/>
        <sz val="10"/>
        <rFont val="Arial Narrow"/>
        <family val="2"/>
        <charset val="238"/>
      </rPr>
      <t>Maseczka medyczna</t>
    </r>
    <r>
      <rPr>
        <sz val="10"/>
        <rFont val="Arial Narrow"/>
        <family val="2"/>
        <charset val="238"/>
      </rPr>
      <t xml:space="preserve"> mocowana na elastyczne tasiemnki z włókniny o szer ok 15 mm ,  wykonana z włókniny polipropylenowej, 3- warstwowa  łączna grammatura max 61 gr/m2.  Wyposażona w sztywnik , długośc maski 17,5 cm (+/- 1 cm ) wyskość  maski po całkowitym rozłożeniu zakładek dopasowujących maskę do twarzy 18 cm(+/- 0,5 cm)
Efektywność filtracji bakteryjne j≥ 98% , ciśnienie różniowe (opory oddychania)  25 Pa/cm2.(+/- 5) , czystość mikrobiologiczna ≤ 30CFU/g, Pozostałe parametry zdodne z  PN-EN 14683:2019 dla maseczek medycznych typ II  lub równoważną .  Opakowania  x 50 sztuk. </t>
    </r>
    <r>
      <rPr>
        <b/>
        <sz val="10"/>
        <rFont val="Arial Narrow"/>
        <family val="2"/>
        <charset val="238"/>
      </rPr>
      <t>Partia próbna - 1 karton</t>
    </r>
  </si>
  <si>
    <r>
      <rPr>
        <b/>
        <sz val="10"/>
        <rFont val="Arial Narrow"/>
        <family val="2"/>
        <charset val="238"/>
      </rPr>
      <t>Jednorazowe ubrania operacyjne</t>
    </r>
    <r>
      <rPr>
        <sz val="10"/>
        <rFont val="Arial Narrow"/>
        <family val="2"/>
        <charset val="238"/>
      </rPr>
      <t xml:space="preserve"> , wyrób medyczny, niejałowy.Bluza i spodnie pakowane indywidualnie.Wykonany z włókniny bawełnopodobnej o gramaturze min. 49g/m2, zawierającej 100% polipropylenu, antystatycznej, niepylącej, oddychającej, przeznaczonej do stosowania przez personel medyczny w środowisku bloku operacyjnego. Ubranie o podwyższonej odporności na wypychanie na sucho min. 190 kPa (badanie wg EN ISO 13938-1 lub równoważną), czystość pod względem cząstek stałych równa 2,0 IPM (badanie wg EN ISO 9073-10  lub równoważną), pylenie równe 2,1 log10 (liczba cząstek) (badanie wg EN ISO 9073-10  lub równoważną). Bluza z krótkim rękawem, z rozcięciem pod szyją, wyposażona w zatrzask umożliwiający swobodne zakładanie bluzy przez głowę bez rozrywania, trzy praktyczne kieszenie: jedna na piersi oraz dwie na dole bluzy. Spodnie ściągane trokiem, kieszeń boczna na nogawicy z klapką wyposażoną w zatrzaskDostępność rozmiarów: XS, S, M, L ,XL, XXL, XXXL, XXXXL posiadające indywidualne i widoczne oznakowanie rozmiaru do wyboru zamawiającego . Kolor niebieski, zielony, fioletowy do wyboru przez zamawiajacego.   </t>
    </r>
    <r>
      <rPr>
        <b/>
        <sz val="10"/>
        <rFont val="Arial Narrow"/>
        <family val="2"/>
        <charset val="238"/>
      </rPr>
      <t xml:space="preserve">Partia próbna - komplet rozmiar S kolor fioletowy.    </t>
    </r>
    <r>
      <rPr>
        <sz val="10"/>
        <rFont val="Arial Narrow"/>
        <family val="2"/>
        <charset val="238"/>
      </rPr>
      <t xml:space="preserve">                                                                                                              </t>
    </r>
  </si>
  <si>
    <r>
      <rPr>
        <b/>
        <sz val="10"/>
        <rFont val="Arial Narrow"/>
        <family val="2"/>
        <charset val="238"/>
      </rPr>
      <t>Niesterylna jednorazowa bluza chirurgiczna</t>
    </r>
    <r>
      <rPr>
        <sz val="10"/>
        <rFont val="Arial Narrow"/>
        <family val="2"/>
        <charset val="238"/>
      </rPr>
      <t xml:space="preserve"> przeznaczona do stosowania przez personel w salach operacyjnych (włóknina bawełnopodobna) - wykonana z miękkiej włókniny typu spungbond, bawełnopodobnej o gramaturze minimalnej 49 g / m2, antystatycznej, niepylącej, oddychającej; nić szwalnicza wykonana z poliestru, nap wykonany z plastyku;  ubranie przeznaczone do stosowania przez personel medyczny w środowisku Bloku Operacyjnego: bluza – krótki rękaw, pod szyją wyposażona w niewielkie wycięcie „V” wyposażone w nap, kieszeń na piersi oraz dwie kieszenie boczne na dole bluzy; kolor zielony  lub niebieski; dostępny w rozmiarach: XS, S, M, L, XL, XXL, XXXL, XXXXL (kolor jak i rozmiary bluz do wyboru przez Zamawiającego). Bluza z wszytą etykietą informującą o rozmiarze, a także numerze seryjnym wyrobu. Ubranie chirurgiczne o podwyższonej odporności na wypychanie – na sucho min. 185 kPa, wysokiej czystość pod względem cząstek stałych min. 2 IPM, i niskim poziomie pylenia min. 2 Log10 (liczba cząstek), charakteryzujące się wysokim WVTR czyli współczynnikiem parowania wody na poziomie 60700 g/m2/24h. </t>
    </r>
    <r>
      <rPr>
        <b/>
        <sz val="10"/>
        <rFont val="Arial Narrow"/>
        <family val="2"/>
        <charset val="238"/>
      </rPr>
      <t>Partia próbna - 1 szt.</t>
    </r>
  </si>
  <si>
    <r>
      <rPr>
        <b/>
        <sz val="10"/>
        <rFont val="Arial Narrow"/>
        <family val="2"/>
        <charset val="238"/>
      </rPr>
      <t>Niesterylne jednorazowe spodnie chirurgiczne</t>
    </r>
    <r>
      <rPr>
        <sz val="10"/>
        <rFont val="Arial Narrow"/>
        <family val="2"/>
        <charset val="238"/>
      </rPr>
      <t xml:space="preserve"> przeznaczone do stosowania przez personel w salach operacyjnych
(włóknina bawełnopodobna) -  wykonane z miękkiej włókniny typu spungbond, bawełnopodobnej o gramaturze minimalnej 49 g / m2,  antystatycznej, niepylącej, oddychającej; 
nić szwalnicza wykonana z poliestru, nap wykonany z plastyku; ubranie przeznaczone do stosowania przez personel medyczny w środowisku Bloku Operacyjnego.
spodnie – ściągane tasiemką, kieszeń boczna na nogawicy z klapką wyposażoną w nap; kolor zielony  lub niebieski; dostępny w rozmiarach: XS, S, M, L, XL, XXL, XXXL, XXXXL (kolor jak i rozmiary spodni do wyboru przez Zamawiającego). Spodnie z wszytą etykietą informującą o rozmiarze, a także numerze seryjnym wyrobu. Ubranie chirurgiczne o podwyższonej odporności na wypychanie – na sucho min. 185 kPa, wysokiej czystość pod względem cząstek stałych min. 2 IPM, i niskim poziomie pylenia min. 2 Log10 (liczba cząstek), charakteryzujące się wysokim WVTR czyli współczynnikiem parowania wody na poziomie 60700 g/m2/24h. </t>
    </r>
    <r>
      <rPr>
        <b/>
        <sz val="10"/>
        <rFont val="Arial Narrow"/>
        <family val="2"/>
        <charset val="238"/>
      </rPr>
      <t>Partia próbna - 1 szt.</t>
    </r>
    <r>
      <rPr>
        <sz val="10"/>
        <rFont val="Arial Narrow"/>
        <family val="2"/>
        <charset val="238"/>
      </rPr>
      <t xml:space="preserve">
</t>
    </r>
  </si>
  <si>
    <r>
      <rPr>
        <b/>
        <sz val="10"/>
        <rFont val="Arial Narrow"/>
        <family val="2"/>
        <charset val="238"/>
      </rPr>
      <t>Sterylna torba izolująca</t>
    </r>
    <r>
      <rPr>
        <sz val="10"/>
        <rFont val="Arial Narrow"/>
        <family val="2"/>
        <charset val="238"/>
      </rPr>
      <t xml:space="preserve"> na narządy wewnętrzne  do izolacji (ochrony) w czasie długotrwałych operacji laparotomijnych, (również do poborów narządów) wykonana z miękkiej, matowej foli polietylenowej, w kształcie  worka o wielkości 50 x 50 cm (tolerancja  wymiarów +/- 1 cm), wyposażona w dwie tasiemki do zamknięcia/otwarcia. </t>
    </r>
    <r>
      <rPr>
        <b/>
        <sz val="10"/>
        <rFont val="Arial Narrow"/>
        <family val="2"/>
        <charset val="238"/>
      </rPr>
      <t xml:space="preserve">Partia próbna 1 szt.  </t>
    </r>
  </si>
  <si>
    <r>
      <rPr>
        <b/>
        <sz val="10"/>
        <rFont val="Arial Narrow"/>
        <family val="2"/>
        <charset val="238"/>
      </rPr>
      <t>Jednorazowe nożyczki</t>
    </r>
    <r>
      <rPr>
        <sz val="10"/>
        <rFont val="Arial Narrow"/>
        <family val="2"/>
        <charset val="238"/>
      </rPr>
      <t xml:space="preserve"> do episiotomii  typu Braun-Stadler lub równoważne, dł  min 14,5 cm.</t>
    </r>
  </si>
  <si>
    <r>
      <rPr>
        <b/>
        <sz val="10"/>
        <rFont val="Arial Narrow"/>
        <family val="2"/>
        <charset val="238"/>
      </rPr>
      <t>Zestaw do Cięcia Cesarskiego</t>
    </r>
    <r>
      <rPr>
        <sz val="10"/>
        <rFont val="Arial Narrow"/>
        <family val="2"/>
        <charset val="238"/>
      </rPr>
      <t xml:space="preserve">  </t>
    </r>
    <r>
      <rPr>
        <b/>
        <sz val="10"/>
        <color theme="1"/>
        <rFont val="Arial Narrow"/>
        <family val="2"/>
        <charset val="238"/>
      </rPr>
      <t>(ZCC)</t>
    </r>
    <r>
      <rPr>
        <sz val="10"/>
        <rFont val="Arial Narrow"/>
        <family val="2"/>
        <charset val="238"/>
      </rPr>
      <t xml:space="preserve">
1 x Osłona na stolik Mayo wielkość 80x140 cm,  wykonana z mocnej  foli PE o grubości min. 0,07 mm z warstwą chłonną o wymiarze 60x140 cm z włókniny wiskozowej o gramaturze min. 36 g/m2
1 x Serweta na stolik instrumentariuszki 150x190 cm z warstwą chłonną przez całą długość serwet o wymiarze 65x190 cm
1 x Serweta do zawinięcia noworodka 95x150cm wykonana z bawełnopodobnej, delikatnej włókniny posiadającej atesty antytoksyczności, niepodrażniająca delikatnej skóry dziecka, gramatura 50g/m2.
2 x Ściereczka do rąk 30x35 cm wykonana z włókniny poliestrowo-celulozowej
1 x Serweta do cięcia cesarskiego 200x300cm posiadająca otwór o wym. 30x30cm zintegrowany z antybakteryjną folią chirurgiczną o grubości 25mm i współczynniku paro przepuszczalności 1.000g/m2/24h,z  czynnikiem bakteriobójczym opartym na  aktywnych jonach srebra. Otwór otoczony zbiornikiem przechwytującym płyny o wymiarze 80x100cm (+/- 5cm) wyposażonym w zawór do podłączenia drenu. Serweta wykonana w całości z laminatu dwuwarstwowego o gramaturze min. 59g/m2 i nieprzemakalności powyżej 200cm H2O, wytrzymałości na wypychanie min. 89 kPa i na powyżej 89. N
1 x 10 szt  kompresów bawełnianych  z gazy 17- nitkowe, 12- warstwowe, wielkości 10cm x 20cm  z wplecioną nitką radiacyjną zapakowana w torebke papierowa lib kartonik.
1 x 5 szt tupferów w kształcie miękkiej kuli z gazy bawełnianej 20 nitkowej o wielkości 40 x 40 cm w wplecioną nitka radiacyjną.zapakowane w torebkę papierową lub kartonik 
1 x 3 serwety bawełniane 45 x 45 cm z nitką radiacyjną 
1 x  centymetr jednorazowego użytku, długość 100 cm.
2 x Fartuch operacyjny XL-  jeden fartuch w rozmiarze XL,  dodatkowo zapakowany) 
1 x Fartuch operacyjny  L.
Fartuchy wykonane z włókniny typu sms, o łacznej gramaturze min 749/m2 z wstawkami nieprzemakalnymi   oraz wewnętrzną warstwą chłonną w części krytycznej – przód i rękawy powyżej łokcia. Rękawy zakończone elastycznymi mankietami z dzianiny,tylne poły zakładane i wiązane na troki łączone kartonikiem, sposób złożenia pozwalający na aplikację z zachowaniem sterylności zarówno z przodu jak i z tyłu. Przy szyi zapięcie na rzep.
Zestaw posiadający listę komponentów, oznakowany etykietą w tym (dwie mini-etykiety samoprzylepne zawierającą  informację zgodnie z normą  PN EN ISO 15223-1:2017  lub równoważną.
</t>
    </r>
    <r>
      <rPr>
        <b/>
        <sz val="10"/>
        <rFont val="Arial Narrow"/>
        <family val="2"/>
        <charset val="238"/>
      </rPr>
      <t xml:space="preserve">Partia próbna. 1 sterylny zestaw         </t>
    </r>
    <r>
      <rPr>
        <sz val="10"/>
        <rFont val="Arial Narrow"/>
        <family val="2"/>
        <charset val="238"/>
      </rPr>
      <t xml:space="preserve">     </t>
    </r>
  </si>
  <si>
    <r>
      <rPr>
        <b/>
        <sz val="10"/>
        <rFont val="Arial Narrow"/>
        <family val="2"/>
        <charset val="238"/>
      </rPr>
      <t xml:space="preserve">Podkład medyczny 90cm x 140cm </t>
    </r>
    <r>
      <rPr>
        <sz val="10"/>
        <rFont val="Arial Narrow"/>
        <family val="2"/>
        <charset val="238"/>
      </rPr>
      <t xml:space="preserve">wykonany z włokniny SMS lub włókniny polipropylenowej  </t>
    </r>
    <r>
      <rPr>
        <b/>
        <sz val="10"/>
        <color rgb="FFFF0000"/>
        <rFont val="Arial Narrow"/>
        <family val="2"/>
        <charset val="238"/>
      </rPr>
      <t>o wielkości 90 x 140.</t>
    </r>
    <r>
      <rPr>
        <sz val="10"/>
        <rFont val="Arial Narrow"/>
        <family val="2"/>
        <charset val="238"/>
      </rPr>
      <t xml:space="preserve"> Gramatura  min 35 g/m2. </t>
    </r>
    <r>
      <rPr>
        <b/>
        <sz val="10"/>
        <rFont val="Arial Narrow"/>
        <family val="2"/>
        <charset val="238"/>
      </rPr>
      <t>Każda sztuka składana pojedynczo, pakowane  zbiorczo np. po 10 szt.</t>
    </r>
    <r>
      <rPr>
        <sz val="10"/>
        <rFont val="Arial Narrow"/>
        <family val="2"/>
        <charset val="238"/>
      </rPr>
      <t xml:space="preserve">. Kolor niebieskii lub  zielony - do wyboru Zamawiającego. Opakownie foliowe z etykietą informacyjną zawierajacą nazwę wyrobu, nazwę producenta wyrobu, nr  ref,  rozmiar prześcieradła. 
</t>
    </r>
    <r>
      <rPr>
        <b/>
        <sz val="10"/>
        <rFont val="Arial Narrow"/>
        <family val="2"/>
        <charset val="238"/>
      </rPr>
      <t>Partia próbna 1 opakowanie .</t>
    </r>
  </si>
  <si>
    <t>Modyfikacja z dnia 01-2021r.</t>
  </si>
  <si>
    <r>
      <t>K</t>
    </r>
    <r>
      <rPr>
        <sz val="10"/>
        <color rgb="FFFF0000"/>
        <rFont val="Arial Narrow"/>
        <family val="2"/>
        <charset val="238"/>
      </rPr>
      <t>ontener sterylizacyjny składający się z wanny wykonanej ze stopu aluminium o wymiarach 470x285x135MM. Na wannie po obu stronach miejsce dla plomby oraz 4  tabliczek identyfikacyjnych z nazwą oddziału i zestawu, pokrywa z filtrem, filtr  na 5000 cykli sterylizacyjnych. W kontenerze koszo-sito wykonane z jednego arkusza stali,  dodatkowo silikonowe pozycjonery do optyk i narzędzi o różnych kształtach do wyboru Zamawiającego  w ilości 20 szt.”</t>
    </r>
  </si>
  <si>
    <t>Modyfikacja z dnia 01-2021</t>
  </si>
  <si>
    <r>
      <rPr>
        <b/>
        <sz val="10"/>
        <rFont val="Arial Narrow"/>
        <family val="2"/>
        <charset val="238"/>
      </rPr>
      <t>Podpora nóg</t>
    </r>
    <r>
      <rPr>
        <sz val="10"/>
        <rFont val="Arial Narrow"/>
        <family val="2"/>
        <charset val="238"/>
      </rPr>
      <t xml:space="preserve"> na sprężynie gazowej lewa i prawa</t>
    </r>
    <r>
      <rPr>
        <sz val="10"/>
        <color rgb="FFFF0000"/>
        <rFont val="Arial Narrow"/>
        <family val="2"/>
        <charset val="238"/>
      </rPr>
      <t xml:space="preserve"> - 1 zestaw podpór nóg zawierający podporę nóg na sprężynie gazowej składająca się z podpory lewej 1 szt. i prawej 1szt.
Regulacja podpory nóg jednorącz wspomagana sprężyną gazową. Podpora wyposażona w podziałkę wskazująca kąt podniesienia ramion podpory w stosunku do poziomu blatu stołu. Regulacja wieloosiowa podpory. Możliwość ułożenia ramion podpory na poziomie blatu i poniżej blatu. Podpora wyposażona w buty z wyściółką w celu zabezpieczenia stopy. Możliwość regulacji wysokości położenia podpory stopy (buta) wzdłuż osi ramienia podpory i ustawienia kątowego buta. Obciążenie min 300 kg</t>
    </r>
    <r>
      <rPr>
        <sz val="10"/>
        <rFont val="Arial Narrow"/>
        <family val="2"/>
        <charset val="238"/>
      </rPr>
      <t xml:space="preserve">
</t>
    </r>
  </si>
  <si>
    <r>
      <t xml:space="preserve">Załącznik Nr 2 </t>
    </r>
    <r>
      <rPr>
        <b/>
        <sz val="16"/>
        <color rgb="FFFF0000"/>
        <rFont val="Arial Narrow"/>
        <family val="2"/>
        <charset val="238"/>
      </rPr>
      <t>Zmodyfikowany z dnia 27-01-021r.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</si>
</sst>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zł&quot;;\-#,##0.00\ &quot;zł&quot;"/>
    <numFmt numFmtId="44" formatCode="_-* #,##0.00\ &quot;zł&quot;_-;\-* #,##0.00\ &quot;zł&quot;_-;_-* &quot;-&quot;??\ &quot;zł&quot;_-;_-@_-"/>
    <numFmt numFmtId="43" formatCode="_-* #,##0.00\ _z_ł_-;\-* #,##0.00\ _z_ł_-;_-* &quot;-&quot;??\ _z_ł_-;_-@_-"/>
    <numFmt numFmtId="164" formatCode="#,##0.00\ &quot;zł&quot;"/>
    <numFmt numFmtId="165" formatCode="#,##0.00\ _z_ł"/>
    <numFmt numFmtId="166" formatCode="#,##0\ &quot;zł&quot;"/>
    <numFmt numFmtId="167" formatCode="#,##0.00\ [$€-816]"/>
  </numFmts>
  <fonts count="82">
    <font>
      <sz val="11"/>
      <color theme="1"/>
      <name val="Czcionka tekstu podstawowego"/>
      <family val="2"/>
      <charset val="238"/>
    </font>
    <font>
      <sz val="11"/>
      <color theme="1"/>
      <name val="Calibri"/>
      <family val="2"/>
      <charset val="238"/>
      <scheme val="minor"/>
    </font>
    <font>
      <sz val="11"/>
      <color indexed="8"/>
      <name val="Czcionka tekstu podstawowego"/>
      <family val="2"/>
      <charset val="238"/>
    </font>
    <font>
      <sz val="11"/>
      <color indexed="8"/>
      <name val="Arial Narrow"/>
      <family val="2"/>
      <charset val="238"/>
    </font>
    <font>
      <b/>
      <sz val="12"/>
      <color indexed="8"/>
      <name val="Arial Narrow"/>
      <family val="2"/>
      <charset val="238"/>
    </font>
    <font>
      <sz val="12"/>
      <color indexed="8"/>
      <name val="Arial Narrow"/>
      <family val="2"/>
      <charset val="238"/>
    </font>
    <font>
      <b/>
      <sz val="12"/>
      <name val="Arial Narrow"/>
      <family val="2"/>
      <charset val="238"/>
    </font>
    <font>
      <b/>
      <sz val="8"/>
      <color indexed="8"/>
      <name val="Arial Narrow"/>
      <family val="2"/>
      <charset val="238"/>
    </font>
    <font>
      <sz val="11"/>
      <color indexed="8"/>
      <name val="Czcionka tekstu podstawowego"/>
      <family val="2"/>
      <charset val="238"/>
    </font>
    <font>
      <sz val="8"/>
      <color indexed="8"/>
      <name val="Arial Narrow"/>
      <family val="2"/>
      <charset val="238"/>
    </font>
    <font>
      <b/>
      <sz val="8"/>
      <name val="Arial Narrow"/>
      <family val="2"/>
      <charset val="238"/>
    </font>
    <font>
      <sz val="8"/>
      <color indexed="8"/>
      <name val="Arial Narrow"/>
      <family val="2"/>
      <charset val="238"/>
    </font>
    <font>
      <b/>
      <i/>
      <sz val="10"/>
      <name val="Arial Narrow"/>
      <family val="2"/>
      <charset val="238"/>
    </font>
    <font>
      <b/>
      <sz val="10"/>
      <name val="Arial Narrow"/>
      <family val="2"/>
      <charset val="238"/>
    </font>
    <font>
      <sz val="10"/>
      <name val="Arial Narrow"/>
      <family val="2"/>
      <charset val="238"/>
    </font>
    <font>
      <vertAlign val="superscript"/>
      <sz val="10"/>
      <name val="Arial Narrow"/>
      <family val="2"/>
      <charset val="238"/>
    </font>
    <font>
      <sz val="10"/>
      <color indexed="8"/>
      <name val="Arial Narrow"/>
      <family val="2"/>
      <charset val="238"/>
    </font>
    <font>
      <sz val="10"/>
      <color indexed="8"/>
      <name val="Arial Narrow"/>
      <family val="2"/>
      <charset val="238"/>
    </font>
    <font>
      <b/>
      <sz val="11"/>
      <name val="Arial Narrow"/>
      <family val="2"/>
      <charset val="238"/>
    </font>
    <font>
      <sz val="11"/>
      <name val="Arial Narrow"/>
      <family val="2"/>
      <charset val="238"/>
    </font>
    <font>
      <sz val="11"/>
      <name val="Arial"/>
      <family val="2"/>
      <charset val="238"/>
    </font>
    <font>
      <sz val="10"/>
      <name val="Arial"/>
      <family val="2"/>
      <charset val="238"/>
    </font>
    <font>
      <sz val="12"/>
      <color indexed="36"/>
      <name val="Arial Narrow"/>
      <family val="2"/>
      <charset val="238"/>
    </font>
    <font>
      <sz val="12"/>
      <color indexed="10"/>
      <name val="Arial Narrow"/>
      <family val="2"/>
      <charset val="238"/>
    </font>
    <font>
      <b/>
      <sz val="9"/>
      <name val="Arial Narrow"/>
      <family val="2"/>
      <charset val="238"/>
    </font>
    <font>
      <sz val="12"/>
      <name val="Arial"/>
      <family val="2"/>
      <charset val="238"/>
    </font>
    <font>
      <sz val="11"/>
      <color indexed="8"/>
      <name val="Arial Narrow"/>
      <family val="2"/>
      <charset val="238"/>
    </font>
    <font>
      <i/>
      <sz val="10"/>
      <name val="Arial Narrow"/>
      <family val="2"/>
      <charset val="238"/>
    </font>
    <font>
      <sz val="12"/>
      <color indexed="8"/>
      <name val="Arial Narrow"/>
      <family val="2"/>
      <charset val="238"/>
    </font>
    <font>
      <b/>
      <sz val="10"/>
      <name val="Arial"/>
      <family val="2"/>
      <charset val="238"/>
    </font>
    <font>
      <b/>
      <sz val="9"/>
      <color indexed="8"/>
      <name val="Arial Narrow"/>
      <family val="2"/>
      <charset val="238"/>
    </font>
    <font>
      <sz val="8"/>
      <name val="Arial Narrow"/>
      <family val="2"/>
      <charset val="238"/>
    </font>
    <font>
      <sz val="11"/>
      <color indexed="8"/>
      <name val="Arial Narrow"/>
      <family val="2"/>
      <charset val="238"/>
    </font>
    <font>
      <sz val="11"/>
      <name val="Czcionka tekstu podstawowego"/>
      <family val="2"/>
      <charset val="238"/>
    </font>
    <font>
      <sz val="12"/>
      <color indexed="8"/>
      <name val="Arial"/>
      <family val="2"/>
      <charset val="238"/>
    </font>
    <font>
      <sz val="9"/>
      <name val="Arial Narrow"/>
      <family val="2"/>
      <charset val="238"/>
    </font>
    <font>
      <sz val="12"/>
      <name val="Arial Narrow"/>
      <family val="2"/>
      <charset val="238"/>
    </font>
    <font>
      <sz val="10"/>
      <name val="Calibri"/>
      <family val="2"/>
      <charset val="238"/>
    </font>
    <font>
      <sz val="10"/>
      <name val="Czcionka tekstu podstawowego"/>
      <family val="2"/>
      <charset val="238"/>
    </font>
    <font>
      <sz val="9"/>
      <name val="Arial"/>
      <family val="2"/>
      <charset val="1"/>
    </font>
    <font>
      <sz val="9"/>
      <name val="Calibri"/>
      <family val="2"/>
      <charset val="1"/>
    </font>
    <font>
      <sz val="9"/>
      <name val="Calibri"/>
      <family val="2"/>
      <charset val="238"/>
    </font>
    <font>
      <b/>
      <sz val="11"/>
      <color indexed="8"/>
      <name val="Czcionka tekstu podstawowego"/>
      <charset val="238"/>
    </font>
    <font>
      <sz val="10"/>
      <color indexed="10"/>
      <name val="Arial Narrow"/>
      <family val="2"/>
      <charset val="238"/>
    </font>
    <font>
      <b/>
      <sz val="10"/>
      <color indexed="8"/>
      <name val="Calibri"/>
      <family val="2"/>
      <charset val="238"/>
    </font>
    <font>
      <sz val="10"/>
      <color indexed="8"/>
      <name val="Calibri"/>
      <family val="2"/>
      <charset val="238"/>
    </font>
    <font>
      <sz val="10"/>
      <color indexed="8"/>
      <name val="Calibri"/>
      <family val="2"/>
      <charset val="238"/>
    </font>
    <font>
      <b/>
      <sz val="10"/>
      <color indexed="10"/>
      <name val="Calibri"/>
      <family val="2"/>
      <charset val="238"/>
    </font>
    <font>
      <b/>
      <sz val="12"/>
      <color indexed="10"/>
      <name val="Arial Narrow"/>
      <family val="2"/>
      <charset val="238"/>
    </font>
    <font>
      <b/>
      <sz val="12"/>
      <color indexed="57"/>
      <name val="Arial Narrow"/>
      <family val="2"/>
      <charset val="238"/>
    </font>
    <font>
      <b/>
      <sz val="16"/>
      <color indexed="10"/>
      <name val="Czcionka tekstu podstawowego"/>
      <charset val="238"/>
    </font>
    <font>
      <sz val="10"/>
      <color rgb="FFFF0000"/>
      <name val="Arial Narrow"/>
      <family val="2"/>
      <charset val="238"/>
    </font>
    <font>
      <sz val="10"/>
      <color theme="1"/>
      <name val="Arial Narrow"/>
      <family val="2"/>
      <charset val="238"/>
    </font>
    <font>
      <sz val="9"/>
      <color theme="1"/>
      <name val="Arial Narrow"/>
      <family val="2"/>
      <charset val="238"/>
    </font>
    <font>
      <sz val="10"/>
      <color rgb="FFFF0000"/>
      <name val="Arial"/>
      <family val="2"/>
      <charset val="238"/>
    </font>
    <font>
      <sz val="11"/>
      <color rgb="FFFF0000"/>
      <name val="Arial Narrow"/>
      <family val="2"/>
      <charset val="238"/>
    </font>
    <font>
      <sz val="12"/>
      <color rgb="FFFF0000"/>
      <name val="Arial Narrow"/>
      <family val="2"/>
      <charset val="238"/>
    </font>
    <font>
      <sz val="11"/>
      <color rgb="FFFF0000"/>
      <name val="Czcionka tekstu podstawowego"/>
      <family val="2"/>
      <charset val="238"/>
    </font>
    <font>
      <b/>
      <sz val="12"/>
      <color theme="1"/>
      <name val="Arial Narrow"/>
      <family val="2"/>
      <charset val="238"/>
    </font>
    <font>
      <sz val="8"/>
      <color rgb="FFFF0000"/>
      <name val="Arial Narrow"/>
      <family val="2"/>
      <charset val="238"/>
    </font>
    <font>
      <sz val="12"/>
      <color rgb="FFFF0000"/>
      <name val="Arial"/>
      <family val="2"/>
      <charset val="238"/>
    </font>
    <font>
      <b/>
      <sz val="12"/>
      <color rgb="FFFF0000"/>
      <name val="Arial Narrow"/>
      <family val="2"/>
      <charset val="238"/>
    </font>
    <font>
      <sz val="9.5"/>
      <name val="Arial Narrow"/>
      <family val="2"/>
      <charset val="238"/>
    </font>
    <font>
      <b/>
      <sz val="9.5"/>
      <name val="Arial Narrow"/>
      <family val="2"/>
      <charset val="238"/>
    </font>
    <font>
      <b/>
      <sz val="10"/>
      <color theme="1"/>
      <name val="Arial Narrow"/>
      <family val="2"/>
      <charset val="238"/>
    </font>
    <font>
      <sz val="12"/>
      <color theme="1"/>
      <name val="Arial Narrow"/>
      <family val="2"/>
      <charset val="238"/>
    </font>
    <font>
      <sz val="11"/>
      <color rgb="FFFF0000"/>
      <name val="Arial"/>
      <family val="2"/>
      <charset val="238"/>
    </font>
    <font>
      <sz val="11"/>
      <color theme="1"/>
      <name val="Arial Narrow"/>
      <family val="2"/>
      <charset val="238"/>
    </font>
    <font>
      <sz val="8"/>
      <color theme="1"/>
      <name val="Arial Narrow"/>
      <family val="2"/>
      <charset val="238"/>
    </font>
    <font>
      <sz val="11"/>
      <color rgb="FF000000"/>
      <name val="Arial Narrow"/>
      <family val="2"/>
      <charset val="238"/>
    </font>
    <font>
      <sz val="12"/>
      <color rgb="FF00B0F0"/>
      <name val="Arial Narrow"/>
      <family val="2"/>
      <charset val="238"/>
    </font>
    <font>
      <sz val="9"/>
      <color rgb="FFC00000"/>
      <name val="Arial"/>
      <family val="2"/>
      <charset val="1"/>
    </font>
    <font>
      <sz val="10"/>
      <color rgb="FF0070C0"/>
      <name val="Arial Narrow"/>
      <family val="2"/>
      <charset val="238"/>
    </font>
    <font>
      <sz val="8"/>
      <color rgb="FF0070C0"/>
      <name val="Arial Narrow"/>
      <family val="2"/>
      <charset val="238"/>
    </font>
    <font>
      <sz val="10"/>
      <color rgb="FF0070C0"/>
      <name val="Arial"/>
      <family val="2"/>
      <charset val="238"/>
    </font>
    <font>
      <sz val="8"/>
      <color theme="4" tint="-0.249977111117893"/>
      <name val="Arial Narrow"/>
      <family val="2"/>
      <charset val="238"/>
    </font>
    <font>
      <sz val="8"/>
      <color rgb="FF0070C0"/>
      <name val="Czcionka tekstu podstawowego"/>
      <family val="2"/>
      <charset val="238"/>
    </font>
    <font>
      <sz val="11"/>
      <color theme="0"/>
      <name val="Czcionka tekstu podstawowego"/>
      <family val="2"/>
      <charset val="238"/>
    </font>
    <font>
      <b/>
      <u/>
      <sz val="8"/>
      <name val="Czcionka tekstu podstawowego"/>
      <charset val="238"/>
    </font>
    <font>
      <u/>
      <sz val="8"/>
      <name val="Czcionka tekstu podstawowego"/>
      <charset val="238"/>
    </font>
    <font>
      <b/>
      <sz val="10"/>
      <color rgb="FFFF0000"/>
      <name val="Arial Narrow"/>
      <family val="2"/>
      <charset val="238"/>
    </font>
    <font>
      <b/>
      <sz val="16"/>
      <color rgb="FFFF0000"/>
      <name val="Arial Narrow"/>
      <family val="2"/>
      <charset val="23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0" fontId="2" fillId="0" borderId="0"/>
    <xf numFmtId="9" fontId="34" fillId="0" borderId="0" applyFont="0" applyFill="0" applyBorder="0" applyAlignment="0" applyProtection="0"/>
    <xf numFmtId="44" fontId="8" fillId="0" borderId="0" applyFont="0" applyFill="0" applyBorder="0" applyAlignment="0" applyProtection="0"/>
    <xf numFmtId="0" fontId="1" fillId="0" borderId="0"/>
  </cellStyleXfs>
  <cellXfs count="859">
    <xf numFmtId="0" fontId="0" fillId="0" borderId="0" xfId="0"/>
    <xf numFmtId="0" fontId="3" fillId="0" borderId="0" xfId="1" applyFont="1"/>
    <xf numFmtId="0" fontId="5" fillId="0" borderId="0" xfId="1" applyFont="1" applyAlignment="1">
      <alignment wrapText="1"/>
    </xf>
    <xf numFmtId="0" fontId="5" fillId="2" borderId="0" xfId="1" applyFont="1" applyFill="1"/>
    <xf numFmtId="164" fontId="10" fillId="2" borderId="1" xfId="1" applyNumberFormat="1" applyFont="1" applyFill="1" applyBorder="1" applyAlignment="1">
      <alignment horizontal="center" vertical="center" wrapText="1"/>
    </xf>
    <xf numFmtId="43"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7" fillId="2" borderId="0" xfId="1" applyFont="1" applyFill="1" applyBorder="1" applyAlignment="1">
      <alignment wrapText="1"/>
    </xf>
    <xf numFmtId="0" fontId="9" fillId="2" borderId="0" xfId="1" applyFont="1" applyFill="1" applyBorder="1" applyAlignment="1">
      <alignment horizontal="center"/>
    </xf>
    <xf numFmtId="0" fontId="14" fillId="2" borderId="1" xfId="1" applyFont="1" applyFill="1" applyBorder="1" applyAlignment="1">
      <alignment horizontal="center" vertical="center" wrapText="1"/>
    </xf>
    <xf numFmtId="0" fontId="3" fillId="0" borderId="0" xfId="1" applyFont="1" applyAlignment="1">
      <alignment wrapText="1"/>
    </xf>
    <xf numFmtId="0" fontId="3" fillId="2" borderId="0" xfId="1" applyFont="1" applyFill="1" applyAlignment="1">
      <alignment wrapText="1"/>
    </xf>
    <xf numFmtId="164" fontId="13" fillId="0" borderId="1" xfId="4" applyNumberFormat="1" applyFont="1" applyBorder="1" applyAlignment="1">
      <alignment horizontal="center" vertical="center"/>
    </xf>
    <xf numFmtId="4" fontId="18" fillId="3" borderId="1" xfId="4" applyNumberFormat="1" applyFont="1" applyFill="1" applyBorder="1" applyAlignment="1">
      <alignment horizontal="center" vertical="center"/>
    </xf>
    <xf numFmtId="0" fontId="20" fillId="0" borderId="0" xfId="0" applyFont="1" applyAlignment="1">
      <alignment vertical="center"/>
    </xf>
    <xf numFmtId="0" fontId="21" fillId="0" borderId="0" xfId="0" applyFont="1"/>
    <xf numFmtId="0" fontId="22" fillId="0" borderId="0" xfId="1" applyFont="1"/>
    <xf numFmtId="0" fontId="9" fillId="2" borderId="0" xfId="1" applyFont="1" applyFill="1" applyBorder="1" applyAlignment="1">
      <alignment wrapText="1"/>
    </xf>
    <xf numFmtId="0" fontId="9" fillId="0" borderId="0" xfId="1" applyFont="1" applyBorder="1" applyAlignment="1">
      <alignment horizontal="center"/>
    </xf>
    <xf numFmtId="0" fontId="19" fillId="3" borderId="3" xfId="0" applyFont="1" applyFill="1" applyBorder="1" applyAlignment="1">
      <alignment vertical="center"/>
    </xf>
    <xf numFmtId="164" fontId="13" fillId="2" borderId="1" xfId="0" applyNumberFormat="1" applyFont="1" applyFill="1" applyBorder="1" applyAlignment="1">
      <alignment horizontal="center" vertical="center"/>
    </xf>
    <xf numFmtId="0" fontId="9" fillId="2" borderId="0" xfId="1" applyFont="1" applyFill="1" applyAlignment="1">
      <alignment wrapText="1"/>
    </xf>
    <xf numFmtId="0" fontId="9" fillId="0" borderId="0" xfId="1" applyFont="1" applyAlignment="1">
      <alignment wrapText="1"/>
    </xf>
    <xf numFmtId="0" fontId="14" fillId="2" borderId="1" xfId="1" applyFont="1" applyFill="1" applyBorder="1" applyAlignment="1">
      <alignment vertical="top" wrapText="1"/>
    </xf>
    <xf numFmtId="0" fontId="16" fillId="0" borderId="0" xfId="1" applyFont="1" applyAlignment="1">
      <alignment wrapText="1"/>
    </xf>
    <xf numFmtId="165" fontId="5" fillId="2" borderId="0" xfId="1" applyNumberFormat="1" applyFont="1" applyFill="1" applyAlignment="1">
      <alignment horizontal="right" vertical="top" wrapText="1"/>
    </xf>
    <xf numFmtId="0" fontId="14" fillId="0" borderId="1" xfId="1" applyNumberFormat="1" applyFont="1" applyBorder="1" applyAlignment="1">
      <alignment horizontal="center" vertical="center" wrapText="1"/>
    </xf>
    <xf numFmtId="165" fontId="23" fillId="2" borderId="0" xfId="1" applyNumberFormat="1" applyFont="1" applyFill="1" applyAlignment="1">
      <alignment horizontal="right" vertical="top" wrapText="1"/>
    </xf>
    <xf numFmtId="0" fontId="3" fillId="0" borderId="0" xfId="1" applyFont="1" applyAlignment="1">
      <alignment vertical="top"/>
    </xf>
    <xf numFmtId="0" fontId="21" fillId="0" borderId="0" xfId="0" applyFont="1" applyAlignment="1">
      <alignment vertical="center"/>
    </xf>
    <xf numFmtId="0" fontId="14" fillId="0" borderId="1" xfId="1" applyFont="1" applyBorder="1" applyAlignment="1">
      <alignment vertical="top" wrapText="1"/>
    </xf>
    <xf numFmtId="0" fontId="16" fillId="0" borderId="0" xfId="1" applyFont="1"/>
    <xf numFmtId="4" fontId="13" fillId="2" borderId="1" xfId="0" applyNumberFormat="1" applyFont="1" applyFill="1" applyBorder="1" applyAlignment="1">
      <alignment horizontal="center" vertical="center"/>
    </xf>
    <xf numFmtId="0" fontId="14" fillId="3" borderId="3" xfId="0" applyFont="1" applyFill="1" applyBorder="1" applyAlignment="1">
      <alignment vertical="center"/>
    </xf>
    <xf numFmtId="44" fontId="13" fillId="3" borderId="1" xfId="4" applyFont="1" applyFill="1" applyBorder="1" applyAlignment="1">
      <alignment horizontal="right" vertical="center"/>
    </xf>
    <xf numFmtId="4" fontId="13" fillId="3" borderId="1" xfId="4" applyNumberFormat="1" applyFont="1" applyFill="1" applyBorder="1" applyAlignment="1">
      <alignment horizontal="center" vertical="center"/>
    </xf>
    <xf numFmtId="0" fontId="25"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164" fontId="14" fillId="0" borderId="1" xfId="4" applyNumberFormat="1" applyFont="1" applyBorder="1" applyAlignment="1">
      <alignment horizontal="center" vertical="center"/>
    </xf>
    <xf numFmtId="164" fontId="14" fillId="0" borderId="1" xfId="0" applyNumberFormat="1" applyFont="1" applyBorder="1" applyAlignment="1">
      <alignment horizontal="center" vertical="center"/>
    </xf>
    <xf numFmtId="9" fontId="14" fillId="0" borderId="1" xfId="4" applyNumberFormat="1" applyFont="1" applyBorder="1" applyAlignment="1">
      <alignment horizontal="center" vertical="center"/>
    </xf>
    <xf numFmtId="164" fontId="13" fillId="2" borderId="1" xfId="4" applyNumberFormat="1" applyFont="1" applyFill="1" applyBorder="1" applyAlignment="1">
      <alignment horizontal="center" vertical="center"/>
    </xf>
    <xf numFmtId="164" fontId="13" fillId="2" borderId="1" xfId="0" applyNumberFormat="1" applyFont="1" applyFill="1" applyBorder="1" applyAlignment="1">
      <alignment vertical="center"/>
    </xf>
    <xf numFmtId="164" fontId="13" fillId="3" borderId="1" xfId="0" applyNumberFormat="1" applyFont="1" applyFill="1" applyBorder="1" applyAlignment="1">
      <alignment vertical="center"/>
    </xf>
    <xf numFmtId="0" fontId="14" fillId="0" borderId="1" xfId="1" applyNumberFormat="1" applyFont="1" applyBorder="1" applyAlignment="1">
      <alignment vertical="top" wrapText="1"/>
    </xf>
    <xf numFmtId="0" fontId="17" fillId="0" borderId="0" xfId="0" applyFont="1" applyAlignment="1">
      <alignment wrapText="1"/>
    </xf>
    <xf numFmtId="0" fontId="26" fillId="0" borderId="0" xfId="0" applyFont="1"/>
    <xf numFmtId="0" fontId="14" fillId="0" borderId="3" xfId="0" applyFont="1" applyBorder="1" applyAlignment="1">
      <alignment horizontal="center" vertical="center"/>
    </xf>
    <xf numFmtId="4" fontId="14" fillId="0" borderId="1" xfId="4" applyNumberFormat="1" applyFont="1" applyBorder="1" applyAlignment="1">
      <alignment horizontal="center" vertical="center"/>
    </xf>
    <xf numFmtId="0" fontId="14" fillId="0" borderId="1" xfId="0" applyFont="1" applyBorder="1" applyAlignment="1">
      <alignment vertical="center" wrapText="1"/>
    </xf>
    <xf numFmtId="0" fontId="14" fillId="0" borderId="0" xfId="0" applyFont="1" applyAlignment="1">
      <alignment vertical="center"/>
    </xf>
    <xf numFmtId="164" fontId="14" fillId="0" borderId="1" xfId="1" applyNumberFormat="1" applyFont="1" applyBorder="1" applyAlignment="1">
      <alignment horizontal="center" vertical="center" wrapText="1"/>
    </xf>
    <xf numFmtId="0" fontId="14" fillId="0" borderId="1" xfId="1" applyFont="1" applyBorder="1" applyAlignment="1">
      <alignment horizontal="center" vertical="center" wrapText="1"/>
    </xf>
    <xf numFmtId="0" fontId="14" fillId="2" borderId="1" xfId="1" applyNumberFormat="1" applyFont="1" applyFill="1" applyBorder="1" applyAlignment="1">
      <alignment horizontal="left" vertical="top" wrapText="1"/>
    </xf>
    <xf numFmtId="0" fontId="16" fillId="2" borderId="0" xfId="1" applyFont="1" applyFill="1" applyAlignment="1">
      <alignment wrapText="1"/>
    </xf>
    <xf numFmtId="0" fontId="10" fillId="2" borderId="0" xfId="1" applyFont="1" applyFill="1" applyBorder="1" applyAlignment="1">
      <alignment horizontal="center" vertical="center" wrapText="1"/>
    </xf>
    <xf numFmtId="0" fontId="28" fillId="0" borderId="0" xfId="0" applyFont="1"/>
    <xf numFmtId="0" fontId="17" fillId="0" borderId="0" xfId="0" applyFont="1"/>
    <xf numFmtId="0" fontId="1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9" fillId="3" borderId="1" xfId="0" applyFont="1" applyFill="1" applyBorder="1" applyAlignment="1">
      <alignment vertical="center"/>
    </xf>
    <xf numFmtId="44" fontId="19" fillId="3" borderId="1" xfId="4" applyFont="1" applyFill="1" applyBorder="1" applyAlignment="1">
      <alignment vertical="center"/>
    </xf>
    <xf numFmtId="164" fontId="18" fillId="2" borderId="1" xfId="4" applyNumberFormat="1" applyFont="1" applyFill="1" applyBorder="1" applyAlignment="1">
      <alignment horizontal="center" vertical="center"/>
    </xf>
    <xf numFmtId="164" fontId="18" fillId="2" borderId="1" xfId="0" applyNumberFormat="1" applyFont="1" applyFill="1" applyBorder="1" applyAlignment="1">
      <alignment vertical="center"/>
    </xf>
    <xf numFmtId="164" fontId="18" fillId="3" borderId="1" xfId="0" applyNumberFormat="1" applyFont="1" applyFill="1" applyBorder="1" applyAlignment="1">
      <alignment vertical="center"/>
    </xf>
    <xf numFmtId="0" fontId="19" fillId="3" borderId="1" xfId="0" applyFont="1" applyFill="1" applyBorder="1" applyAlignment="1">
      <alignment horizontal="center" vertical="center"/>
    </xf>
    <xf numFmtId="164" fontId="13" fillId="2" borderId="1" xfId="4" applyNumberFormat="1" applyFont="1" applyFill="1" applyBorder="1" applyAlignment="1">
      <alignment vertical="center"/>
    </xf>
    <xf numFmtId="0" fontId="14" fillId="0" borderId="1" xfId="1" applyFont="1" applyBorder="1" applyAlignment="1">
      <alignment horizontal="center" vertical="center"/>
    </xf>
    <xf numFmtId="0" fontId="14" fillId="0" borderId="0" xfId="0" applyFont="1" applyBorder="1" applyAlignment="1">
      <alignment horizontal="left" wrapText="1"/>
    </xf>
    <xf numFmtId="164" fontId="14" fillId="0" borderId="1" xfId="0" applyNumberFormat="1" applyFont="1" applyBorder="1" applyAlignment="1">
      <alignment horizontal="center" vertical="center" wrapText="1"/>
    </xf>
    <xf numFmtId="0" fontId="21" fillId="0" borderId="0" xfId="0" applyFont="1" applyAlignment="1">
      <alignment wrapText="1"/>
    </xf>
    <xf numFmtId="0" fontId="13" fillId="3" borderId="3" xfId="0" applyFont="1" applyFill="1" applyBorder="1" applyAlignment="1">
      <alignment vertical="center"/>
    </xf>
    <xf numFmtId="44" fontId="13" fillId="3" borderId="1" xfId="4" applyFont="1" applyFill="1" applyBorder="1" applyAlignment="1">
      <alignment vertical="center"/>
    </xf>
    <xf numFmtId="0" fontId="29" fillId="0" borderId="0" xfId="0" applyFont="1" applyAlignment="1">
      <alignment vertical="center"/>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31" fillId="0" borderId="0" xfId="0" applyFont="1" applyAlignment="1">
      <alignment wrapText="1"/>
    </xf>
    <xf numFmtId="0" fontId="14" fillId="0" borderId="1" xfId="2" applyFont="1" applyBorder="1" applyAlignment="1">
      <alignment horizontal="center" vertical="center" wrapText="1"/>
    </xf>
    <xf numFmtId="164" fontId="14" fillId="0" borderId="1" xfId="2" applyNumberFormat="1" applyFont="1" applyBorder="1" applyAlignment="1">
      <alignment horizontal="center" vertical="center" wrapText="1"/>
    </xf>
    <xf numFmtId="0" fontId="14" fillId="0" borderId="1" xfId="2" applyFont="1" applyBorder="1" applyAlignment="1">
      <alignment horizontal="center" vertical="center"/>
    </xf>
    <xf numFmtId="164" fontId="14" fillId="0" borderId="1" xfId="2" applyNumberFormat="1" applyFont="1" applyBorder="1" applyAlignment="1">
      <alignment horizontal="center" vertical="center"/>
    </xf>
    <xf numFmtId="0" fontId="0" fillId="0" borderId="0" xfId="0" applyAlignment="1">
      <alignment wrapText="1"/>
    </xf>
    <xf numFmtId="164" fontId="14" fillId="0" borderId="1" xfId="1" applyNumberFormat="1" applyFont="1" applyBorder="1" applyAlignment="1">
      <alignment horizontal="center" vertical="center"/>
    </xf>
    <xf numFmtId="9" fontId="14" fillId="0" borderId="1" xfId="1" applyNumberFormat="1" applyFont="1" applyBorder="1" applyAlignment="1">
      <alignment horizontal="center" vertical="center"/>
    </xf>
    <xf numFmtId="164" fontId="14" fillId="0" borderId="1" xfId="1" applyNumberFormat="1" applyFont="1" applyBorder="1" applyAlignment="1">
      <alignment horizontal="right" vertical="center"/>
    </xf>
    <xf numFmtId="164" fontId="14" fillId="0" borderId="1" xfId="1" applyNumberFormat="1" applyFont="1" applyBorder="1" applyAlignment="1">
      <alignment vertical="center"/>
    </xf>
    <xf numFmtId="0" fontId="6" fillId="3" borderId="1" xfId="0" applyFont="1" applyFill="1" applyBorder="1" applyAlignment="1">
      <alignment horizontal="left" vertical="top"/>
    </xf>
    <xf numFmtId="0" fontId="13" fillId="3" borderId="1" xfId="0" applyFont="1" applyFill="1" applyBorder="1" applyAlignment="1">
      <alignment horizontal="center" vertical="center"/>
    </xf>
    <xf numFmtId="0" fontId="13" fillId="3" borderId="1" xfId="0" applyFont="1" applyFill="1" applyBorder="1" applyAlignment="1">
      <alignment horizontal="right" vertical="center"/>
    </xf>
    <xf numFmtId="164" fontId="13" fillId="2" borderId="1" xfId="4" applyNumberFormat="1" applyFont="1" applyFill="1" applyBorder="1" applyAlignment="1">
      <alignment horizontal="right" vertical="center"/>
    </xf>
    <xf numFmtId="4" fontId="13" fillId="2" borderId="1" xfId="4" applyNumberFormat="1" applyFont="1" applyFill="1" applyBorder="1" applyAlignment="1">
      <alignment horizontal="center" vertical="center"/>
    </xf>
    <xf numFmtId="0" fontId="14" fillId="0" borderId="2" xfId="0" applyFont="1" applyBorder="1" applyAlignment="1">
      <alignment horizontal="center" vertical="center" wrapText="1"/>
    </xf>
    <xf numFmtId="0" fontId="33" fillId="0" borderId="2" xfId="0" applyFont="1" applyBorder="1" applyAlignment="1">
      <alignment vertical="center"/>
    </xf>
    <xf numFmtId="0" fontId="21" fillId="0" borderId="1" xfId="0" applyFont="1" applyBorder="1"/>
    <xf numFmtId="0" fontId="31" fillId="0" borderId="1" xfId="0" applyFont="1" applyBorder="1" applyAlignment="1">
      <alignment horizontal="center" vertical="center" wrapText="1"/>
    </xf>
    <xf numFmtId="164" fontId="0" fillId="0" borderId="0" xfId="0" applyNumberFormat="1"/>
    <xf numFmtId="0" fontId="31" fillId="2" borderId="1" xfId="0" applyFont="1" applyFill="1" applyBorder="1" applyAlignment="1">
      <alignment horizontal="center" vertical="center" wrapText="1"/>
    </xf>
    <xf numFmtId="0" fontId="10" fillId="2" borderId="0" xfId="1" applyFont="1" applyFill="1" applyBorder="1" applyAlignment="1">
      <alignment wrapText="1"/>
    </xf>
    <xf numFmtId="0" fontId="31" fillId="2" borderId="1" xfId="1" applyFont="1" applyFill="1" applyBorder="1" applyAlignment="1">
      <alignment horizontal="center" vertical="center"/>
    </xf>
    <xf numFmtId="0" fontId="31" fillId="2" borderId="2" xfId="1" applyFont="1" applyFill="1" applyBorder="1" applyAlignment="1">
      <alignment horizontal="center" vertical="center"/>
    </xf>
    <xf numFmtId="0" fontId="31" fillId="2" borderId="0" xfId="1" applyFont="1" applyFill="1" applyBorder="1" applyAlignment="1">
      <alignment horizontal="center"/>
    </xf>
    <xf numFmtId="164" fontId="14" fillId="2"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wrapText="1"/>
    </xf>
    <xf numFmtId="9" fontId="14" fillId="2" borderId="1"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1" xfId="1" applyFont="1" applyFill="1" applyBorder="1" applyAlignment="1">
      <alignment horizontal="center" vertical="center" wrapText="1"/>
    </xf>
    <xf numFmtId="9" fontId="13" fillId="2" borderId="1" xfId="1" applyNumberFormat="1" applyFont="1" applyFill="1" applyBorder="1" applyAlignment="1">
      <alignment horizontal="center" vertical="center"/>
    </xf>
    <xf numFmtId="0" fontId="14" fillId="2" borderId="2" xfId="1" applyFont="1" applyFill="1" applyBorder="1" applyAlignment="1">
      <alignment vertical="center"/>
    </xf>
    <xf numFmtId="43" fontId="14" fillId="2" borderId="1" xfId="1" applyNumberFormat="1" applyFont="1" applyFill="1" applyBorder="1" applyAlignment="1">
      <alignment vertical="center"/>
    </xf>
    <xf numFmtId="0" fontId="14" fillId="2" borderId="2" xfId="1" applyFont="1" applyFill="1" applyBorder="1" applyAlignment="1">
      <alignment horizontal="center" vertical="center" wrapText="1"/>
    </xf>
    <xf numFmtId="0" fontId="31" fillId="2" borderId="0" xfId="1" applyFont="1" applyFill="1" applyBorder="1" applyAlignment="1">
      <alignment wrapText="1"/>
    </xf>
    <xf numFmtId="0" fontId="31" fillId="0" borderId="1" xfId="1" applyFont="1" applyBorder="1" applyAlignment="1">
      <alignment horizontal="center" vertical="center"/>
    </xf>
    <xf numFmtId="0" fontId="31" fillId="0" borderId="1" xfId="1" applyNumberFormat="1" applyFont="1" applyBorder="1" applyAlignment="1">
      <alignment horizontal="center" vertical="center" wrapText="1"/>
    </xf>
    <xf numFmtId="0" fontId="31" fillId="0" borderId="1" xfId="1" applyFont="1" applyBorder="1" applyAlignment="1">
      <alignment horizontal="center" vertical="top"/>
    </xf>
    <xf numFmtId="0" fontId="31" fillId="0" borderId="0" xfId="1" applyFont="1" applyBorder="1" applyAlignment="1">
      <alignment horizontal="center"/>
    </xf>
    <xf numFmtId="9" fontId="14" fillId="0" borderId="1" xfId="1" applyNumberFormat="1" applyFont="1" applyBorder="1" applyAlignment="1">
      <alignment horizontal="center" vertical="center" wrapText="1"/>
    </xf>
    <xf numFmtId="164" fontId="14" fillId="0" borderId="1" xfId="1" applyNumberFormat="1" applyFont="1" applyBorder="1" applyAlignment="1">
      <alignment vertical="center" wrapText="1"/>
    </xf>
    <xf numFmtId="165" fontId="14" fillId="0" borderId="1" xfId="1" applyNumberFormat="1" applyFont="1" applyBorder="1" applyAlignment="1">
      <alignment vertical="center" wrapText="1"/>
    </xf>
    <xf numFmtId="0" fontId="14" fillId="0" borderId="2" xfId="1" applyFont="1" applyBorder="1" applyAlignment="1">
      <alignment vertical="center" wrapText="1"/>
    </xf>
    <xf numFmtId="0" fontId="14" fillId="0" borderId="1" xfId="1" applyFont="1" applyBorder="1" applyAlignment="1">
      <alignment vertical="center" wrapText="1"/>
    </xf>
    <xf numFmtId="0" fontId="14" fillId="0" borderId="2" xfId="1" applyFont="1" applyBorder="1" applyAlignment="1">
      <alignment horizontal="center" vertical="center" wrapText="1"/>
    </xf>
    <xf numFmtId="0" fontId="10" fillId="2" borderId="1" xfId="1" applyFont="1" applyFill="1" applyBorder="1" applyAlignment="1">
      <alignment horizontal="center" vertical="center"/>
    </xf>
    <xf numFmtId="0" fontId="31" fillId="2" borderId="0" xfId="1" applyFont="1" applyFill="1" applyAlignment="1">
      <alignment wrapText="1"/>
    </xf>
    <xf numFmtId="0" fontId="31" fillId="0" borderId="0" xfId="1" applyFont="1" applyAlignment="1">
      <alignment wrapText="1"/>
    </xf>
    <xf numFmtId="0" fontId="14" fillId="0" borderId="0" xfId="1" applyFont="1" applyAlignment="1">
      <alignment wrapText="1"/>
    </xf>
    <xf numFmtId="164" fontId="14" fillId="2" borderId="2" xfId="1" applyNumberFormat="1" applyFont="1" applyFill="1" applyBorder="1" applyAlignment="1">
      <alignment vertical="top" wrapText="1"/>
    </xf>
    <xf numFmtId="164" fontId="14" fillId="2" borderId="1" xfId="1" applyNumberFormat="1" applyFont="1" applyFill="1" applyBorder="1" applyAlignment="1">
      <alignment vertical="top" wrapText="1"/>
    </xf>
    <xf numFmtId="164" fontId="14" fillId="2" borderId="2" xfId="1" applyNumberFormat="1" applyFont="1" applyFill="1" applyBorder="1" applyAlignment="1">
      <alignment vertical="center" wrapText="1"/>
    </xf>
    <xf numFmtId="164" fontId="14" fillId="2" borderId="1" xfId="1" applyNumberFormat="1" applyFont="1" applyFill="1" applyBorder="1" applyAlignment="1">
      <alignment vertical="center" wrapText="1"/>
    </xf>
    <xf numFmtId="0" fontId="14" fillId="0" borderId="0" xfId="1" applyFont="1"/>
    <xf numFmtId="0" fontId="14" fillId="0" borderId="2" xfId="1" applyFont="1" applyBorder="1"/>
    <xf numFmtId="0" fontId="14" fillId="0" borderId="1" xfId="1" applyFont="1" applyBorder="1"/>
    <xf numFmtId="0" fontId="21" fillId="0" borderId="2" xfId="0" applyFont="1" applyBorder="1" applyAlignment="1">
      <alignment vertical="center"/>
    </xf>
    <xf numFmtId="0" fontId="21" fillId="0" borderId="1" xfId="0" applyFont="1" applyBorder="1" applyAlignment="1">
      <alignment vertical="center"/>
    </xf>
    <xf numFmtId="9" fontId="14" fillId="0" borderId="1" xfId="0" applyNumberFormat="1" applyFont="1" applyBorder="1" applyAlignment="1">
      <alignment horizontal="center" vertical="center"/>
    </xf>
    <xf numFmtId="7" fontId="14" fillId="0" borderId="1" xfId="0" applyNumberFormat="1" applyFont="1" applyBorder="1" applyAlignment="1">
      <alignment horizontal="center" vertical="center" wrapText="1"/>
    </xf>
    <xf numFmtId="39" fontId="14" fillId="0" borderId="1" xfId="0" applyNumberFormat="1" applyFont="1" applyBorder="1" applyAlignment="1">
      <alignment horizontal="center" vertical="center" wrapText="1"/>
    </xf>
    <xf numFmtId="0" fontId="14" fillId="0" borderId="2" xfId="0" applyFont="1" applyBorder="1" applyAlignment="1">
      <alignment wrapText="1"/>
    </xf>
    <xf numFmtId="0" fontId="14" fillId="0" borderId="1" xfId="0" applyFont="1" applyBorder="1" applyAlignment="1">
      <alignment wrapText="1"/>
    </xf>
    <xf numFmtId="0" fontId="35" fillId="0" borderId="1" xfId="0" applyFont="1" applyBorder="1" applyAlignment="1">
      <alignment horizontal="center" vertical="center"/>
    </xf>
    <xf numFmtId="164" fontId="14" fillId="0" borderId="1" xfId="0" applyNumberFormat="1" applyFont="1" applyBorder="1" applyAlignment="1">
      <alignment vertical="center"/>
    </xf>
    <xf numFmtId="0" fontId="14" fillId="0" borderId="2" xfId="0" applyFont="1" applyBorder="1" applyAlignment="1"/>
    <xf numFmtId="0" fontId="14" fillId="0" borderId="1" xfId="0" applyFont="1" applyBorder="1" applyAlignment="1"/>
    <xf numFmtId="0" fontId="14" fillId="0" borderId="1" xfId="1" applyFont="1" applyBorder="1" applyAlignment="1">
      <alignment wrapText="1"/>
    </xf>
    <xf numFmtId="3" fontId="14" fillId="0" borderId="1" xfId="1" applyNumberFormat="1" applyFont="1" applyBorder="1" applyAlignment="1">
      <alignment horizontal="center" vertical="center" wrapText="1"/>
    </xf>
    <xf numFmtId="0" fontId="14" fillId="0" borderId="2" xfId="0" applyFont="1" applyBorder="1" applyAlignment="1">
      <alignment vertical="center"/>
    </xf>
    <xf numFmtId="0" fontId="14" fillId="0" borderId="1" xfId="0" applyFont="1" applyBorder="1" applyAlignment="1">
      <alignment vertical="center"/>
    </xf>
    <xf numFmtId="0" fontId="14" fillId="0" borderId="2" xfId="1" applyFont="1" applyBorder="1" applyAlignment="1">
      <alignment wrapText="1"/>
    </xf>
    <xf numFmtId="0" fontId="14" fillId="2" borderId="1" xfId="1" applyFont="1" applyFill="1" applyBorder="1" applyAlignment="1">
      <alignment wrapText="1"/>
    </xf>
    <xf numFmtId="0" fontId="14" fillId="2" borderId="2" xfId="1" applyFont="1" applyFill="1" applyBorder="1" applyAlignment="1">
      <alignment wrapText="1"/>
    </xf>
    <xf numFmtId="0" fontId="21" fillId="0" borderId="2" xfId="0" applyFont="1" applyBorder="1"/>
    <xf numFmtId="0" fontId="20" fillId="0" borderId="1" xfId="0" applyFont="1" applyBorder="1" applyAlignment="1">
      <alignment vertical="center"/>
    </xf>
    <xf numFmtId="0" fontId="14" fillId="2"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xf>
    <xf numFmtId="9" fontId="14" fillId="2" borderId="1" xfId="1" applyNumberFormat="1" applyFont="1" applyFill="1" applyBorder="1" applyAlignment="1">
      <alignment horizontal="center" vertical="center"/>
    </xf>
    <xf numFmtId="0" fontId="14" fillId="2" borderId="3" xfId="1" applyNumberFormat="1" applyFont="1" applyFill="1" applyBorder="1" applyAlignment="1">
      <alignment horizontal="center" vertical="center" wrapText="1"/>
    </xf>
    <xf numFmtId="0" fontId="36" fillId="0" borderId="0" xfId="0" applyFont="1"/>
    <xf numFmtId="40" fontId="14" fillId="0" borderId="1" xfId="0" applyNumberFormat="1" applyFont="1" applyBorder="1" applyAlignment="1">
      <alignment horizontal="center" vertical="center" wrapText="1"/>
    </xf>
    <xf numFmtId="0" fontId="14" fillId="0" borderId="2" xfId="0" applyFont="1" applyBorder="1"/>
    <xf numFmtId="0" fontId="14" fillId="0" borderId="1" xfId="0" applyFont="1" applyBorder="1"/>
    <xf numFmtId="0" fontId="14" fillId="0" borderId="0" xfId="0" applyFont="1"/>
    <xf numFmtId="0" fontId="14" fillId="0" borderId="0" xfId="1" applyFont="1" applyBorder="1" applyAlignment="1">
      <alignment horizontal="center" vertical="center"/>
    </xf>
    <xf numFmtId="3" fontId="14" fillId="0" borderId="1" xfId="0" applyNumberFormat="1" applyFont="1" applyBorder="1" applyAlignment="1">
      <alignment horizontal="center" vertical="center"/>
    </xf>
    <xf numFmtId="164" fontId="14" fillId="0" borderId="1" xfId="0" applyNumberFormat="1" applyFont="1" applyBorder="1" applyAlignment="1">
      <alignment horizontal="right" vertical="center"/>
    </xf>
    <xf numFmtId="164" fontId="13" fillId="0" borderId="1" xfId="0" applyNumberFormat="1" applyFont="1" applyBorder="1" applyAlignment="1">
      <alignment horizontal="right" vertical="center"/>
    </xf>
    <xf numFmtId="0" fontId="13" fillId="0" borderId="1" xfId="0" applyFont="1" applyBorder="1" applyAlignment="1">
      <alignment horizontal="center" vertical="center"/>
    </xf>
    <xf numFmtId="0" fontId="6" fillId="3" borderId="2" xfId="0" applyFont="1" applyFill="1" applyBorder="1" applyAlignment="1">
      <alignment horizontal="left" vertical="top"/>
    </xf>
    <xf numFmtId="166" fontId="14" fillId="0" borderId="1" xfId="1" applyNumberFormat="1" applyFont="1" applyBorder="1" applyAlignment="1">
      <alignment horizontal="center" vertical="center"/>
    </xf>
    <xf numFmtId="0" fontId="31" fillId="0" borderId="1" xfId="0" applyFont="1" applyBorder="1" applyAlignment="1">
      <alignment horizontal="center" vertical="center"/>
    </xf>
    <xf numFmtId="164" fontId="38" fillId="0" borderId="1" xfId="1" applyNumberFormat="1" applyFont="1" applyBorder="1" applyAlignment="1">
      <alignment horizontal="center" vertical="center"/>
    </xf>
    <xf numFmtId="0" fontId="20" fillId="0" borderId="2" xfId="0" applyFont="1" applyBorder="1" applyAlignment="1">
      <alignment vertical="center"/>
    </xf>
    <xf numFmtId="0" fontId="14" fillId="0" borderId="3" xfId="1" applyFont="1" applyBorder="1" applyAlignment="1">
      <alignment horizontal="center" vertical="center"/>
    </xf>
    <xf numFmtId="0" fontId="14" fillId="0" borderId="0" xfId="0" applyFont="1" applyBorder="1" applyAlignment="1">
      <alignment horizontal="center" vertical="center"/>
    </xf>
    <xf numFmtId="0" fontId="33" fillId="0" borderId="1" xfId="0" applyFont="1" applyBorder="1"/>
    <xf numFmtId="0" fontId="38" fillId="0" borderId="2" xfId="2" applyFont="1" applyBorder="1" applyAlignment="1">
      <alignment wrapText="1"/>
    </xf>
    <xf numFmtId="164" fontId="14" fillId="0" borderId="4" xfId="2" applyNumberFormat="1" applyFont="1" applyBorder="1" applyAlignment="1">
      <alignment horizontal="center" vertical="center" wrapText="1"/>
    </xf>
    <xf numFmtId="0" fontId="38" fillId="0" borderId="6" xfId="2" applyFont="1" applyBorder="1" applyAlignment="1">
      <alignment wrapText="1"/>
    </xf>
    <xf numFmtId="164" fontId="35"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0" fontId="33" fillId="0" borderId="1" xfId="0" applyFont="1" applyBorder="1" applyAlignment="1">
      <alignment vertical="center"/>
    </xf>
    <xf numFmtId="164" fontId="43" fillId="0" borderId="1" xfId="0" applyNumberFormat="1" applyFont="1" applyBorder="1" applyAlignment="1">
      <alignment horizontal="center" vertical="center"/>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5" fillId="3" borderId="9"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0" borderId="9" xfId="0" applyFont="1" applyBorder="1" applyAlignment="1">
      <alignment horizontal="center" vertical="center" wrapText="1"/>
    </xf>
    <xf numFmtId="3" fontId="45" fillId="0" borderId="9"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vertical="center" wrapText="1"/>
    </xf>
    <xf numFmtId="164" fontId="14" fillId="0" borderId="2" xfId="0" applyNumberFormat="1" applyFont="1" applyBorder="1" applyAlignment="1">
      <alignment vertical="center"/>
    </xf>
    <xf numFmtId="164" fontId="47" fillId="0" borderId="12" xfId="0" applyNumberFormat="1" applyFont="1" applyBorder="1" applyAlignment="1">
      <alignment vertical="center" wrapText="1"/>
    </xf>
    <xf numFmtId="0" fontId="45" fillId="3" borderId="13" xfId="0" applyFont="1" applyFill="1" applyBorder="1" applyAlignment="1">
      <alignment horizontal="center" vertical="center" wrapText="1"/>
    </xf>
    <xf numFmtId="164" fontId="14" fillId="0" borderId="14" xfId="0" applyNumberFormat="1" applyFont="1" applyBorder="1" applyAlignment="1">
      <alignment vertical="center"/>
    </xf>
    <xf numFmtId="164" fontId="47" fillId="0" borderId="13" xfId="0" applyNumberFormat="1" applyFont="1" applyBorder="1" applyAlignment="1">
      <alignment vertical="center" wrapText="1"/>
    </xf>
    <xf numFmtId="164" fontId="14" fillId="0" borderId="3" xfId="0" applyNumberFormat="1" applyFont="1" applyBorder="1" applyAlignment="1">
      <alignment vertical="center"/>
    </xf>
    <xf numFmtId="0" fontId="44" fillId="0" borderId="15" xfId="0" applyFont="1" applyBorder="1" applyAlignment="1">
      <alignment vertical="center" wrapText="1"/>
    </xf>
    <xf numFmtId="0" fontId="45" fillId="0" borderId="1" xfId="0" applyFont="1" applyBorder="1" applyAlignment="1">
      <alignment horizontal="center" vertical="center" wrapText="1"/>
    </xf>
    <xf numFmtId="0" fontId="45" fillId="3" borderId="16" xfId="0" applyFont="1" applyFill="1" applyBorder="1" applyAlignment="1">
      <alignment horizontal="center" vertical="center" wrapText="1"/>
    </xf>
    <xf numFmtId="0" fontId="46" fillId="0" borderId="1" xfId="0" applyFont="1" applyBorder="1" applyAlignment="1">
      <alignment horizontal="center" vertical="center" wrapText="1"/>
    </xf>
    <xf numFmtId="0" fontId="44" fillId="0" borderId="1" xfId="0" applyFont="1" applyBorder="1" applyAlignment="1">
      <alignment horizontal="right" vertical="center" wrapText="1"/>
    </xf>
    <xf numFmtId="0" fontId="45" fillId="0" borderId="0" xfId="0" applyFont="1" applyBorder="1" applyAlignment="1">
      <alignment horizontal="center" vertical="center" wrapText="1"/>
    </xf>
    <xf numFmtId="164" fontId="14" fillId="0" borderId="0" xfId="0" applyNumberFormat="1" applyFont="1" applyBorder="1" applyAlignment="1">
      <alignment vertical="center"/>
    </xf>
    <xf numFmtId="0" fontId="0" fillId="4" borderId="0" xfId="0" applyFill="1"/>
    <xf numFmtId="164" fontId="43" fillId="4" borderId="1" xfId="0" applyNumberFormat="1" applyFont="1" applyFill="1" applyBorder="1" applyAlignment="1">
      <alignment horizontal="center" vertical="center"/>
    </xf>
    <xf numFmtId="164" fontId="0" fillId="4" borderId="0" xfId="0" applyNumberFormat="1" applyFill="1"/>
    <xf numFmtId="0" fontId="44" fillId="0" borderId="0" xfId="0" applyFont="1" applyBorder="1" applyAlignment="1">
      <alignment horizontal="right" vertical="center" wrapText="1"/>
    </xf>
    <xf numFmtId="0" fontId="44" fillId="0" borderId="0" xfId="0" applyFont="1" applyBorder="1" applyAlignment="1">
      <alignment vertical="center" wrapText="1"/>
    </xf>
    <xf numFmtId="164" fontId="47" fillId="0" borderId="0" xfId="0" applyNumberFormat="1" applyFont="1" applyBorder="1" applyAlignment="1">
      <alignment vertical="center" wrapText="1"/>
    </xf>
    <xf numFmtId="0" fontId="0" fillId="4" borderId="0" xfId="0" applyFill="1" applyAlignment="1">
      <alignment wrapText="1"/>
    </xf>
    <xf numFmtId="0" fontId="0" fillId="3" borderId="0" xfId="0" applyFill="1"/>
    <xf numFmtId="0" fontId="42" fillId="3" borderId="0" xfId="0" applyFont="1" applyFill="1"/>
    <xf numFmtId="0" fontId="42" fillId="4" borderId="0" xfId="0" applyFont="1" applyFill="1"/>
    <xf numFmtId="0" fontId="14" fillId="5" borderId="1" xfId="1" applyFont="1" applyFill="1" applyBorder="1" applyAlignment="1">
      <alignment horizontal="center" vertical="center"/>
    </xf>
    <xf numFmtId="0" fontId="14" fillId="5" borderId="1" xfId="1" applyFont="1" applyFill="1" applyBorder="1" applyAlignment="1">
      <alignment horizontal="left" vertical="center" wrapText="1"/>
    </xf>
    <xf numFmtId="0" fontId="14" fillId="5" borderId="1" xfId="1" applyFont="1" applyFill="1" applyBorder="1" applyAlignment="1">
      <alignment horizontal="center" vertical="center" wrapText="1"/>
    </xf>
    <xf numFmtId="164" fontId="14" fillId="5" borderId="1" xfId="1" applyNumberFormat="1" applyFont="1" applyFill="1" applyBorder="1" applyAlignment="1">
      <alignment horizontal="center" vertical="center" wrapText="1"/>
    </xf>
    <xf numFmtId="9" fontId="14" fillId="5" borderId="1" xfId="1" applyNumberFormat="1" applyFont="1" applyFill="1" applyBorder="1" applyAlignment="1">
      <alignment horizontal="center" vertical="center" wrapText="1"/>
    </xf>
    <xf numFmtId="0" fontId="14" fillId="5" borderId="0" xfId="1" applyFont="1" applyFill="1" applyAlignment="1">
      <alignment wrapText="1"/>
    </xf>
    <xf numFmtId="0" fontId="16" fillId="5" borderId="0" xfId="1" applyFont="1" applyFill="1" applyAlignment="1">
      <alignment wrapTex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4" fillId="5" borderId="1" xfId="0" applyFont="1" applyFill="1" applyBorder="1" applyAlignment="1">
      <alignment horizontal="left" vertical="top" wrapText="1"/>
    </xf>
    <xf numFmtId="3" fontId="14" fillId="5" borderId="1" xfId="0" applyNumberFormat="1" applyFont="1" applyFill="1" applyBorder="1" applyAlignment="1">
      <alignment horizontal="center" vertical="center"/>
    </xf>
    <xf numFmtId="164" fontId="14" fillId="5" borderId="1" xfId="0" applyNumberFormat="1" applyFont="1" applyFill="1" applyBorder="1" applyAlignment="1">
      <alignment horizontal="right" vertical="center"/>
    </xf>
    <xf numFmtId="9" fontId="14" fillId="5" borderId="1" xfId="0" applyNumberFormat="1" applyFont="1" applyFill="1" applyBorder="1" applyAlignment="1">
      <alignment horizontal="center" vertical="center"/>
    </xf>
    <xf numFmtId="166" fontId="14" fillId="5" borderId="1" xfId="0" applyNumberFormat="1" applyFont="1" applyFill="1" applyBorder="1" applyAlignment="1">
      <alignment horizontal="center" vertical="center"/>
    </xf>
    <xf numFmtId="0" fontId="14" fillId="5" borderId="0" xfId="0" applyFont="1" applyFill="1"/>
    <xf numFmtId="0" fontId="17" fillId="5" borderId="0" xfId="0" applyFont="1" applyFill="1"/>
    <xf numFmtId="0" fontId="10" fillId="5" borderId="1" xfId="0" applyFont="1" applyFill="1" applyBorder="1" applyAlignment="1">
      <alignment horizontal="center" vertical="center" wrapText="1"/>
    </xf>
    <xf numFmtId="0" fontId="14" fillId="5" borderId="1" xfId="0" applyFont="1" applyFill="1" applyBorder="1" applyAlignment="1">
      <alignment vertical="top" wrapText="1"/>
    </xf>
    <xf numFmtId="4" fontId="14" fillId="5" borderId="1" xfId="4" applyNumberFormat="1" applyFont="1" applyFill="1" applyBorder="1" applyAlignment="1">
      <alignment horizontal="center" vertical="center"/>
    </xf>
    <xf numFmtId="9" fontId="14" fillId="5" borderId="1" xfId="4" applyNumberFormat="1" applyFont="1" applyFill="1" applyBorder="1" applyAlignment="1">
      <alignment horizontal="center" vertical="center"/>
    </xf>
    <xf numFmtId="164" fontId="14" fillId="5" borderId="1" xfId="4" applyNumberFormat="1" applyFont="1" applyFill="1" applyBorder="1" applyAlignment="1">
      <alignment horizontal="center" vertical="center"/>
    </xf>
    <xf numFmtId="0" fontId="21" fillId="5" borderId="0" xfId="0" applyFont="1" applyFill="1" applyAlignment="1">
      <alignment vertical="center"/>
    </xf>
    <xf numFmtId="0" fontId="13" fillId="5" borderId="1" xfId="1" applyFont="1" applyFill="1" applyBorder="1" applyAlignment="1">
      <alignment vertical="top" wrapText="1"/>
    </xf>
    <xf numFmtId="0" fontId="10" fillId="5" borderId="1" xfId="1" applyFont="1" applyFill="1" applyBorder="1" applyAlignment="1">
      <alignment horizontal="center" vertical="center"/>
    </xf>
    <xf numFmtId="0" fontId="31" fillId="5" borderId="1" xfId="0"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43" fontId="10" fillId="5" borderId="1" xfId="1" applyNumberFormat="1" applyFont="1" applyFill="1" applyBorder="1" applyAlignment="1">
      <alignment horizontal="center" vertical="center" wrapText="1"/>
    </xf>
    <xf numFmtId="0" fontId="10" fillId="5" borderId="1" xfId="1" applyFont="1" applyFill="1" applyBorder="1" applyAlignment="1">
      <alignment horizontal="center" vertical="center" wrapText="1"/>
    </xf>
    <xf numFmtId="0" fontId="31" fillId="5" borderId="0" xfId="1" applyFont="1" applyFill="1" applyAlignment="1">
      <alignment wrapText="1"/>
    </xf>
    <xf numFmtId="0" fontId="9" fillId="5" borderId="0" xfId="1" applyFont="1" applyFill="1" applyAlignment="1">
      <alignment wrapText="1"/>
    </xf>
    <xf numFmtId="0" fontId="31" fillId="5" borderId="1" xfId="1" applyFont="1" applyFill="1" applyBorder="1" applyAlignment="1">
      <alignment horizontal="center" vertical="center"/>
    </xf>
    <xf numFmtId="0" fontId="31" fillId="5" borderId="1" xfId="1" applyNumberFormat="1" applyFont="1" applyFill="1" applyBorder="1" applyAlignment="1">
      <alignment horizontal="center" vertical="center" wrapText="1"/>
    </xf>
    <xf numFmtId="0" fontId="31" fillId="5" borderId="1" xfId="1" applyFont="1" applyFill="1" applyBorder="1" applyAlignment="1">
      <alignment horizontal="center" vertical="top"/>
    </xf>
    <xf numFmtId="0" fontId="36" fillId="5" borderId="0" xfId="1" applyFont="1" applyFill="1" applyAlignment="1">
      <alignment wrapText="1"/>
    </xf>
    <xf numFmtId="0" fontId="5" fillId="5" borderId="0" xfId="1" applyFont="1" applyFill="1" applyAlignment="1">
      <alignment wrapText="1"/>
    </xf>
    <xf numFmtId="0" fontId="10" fillId="5" borderId="1" xfId="0" applyFont="1" applyFill="1" applyBorder="1" applyAlignment="1">
      <alignment horizontal="center" vertical="center"/>
    </xf>
    <xf numFmtId="164" fontId="10" fillId="5" borderId="1" xfId="0" applyNumberFormat="1" applyFont="1" applyFill="1" applyBorder="1" applyAlignment="1">
      <alignment horizontal="center" vertical="center" wrapText="1"/>
    </xf>
    <xf numFmtId="43" fontId="10" fillId="5" borderId="1" xfId="0" applyNumberFormat="1" applyFont="1" applyFill="1" applyBorder="1" applyAlignment="1">
      <alignment horizontal="center" vertical="center" wrapText="1"/>
    </xf>
    <xf numFmtId="0" fontId="24" fillId="5" borderId="17" xfId="0" applyFont="1" applyFill="1" applyBorder="1" applyAlignment="1">
      <alignment horizontal="center" vertical="center" wrapText="1"/>
    </xf>
    <xf numFmtId="0" fontId="31" fillId="5" borderId="0" xfId="0" applyFont="1" applyFill="1"/>
    <xf numFmtId="0" fontId="11" fillId="5" borderId="0" xfId="0" applyFont="1" applyFill="1"/>
    <xf numFmtId="0" fontId="31" fillId="5" borderId="1" xfId="0" applyFont="1" applyFill="1" applyBorder="1" applyAlignment="1">
      <alignment horizontal="center" vertical="center"/>
    </xf>
    <xf numFmtId="0" fontId="13" fillId="5" borderId="1" xfId="1" applyFont="1" applyFill="1" applyBorder="1" applyAlignment="1">
      <alignment horizontal="left" vertical="top" wrapText="1"/>
    </xf>
    <xf numFmtId="0" fontId="14" fillId="5" borderId="1" xfId="1" applyFont="1" applyFill="1" applyBorder="1" applyAlignment="1">
      <alignment horizontal="left" vertical="top" wrapText="1"/>
    </xf>
    <xf numFmtId="0" fontId="36" fillId="5" borderId="0" xfId="0" applyFont="1" applyFill="1"/>
    <xf numFmtId="0" fontId="28" fillId="5" borderId="0" xfId="0" applyFont="1" applyFill="1"/>
    <xf numFmtId="0" fontId="14" fillId="5" borderId="1" xfId="2" applyFont="1" applyFill="1" applyBorder="1" applyAlignment="1">
      <alignment horizontal="center" vertical="center" wrapText="1"/>
    </xf>
    <xf numFmtId="0" fontId="14" fillId="5" borderId="1" xfId="2" applyFont="1" applyFill="1" applyBorder="1" applyAlignment="1">
      <alignment vertical="top" wrapText="1"/>
    </xf>
    <xf numFmtId="0" fontId="14" fillId="5" borderId="1" xfId="2" applyNumberFormat="1" applyFont="1" applyFill="1" applyBorder="1" applyAlignment="1">
      <alignment horizontal="center" vertical="center" wrapText="1"/>
    </xf>
    <xf numFmtId="164" fontId="14" fillId="5" borderId="1" xfId="2" applyNumberFormat="1" applyFont="1" applyFill="1" applyBorder="1" applyAlignment="1">
      <alignment horizontal="center" vertical="center" wrapText="1"/>
    </xf>
    <xf numFmtId="9" fontId="14" fillId="5" borderId="1" xfId="2" applyNumberFormat="1" applyFont="1" applyFill="1" applyBorder="1" applyAlignment="1">
      <alignment horizontal="center" vertical="center" wrapText="1"/>
    </xf>
    <xf numFmtId="164" fontId="14" fillId="5" borderId="2" xfId="2" applyNumberFormat="1" applyFont="1" applyFill="1" applyBorder="1" applyAlignment="1">
      <alignment horizontal="center" vertical="center" wrapText="1"/>
    </xf>
    <xf numFmtId="0" fontId="33" fillId="5" borderId="0" xfId="0" applyFont="1" applyFill="1"/>
    <xf numFmtId="0" fontId="0" fillId="5" borderId="0" xfId="0" applyFill="1"/>
    <xf numFmtId="0" fontId="14" fillId="5" borderId="1" xfId="2" applyFont="1" applyFill="1" applyBorder="1" applyAlignment="1">
      <alignment horizontal="center" vertical="center"/>
    </xf>
    <xf numFmtId="164" fontId="14" fillId="5" borderId="1" xfId="2" applyNumberFormat="1" applyFont="1" applyFill="1" applyBorder="1" applyAlignment="1">
      <alignment horizontal="center" vertical="center"/>
    </xf>
    <xf numFmtId="9" fontId="14" fillId="5" borderId="1" xfId="2" applyNumberFormat="1" applyFont="1" applyFill="1" applyBorder="1" applyAlignment="1">
      <alignment horizontal="center" vertical="center"/>
    </xf>
    <xf numFmtId="0" fontId="6" fillId="5" borderId="1" xfId="0" applyFont="1" applyFill="1" applyBorder="1" applyAlignment="1">
      <alignment horizontal="left" vertical="top"/>
    </xf>
    <xf numFmtId="164" fontId="50" fillId="0" borderId="0" xfId="0" applyNumberFormat="1" applyFont="1"/>
    <xf numFmtId="0" fontId="33" fillId="5" borderId="1" xfId="0" applyFont="1" applyFill="1" applyBorder="1"/>
    <xf numFmtId="0" fontId="24" fillId="5" borderId="18" xfId="0" applyFont="1" applyFill="1" applyBorder="1" applyAlignment="1">
      <alignment horizontal="center" vertical="center" wrapText="1"/>
    </xf>
    <xf numFmtId="0" fontId="24" fillId="5" borderId="19" xfId="0" applyFont="1" applyFill="1" applyBorder="1" applyAlignment="1">
      <alignment vertical="center" wrapText="1"/>
    </xf>
    <xf numFmtId="0" fontId="35" fillId="5" borderId="18"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9" fillId="5" borderId="0" xfId="0" applyFont="1" applyFill="1"/>
    <xf numFmtId="0" fontId="32" fillId="5" borderId="0" xfId="0" applyFont="1" applyFill="1"/>
    <xf numFmtId="0" fontId="24"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0" xfId="0" applyFont="1" applyFill="1" applyAlignment="1">
      <alignment horizontal="center"/>
    </xf>
    <xf numFmtId="0" fontId="30" fillId="5" borderId="0" xfId="0" applyFont="1" applyFill="1" applyAlignment="1">
      <alignment horizontal="center"/>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9" fontId="14" fillId="5" borderId="1" xfId="3" applyNumberFormat="1" applyFont="1" applyFill="1" applyBorder="1" applyAlignment="1">
      <alignment horizontal="center" vertical="center" wrapText="1"/>
    </xf>
    <xf numFmtId="164" fontId="14" fillId="5" borderId="1" xfId="0" applyNumberFormat="1" applyFont="1" applyFill="1" applyBorder="1" applyAlignment="1">
      <alignment vertical="center"/>
    </xf>
    <xf numFmtId="0" fontId="14" fillId="5" borderId="1" xfId="0" applyFont="1" applyFill="1" applyBorder="1"/>
    <xf numFmtId="0" fontId="14" fillId="5" borderId="2" xfId="0" applyFont="1" applyFill="1" applyBorder="1"/>
    <xf numFmtId="0" fontId="18" fillId="5" borderId="3" xfId="0" applyFont="1" applyFill="1" applyBorder="1" applyAlignment="1">
      <alignment vertical="center"/>
    </xf>
    <xf numFmtId="0" fontId="19" fillId="5" borderId="1" xfId="0" applyFont="1" applyFill="1" applyBorder="1" applyAlignment="1">
      <alignment horizontal="center" vertical="center"/>
    </xf>
    <xf numFmtId="0" fontId="19" fillId="5" borderId="1" xfId="0" applyFont="1" applyFill="1" applyBorder="1" applyAlignment="1">
      <alignment vertical="center"/>
    </xf>
    <xf numFmtId="164" fontId="18" fillId="5" borderId="1" xfId="4" applyNumberFormat="1" applyFont="1" applyFill="1" applyBorder="1" applyAlignment="1">
      <alignment vertical="center"/>
    </xf>
    <xf numFmtId="164" fontId="18" fillId="5" borderId="1" xfId="0" applyNumberFormat="1" applyFont="1" applyFill="1" applyBorder="1" applyAlignment="1">
      <alignment vertical="center"/>
    </xf>
    <xf numFmtId="164" fontId="18" fillId="5" borderId="1" xfId="4" applyNumberFormat="1" applyFont="1" applyFill="1" applyBorder="1" applyAlignment="1">
      <alignment horizontal="center" vertical="center"/>
    </xf>
    <xf numFmtId="164" fontId="18" fillId="5" borderId="2" xfId="0" applyNumberFormat="1" applyFont="1" applyFill="1" applyBorder="1" applyAlignment="1">
      <alignment vertical="center"/>
    </xf>
    <xf numFmtId="0" fontId="33" fillId="5" borderId="2" xfId="0" applyFont="1" applyFill="1" applyBorder="1"/>
    <xf numFmtId="0" fontId="45" fillId="0" borderId="13" xfId="0" applyFont="1" applyBorder="1" applyAlignment="1">
      <alignment horizontal="center" vertical="center" wrapText="1"/>
    </xf>
    <xf numFmtId="0" fontId="45" fillId="0" borderId="11" xfId="0" applyFont="1" applyBorder="1" applyAlignment="1">
      <alignment horizontal="center" vertical="center" wrapText="1"/>
    </xf>
    <xf numFmtId="0" fontId="14" fillId="0" borderId="1" xfId="1" applyFont="1" applyBorder="1" applyAlignment="1">
      <alignment horizontal="left" vertical="center" wrapText="1"/>
    </xf>
    <xf numFmtId="0" fontId="13" fillId="0" borderId="1" xfId="0" applyFont="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1" applyNumberFormat="1" applyFont="1" applyFill="1" applyBorder="1" applyAlignment="1">
      <alignment vertical="top" wrapText="1"/>
    </xf>
    <xf numFmtId="0" fontId="3" fillId="6" borderId="0" xfId="1" applyFont="1" applyFill="1"/>
    <xf numFmtId="0" fontId="5" fillId="6" borderId="0" xfId="1" applyFont="1" applyFill="1"/>
    <xf numFmtId="0" fontId="25" fillId="6" borderId="0" xfId="0" applyFont="1" applyFill="1"/>
    <xf numFmtId="0" fontId="4" fillId="6" borderId="0" xfId="1" applyFont="1" applyFill="1" applyAlignment="1">
      <alignment wrapText="1"/>
    </xf>
    <xf numFmtId="0" fontId="54" fillId="0" borderId="1" xfId="0" applyFont="1" applyBorder="1"/>
    <xf numFmtId="0" fontId="51" fillId="0" borderId="0" xfId="1" applyFont="1"/>
    <xf numFmtId="0" fontId="54" fillId="0" borderId="2" xfId="0" applyFont="1" applyBorder="1"/>
    <xf numFmtId="0" fontId="31" fillId="7" borderId="2" xfId="1" applyFont="1" applyFill="1" applyBorder="1" applyAlignment="1">
      <alignment horizontal="center" vertical="center"/>
    </xf>
    <xf numFmtId="0" fontId="31" fillId="7" borderId="1" xfId="1" applyFont="1" applyFill="1" applyBorder="1" applyAlignment="1">
      <alignment horizontal="center" vertical="center"/>
    </xf>
    <xf numFmtId="164"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0" fontId="6" fillId="0" borderId="1" xfId="0" applyFont="1" applyBorder="1" applyAlignment="1">
      <alignment horizontal="left" vertical="top"/>
    </xf>
    <xf numFmtId="0" fontId="35" fillId="7" borderId="20" xfId="1" applyFont="1" applyFill="1" applyBorder="1" applyAlignment="1">
      <alignment horizontal="center" vertical="center"/>
    </xf>
    <xf numFmtId="164" fontId="55" fillId="0" borderId="0" xfId="1" applyNumberFormat="1" applyFont="1" applyAlignment="1">
      <alignment horizontal="center" vertical="center" wrapText="1"/>
    </xf>
    <xf numFmtId="0" fontId="0" fillId="0" borderId="0" xfId="0" applyAlignment="1">
      <alignment vertical="center"/>
    </xf>
    <xf numFmtId="0" fontId="10" fillId="7" borderId="1" xfId="1" applyFont="1" applyFill="1" applyBorder="1" applyAlignment="1">
      <alignment horizontal="center" vertical="center"/>
    </xf>
    <xf numFmtId="0" fontId="10" fillId="7" borderId="1" xfId="0"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43" fontId="10" fillId="7" borderId="1" xfId="1"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0" fontId="10" fillId="7" borderId="2" xfId="1" applyFont="1" applyFill="1" applyBorder="1" applyAlignment="1">
      <alignment horizontal="center" vertical="center" wrapText="1"/>
    </xf>
    <xf numFmtId="0" fontId="9" fillId="7" borderId="0" xfId="1" applyFont="1" applyFill="1" applyAlignment="1">
      <alignment wrapText="1"/>
    </xf>
    <xf numFmtId="0" fontId="14" fillId="7" borderId="1" xfId="1" applyFont="1" applyFill="1" applyBorder="1" applyAlignment="1">
      <alignment horizontal="center" vertical="center" wrapText="1"/>
    </xf>
    <xf numFmtId="0" fontId="14" fillId="7" borderId="2" xfId="1" applyFont="1" applyFill="1" applyBorder="1" applyAlignment="1">
      <alignment horizontal="center" vertical="center" wrapText="1"/>
    </xf>
    <xf numFmtId="0" fontId="31" fillId="7" borderId="1" xfId="0" applyFont="1" applyFill="1" applyBorder="1" applyAlignment="1">
      <alignment horizontal="center" vertical="center" wrapText="1"/>
    </xf>
    <xf numFmtId="164" fontId="13" fillId="7" borderId="1" xfId="0" applyNumberFormat="1" applyFont="1" applyFill="1" applyBorder="1" applyAlignment="1">
      <alignment vertical="center"/>
    </xf>
    <xf numFmtId="164" fontId="60" fillId="0" borderId="0" xfId="0" applyNumberFormat="1" applyFont="1" applyBorder="1" applyAlignment="1">
      <alignment horizontal="center" vertical="center" wrapText="1"/>
    </xf>
    <xf numFmtId="0" fontId="21" fillId="0" borderId="0" xfId="0" applyFont="1" applyAlignment="1">
      <alignment vertical="top"/>
    </xf>
    <xf numFmtId="0" fontId="60" fillId="0" borderId="0" xfId="0" applyFont="1"/>
    <xf numFmtId="0" fontId="52" fillId="0" borderId="1" xfId="0" applyFont="1" applyBorder="1" applyAlignment="1">
      <alignment horizontal="center" vertical="center"/>
    </xf>
    <xf numFmtId="0" fontId="25" fillId="0" borderId="0" xfId="0" applyFont="1" applyFill="1"/>
    <xf numFmtId="0" fontId="9" fillId="0" borderId="0" xfId="1" applyFont="1" applyFill="1" applyAlignment="1">
      <alignment wrapText="1"/>
    </xf>
    <xf numFmtId="4" fontId="14" fillId="0" borderId="1" xfId="4"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9" fontId="14" fillId="0" borderId="1" xfId="4" applyNumberFormat="1" applyFont="1" applyFill="1" applyBorder="1" applyAlignment="1">
      <alignment horizontal="center" vertical="center"/>
    </xf>
    <xf numFmtId="164" fontId="14" fillId="0" borderId="1" xfId="4" applyNumberFormat="1" applyFont="1" applyFill="1" applyBorder="1" applyAlignment="1">
      <alignment horizontal="center" vertical="center"/>
    </xf>
    <xf numFmtId="0" fontId="14" fillId="0" borderId="1" xfId="0" applyFont="1" applyFill="1" applyBorder="1"/>
    <xf numFmtId="0" fontId="14" fillId="0" borderId="2" xfId="0" applyFont="1" applyFill="1" applyBorder="1"/>
    <xf numFmtId="0" fontId="21" fillId="0" borderId="0" xfId="0" applyFont="1" applyFill="1" applyAlignment="1">
      <alignment vertical="center"/>
    </xf>
    <xf numFmtId="0" fontId="14" fillId="0" borderId="1" xfId="1"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9" fontId="14" fillId="0" borderId="1" xfId="1" applyNumberFormat="1" applyFont="1" applyFill="1" applyBorder="1" applyAlignment="1">
      <alignment horizontal="center" vertical="center" wrapText="1"/>
    </xf>
    <xf numFmtId="0" fontId="16" fillId="0" borderId="0" xfId="1" applyFont="1" applyFill="1" applyAlignment="1">
      <alignment wrapText="1"/>
    </xf>
    <xf numFmtId="0" fontId="21" fillId="0" borderId="0" xfId="0" applyFont="1" applyFill="1"/>
    <xf numFmtId="0" fontId="14" fillId="0" borderId="1" xfId="1" applyFont="1" applyFill="1" applyBorder="1" applyAlignment="1">
      <alignment horizontal="left" vertical="center" wrapText="1"/>
    </xf>
    <xf numFmtId="0" fontId="14" fillId="0" borderId="1" xfId="1" applyFont="1" applyFill="1" applyBorder="1" applyAlignment="1">
      <alignment wrapText="1"/>
    </xf>
    <xf numFmtId="0" fontId="16" fillId="0" borderId="1" xfId="1" applyFont="1" applyFill="1" applyBorder="1" applyAlignment="1">
      <alignment wrapText="1"/>
    </xf>
    <xf numFmtId="0" fontId="14" fillId="0" borderId="1" xfId="1" applyFont="1" applyFill="1" applyBorder="1" applyAlignment="1">
      <alignment horizontal="center" vertical="center"/>
    </xf>
    <xf numFmtId="0" fontId="21" fillId="0" borderId="1" xfId="0" applyFont="1" applyFill="1" applyBorder="1"/>
    <xf numFmtId="0" fontId="2" fillId="7" borderId="0" xfId="1" applyFont="1" applyFill="1" applyAlignment="1">
      <alignment wrapText="1"/>
    </xf>
    <xf numFmtId="0" fontId="38" fillId="7" borderId="2" xfId="1" applyFont="1" applyFill="1" applyBorder="1" applyAlignment="1">
      <alignment wrapText="1"/>
    </xf>
    <xf numFmtId="0" fontId="4" fillId="7" borderId="0" xfId="1" applyFont="1" applyFill="1" applyAlignment="1">
      <alignment wrapText="1"/>
    </xf>
    <xf numFmtId="164" fontId="14" fillId="7" borderId="1" xfId="1" applyNumberFormat="1" applyFont="1" applyFill="1" applyBorder="1" applyAlignment="1">
      <alignment horizontal="center" vertical="center" wrapText="1"/>
    </xf>
    <xf numFmtId="9" fontId="14" fillId="7" borderId="1" xfId="1" applyNumberFormat="1" applyFont="1" applyFill="1" applyBorder="1" applyAlignment="1">
      <alignment horizontal="center" vertical="center" wrapText="1"/>
    </xf>
    <xf numFmtId="0" fontId="21" fillId="0" borderId="1" xfId="0" applyFont="1" applyBorder="1" applyAlignment="1">
      <alignment horizontal="center" vertical="center"/>
    </xf>
    <xf numFmtId="0" fontId="5" fillId="7" borderId="0" xfId="1" applyFont="1" applyFill="1" applyAlignment="1">
      <alignment wrapText="1"/>
    </xf>
    <xf numFmtId="164" fontId="14" fillId="7" borderId="1" xfId="1" applyNumberFormat="1" applyFont="1" applyFill="1" applyBorder="1" applyAlignment="1">
      <alignment horizontal="center" vertical="center"/>
    </xf>
    <xf numFmtId="9" fontId="14" fillId="7" borderId="1" xfId="1" applyNumberFormat="1" applyFont="1" applyFill="1" applyBorder="1" applyAlignment="1">
      <alignment horizontal="center" vertical="center"/>
    </xf>
    <xf numFmtId="0" fontId="65" fillId="0" borderId="0" xfId="0" applyFont="1" applyFill="1"/>
    <xf numFmtId="3" fontId="14" fillId="0" borderId="1" xfId="0" applyNumberFormat="1" applyFont="1" applyFill="1" applyBorder="1" applyAlignment="1">
      <alignment horizontal="center" vertical="center"/>
    </xf>
    <xf numFmtId="0" fontId="52" fillId="0" borderId="0" xfId="0" applyFont="1" applyFill="1"/>
    <xf numFmtId="0" fontId="65" fillId="0" borderId="0" xfId="0" applyFont="1"/>
    <xf numFmtId="0" fontId="52" fillId="0" borderId="0" xfId="0" applyFont="1"/>
    <xf numFmtId="0" fontId="19" fillId="8" borderId="1" xfId="0" applyFont="1" applyFill="1" applyBorder="1" applyAlignment="1">
      <alignment horizontal="center" vertical="center"/>
    </xf>
    <xf numFmtId="44" fontId="19" fillId="8" borderId="1" xfId="4" applyFont="1" applyFill="1" applyBorder="1" applyAlignment="1">
      <alignment vertical="center"/>
    </xf>
    <xf numFmtId="164" fontId="18" fillId="7" borderId="1" xfId="0" applyNumberFormat="1" applyFont="1" applyFill="1" applyBorder="1" applyAlignment="1">
      <alignment vertical="center"/>
    </xf>
    <xf numFmtId="4" fontId="18" fillId="8" borderId="1" xfId="4" applyNumberFormat="1" applyFont="1" applyFill="1" applyBorder="1" applyAlignment="1">
      <alignment horizontal="center" vertical="center"/>
    </xf>
    <xf numFmtId="164" fontId="18" fillId="7" borderId="1" xfId="4" applyNumberFormat="1" applyFont="1" applyFill="1" applyBorder="1" applyAlignment="1">
      <alignment horizontal="center" vertical="center"/>
    </xf>
    <xf numFmtId="164" fontId="18" fillId="8" borderId="1" xfId="0" applyNumberFormat="1" applyFont="1" applyFill="1" applyBorder="1" applyAlignment="1">
      <alignment vertical="center"/>
    </xf>
    <xf numFmtId="0" fontId="6" fillId="8" borderId="2" xfId="0" applyFont="1" applyFill="1" applyBorder="1" applyAlignment="1">
      <alignment horizontal="left" vertical="top"/>
    </xf>
    <xf numFmtId="0" fontId="6" fillId="8" borderId="1" xfId="0" applyFont="1" applyFill="1" applyBorder="1" applyAlignment="1">
      <alignment horizontal="left" vertical="top"/>
    </xf>
    <xf numFmtId="0" fontId="19" fillId="8" borderId="3" xfId="0" applyFont="1" applyFill="1" applyBorder="1" applyAlignment="1">
      <alignment vertical="center"/>
    </xf>
    <xf numFmtId="0" fontId="10" fillId="7" borderId="2" xfId="0" applyFont="1" applyFill="1" applyBorder="1" applyAlignment="1">
      <alignment horizontal="center" vertical="center" wrapText="1"/>
    </xf>
    <xf numFmtId="0" fontId="67" fillId="0" borderId="0" xfId="0" applyFont="1"/>
    <xf numFmtId="0" fontId="65" fillId="0" borderId="0" xfId="0" applyFont="1" applyAlignment="1">
      <alignment wrapText="1"/>
    </xf>
    <xf numFmtId="0" fontId="68" fillId="7" borderId="0" xfId="0" applyFont="1" applyFill="1"/>
    <xf numFmtId="0" fontId="31" fillId="0" borderId="2" xfId="0" applyFont="1" applyBorder="1" applyAlignment="1">
      <alignment horizontal="center" vertical="center"/>
    </xf>
    <xf numFmtId="0" fontId="68" fillId="0" borderId="0" xfId="0" applyFont="1"/>
    <xf numFmtId="0" fontId="14" fillId="0" borderId="4" xfId="2" applyFont="1" applyBorder="1" applyAlignment="1">
      <alignment horizontal="center" vertical="center"/>
    </xf>
    <xf numFmtId="164" fontId="14" fillId="0" borderId="4" xfId="2" applyNumberFormat="1" applyFont="1" applyBorder="1" applyAlignment="1">
      <alignment horizontal="center" vertical="center"/>
    </xf>
    <xf numFmtId="0" fontId="35" fillId="0" borderId="2" xfId="0" applyFont="1" applyBorder="1" applyAlignment="1">
      <alignment horizontal="center" vertical="center"/>
    </xf>
    <xf numFmtId="0" fontId="33" fillId="0" borderId="1" xfId="0" applyFont="1" applyBorder="1" applyAlignment="1">
      <alignment horizontal="center" vertical="center"/>
    </xf>
    <xf numFmtId="0" fontId="35"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14" fillId="0" borderId="3" xfId="0" applyFont="1" applyBorder="1" applyAlignment="1">
      <alignment vertical="center" wrapText="1"/>
    </xf>
    <xf numFmtId="0" fontId="35" fillId="0" borderId="3" xfId="0" applyFont="1" applyBorder="1" applyAlignment="1">
      <alignment horizontal="center" vertical="center"/>
    </xf>
    <xf numFmtId="0" fontId="53" fillId="0" borderId="1" xfId="0" applyFont="1" applyBorder="1" applyAlignment="1">
      <alignment horizontal="center" vertical="center" wrapText="1"/>
    </xf>
    <xf numFmtId="0" fontId="14" fillId="0" borderId="3" xfId="0" applyFont="1" applyBorder="1" applyAlignment="1">
      <alignment horizontal="left" vertical="center" wrapText="1"/>
    </xf>
    <xf numFmtId="0" fontId="39" fillId="0" borderId="0" xfId="0" applyFont="1" applyBorder="1" applyAlignment="1">
      <alignment vertical="top"/>
    </xf>
    <xf numFmtId="0" fontId="40" fillId="0" borderId="0" xfId="0" applyFont="1" applyBorder="1" applyAlignment="1">
      <alignment vertical="top"/>
    </xf>
    <xf numFmtId="0" fontId="31" fillId="9" borderId="2" xfId="1" applyFont="1" applyFill="1" applyBorder="1" applyAlignment="1">
      <alignment horizontal="center" vertical="center"/>
    </xf>
    <xf numFmtId="0" fontId="31" fillId="9" borderId="1" xfId="1" applyFont="1" applyFill="1" applyBorder="1" applyAlignment="1">
      <alignment horizontal="center" vertical="center"/>
    </xf>
    <xf numFmtId="0" fontId="14" fillId="0" borderId="1" xfId="2"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0" fontId="0" fillId="0" borderId="0" xfId="0" applyFill="1"/>
    <xf numFmtId="0" fontId="31" fillId="0" borderId="0" xfId="1" applyFont="1" applyFill="1" applyAlignment="1">
      <alignment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9" fontId="14" fillId="0" borderId="1" xfId="1" applyNumberFormat="1" applyFont="1" applyFill="1" applyBorder="1" applyAlignment="1">
      <alignment horizontal="center" vertical="center"/>
    </xf>
    <xf numFmtId="0" fontId="31" fillId="0" borderId="0" xfId="1" applyFont="1" applyFill="1" applyAlignment="1">
      <alignment vertical="top" wrapText="1"/>
    </xf>
    <xf numFmtId="0" fontId="19" fillId="0" borderId="4" xfId="1" applyFont="1" applyBorder="1" applyAlignment="1">
      <alignment wrapText="1"/>
    </xf>
    <xf numFmtId="0" fontId="19" fillId="0" borderId="1" xfId="1" applyFont="1" applyBorder="1" applyAlignment="1">
      <alignment wrapText="1"/>
    </xf>
    <xf numFmtId="0" fontId="19" fillId="0" borderId="1" xfId="1" applyFont="1" applyBorder="1"/>
    <xf numFmtId="0" fontId="19" fillId="0" borderId="1" xfId="1" applyFont="1" applyBorder="1" applyAlignment="1">
      <alignment vertical="top"/>
    </xf>
    <xf numFmtId="0" fontId="19" fillId="2" borderId="1" xfId="1" applyFont="1" applyFill="1" applyBorder="1" applyAlignment="1">
      <alignment wrapText="1"/>
    </xf>
    <xf numFmtId="0" fontId="51" fillId="0" borderId="1" xfId="1" applyFont="1" applyBorder="1"/>
    <xf numFmtId="0" fontId="14" fillId="0" borderId="3" xfId="1" applyFont="1" applyBorder="1" applyAlignment="1">
      <alignment horizontal="center" vertical="center" wrapText="1"/>
    </xf>
    <xf numFmtId="0" fontId="21" fillId="0" borderId="0" xfId="0" applyFont="1" applyBorder="1" applyAlignment="1">
      <alignment vertical="center"/>
    </xf>
    <xf numFmtId="0" fontId="9" fillId="0" borderId="0" xfId="1" applyFont="1" applyBorder="1" applyAlignment="1">
      <alignment wrapText="1"/>
    </xf>
    <xf numFmtId="0" fontId="14" fillId="0" borderId="0" xfId="1" applyFont="1" applyBorder="1" applyAlignment="1">
      <alignment horizontal="center" vertical="center" wrapText="1"/>
    </xf>
    <xf numFmtId="164" fontId="71" fillId="0" borderId="0" xfId="0" applyNumberFormat="1" applyFont="1" applyBorder="1" applyAlignment="1">
      <alignment vertical="top"/>
    </xf>
    <xf numFmtId="3" fontId="14" fillId="0" borderId="1" xfId="0" applyNumberFormat="1" applyFont="1" applyBorder="1" applyAlignment="1">
      <alignment horizontal="center" vertical="center" wrapText="1"/>
    </xf>
    <xf numFmtId="0" fontId="21" fillId="6" borderId="0" xfId="0" applyFont="1" applyFill="1"/>
    <xf numFmtId="0" fontId="16" fillId="0" borderId="1" xfId="1" applyFont="1" applyBorder="1" applyAlignment="1">
      <alignment horizontal="center" vertical="center" wrapText="1"/>
    </xf>
    <xf numFmtId="0" fontId="14" fillId="0" borderId="0" xfId="0" applyFont="1" applyBorder="1" applyAlignment="1">
      <alignment horizontal="left"/>
    </xf>
    <xf numFmtId="164" fontId="39" fillId="0" borderId="0" xfId="0" applyNumberFormat="1" applyFont="1" applyBorder="1" applyAlignment="1">
      <alignment vertical="top"/>
    </xf>
    <xf numFmtId="0" fontId="14" fillId="0" borderId="0" xfId="0" applyFont="1" applyBorder="1" applyAlignment="1">
      <alignment horizontal="left"/>
    </xf>
    <xf numFmtId="0" fontId="0" fillId="0" borderId="0" xfId="0" applyBorder="1"/>
    <xf numFmtId="0" fontId="33" fillId="0" borderId="21" xfId="0" applyFont="1" applyBorder="1" applyAlignment="1">
      <alignment vertical="center"/>
    </xf>
    <xf numFmtId="0" fontId="33" fillId="0" borderId="20" xfId="0" applyFont="1" applyBorder="1" applyAlignment="1">
      <alignment vertical="center"/>
    </xf>
    <xf numFmtId="0" fontId="41" fillId="0" borderId="0" xfId="0" applyFont="1" applyBorder="1" applyAlignment="1">
      <alignment horizontal="center" vertical="center" wrapText="1"/>
    </xf>
    <xf numFmtId="3" fontId="52" fillId="0" borderId="1" xfId="0" applyNumberFormat="1" applyFont="1" applyBorder="1" applyAlignment="1">
      <alignment horizontal="center" vertical="center" wrapText="1"/>
    </xf>
    <xf numFmtId="0" fontId="52" fillId="2" borderId="1" xfId="1" applyFont="1" applyFill="1" applyBorder="1" applyAlignment="1">
      <alignment horizontal="center" vertical="center" wrapText="1"/>
    </xf>
    <xf numFmtId="0" fontId="24" fillId="11" borderId="1" xfId="1" applyFont="1" applyFill="1" applyBorder="1" applyAlignment="1">
      <alignment horizontal="center" vertical="center"/>
    </xf>
    <xf numFmtId="0" fontId="24" fillId="11" borderId="1" xfId="0" applyFont="1" applyFill="1" applyBorder="1" applyAlignment="1">
      <alignment horizontal="center" vertical="center" wrapText="1"/>
    </xf>
    <xf numFmtId="164" fontId="24" fillId="11" borderId="1" xfId="1" applyNumberFormat="1" applyFont="1" applyFill="1" applyBorder="1" applyAlignment="1">
      <alignment horizontal="center" vertical="center" wrapText="1"/>
    </xf>
    <xf numFmtId="43" fontId="24" fillId="11" borderId="1" xfId="1" applyNumberFormat="1" applyFont="1" applyFill="1" applyBorder="1" applyAlignment="1">
      <alignment horizontal="center" vertical="center" wrapText="1"/>
    </xf>
    <xf numFmtId="0" fontId="24" fillId="11" borderId="1" xfId="1" applyFont="1" applyFill="1" applyBorder="1" applyAlignment="1">
      <alignment horizontal="center" vertical="center" wrapText="1"/>
    </xf>
    <xf numFmtId="0" fontId="24" fillId="11" borderId="2" xfId="1" applyFont="1" applyFill="1" applyBorder="1" applyAlignment="1">
      <alignment horizontal="center" vertical="center" wrapText="1"/>
    </xf>
    <xf numFmtId="0" fontId="31" fillId="11" borderId="1" xfId="1" applyFont="1" applyFill="1" applyBorder="1" applyAlignment="1">
      <alignment horizontal="center" vertical="center"/>
    </xf>
    <xf numFmtId="0" fontId="14" fillId="11" borderId="1" xfId="1" applyFont="1" applyFill="1" applyBorder="1" applyAlignment="1">
      <alignment horizontal="center" vertical="center"/>
    </xf>
    <xf numFmtId="0" fontId="14" fillId="11" borderId="1" xfId="1" applyFont="1" applyFill="1" applyBorder="1" applyAlignment="1">
      <alignment horizontal="center" vertical="center" wrapText="1"/>
    </xf>
    <xf numFmtId="0" fontId="31" fillId="11" borderId="1" xfId="1" applyNumberFormat="1" applyFont="1" applyFill="1" applyBorder="1" applyAlignment="1">
      <alignment horizontal="center" vertical="center" wrapText="1"/>
    </xf>
    <xf numFmtId="0" fontId="31" fillId="11" borderId="1" xfId="1" applyFont="1" applyFill="1" applyBorder="1" applyAlignment="1">
      <alignment horizontal="center" vertical="top"/>
    </xf>
    <xf numFmtId="0" fontId="31" fillId="11" borderId="2" xfId="1" applyFont="1" applyFill="1" applyBorder="1" applyAlignment="1">
      <alignment horizontal="center" vertical="center"/>
    </xf>
    <xf numFmtId="0" fontId="35" fillId="11" borderId="1" xfId="0" applyFont="1" applyFill="1" applyBorder="1" applyAlignment="1">
      <alignment horizontal="center" vertical="center" wrapText="1"/>
    </xf>
    <xf numFmtId="0" fontId="35" fillId="11" borderId="1" xfId="1" applyFont="1" applyFill="1" applyBorder="1" applyAlignment="1">
      <alignment horizontal="center" vertical="center"/>
    </xf>
    <xf numFmtId="0" fontId="35" fillId="11" borderId="1" xfId="1" applyNumberFormat="1" applyFont="1" applyFill="1" applyBorder="1" applyAlignment="1">
      <alignment horizontal="center" vertical="center" wrapText="1"/>
    </xf>
    <xf numFmtId="0" fontId="35" fillId="11" borderId="1" xfId="1" applyFont="1" applyFill="1" applyBorder="1" applyAlignment="1">
      <alignment horizontal="center" vertical="top"/>
    </xf>
    <xf numFmtId="0" fontId="35" fillId="11" borderId="2" xfId="1" applyFont="1" applyFill="1" applyBorder="1" applyAlignment="1">
      <alignment horizontal="center" vertical="center"/>
    </xf>
    <xf numFmtId="0" fontId="14" fillId="11" borderId="1" xfId="0" applyFont="1" applyFill="1" applyBorder="1" applyAlignment="1">
      <alignment horizontal="center" vertical="center"/>
    </xf>
    <xf numFmtId="0" fontId="14" fillId="11" borderId="2" xfId="0" applyFont="1" applyFill="1" applyBorder="1" applyAlignment="1">
      <alignment horizontal="center" vertical="center"/>
    </xf>
    <xf numFmtId="0" fontId="10" fillId="11" borderId="1" xfId="1" applyFont="1" applyFill="1" applyBorder="1" applyAlignment="1">
      <alignment horizontal="center" vertical="center"/>
    </xf>
    <xf numFmtId="0" fontId="31"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164" fontId="10" fillId="11" borderId="1" xfId="1" applyNumberFormat="1" applyFont="1" applyFill="1" applyBorder="1" applyAlignment="1">
      <alignment horizontal="center" vertical="center" wrapText="1"/>
    </xf>
    <xf numFmtId="43" fontId="10" fillId="11" borderId="1" xfId="1" applyNumberFormat="1" applyFont="1" applyFill="1" applyBorder="1" applyAlignment="1">
      <alignment horizontal="center" vertical="center" wrapText="1"/>
    </xf>
    <xf numFmtId="0" fontId="10" fillId="11" borderId="1"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13" fillId="11" borderId="1" xfId="1" applyFont="1" applyFill="1" applyBorder="1" applyAlignment="1">
      <alignment horizontal="center" vertical="center"/>
    </xf>
    <xf numFmtId="0" fontId="14" fillId="11" borderId="1" xfId="0"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1" xfId="0" applyFont="1" applyFill="1" applyBorder="1" applyAlignment="1">
      <alignment horizontal="center" vertical="center"/>
    </xf>
    <xf numFmtId="0" fontId="31" fillId="11" borderId="1" xfId="0" applyFont="1" applyFill="1" applyBorder="1" applyAlignment="1">
      <alignment horizontal="center" vertical="center"/>
    </xf>
    <xf numFmtId="0" fontId="27" fillId="11" borderId="1" xfId="1" applyFont="1" applyFill="1" applyBorder="1" applyAlignment="1">
      <alignment horizontal="center" vertical="center" wrapText="1"/>
    </xf>
    <xf numFmtId="0" fontId="24" fillId="11" borderId="1" xfId="0" applyFont="1" applyFill="1" applyBorder="1" applyAlignment="1">
      <alignment horizontal="center" vertical="center"/>
    </xf>
    <xf numFmtId="164" fontId="24" fillId="11" borderId="1" xfId="0" applyNumberFormat="1" applyFont="1" applyFill="1" applyBorder="1" applyAlignment="1">
      <alignment horizontal="center" vertical="center" wrapText="1"/>
    </xf>
    <xf numFmtId="43" fontId="24" fillId="11" borderId="1" xfId="0" applyNumberFormat="1" applyFont="1" applyFill="1" applyBorder="1" applyAlignment="1">
      <alignment horizontal="center" vertical="center" wrapText="1"/>
    </xf>
    <xf numFmtId="0" fontId="24" fillId="11" borderId="27" xfId="0" applyFont="1" applyFill="1" applyBorder="1" applyAlignment="1">
      <alignment horizontal="center" vertical="center" wrapText="1"/>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14" fillId="7" borderId="1" xfId="0" applyFont="1" applyFill="1" applyBorder="1" applyAlignment="1">
      <alignment vertical="center" wrapText="1"/>
    </xf>
    <xf numFmtId="0" fontId="14" fillId="0" borderId="1" xfId="2" applyFont="1" applyBorder="1" applyAlignment="1">
      <alignment horizontal="left" vertical="center" wrapText="1"/>
    </xf>
    <xf numFmtId="164" fontId="14" fillId="0" borderId="1" xfId="2" applyNumberFormat="1" applyFont="1" applyBorder="1" applyAlignment="1">
      <alignment horizontal="left" vertical="center" wrapText="1"/>
    </xf>
    <xf numFmtId="0" fontId="13" fillId="7" borderId="2"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0" fillId="0" borderId="0" xfId="0" applyAlignment="1">
      <alignment horizontal="left" vertical="center"/>
    </xf>
    <xf numFmtId="0" fontId="14" fillId="11" borderId="1" xfId="2" applyFont="1" applyFill="1" applyBorder="1" applyAlignment="1">
      <alignment horizontal="center" vertical="center" wrapText="1"/>
    </xf>
    <xf numFmtId="0" fontId="39" fillId="11" borderId="1" xfId="0" applyFont="1" applyFill="1" applyBorder="1" applyAlignment="1">
      <alignment horizontal="center" vertical="center"/>
    </xf>
    <xf numFmtId="0" fontId="35" fillId="0" borderId="1" xfId="0" applyFont="1" applyBorder="1" applyAlignment="1">
      <alignment vertical="center"/>
    </xf>
    <xf numFmtId="0" fontId="35" fillId="11" borderId="1" xfId="1" applyFont="1" applyFill="1" applyBorder="1" applyAlignment="1">
      <alignment horizontal="center" vertical="center" wrapText="1"/>
    </xf>
    <xf numFmtId="0" fontId="24" fillId="11" borderId="4" xfId="1" applyFont="1" applyFill="1" applyBorder="1" applyAlignment="1">
      <alignment horizontal="center" vertical="center"/>
    </xf>
    <xf numFmtId="0" fontId="35" fillId="11" borderId="4" xfId="0" applyFont="1" applyFill="1" applyBorder="1" applyAlignment="1">
      <alignment horizontal="center" vertical="center" wrapText="1"/>
    </xf>
    <xf numFmtId="0" fontId="24" fillId="11" borderId="4" xfId="0" applyFont="1" applyFill="1" applyBorder="1" applyAlignment="1">
      <alignment horizontal="center" vertical="center" wrapText="1"/>
    </xf>
    <xf numFmtId="164" fontId="24" fillId="11" borderId="4" xfId="1" applyNumberFormat="1" applyFont="1" applyFill="1" applyBorder="1" applyAlignment="1">
      <alignment horizontal="center" vertical="center" wrapText="1"/>
    </xf>
    <xf numFmtId="43" fontId="24" fillId="11" borderId="4" xfId="1" applyNumberFormat="1" applyFont="1" applyFill="1" applyBorder="1" applyAlignment="1">
      <alignment horizontal="center" vertical="center" wrapText="1"/>
    </xf>
    <xf numFmtId="0" fontId="24" fillId="11" borderId="4" xfId="1" applyFont="1" applyFill="1" applyBorder="1" applyAlignment="1">
      <alignment horizontal="center" vertical="center" wrapText="1"/>
    </xf>
    <xf numFmtId="0" fontId="24" fillId="11" borderId="6" xfId="1" applyFont="1" applyFill="1" applyBorder="1" applyAlignment="1">
      <alignment horizontal="center" vertical="center" wrapText="1"/>
    </xf>
    <xf numFmtId="165" fontId="36" fillId="6" borderId="3" xfId="1" applyNumberFormat="1" applyFont="1" applyFill="1" applyBorder="1" applyAlignment="1">
      <alignment horizontal="right" vertical="top" wrapText="1"/>
    </xf>
    <xf numFmtId="0" fontId="31" fillId="11"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164" fontId="10" fillId="11" borderId="4" xfId="1" applyNumberFormat="1" applyFont="1" applyFill="1" applyBorder="1" applyAlignment="1">
      <alignment horizontal="center" vertical="center" wrapText="1"/>
    </xf>
    <xf numFmtId="43" fontId="10" fillId="11" borderId="4" xfId="1" applyNumberFormat="1" applyFont="1" applyFill="1" applyBorder="1" applyAlignment="1">
      <alignment horizontal="center" vertical="center" wrapText="1"/>
    </xf>
    <xf numFmtId="0" fontId="10" fillId="11" borderId="4" xfId="1" applyFont="1" applyFill="1" applyBorder="1" applyAlignment="1">
      <alignment horizontal="center" vertical="center" wrapText="1"/>
    </xf>
    <xf numFmtId="0" fontId="10" fillId="11" borderId="6" xfId="1" applyFont="1" applyFill="1" applyBorder="1" applyAlignment="1">
      <alignment horizontal="center" vertical="center" wrapText="1"/>
    </xf>
    <xf numFmtId="0" fontId="14" fillId="0" borderId="20" xfId="0" applyFont="1" applyBorder="1" applyAlignment="1">
      <alignment wrapText="1"/>
    </xf>
    <xf numFmtId="0" fontId="19" fillId="0" borderId="1" xfId="0" applyFont="1" applyBorder="1"/>
    <xf numFmtId="0" fontId="14" fillId="11" borderId="2" xfId="1" applyFont="1" applyFill="1" applyBorder="1" applyAlignment="1">
      <alignment horizontal="center" vertical="center" wrapText="1"/>
    </xf>
    <xf numFmtId="0" fontId="13" fillId="0" borderId="1" xfId="1" applyFont="1" applyBorder="1" applyAlignment="1">
      <alignment vertical="center" wrapText="1"/>
    </xf>
    <xf numFmtId="164" fontId="13" fillId="11" borderId="1" xfId="4" applyNumberFormat="1" applyFont="1" applyFill="1" applyBorder="1" applyAlignment="1">
      <alignment horizontal="center" vertical="center"/>
    </xf>
    <xf numFmtId="44" fontId="13" fillId="11" borderId="1" xfId="4" applyFont="1" applyFill="1" applyBorder="1" applyAlignment="1">
      <alignment horizontal="right" vertical="center"/>
    </xf>
    <xf numFmtId="4" fontId="13" fillId="11" borderId="2" xfId="4" applyNumberFormat="1" applyFont="1" applyFill="1" applyBorder="1" applyAlignment="1">
      <alignment horizontal="center" vertical="center"/>
    </xf>
    <xf numFmtId="0" fontId="14" fillId="11" borderId="1" xfId="0" applyFont="1" applyFill="1" applyBorder="1" applyAlignment="1">
      <alignment vertical="center"/>
    </xf>
    <xf numFmtId="164" fontId="6" fillId="11" borderId="1" xfId="4" applyNumberFormat="1" applyFont="1" applyFill="1" applyBorder="1" applyAlignment="1">
      <alignment horizontal="center" vertical="center"/>
    </xf>
    <xf numFmtId="4" fontId="6" fillId="11" borderId="1" xfId="0" applyNumberFormat="1" applyFont="1" applyFill="1" applyBorder="1" applyAlignment="1">
      <alignment horizontal="center" vertical="center"/>
    </xf>
    <xf numFmtId="164" fontId="6" fillId="11" borderId="1" xfId="0" applyNumberFormat="1" applyFont="1" applyFill="1" applyBorder="1" applyAlignment="1">
      <alignment horizontal="center" vertical="center"/>
    </xf>
    <xf numFmtId="0" fontId="16" fillId="11" borderId="1" xfId="1" applyFont="1" applyFill="1" applyBorder="1" applyAlignment="1">
      <alignment horizontal="center" vertical="center" wrapText="1"/>
    </xf>
    <xf numFmtId="0" fontId="14" fillId="0" borderId="0" xfId="0" applyFont="1" applyBorder="1" applyAlignment="1">
      <alignment wrapText="1"/>
    </xf>
    <xf numFmtId="0" fontId="16" fillId="0" borderId="0" xfId="1" applyFont="1" applyAlignment="1">
      <alignment vertical="center" wrapText="1"/>
    </xf>
    <xf numFmtId="0" fontId="14" fillId="0" borderId="1" xfId="2" applyFont="1" applyFill="1" applyBorder="1" applyAlignment="1">
      <alignment vertical="center" wrapText="1"/>
    </xf>
    <xf numFmtId="0" fontId="14" fillId="0" borderId="1" xfId="1" applyFont="1" applyFill="1" applyBorder="1" applyAlignment="1">
      <alignment vertical="center" wrapText="1"/>
    </xf>
    <xf numFmtId="0" fontId="14" fillId="2" borderId="1" xfId="1" applyFont="1" applyFill="1" applyBorder="1" applyAlignment="1">
      <alignment horizontal="left" vertical="center" wrapText="1"/>
    </xf>
    <xf numFmtId="0" fontId="31" fillId="11" borderId="1" xfId="1" applyFont="1" applyFill="1" applyBorder="1" applyAlignment="1">
      <alignment horizontal="center" vertical="center" wrapText="1"/>
    </xf>
    <xf numFmtId="0" fontId="14" fillId="0" borderId="1" xfId="1" applyFont="1" applyFill="1" applyBorder="1" applyAlignment="1">
      <alignment horizontal="left" wrapText="1"/>
    </xf>
    <xf numFmtId="0" fontId="14" fillId="2" borderId="1" xfId="1" applyFont="1" applyFill="1" applyBorder="1" applyAlignment="1">
      <alignment vertical="center" wrapText="1"/>
    </xf>
    <xf numFmtId="0" fontId="14" fillId="0" borderId="1" xfId="0" applyNumberFormat="1" applyFont="1" applyFill="1" applyBorder="1" applyAlignment="1">
      <alignment vertical="center" wrapText="1"/>
    </xf>
    <xf numFmtId="0" fontId="21" fillId="11" borderId="0" xfId="0" applyFont="1" applyFill="1" applyAlignment="1">
      <alignment vertical="center"/>
    </xf>
    <xf numFmtId="0" fontId="11" fillId="11" borderId="0" xfId="0" applyFont="1" applyFill="1"/>
    <xf numFmtId="0" fontId="37" fillId="11" borderId="1" xfId="0" applyFont="1" applyFill="1" applyBorder="1" applyAlignment="1">
      <alignment horizontal="center" vertical="center" wrapText="1"/>
    </xf>
    <xf numFmtId="0" fontId="37" fillId="11" borderId="20" xfId="0" applyFont="1" applyFill="1" applyBorder="1" applyAlignment="1">
      <alignment horizontal="center" vertical="center" wrapText="1"/>
    </xf>
    <xf numFmtId="0" fontId="10" fillId="11" borderId="4" xfId="0" applyFont="1" applyFill="1" applyBorder="1" applyAlignment="1">
      <alignment horizontal="center" vertical="center"/>
    </xf>
    <xf numFmtId="164" fontId="10" fillId="11" borderId="4" xfId="0" applyNumberFormat="1" applyFont="1" applyFill="1" applyBorder="1" applyAlignment="1">
      <alignment horizontal="center" vertical="center" wrapText="1"/>
    </xf>
    <xf numFmtId="43" fontId="10" fillId="11" borderId="4" xfId="0" applyNumberFormat="1" applyFont="1" applyFill="1" applyBorder="1" applyAlignment="1">
      <alignment horizontal="center" vertical="center" wrapText="1"/>
    </xf>
    <xf numFmtId="0" fontId="25" fillId="6" borderId="3" xfId="0" applyFont="1" applyFill="1" applyBorder="1"/>
    <xf numFmtId="0" fontId="36" fillId="6" borderId="3" xfId="1" applyFont="1" applyFill="1" applyBorder="1"/>
    <xf numFmtId="2" fontId="14" fillId="0" borderId="1" xfId="1" applyNumberFormat="1" applyFont="1" applyFill="1" applyBorder="1" applyAlignment="1">
      <alignment horizontal="left" vertical="center" wrapText="1"/>
    </xf>
    <xf numFmtId="165" fontId="36" fillId="2" borderId="0" xfId="1" applyNumberFormat="1" applyFont="1" applyFill="1" applyBorder="1" applyAlignment="1">
      <alignment horizontal="right" vertical="top" wrapText="1"/>
    </xf>
    <xf numFmtId="43" fontId="24" fillId="11" borderId="4" xfId="1" applyNumberFormat="1" applyFont="1" applyFill="1" applyBorder="1" applyAlignment="1">
      <alignment horizontal="center" vertical="center" textRotation="90" wrapText="1"/>
    </xf>
    <xf numFmtId="0" fontId="19" fillId="6" borderId="3" xfId="1" applyFont="1" applyFill="1" applyBorder="1"/>
    <xf numFmtId="43" fontId="10" fillId="11" borderId="4" xfId="1" applyNumberFormat="1" applyFont="1" applyFill="1" applyBorder="1" applyAlignment="1">
      <alignment horizontal="center" vertical="center" textRotation="90" wrapText="1"/>
    </xf>
    <xf numFmtId="0" fontId="36" fillId="0" borderId="0" xfId="1" applyFont="1" applyBorder="1"/>
    <xf numFmtId="0" fontId="36" fillId="2" borderId="0" xfId="1" applyFont="1" applyFill="1" applyBorder="1"/>
    <xf numFmtId="0" fontId="14" fillId="0" borderId="1" xfId="0" applyFont="1" applyFill="1" applyBorder="1" applyAlignment="1">
      <alignment horizontal="left" vertical="center" wrapText="1"/>
    </xf>
    <xf numFmtId="0" fontId="13" fillId="0" borderId="1" xfId="1" applyFont="1" applyBorder="1" applyAlignment="1">
      <alignment horizontal="left" vertical="center" wrapText="1"/>
    </xf>
    <xf numFmtId="0" fontId="14" fillId="7" borderId="1" xfId="1" applyFont="1" applyFill="1" applyBorder="1" applyAlignment="1">
      <alignment horizontal="left" vertical="center" wrapText="1"/>
    </xf>
    <xf numFmtId="0" fontId="24" fillId="11" borderId="28" xfId="0" applyFont="1" applyFill="1" applyBorder="1" applyAlignment="1">
      <alignment horizontal="center" vertical="center" wrapText="1"/>
    </xf>
    <xf numFmtId="0" fontId="24" fillId="11" borderId="29" xfId="0" applyFont="1" applyFill="1" applyBorder="1" applyAlignment="1">
      <alignment horizontal="center" vertical="center" wrapText="1"/>
    </xf>
    <xf numFmtId="0" fontId="25" fillId="9" borderId="22" xfId="0" applyFont="1" applyFill="1" applyBorder="1"/>
    <xf numFmtId="0" fontId="25" fillId="9" borderId="3" xfId="0" applyFont="1" applyFill="1" applyBorder="1"/>
    <xf numFmtId="0" fontId="25" fillId="10" borderId="22" xfId="0" applyFont="1" applyFill="1" applyBorder="1"/>
    <xf numFmtId="0" fontId="25" fillId="10" borderId="3" xfId="0" applyFont="1" applyFill="1" applyBorder="1"/>
    <xf numFmtId="0" fontId="13" fillId="0" borderId="1" xfId="1" applyFont="1" applyFill="1" applyBorder="1" applyAlignment="1">
      <alignment vertical="center" wrapText="1"/>
    </xf>
    <xf numFmtId="0" fontId="62" fillId="0" borderId="1" xfId="0" applyFont="1" applyBorder="1" applyAlignment="1">
      <alignment vertical="center" wrapText="1"/>
    </xf>
    <xf numFmtId="0" fontId="14" fillId="0" borderId="22" xfId="1" applyFont="1" applyBorder="1" applyAlignment="1">
      <alignment horizontal="left" vertical="center" wrapText="1"/>
    </xf>
    <xf numFmtId="0" fontId="65" fillId="0" borderId="0" xfId="0" applyFont="1" applyAlignment="1">
      <alignment vertical="center"/>
    </xf>
    <xf numFmtId="0" fontId="4" fillId="7" borderId="0" xfId="1" applyFont="1" applyFill="1" applyAlignment="1">
      <alignment vertical="center" wrapText="1"/>
    </xf>
    <xf numFmtId="165" fontId="5" fillId="7" borderId="0" xfId="1" applyNumberFormat="1" applyFont="1" applyFill="1" applyAlignment="1">
      <alignment horizontal="right" vertical="center" wrapText="1"/>
    </xf>
    <xf numFmtId="0" fontId="69" fillId="0" borderId="0" xfId="0" applyFont="1" applyAlignment="1">
      <alignment vertical="center"/>
    </xf>
    <xf numFmtId="0" fontId="21" fillId="10" borderId="22" xfId="0" applyFont="1" applyFill="1" applyBorder="1" applyAlignment="1">
      <alignment vertical="center"/>
    </xf>
    <xf numFmtId="0" fontId="21" fillId="10" borderId="3" xfId="0" applyFont="1" applyFill="1" applyBorder="1" applyAlignment="1">
      <alignment vertical="center"/>
    </xf>
    <xf numFmtId="0" fontId="21" fillId="9" borderId="22" xfId="0" applyFont="1" applyFill="1" applyBorder="1" applyAlignment="1">
      <alignment vertical="center"/>
    </xf>
    <xf numFmtId="0" fontId="21" fillId="9" borderId="3" xfId="0" applyFont="1" applyFill="1" applyBorder="1" applyAlignment="1">
      <alignment vertical="center"/>
    </xf>
    <xf numFmtId="165" fontId="19" fillId="6" borderId="3" xfId="1" applyNumberFormat="1" applyFont="1" applyFill="1" applyBorder="1" applyAlignment="1">
      <alignment horizontal="right" vertical="center" wrapText="1"/>
    </xf>
    <xf numFmtId="165" fontId="3" fillId="6" borderId="0" xfId="1" applyNumberFormat="1" applyFont="1" applyFill="1" applyAlignment="1">
      <alignment horizontal="right" vertical="center" wrapText="1"/>
    </xf>
    <xf numFmtId="165" fontId="36" fillId="6" borderId="3" xfId="1" applyNumberFormat="1" applyFont="1" applyFill="1" applyBorder="1" applyAlignment="1">
      <alignment horizontal="right" vertical="center" wrapText="1"/>
    </xf>
    <xf numFmtId="165" fontId="5" fillId="6" borderId="0" xfId="1" applyNumberFormat="1" applyFont="1" applyFill="1" applyAlignment="1">
      <alignment horizontal="right" vertical="center" wrapText="1"/>
    </xf>
    <xf numFmtId="0" fontId="14" fillId="0" borderId="1" xfId="1" applyNumberFormat="1" applyFont="1" applyBorder="1" applyAlignment="1">
      <alignment vertical="center" wrapText="1"/>
    </xf>
    <xf numFmtId="0" fontId="36" fillId="6" borderId="3" xfId="1" applyFont="1" applyFill="1" applyBorder="1" applyAlignment="1">
      <alignment vertical="center" wrapText="1"/>
    </xf>
    <xf numFmtId="0" fontId="5" fillId="6" borderId="0" xfId="1" applyFont="1" applyFill="1" applyAlignment="1">
      <alignment vertical="center" wrapText="1"/>
    </xf>
    <xf numFmtId="0" fontId="35" fillId="6" borderId="3" xfId="0" applyFont="1" applyFill="1" applyBorder="1" applyAlignment="1">
      <alignment vertical="center"/>
    </xf>
    <xf numFmtId="0" fontId="28" fillId="0" borderId="0" xfId="0" applyFont="1" applyAlignment="1">
      <alignment vertical="center"/>
    </xf>
    <xf numFmtId="0" fontId="6" fillId="6" borderId="22" xfId="1" applyFont="1" applyFill="1" applyBorder="1" applyAlignment="1">
      <alignment vertical="center"/>
    </xf>
    <xf numFmtId="0" fontId="6" fillId="6" borderId="3" xfId="1" applyFont="1" applyFill="1" applyBorder="1" applyAlignment="1">
      <alignment vertical="center"/>
    </xf>
    <xf numFmtId="0" fontId="28" fillId="6" borderId="0" xfId="0" applyFont="1" applyFill="1" applyAlignment="1">
      <alignment vertical="center"/>
    </xf>
    <xf numFmtId="0" fontId="28" fillId="10" borderId="3" xfId="0" applyFont="1" applyFill="1" applyBorder="1" applyAlignment="1">
      <alignment vertical="center"/>
    </xf>
    <xf numFmtId="0" fontId="28" fillId="0" borderId="0" xfId="0" applyFont="1" applyBorder="1" applyAlignment="1">
      <alignment vertical="center"/>
    </xf>
    <xf numFmtId="0" fontId="36" fillId="9" borderId="3" xfId="0" applyFont="1" applyFill="1" applyBorder="1" applyAlignment="1">
      <alignment vertical="center"/>
    </xf>
    <xf numFmtId="0" fontId="21" fillId="7" borderId="0" xfId="0" applyFont="1" applyFill="1" applyAlignment="1">
      <alignment vertical="center"/>
    </xf>
    <xf numFmtId="0" fontId="0" fillId="7" borderId="0" xfId="0" applyFill="1"/>
    <xf numFmtId="0" fontId="11" fillId="7" borderId="0" xfId="0" applyFont="1" applyFill="1"/>
    <xf numFmtId="0" fontId="33" fillId="6" borderId="22" xfId="0" applyFont="1" applyFill="1" applyBorder="1" applyAlignment="1">
      <alignment vertical="center"/>
    </xf>
    <xf numFmtId="0" fontId="33" fillId="6" borderId="3" xfId="0" applyFont="1" applyFill="1" applyBorder="1" applyAlignment="1">
      <alignment vertical="center"/>
    </xf>
    <xf numFmtId="0" fontId="0" fillId="7" borderId="0" xfId="0" applyFill="1" applyAlignment="1">
      <alignment vertical="center"/>
    </xf>
    <xf numFmtId="0" fontId="0" fillId="6" borderId="0" xfId="0" applyFill="1" applyAlignment="1">
      <alignment vertical="center"/>
    </xf>
    <xf numFmtId="0" fontId="33" fillId="10" borderId="22" xfId="0" applyFont="1" applyFill="1" applyBorder="1" applyAlignment="1">
      <alignment vertical="center"/>
    </xf>
    <xf numFmtId="0" fontId="33" fillId="10" borderId="3" xfId="0" applyFont="1" applyFill="1" applyBorder="1" applyAlignment="1">
      <alignment vertical="center"/>
    </xf>
    <xf numFmtId="164" fontId="55" fillId="0" borderId="5" xfId="1" applyNumberFormat="1" applyFont="1" applyBorder="1" applyAlignment="1">
      <alignment horizontal="center" vertical="center" wrapText="1"/>
    </xf>
    <xf numFmtId="0" fontId="3" fillId="0" borderId="5" xfId="1" applyFont="1" applyBorder="1"/>
    <xf numFmtId="165" fontId="5" fillId="7" borderId="0" xfId="1" applyNumberFormat="1" applyFont="1" applyFill="1" applyBorder="1" applyAlignment="1">
      <alignment horizontal="right" vertical="top" wrapText="1"/>
    </xf>
    <xf numFmtId="0" fontId="0" fillId="0" borderId="29" xfId="0" applyBorder="1" applyAlignment="1">
      <alignment vertical="center"/>
    </xf>
    <xf numFmtId="165" fontId="65" fillId="0" borderId="0" xfId="1" applyNumberFormat="1" applyFont="1" applyFill="1" applyBorder="1" applyAlignment="1">
      <alignment horizontal="right" vertical="center" wrapText="1"/>
    </xf>
    <xf numFmtId="164" fontId="59" fillId="7" borderId="0" xfId="1" applyNumberFormat="1" applyFont="1" applyFill="1" applyBorder="1" applyAlignment="1">
      <alignment horizontal="center" vertical="center" wrapText="1"/>
    </xf>
    <xf numFmtId="0" fontId="9" fillId="7" borderId="0" xfId="1" applyFont="1" applyFill="1" applyBorder="1" applyAlignment="1">
      <alignment wrapText="1"/>
    </xf>
    <xf numFmtId="164" fontId="59" fillId="0" borderId="0" xfId="1" applyNumberFormat="1" applyFont="1" applyBorder="1" applyAlignment="1">
      <alignment horizontal="center" vertical="center" wrapText="1"/>
    </xf>
    <xf numFmtId="164" fontId="72" fillId="0" borderId="0" xfId="1" applyNumberFormat="1" applyFont="1" applyBorder="1" applyAlignment="1">
      <alignment horizontal="center" vertical="center" wrapText="1"/>
    </xf>
    <xf numFmtId="164" fontId="51" fillId="0" borderId="0" xfId="1" applyNumberFormat="1" applyFont="1" applyBorder="1" applyAlignment="1">
      <alignment horizontal="center" vertical="center" wrapText="1"/>
    </xf>
    <xf numFmtId="164" fontId="54" fillId="0" borderId="0" xfId="0" applyNumberFormat="1" applyFont="1" applyBorder="1" applyAlignment="1">
      <alignment horizontal="center" vertical="center" wrapText="1"/>
    </xf>
    <xf numFmtId="164" fontId="54" fillId="0" borderId="0" xfId="0" applyNumberFormat="1" applyFont="1" applyBorder="1" applyAlignment="1">
      <alignment horizontal="center" vertical="top" wrapText="1"/>
    </xf>
    <xf numFmtId="164" fontId="73" fillId="7" borderId="0" xfId="1" applyNumberFormat="1" applyFont="1" applyFill="1" applyBorder="1" applyAlignment="1">
      <alignment horizontal="center" vertical="center" wrapText="1"/>
    </xf>
    <xf numFmtId="0" fontId="60" fillId="0" borderId="0" xfId="0" applyFont="1" applyFill="1" applyBorder="1" applyAlignment="1">
      <alignment wrapText="1"/>
    </xf>
    <xf numFmtId="0" fontId="73" fillId="0" borderId="0" xfId="1" applyFont="1" applyFill="1" applyBorder="1" applyAlignment="1">
      <alignment wrapText="1"/>
    </xf>
    <xf numFmtId="0" fontId="9" fillId="0" borderId="0" xfId="1" applyFont="1" applyFill="1" applyBorder="1" applyAlignment="1">
      <alignment wrapText="1"/>
    </xf>
    <xf numFmtId="0" fontId="59" fillId="0" borderId="0" xfId="1" applyFont="1" applyFill="1" applyBorder="1" applyAlignment="1">
      <alignment wrapText="1"/>
    </xf>
    <xf numFmtId="0" fontId="74" fillId="0" borderId="0" xfId="0" applyFont="1" applyFill="1" applyBorder="1" applyAlignment="1">
      <alignment vertical="center" wrapText="1"/>
    </xf>
    <xf numFmtId="0" fontId="21" fillId="0" borderId="0" xfId="0" applyFont="1" applyFill="1" applyBorder="1" applyAlignment="1">
      <alignment vertical="center"/>
    </xf>
    <xf numFmtId="0" fontId="72" fillId="0" borderId="0" xfId="1" applyFont="1" applyFill="1" applyBorder="1" applyAlignment="1">
      <alignment horizontal="center" vertical="center" wrapText="1"/>
    </xf>
    <xf numFmtId="0" fontId="72" fillId="0" borderId="0" xfId="1" applyFont="1" applyFill="1" applyBorder="1" applyAlignment="1">
      <alignment wrapText="1"/>
    </xf>
    <xf numFmtId="0" fontId="51" fillId="0" borderId="0" xfId="1" applyFont="1" applyFill="1" applyBorder="1" applyAlignment="1">
      <alignment wrapText="1"/>
    </xf>
    <xf numFmtId="0" fontId="54" fillId="0" borderId="0" xfId="0" applyFont="1" applyFill="1" applyBorder="1" applyAlignment="1">
      <alignment wrapText="1"/>
    </xf>
    <xf numFmtId="0" fontId="74" fillId="0" borderId="0" xfId="0" applyFont="1" applyFill="1" applyBorder="1" applyAlignment="1">
      <alignment wrapText="1"/>
    </xf>
    <xf numFmtId="164" fontId="72" fillId="0" borderId="0" xfId="0" applyNumberFormat="1" applyFont="1" applyBorder="1" applyAlignment="1">
      <alignment horizontal="left" vertical="center" wrapText="1"/>
    </xf>
    <xf numFmtId="164" fontId="51" fillId="0" borderId="0" xfId="0" applyNumberFormat="1" applyFont="1" applyBorder="1" applyAlignment="1">
      <alignment horizontal="center" vertical="center" wrapText="1"/>
    </xf>
    <xf numFmtId="164" fontId="57" fillId="7" borderId="0" xfId="1" applyNumberFormat="1" applyFont="1" applyFill="1" applyBorder="1" applyAlignment="1">
      <alignment horizontal="center" vertical="center" wrapText="1"/>
    </xf>
    <xf numFmtId="164" fontId="51" fillId="0" borderId="0" xfId="0" applyNumberFormat="1" applyFont="1" applyBorder="1" applyAlignment="1">
      <alignment horizontal="left" vertical="center" wrapText="1"/>
    </xf>
    <xf numFmtId="164" fontId="61" fillId="7" borderId="0" xfId="1" applyNumberFormat="1" applyFont="1" applyFill="1" applyBorder="1" applyAlignment="1">
      <alignment horizontal="center" vertical="center" wrapText="1"/>
    </xf>
    <xf numFmtId="164" fontId="72" fillId="0" borderId="0" xfId="1" applyNumberFormat="1" applyFont="1" applyBorder="1" applyAlignment="1">
      <alignment horizontal="left" vertical="center" wrapText="1"/>
    </xf>
    <xf numFmtId="164" fontId="56" fillId="7" borderId="0" xfId="1" applyNumberFormat="1" applyFont="1" applyFill="1" applyBorder="1" applyAlignment="1">
      <alignment horizontal="center" vertical="center" wrapText="1"/>
    </xf>
    <xf numFmtId="0" fontId="56" fillId="0" borderId="0" xfId="0" applyFont="1" applyFill="1" applyBorder="1" applyAlignment="1">
      <alignment wrapText="1"/>
    </xf>
    <xf numFmtId="0" fontId="51" fillId="0" borderId="0" xfId="0" applyFont="1" applyFill="1" applyBorder="1" applyAlignment="1">
      <alignment horizontal="center" vertical="center" wrapText="1"/>
    </xf>
    <xf numFmtId="164" fontId="56" fillId="0" borderId="0" xfId="0" applyNumberFormat="1" applyFont="1" applyBorder="1" applyAlignment="1">
      <alignment horizontal="center" vertical="center" wrapText="1"/>
    </xf>
    <xf numFmtId="0" fontId="65" fillId="0" borderId="0" xfId="0" applyFont="1" applyBorder="1" applyAlignment="1">
      <alignment vertical="center"/>
    </xf>
    <xf numFmtId="164" fontId="66" fillId="0" borderId="0" xfId="0" applyNumberFormat="1" applyFont="1" applyBorder="1" applyAlignment="1">
      <alignment horizontal="center" vertical="center" wrapText="1"/>
    </xf>
    <xf numFmtId="164" fontId="51" fillId="0" borderId="0" xfId="1" applyNumberFormat="1" applyFont="1" applyBorder="1" applyAlignment="1">
      <alignment horizontal="left" vertical="center" wrapText="1"/>
    </xf>
    <xf numFmtId="164" fontId="56" fillId="0" borderId="0" xfId="0" applyNumberFormat="1" applyFont="1" applyBorder="1" applyAlignment="1">
      <alignment horizontal="left" vertical="center" wrapText="1"/>
    </xf>
    <xf numFmtId="164" fontId="59" fillId="7" borderId="0" xfId="0" applyNumberFormat="1" applyFont="1" applyFill="1" applyBorder="1" applyAlignment="1">
      <alignment horizontal="center" vertical="center" wrapText="1"/>
    </xf>
    <xf numFmtId="164" fontId="59" fillId="0" borderId="0" xfId="0" applyNumberFormat="1" applyFont="1" applyBorder="1" applyAlignment="1">
      <alignment horizontal="center" vertical="center" wrapText="1"/>
    </xf>
    <xf numFmtId="164" fontId="57" fillId="0" borderId="0" xfId="0" applyNumberFormat="1" applyFont="1" applyBorder="1" applyAlignment="1">
      <alignment horizontal="left" vertical="center" wrapText="1"/>
    </xf>
    <xf numFmtId="165" fontId="33" fillId="0" borderId="0" xfId="0" applyNumberFormat="1" applyFont="1" applyBorder="1"/>
    <xf numFmtId="164" fontId="57" fillId="0" borderId="0" xfId="0" applyNumberFormat="1" applyFont="1" applyBorder="1" applyAlignment="1">
      <alignment horizontal="center" vertical="center" wrapText="1"/>
    </xf>
    <xf numFmtId="164" fontId="55" fillId="0" borderId="0" xfId="0" applyNumberFormat="1" applyFont="1" applyBorder="1" applyAlignment="1">
      <alignment horizontal="center" vertical="center" wrapText="1"/>
    </xf>
    <xf numFmtId="164" fontId="33" fillId="0" borderId="0" xfId="0" applyNumberFormat="1" applyFont="1" applyBorder="1" applyAlignment="1">
      <alignment horizontal="center" vertical="center"/>
    </xf>
    <xf numFmtId="164" fontId="33" fillId="0" borderId="0" xfId="0" applyNumberFormat="1" applyFont="1" applyBorder="1" applyAlignment="1">
      <alignment horizontal="center" vertical="center" wrapText="1"/>
    </xf>
    <xf numFmtId="164" fontId="21" fillId="0" borderId="0" xfId="0" applyNumberFormat="1" applyFont="1" applyBorder="1" applyAlignment="1">
      <alignment horizontal="center" vertical="center"/>
    </xf>
    <xf numFmtId="164" fontId="59" fillId="0" borderId="0" xfId="0" applyNumberFormat="1" applyFont="1" applyBorder="1" applyAlignment="1">
      <alignment horizontal="left" vertical="center" wrapText="1"/>
    </xf>
    <xf numFmtId="0" fontId="0" fillId="0" borderId="0" xfId="0" applyFill="1" applyBorder="1"/>
    <xf numFmtId="164" fontId="75" fillId="7" borderId="0" xfId="0" applyNumberFormat="1" applyFont="1" applyFill="1" applyBorder="1" applyAlignment="1">
      <alignment horizontal="left" vertical="center" wrapText="1"/>
    </xf>
    <xf numFmtId="164" fontId="76" fillId="0" borderId="0" xfId="0" applyNumberFormat="1" applyFont="1" applyBorder="1" applyAlignment="1">
      <alignment horizontal="left" vertical="center" wrapText="1"/>
    </xf>
    <xf numFmtId="0" fontId="31" fillId="0" borderId="0" xfId="1" applyFont="1" applyFill="1" applyBorder="1" applyAlignment="1">
      <alignment wrapText="1"/>
    </xf>
    <xf numFmtId="0" fontId="73" fillId="0" borderId="0" xfId="1" applyFont="1" applyFill="1" applyBorder="1" applyAlignment="1">
      <alignment vertical="top" wrapText="1"/>
    </xf>
    <xf numFmtId="0" fontId="31" fillId="0" borderId="0" xfId="1" applyFont="1" applyFill="1" applyBorder="1" applyAlignment="1">
      <alignment vertical="top" wrapText="1"/>
    </xf>
    <xf numFmtId="0" fontId="39" fillId="0" borderId="29" xfId="0" applyFont="1" applyBorder="1" applyAlignment="1">
      <alignment vertical="center"/>
    </xf>
    <xf numFmtId="0" fontId="19" fillId="0" borderId="0" xfId="1" applyFont="1" applyBorder="1"/>
    <xf numFmtId="0" fontId="19" fillId="0" borderId="0" xfId="1" applyFont="1" applyBorder="1" applyAlignment="1">
      <alignment wrapText="1"/>
    </xf>
    <xf numFmtId="0" fontId="19" fillId="2" borderId="0" xfId="1" applyFont="1" applyFill="1" applyBorder="1" applyAlignment="1">
      <alignment wrapText="1"/>
    </xf>
    <xf numFmtId="0" fontId="19" fillId="7" borderId="0" xfId="1" applyFont="1" applyFill="1" applyBorder="1"/>
    <xf numFmtId="0" fontId="31" fillId="0" borderId="0" xfId="1" applyFont="1" applyBorder="1" applyAlignment="1">
      <alignment wrapText="1"/>
    </xf>
    <xf numFmtId="0" fontId="14" fillId="0" borderId="0" xfId="1" applyFont="1" applyBorder="1" applyAlignment="1">
      <alignment wrapText="1"/>
    </xf>
    <xf numFmtId="0" fontId="19" fillId="0" borderId="0" xfId="1" applyFont="1" applyBorder="1" applyAlignment="1">
      <alignment vertical="top"/>
    </xf>
    <xf numFmtId="165" fontId="19" fillId="7" borderId="0" xfId="1" applyNumberFormat="1" applyFont="1" applyFill="1" applyBorder="1" applyAlignment="1">
      <alignment horizontal="right" vertical="center" wrapText="1"/>
    </xf>
    <xf numFmtId="0" fontId="14" fillId="0" borderId="0" xfId="1" applyFont="1" applyBorder="1"/>
    <xf numFmtId="0" fontId="19" fillId="0" borderId="0" xfId="0" applyFont="1" applyBorder="1"/>
    <xf numFmtId="0" fontId="14" fillId="2" borderId="0" xfId="1" applyFont="1" applyFill="1" applyBorder="1" applyAlignment="1">
      <alignment wrapText="1"/>
    </xf>
    <xf numFmtId="0" fontId="36" fillId="0" borderId="0" xfId="0" applyFont="1" applyBorder="1" applyAlignment="1">
      <alignment vertical="center"/>
    </xf>
    <xf numFmtId="0" fontId="14" fillId="0" borderId="0" xfId="0" applyFont="1" applyBorder="1"/>
    <xf numFmtId="0" fontId="36" fillId="7" borderId="0" xfId="0" applyFont="1" applyFill="1" applyBorder="1" applyAlignment="1">
      <alignment vertical="center"/>
    </xf>
    <xf numFmtId="164" fontId="14" fillId="0" borderId="0" xfId="0" applyNumberFormat="1" applyFont="1" applyBorder="1" applyAlignment="1">
      <alignment horizontal="center" vertical="center"/>
    </xf>
    <xf numFmtId="0" fontId="51" fillId="7" borderId="0" xfId="1" applyFont="1" applyFill="1" applyBorder="1"/>
    <xf numFmtId="164" fontId="54" fillId="7" borderId="0" xfId="0" applyNumberFormat="1" applyFont="1" applyFill="1" applyBorder="1" applyAlignment="1">
      <alignment horizontal="center" vertical="center" wrapText="1"/>
    </xf>
    <xf numFmtId="0" fontId="21" fillId="7" borderId="0" xfId="0" applyFont="1" applyFill="1" applyBorder="1" applyAlignment="1">
      <alignment vertical="center"/>
    </xf>
    <xf numFmtId="0" fontId="33" fillId="7" borderId="0" xfId="0" applyFont="1" applyFill="1" applyBorder="1" applyAlignment="1">
      <alignment vertical="center"/>
    </xf>
    <xf numFmtId="0" fontId="31" fillId="7" borderId="0" xfId="0" applyFont="1" applyFill="1" applyBorder="1"/>
    <xf numFmtId="0" fontId="33" fillId="7" borderId="0" xfId="0" applyFont="1" applyFill="1" applyBorder="1"/>
    <xf numFmtId="0" fontId="33" fillId="0" borderId="0" xfId="0" applyFont="1" applyBorder="1" applyAlignment="1">
      <alignment wrapText="1"/>
    </xf>
    <xf numFmtId="0" fontId="14" fillId="0" borderId="23" xfId="0" applyFont="1" applyBorder="1" applyAlignment="1">
      <alignment horizontal="left"/>
    </xf>
    <xf numFmtId="0" fontId="72" fillId="0" borderId="0" xfId="0" applyFont="1" applyBorder="1" applyAlignment="1">
      <alignment vertical="center" wrapText="1"/>
    </xf>
    <xf numFmtId="164" fontId="56" fillId="7" borderId="0" xfId="0" applyNumberFormat="1" applyFont="1" applyFill="1" applyBorder="1" applyAlignment="1">
      <alignment horizontal="center" vertical="center" wrapText="1"/>
    </xf>
    <xf numFmtId="165" fontId="36" fillId="7" borderId="0" xfId="1" applyNumberFormat="1" applyFont="1" applyFill="1" applyBorder="1" applyAlignment="1">
      <alignment horizontal="right" vertical="center" wrapText="1"/>
    </xf>
    <xf numFmtId="0" fontId="25" fillId="7" borderId="0" xfId="0" applyFont="1" applyFill="1" applyBorder="1"/>
    <xf numFmtId="0" fontId="31" fillId="7" borderId="0" xfId="1" applyFont="1" applyFill="1" applyBorder="1" applyAlignment="1">
      <alignment wrapText="1"/>
    </xf>
    <xf numFmtId="0" fontId="6" fillId="7" borderId="0" xfId="1" applyFont="1" applyFill="1" applyBorder="1" applyAlignment="1">
      <alignment wrapText="1"/>
    </xf>
    <xf numFmtId="0" fontId="21" fillId="0" borderId="0" xfId="0" applyFont="1" applyBorder="1" applyAlignment="1">
      <alignment horizontal="center" vertical="center"/>
    </xf>
    <xf numFmtId="0" fontId="14" fillId="0" borderId="22" xfId="0" applyFont="1" applyBorder="1" applyAlignment="1">
      <alignment vertical="center"/>
    </xf>
    <xf numFmtId="0" fontId="6" fillId="7" borderId="0" xfId="0" applyFont="1" applyFill="1" applyBorder="1" applyAlignment="1">
      <alignment vertical="center"/>
    </xf>
    <xf numFmtId="0" fontId="14" fillId="7" borderId="0" xfId="1" applyFont="1" applyFill="1" applyBorder="1"/>
    <xf numFmtId="0" fontId="36" fillId="7" borderId="0" xfId="1" applyFont="1" applyFill="1" applyBorder="1" applyAlignment="1">
      <alignment vertical="center" wrapText="1"/>
    </xf>
    <xf numFmtId="0" fontId="36" fillId="7" borderId="0" xfId="1" applyFont="1" applyFill="1" applyBorder="1"/>
    <xf numFmtId="165" fontId="5" fillId="7" borderId="5" xfId="1" applyNumberFormat="1" applyFont="1" applyFill="1" applyBorder="1" applyAlignment="1">
      <alignment horizontal="right" vertical="top" wrapText="1"/>
    </xf>
    <xf numFmtId="0" fontId="14" fillId="0" borderId="0" xfId="0" applyFont="1" applyBorder="1" applyAlignment="1">
      <alignment horizontal="left" vertical="center"/>
    </xf>
    <xf numFmtId="0" fontId="14" fillId="0" borderId="0" xfId="1" applyFont="1" applyBorder="1" applyAlignment="1">
      <alignment vertical="center" wrapText="1"/>
    </xf>
    <xf numFmtId="164" fontId="14" fillId="0" borderId="0" xfId="1" applyNumberFormat="1" applyFont="1" applyBorder="1" applyAlignment="1">
      <alignment horizontal="center" vertical="center" wrapText="1"/>
    </xf>
    <xf numFmtId="0" fontId="14" fillId="0" borderId="2" xfId="1" applyFont="1" applyBorder="1" applyAlignment="1">
      <alignment vertical="center"/>
    </xf>
    <xf numFmtId="0" fontId="14" fillId="0" borderId="1" xfId="1" applyFont="1" applyBorder="1" applyAlignment="1">
      <alignment vertical="center"/>
    </xf>
    <xf numFmtId="0" fontId="35" fillId="0" borderId="1" xfId="0" applyFont="1" applyBorder="1" applyAlignment="1">
      <alignment horizontal="center" vertical="center" wrapText="1"/>
    </xf>
    <xf numFmtId="3" fontId="14" fillId="0" borderId="1" xfId="1" applyNumberFormat="1" applyFont="1" applyBorder="1" applyAlignment="1">
      <alignment horizontal="center" vertical="center"/>
    </xf>
    <xf numFmtId="0" fontId="20" fillId="0" borderId="1" xfId="0" applyFont="1" applyBorder="1" applyAlignment="1">
      <alignment horizontal="center" vertical="center"/>
    </xf>
    <xf numFmtId="0" fontId="21" fillId="7" borderId="0" xfId="0" applyFont="1" applyFill="1" applyBorder="1" applyAlignment="1">
      <alignment horizontal="center" vertical="center"/>
    </xf>
    <xf numFmtId="0" fontId="21" fillId="7" borderId="0" xfId="0" applyFont="1" applyFill="1" applyAlignment="1">
      <alignment horizontal="center" vertical="center"/>
    </xf>
    <xf numFmtId="0" fontId="21" fillId="0" borderId="0" xfId="0" applyFont="1" applyAlignment="1">
      <alignment horizontal="center" vertical="center"/>
    </xf>
    <xf numFmtId="0" fontId="14" fillId="7" borderId="1" xfId="0" applyFont="1" applyFill="1" applyBorder="1" applyAlignment="1">
      <alignment horizontal="left" vertical="center" wrapText="1"/>
    </xf>
    <xf numFmtId="0" fontId="13" fillId="0" borderId="3" xfId="0" applyFont="1" applyBorder="1" applyAlignment="1">
      <alignment vertical="center" wrapText="1"/>
    </xf>
    <xf numFmtId="164" fontId="77" fillId="0" borderId="0" xfId="0" applyNumberFormat="1" applyFont="1" applyBorder="1"/>
    <xf numFmtId="167" fontId="78" fillId="0" borderId="0" xfId="0" applyNumberFormat="1" applyFont="1" applyBorder="1"/>
    <xf numFmtId="0" fontId="79" fillId="0" borderId="0" xfId="0" applyFont="1" applyBorder="1"/>
    <xf numFmtId="164" fontId="78" fillId="0" borderId="0" xfId="0" applyNumberFormat="1" applyFont="1" applyBorder="1"/>
    <xf numFmtId="0" fontId="78" fillId="0" borderId="0" xfId="0" applyFont="1" applyBorder="1"/>
    <xf numFmtId="0" fontId="6" fillId="0" borderId="2" xfId="0" applyFont="1" applyBorder="1" applyAlignment="1">
      <alignment horizontal="left" vertical="top"/>
    </xf>
    <xf numFmtId="0" fontId="14" fillId="0" borderId="0" xfId="0" applyFont="1" applyBorder="1" applyAlignment="1">
      <alignment horizontal="left" vertical="center"/>
    </xf>
    <xf numFmtId="0" fontId="6" fillId="10" borderId="3" xfId="0" applyFont="1" applyFill="1" applyBorder="1" applyAlignment="1">
      <alignment horizontal="left" vertical="center"/>
    </xf>
    <xf numFmtId="0" fontId="6" fillId="9" borderId="3" xfId="0" applyFont="1" applyFill="1" applyBorder="1" applyAlignment="1">
      <alignment horizontal="left" vertical="center"/>
    </xf>
    <xf numFmtId="0" fontId="6" fillId="10" borderId="2" xfId="0" applyFont="1" applyFill="1" applyBorder="1" applyAlignment="1">
      <alignment vertical="center"/>
    </xf>
    <xf numFmtId="0" fontId="6" fillId="10" borderId="22" xfId="0" applyFont="1" applyFill="1" applyBorder="1" applyAlignment="1">
      <alignment vertical="center"/>
    </xf>
    <xf numFmtId="0" fontId="6" fillId="10" borderId="3" xfId="0" applyFont="1" applyFill="1" applyBorder="1" applyAlignment="1">
      <alignment vertical="center"/>
    </xf>
    <xf numFmtId="0" fontId="35" fillId="7" borderId="21" xfId="1" applyFont="1" applyFill="1" applyBorder="1" applyAlignment="1">
      <alignment horizontal="center" vertical="center"/>
    </xf>
    <xf numFmtId="0" fontId="35" fillId="0" borderId="5" xfId="1" applyFont="1" applyBorder="1" applyAlignment="1">
      <alignment horizontal="center"/>
    </xf>
    <xf numFmtId="0" fontId="13" fillId="0" borderId="5" xfId="1" applyFont="1" applyBorder="1" applyAlignment="1">
      <alignment horizontal="left" vertical="center"/>
    </xf>
    <xf numFmtId="0" fontId="3" fillId="0" borderId="24" xfId="1" applyFont="1" applyBorder="1"/>
    <xf numFmtId="0" fontId="9" fillId="0" borderId="30" xfId="1" applyFont="1" applyBorder="1" applyAlignment="1">
      <alignment vertical="center" wrapText="1"/>
    </xf>
    <xf numFmtId="0" fontId="9" fillId="7" borderId="30" xfId="1" applyFont="1" applyFill="1" applyBorder="1" applyAlignment="1">
      <alignment wrapText="1"/>
    </xf>
    <xf numFmtId="0" fontId="9" fillId="0" borderId="30" xfId="1" applyFont="1" applyBorder="1" applyAlignment="1">
      <alignment wrapText="1"/>
    </xf>
    <xf numFmtId="0" fontId="16" fillId="0" borderId="30" xfId="1" applyFont="1" applyBorder="1"/>
    <xf numFmtId="0" fontId="16" fillId="0" borderId="30" xfId="1" applyFont="1" applyBorder="1" applyAlignment="1">
      <alignment wrapText="1"/>
    </xf>
    <xf numFmtId="0" fontId="21" fillId="0" borderId="30" xfId="0" applyFont="1" applyBorder="1" applyAlignment="1">
      <alignment vertical="center"/>
    </xf>
    <xf numFmtId="0" fontId="25" fillId="0" borderId="30" xfId="0" applyFont="1" applyBorder="1"/>
    <xf numFmtId="0" fontId="21" fillId="0" borderId="30" xfId="0" applyFont="1" applyBorder="1" applyAlignment="1">
      <alignment vertical="top"/>
    </xf>
    <xf numFmtId="0" fontId="60" fillId="0" borderId="30" xfId="0" applyFont="1" applyBorder="1"/>
    <xf numFmtId="0" fontId="74" fillId="0" borderId="30" xfId="0" applyFont="1" applyBorder="1" applyAlignment="1">
      <alignment vertical="center"/>
    </xf>
    <xf numFmtId="0" fontId="74" fillId="0" borderId="30" xfId="0" applyFont="1" applyBorder="1"/>
    <xf numFmtId="0" fontId="21" fillId="0" borderId="30" xfId="0" applyFont="1" applyFill="1" applyBorder="1" applyAlignment="1">
      <alignment vertical="center"/>
    </xf>
    <xf numFmtId="0" fontId="16" fillId="0" borderId="30" xfId="1" applyFont="1" applyFill="1" applyBorder="1" applyAlignment="1">
      <alignment wrapText="1"/>
    </xf>
    <xf numFmtId="0" fontId="25" fillId="0" borderId="30" xfId="0" applyFont="1" applyFill="1" applyBorder="1"/>
    <xf numFmtId="0" fontId="9" fillId="0" borderId="30" xfId="1" applyFont="1" applyFill="1" applyBorder="1" applyAlignment="1">
      <alignment wrapText="1"/>
    </xf>
    <xf numFmtId="0" fontId="21" fillId="0" borderId="30" xfId="0" applyFont="1" applyFill="1" applyBorder="1"/>
    <xf numFmtId="164" fontId="72" fillId="0" borderId="30" xfId="0" applyNumberFormat="1" applyFont="1" applyBorder="1" applyAlignment="1">
      <alignment horizontal="left" vertical="center" wrapText="1"/>
    </xf>
    <xf numFmtId="0" fontId="2" fillId="7" borderId="30" xfId="1" applyFont="1" applyFill="1" applyBorder="1" applyAlignment="1">
      <alignment wrapText="1"/>
    </xf>
    <xf numFmtId="0" fontId="21" fillId="0" borderId="30" xfId="0" applyFont="1" applyBorder="1"/>
    <xf numFmtId="0" fontId="13" fillId="0" borderId="30" xfId="1" applyFont="1" applyBorder="1" applyAlignment="1">
      <alignment vertical="top" wrapText="1"/>
    </xf>
    <xf numFmtId="0" fontId="13" fillId="0" borderId="30" xfId="1" applyFont="1" applyBorder="1" applyAlignment="1">
      <alignment horizontal="left" vertical="top" wrapText="1"/>
    </xf>
    <xf numFmtId="0" fontId="14" fillId="0" borderId="30" xfId="1" applyFont="1" applyBorder="1" applyAlignment="1">
      <alignment horizontal="left" vertical="top" wrapText="1"/>
    </xf>
    <xf numFmtId="0" fontId="14" fillId="0" borderId="30" xfId="0" applyFont="1" applyBorder="1" applyAlignment="1">
      <alignment vertical="center" wrapText="1"/>
    </xf>
    <xf numFmtId="0" fontId="14" fillId="0" borderId="30" xfId="0" applyFont="1" applyBorder="1" applyAlignment="1">
      <alignment vertical="top" wrapText="1"/>
    </xf>
    <xf numFmtId="0" fontId="16" fillId="0" borderId="30" xfId="1" applyFont="1" applyBorder="1" applyAlignment="1">
      <alignment horizontal="left" vertical="top" wrapText="1"/>
    </xf>
    <xf numFmtId="0" fontId="21" fillId="0" borderId="30" xfId="0" applyFont="1" applyBorder="1" applyAlignment="1">
      <alignment vertical="center" wrapText="1"/>
    </xf>
    <xf numFmtId="0" fontId="5" fillId="7" borderId="30" xfId="1" applyFont="1" applyFill="1" applyBorder="1" applyAlignment="1">
      <alignment wrapText="1"/>
    </xf>
    <xf numFmtId="0" fontId="65" fillId="0" borderId="30" xfId="0" applyFont="1" applyFill="1" applyBorder="1"/>
    <xf numFmtId="0" fontId="52" fillId="0" borderId="30" xfId="0" applyFont="1" applyFill="1" applyBorder="1"/>
    <xf numFmtId="0" fontId="65" fillId="0" borderId="30" xfId="0" applyFont="1" applyBorder="1" applyAlignment="1">
      <alignment vertical="center"/>
    </xf>
    <xf numFmtId="0" fontId="52" fillId="0" borderId="30" xfId="0" applyFont="1" applyBorder="1"/>
    <xf numFmtId="0" fontId="65" fillId="0" borderId="30" xfId="0" applyFont="1" applyBorder="1"/>
    <xf numFmtId="0" fontId="20" fillId="0" borderId="30" xfId="0" applyFont="1" applyBorder="1" applyAlignment="1">
      <alignment vertical="center"/>
    </xf>
    <xf numFmtId="0" fontId="21" fillId="0" borderId="30" xfId="0" applyFont="1" applyBorder="1" applyAlignment="1">
      <alignment wrapText="1"/>
    </xf>
    <xf numFmtId="0" fontId="67" fillId="0" borderId="30" xfId="0" applyFont="1" applyBorder="1"/>
    <xf numFmtId="0" fontId="4" fillId="7" borderId="30" xfId="1" applyFont="1" applyFill="1" applyBorder="1" applyAlignment="1">
      <alignment wrapText="1"/>
    </xf>
    <xf numFmtId="0" fontId="65" fillId="0" borderId="30" xfId="0" applyFont="1" applyBorder="1" applyAlignment="1">
      <alignment wrapText="1"/>
    </xf>
    <xf numFmtId="0" fontId="68" fillId="7" borderId="30" xfId="0" applyFont="1" applyFill="1" applyBorder="1"/>
    <xf numFmtId="0" fontId="68" fillId="0" borderId="30" xfId="0" applyFont="1" applyBorder="1"/>
    <xf numFmtId="0" fontId="31" fillId="0" borderId="30" xfId="0" applyFont="1" applyBorder="1" applyAlignment="1">
      <alignment wrapText="1"/>
    </xf>
    <xf numFmtId="0" fontId="0" fillId="0" borderId="30" xfId="0" applyBorder="1" applyAlignment="1">
      <alignment horizontal="left" vertical="center"/>
    </xf>
    <xf numFmtId="0" fontId="0" fillId="0" borderId="30" xfId="0" applyBorder="1"/>
    <xf numFmtId="0" fontId="69" fillId="0" borderId="30" xfId="0" applyFont="1" applyBorder="1" applyAlignment="1">
      <alignment vertical="center"/>
    </xf>
    <xf numFmtId="0" fontId="0" fillId="0" borderId="30" xfId="0" applyBorder="1" applyAlignment="1">
      <alignment wrapText="1"/>
    </xf>
    <xf numFmtId="0" fontId="0" fillId="0" borderId="30" xfId="0" applyFill="1" applyBorder="1"/>
    <xf numFmtId="0" fontId="31" fillId="0" borderId="30" xfId="1" applyFont="1" applyFill="1" applyBorder="1" applyAlignment="1">
      <alignment wrapText="1"/>
    </xf>
    <xf numFmtId="0" fontId="31" fillId="0" borderId="30" xfId="1" applyFont="1" applyFill="1" applyBorder="1" applyAlignment="1">
      <alignment vertical="top" wrapText="1"/>
    </xf>
    <xf numFmtId="0" fontId="5" fillId="2" borderId="30" xfId="1" applyFont="1" applyFill="1" applyBorder="1"/>
    <xf numFmtId="0" fontId="7" fillId="2" borderId="30" xfId="1" applyFont="1" applyFill="1" applyBorder="1" applyAlignment="1">
      <alignment wrapText="1"/>
    </xf>
    <xf numFmtId="0" fontId="9" fillId="2" borderId="30" xfId="1" applyFont="1" applyFill="1" applyBorder="1" applyAlignment="1">
      <alignment horizontal="center"/>
    </xf>
    <xf numFmtId="0" fontId="3" fillId="0" borderId="30" xfId="1" applyFont="1" applyBorder="1"/>
    <xf numFmtId="0" fontId="3" fillId="0" borderId="30" xfId="1" applyFont="1" applyBorder="1" applyAlignment="1">
      <alignment wrapText="1"/>
    </xf>
    <xf numFmtId="0" fontId="3" fillId="2" borderId="30" xfId="1" applyFont="1" applyFill="1" applyBorder="1" applyAlignment="1">
      <alignment wrapText="1"/>
    </xf>
    <xf numFmtId="0" fontId="22" fillId="0" borderId="30" xfId="1" applyFont="1" applyBorder="1"/>
    <xf numFmtId="0" fontId="9" fillId="2" borderId="30" xfId="1" applyFont="1" applyFill="1" applyBorder="1" applyAlignment="1">
      <alignment wrapText="1"/>
    </xf>
    <xf numFmtId="0" fontId="9" fillId="0" borderId="30" xfId="1" applyFont="1" applyBorder="1" applyAlignment="1">
      <alignment horizontal="center"/>
    </xf>
    <xf numFmtId="0" fontId="3" fillId="7" borderId="30" xfId="1" applyFont="1" applyFill="1" applyBorder="1"/>
    <xf numFmtId="165" fontId="5" fillId="2" borderId="30" xfId="1" applyNumberFormat="1" applyFont="1" applyFill="1" applyBorder="1" applyAlignment="1">
      <alignment horizontal="right" vertical="top" wrapText="1"/>
    </xf>
    <xf numFmtId="165" fontId="23" fillId="2" borderId="30" xfId="1" applyNumberFormat="1" applyFont="1" applyFill="1" applyBorder="1" applyAlignment="1">
      <alignment horizontal="right" vertical="top" wrapText="1"/>
    </xf>
    <xf numFmtId="0" fontId="3" fillId="0" borderId="30" xfId="1" applyFont="1" applyBorder="1" applyAlignment="1">
      <alignment vertical="top"/>
    </xf>
    <xf numFmtId="165" fontId="3" fillId="7" borderId="30" xfId="1" applyNumberFormat="1" applyFont="1" applyFill="1" applyBorder="1" applyAlignment="1">
      <alignment horizontal="right" vertical="center" wrapText="1"/>
    </xf>
    <xf numFmtId="165" fontId="5" fillId="7" borderId="30" xfId="1" applyNumberFormat="1" applyFont="1" applyFill="1" applyBorder="1" applyAlignment="1">
      <alignment horizontal="right" vertical="center" wrapText="1"/>
    </xf>
    <xf numFmtId="0" fontId="14" fillId="0" borderId="30" xfId="1" applyFont="1" applyBorder="1"/>
    <xf numFmtId="0" fontId="5" fillId="7" borderId="30" xfId="1" applyFont="1" applyFill="1" applyBorder="1"/>
    <xf numFmtId="0" fontId="17" fillId="0" borderId="30" xfId="0" applyFont="1" applyBorder="1" applyAlignment="1">
      <alignment wrapText="1"/>
    </xf>
    <xf numFmtId="0" fontId="26" fillId="0" borderId="30" xfId="0" applyFont="1" applyBorder="1"/>
    <xf numFmtId="0" fontId="25" fillId="7" borderId="30" xfId="0" applyFont="1" applyFill="1" applyBorder="1"/>
    <xf numFmtId="0" fontId="5" fillId="7" borderId="30" xfId="1" applyFont="1" applyFill="1" applyBorder="1" applyAlignment="1">
      <alignment vertical="center" wrapText="1"/>
    </xf>
    <xf numFmtId="0" fontId="16" fillId="2" borderId="30" xfId="1" applyFont="1" applyFill="1" applyBorder="1" applyAlignment="1">
      <alignment wrapText="1"/>
    </xf>
    <xf numFmtId="0" fontId="28" fillId="0" borderId="30" xfId="0" applyFont="1" applyBorder="1" applyAlignment="1">
      <alignment vertical="center"/>
    </xf>
    <xf numFmtId="0" fontId="17" fillId="0" borderId="30" xfId="0" applyFont="1" applyBorder="1"/>
    <xf numFmtId="0" fontId="28" fillId="7" borderId="30" xfId="0" applyFont="1" applyFill="1" applyBorder="1" applyAlignment="1">
      <alignment vertical="center"/>
    </xf>
    <xf numFmtId="0" fontId="6" fillId="7" borderId="30" xfId="0" applyFont="1" applyFill="1" applyBorder="1" applyAlignment="1">
      <alignment vertical="center"/>
    </xf>
    <xf numFmtId="0" fontId="16" fillId="7" borderId="30" xfId="1" applyFont="1" applyFill="1" applyBorder="1"/>
    <xf numFmtId="0" fontId="21" fillId="7" borderId="30" xfId="0" applyFont="1" applyFill="1" applyBorder="1" applyAlignment="1">
      <alignment vertical="center"/>
    </xf>
    <xf numFmtId="0" fontId="14" fillId="7" borderId="30" xfId="1" applyFont="1" applyFill="1" applyBorder="1" applyAlignment="1">
      <alignment horizontal="center" vertical="center" wrapText="1"/>
    </xf>
    <xf numFmtId="0" fontId="14" fillId="7" borderId="30" xfId="1" applyFont="1" applyFill="1" applyBorder="1"/>
    <xf numFmtId="0" fontId="51" fillId="7" borderId="30" xfId="1" applyFont="1" applyFill="1" applyBorder="1"/>
    <xf numFmtId="0" fontId="0" fillId="7" borderId="30" xfId="0" applyFill="1" applyBorder="1" applyAlignment="1">
      <alignment vertical="center"/>
    </xf>
    <xf numFmtId="0" fontId="11" fillId="7" borderId="30" xfId="0" applyFont="1" applyFill="1" applyBorder="1"/>
    <xf numFmtId="0" fontId="0" fillId="7" borderId="30" xfId="0" applyFill="1" applyBorder="1"/>
    <xf numFmtId="0" fontId="21" fillId="7" borderId="30" xfId="0" applyFont="1" applyFill="1" applyBorder="1" applyAlignment="1">
      <alignment horizontal="center" vertical="center"/>
    </xf>
    <xf numFmtId="0" fontId="70" fillId="7" borderId="24" xfId="1" applyFont="1" applyFill="1" applyBorder="1" applyAlignment="1">
      <alignment wrapText="1"/>
    </xf>
    <xf numFmtId="0" fontId="6" fillId="3" borderId="2" xfId="0" applyFont="1" applyFill="1" applyBorder="1" applyAlignment="1">
      <alignment horizontal="left" vertical="top"/>
    </xf>
    <xf numFmtId="0" fontId="6" fillId="3" borderId="22" xfId="0" applyFont="1" applyFill="1" applyBorder="1" applyAlignment="1">
      <alignment horizontal="left" vertical="top"/>
    </xf>
    <xf numFmtId="0" fontId="6" fillId="3" borderId="3" xfId="0" applyFont="1" applyFill="1" applyBorder="1" applyAlignment="1">
      <alignment horizontal="left" vertical="top"/>
    </xf>
    <xf numFmtId="0" fontId="44" fillId="0" borderId="7" xfId="0" applyFont="1" applyBorder="1" applyAlignment="1">
      <alignment horizontal="center" vertical="center" wrapText="1"/>
    </xf>
    <xf numFmtId="0" fontId="44" fillId="0" borderId="11" xfId="0" applyFont="1" applyBorder="1" applyAlignment="1">
      <alignment horizontal="center" vertical="center" wrapText="1"/>
    </xf>
    <xf numFmtId="0" fontId="18" fillId="0" borderId="2" xfId="0" applyFont="1" applyBorder="1" applyAlignment="1">
      <alignment horizontal="right" vertical="center"/>
    </xf>
    <xf numFmtId="0" fontId="18" fillId="0" borderId="22" xfId="0" applyFont="1" applyBorder="1" applyAlignment="1">
      <alignment horizontal="right" vertical="center"/>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6" fillId="5" borderId="2" xfId="0" applyFont="1" applyFill="1" applyBorder="1" applyAlignment="1">
      <alignment horizontal="left" vertical="top"/>
    </xf>
    <xf numFmtId="0" fontId="6" fillId="5" borderId="22" xfId="0" applyFont="1" applyFill="1" applyBorder="1" applyAlignment="1">
      <alignment horizontal="left" vertical="top"/>
    </xf>
    <xf numFmtId="0" fontId="13" fillId="0" borderId="2" xfId="0" applyFont="1" applyBorder="1" applyAlignment="1">
      <alignment horizontal="right" vertical="center"/>
    </xf>
    <xf numFmtId="0" fontId="13" fillId="0" borderId="22" xfId="0" applyFont="1" applyBorder="1" applyAlignment="1">
      <alignment horizontal="right" vertical="center"/>
    </xf>
    <xf numFmtId="0" fontId="18" fillId="5" borderId="2" xfId="0" applyFont="1" applyFill="1" applyBorder="1" applyAlignment="1">
      <alignment horizontal="right" vertical="center"/>
    </xf>
    <xf numFmtId="0" fontId="18" fillId="5" borderId="22" xfId="0" applyFont="1" applyFill="1" applyBorder="1" applyAlignment="1">
      <alignment horizontal="right" vertical="center"/>
    </xf>
    <xf numFmtId="0" fontId="6" fillId="5" borderId="1" xfId="1" applyFont="1" applyFill="1" applyBorder="1" applyAlignment="1">
      <alignment horizontal="left" vertical="center" wrapText="1"/>
    </xf>
    <xf numFmtId="0" fontId="13" fillId="0" borderId="1" xfId="0" applyFont="1" applyBorder="1" applyAlignment="1">
      <alignment horizontal="right" vertical="center"/>
    </xf>
    <xf numFmtId="0" fontId="14" fillId="0" borderId="0" xfId="0" applyFont="1" applyBorder="1" applyAlignment="1">
      <alignment horizontal="left"/>
    </xf>
    <xf numFmtId="0" fontId="49" fillId="5" borderId="0" xfId="0" applyFont="1" applyFill="1" applyBorder="1" applyAlignment="1">
      <alignment horizontal="left" vertical="top"/>
    </xf>
    <xf numFmtId="0" fontId="14" fillId="0" borderId="5" xfId="0" applyFont="1" applyBorder="1" applyAlignment="1">
      <alignment horizontal="left"/>
    </xf>
    <xf numFmtId="0" fontId="6" fillId="0" borderId="2" xfId="0" applyFont="1" applyBorder="1" applyAlignment="1">
      <alignment horizontal="left" vertical="top"/>
    </xf>
    <xf numFmtId="0" fontId="6" fillId="0" borderId="22" xfId="0" applyFont="1" applyBorder="1" applyAlignment="1">
      <alignment horizontal="left" vertical="top"/>
    </xf>
    <xf numFmtId="0" fontId="14" fillId="2" borderId="0" xfId="0" applyFont="1" applyFill="1" applyBorder="1" applyAlignment="1">
      <alignment horizontal="left"/>
    </xf>
    <xf numFmtId="0" fontId="18" fillId="0" borderId="1" xfId="0" applyFont="1" applyBorder="1" applyAlignment="1">
      <alignment horizontal="right" vertical="center"/>
    </xf>
    <xf numFmtId="0" fontId="6" fillId="0" borderId="2" xfId="0" applyFont="1" applyBorder="1" applyAlignment="1">
      <alignment horizontal="left" vertical="center"/>
    </xf>
    <xf numFmtId="0" fontId="6" fillId="0" borderId="2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23" xfId="0" applyFont="1" applyBorder="1" applyAlignment="1">
      <alignment horizontal="left" vertical="center"/>
    </xf>
    <xf numFmtId="0" fontId="6" fillId="9" borderId="2" xfId="0" applyFont="1" applyFill="1" applyBorder="1" applyAlignment="1">
      <alignment horizontal="left" vertical="center"/>
    </xf>
    <xf numFmtId="0" fontId="6" fillId="9" borderId="22" xfId="0" applyFont="1" applyFill="1" applyBorder="1" applyAlignment="1">
      <alignment horizontal="left" vertical="center"/>
    </xf>
    <xf numFmtId="0" fontId="6" fillId="9" borderId="3" xfId="0" applyFont="1" applyFill="1" applyBorder="1" applyAlignment="1">
      <alignment horizontal="left" vertical="center"/>
    </xf>
    <xf numFmtId="0" fontId="13" fillId="11" borderId="2" xfId="0" applyFont="1" applyFill="1" applyBorder="1" applyAlignment="1">
      <alignment horizontal="right" vertical="center"/>
    </xf>
    <xf numFmtId="0" fontId="13" fillId="11" borderId="22" xfId="0" applyFont="1" applyFill="1" applyBorder="1" applyAlignment="1">
      <alignment horizontal="right" vertical="center"/>
    </xf>
    <xf numFmtId="0" fontId="6" fillId="10" borderId="2" xfId="0" applyFont="1" applyFill="1" applyBorder="1" applyAlignment="1">
      <alignment vertical="center"/>
    </xf>
    <xf numFmtId="0" fontId="6" fillId="10" borderId="22" xfId="0" applyFont="1" applyFill="1" applyBorder="1" applyAlignment="1">
      <alignment vertical="center"/>
    </xf>
    <xf numFmtId="0" fontId="6" fillId="10" borderId="3" xfId="0" applyFont="1" applyFill="1" applyBorder="1" applyAlignment="1">
      <alignment vertical="center"/>
    </xf>
    <xf numFmtId="0" fontId="6" fillId="10" borderId="2" xfId="1" applyFont="1" applyFill="1" applyBorder="1" applyAlignment="1">
      <alignment horizontal="left" vertical="center" wrapText="1"/>
    </xf>
    <xf numFmtId="0" fontId="6" fillId="10" borderId="22" xfId="1" applyFont="1" applyFill="1" applyBorder="1" applyAlignment="1">
      <alignment horizontal="left" vertical="center" wrapText="1"/>
    </xf>
    <xf numFmtId="0" fontId="6" fillId="10" borderId="3" xfId="1" applyFont="1" applyFill="1" applyBorder="1" applyAlignment="1">
      <alignment horizontal="left" vertical="center" wrapText="1"/>
    </xf>
    <xf numFmtId="0" fontId="6" fillId="10" borderId="2" xfId="1" applyNumberFormat="1" applyFont="1" applyFill="1" applyBorder="1" applyAlignment="1">
      <alignment horizontal="left" vertical="center" wrapText="1"/>
    </xf>
    <xf numFmtId="0" fontId="6" fillId="10" borderId="22" xfId="1" applyNumberFormat="1" applyFont="1" applyFill="1" applyBorder="1" applyAlignment="1">
      <alignment horizontal="left" vertical="center" wrapText="1"/>
    </xf>
    <xf numFmtId="0" fontId="6" fillId="10" borderId="3" xfId="1" applyNumberFormat="1" applyFont="1" applyFill="1" applyBorder="1" applyAlignment="1">
      <alignment horizontal="left" vertical="center" wrapText="1"/>
    </xf>
    <xf numFmtId="0" fontId="6" fillId="10" borderId="1" xfId="0" applyFont="1" applyFill="1" applyBorder="1" applyAlignment="1">
      <alignment horizontal="left" vertical="center"/>
    </xf>
    <xf numFmtId="0" fontId="6" fillId="0" borderId="3" xfId="0" applyFont="1" applyBorder="1" applyAlignment="1">
      <alignment horizontal="left" vertical="top"/>
    </xf>
    <xf numFmtId="0" fontId="14" fillId="0" borderId="29" xfId="0" applyFont="1" applyBorder="1" applyAlignment="1">
      <alignment horizontal="left" vertical="center"/>
    </xf>
    <xf numFmtId="0" fontId="14" fillId="0" borderId="0" xfId="0" applyFont="1" applyBorder="1" applyAlignment="1">
      <alignment horizontal="left" vertical="center"/>
    </xf>
    <xf numFmtId="0" fontId="6" fillId="10" borderId="2" xfId="0" applyFont="1" applyFill="1" applyBorder="1" applyAlignment="1">
      <alignment horizontal="left" vertical="center"/>
    </xf>
    <xf numFmtId="0" fontId="6" fillId="10" borderId="22" xfId="0" applyFont="1" applyFill="1" applyBorder="1" applyAlignment="1">
      <alignment horizontal="left" vertical="center"/>
    </xf>
    <xf numFmtId="0" fontId="6" fillId="10" borderId="3" xfId="0" applyFont="1" applyFill="1" applyBorder="1" applyAlignment="1">
      <alignment horizontal="left" vertical="center"/>
    </xf>
    <xf numFmtId="0" fontId="6" fillId="10" borderId="2" xfId="1" applyFont="1" applyFill="1" applyBorder="1" applyAlignment="1">
      <alignment horizontal="left" vertical="center"/>
    </xf>
    <xf numFmtId="0" fontId="6" fillId="10" borderId="22" xfId="1" applyFont="1" applyFill="1" applyBorder="1" applyAlignment="1">
      <alignment horizontal="left" vertical="center"/>
    </xf>
    <xf numFmtId="0" fontId="6" fillId="10" borderId="3" xfId="1" applyFont="1" applyFill="1" applyBorder="1" applyAlignment="1">
      <alignment horizontal="left" vertical="center"/>
    </xf>
    <xf numFmtId="0" fontId="35" fillId="0" borderId="20" xfId="1" applyFont="1" applyBorder="1" applyAlignment="1">
      <alignment horizontal="center"/>
    </xf>
    <xf numFmtId="0" fontId="6" fillId="0" borderId="21" xfId="1" applyFont="1" applyBorder="1" applyAlignment="1">
      <alignment horizontal="center" vertical="center" wrapText="1"/>
    </xf>
    <xf numFmtId="0" fontId="6" fillId="0" borderId="5" xfId="1" applyFont="1" applyBorder="1" applyAlignment="1">
      <alignment horizontal="center" vertical="center" wrapText="1"/>
    </xf>
    <xf numFmtId="0" fontId="58" fillId="9" borderId="2" xfId="1" applyFont="1" applyFill="1" applyBorder="1" applyAlignment="1">
      <alignment horizontal="left" vertical="center" wrapText="1"/>
    </xf>
    <xf numFmtId="0" fontId="58" fillId="9" borderId="22" xfId="1" applyFont="1" applyFill="1" applyBorder="1" applyAlignment="1">
      <alignment horizontal="left" vertical="center" wrapText="1"/>
    </xf>
    <xf numFmtId="0" fontId="58" fillId="9" borderId="3" xfId="1" applyFont="1" applyFill="1" applyBorder="1" applyAlignment="1">
      <alignment horizontal="left" vertical="center" wrapText="1"/>
    </xf>
    <xf numFmtId="0" fontId="6" fillId="6" borderId="2" xfId="1" applyFont="1" applyFill="1" applyBorder="1" applyAlignment="1">
      <alignment horizontal="left" vertical="center"/>
    </xf>
    <xf numFmtId="0" fontId="6" fillId="6" borderId="22" xfId="1" applyFont="1" applyFill="1" applyBorder="1" applyAlignment="1">
      <alignment horizontal="left" vertical="center"/>
    </xf>
    <xf numFmtId="0" fontId="6" fillId="6" borderId="2" xfId="0" applyFont="1" applyFill="1" applyBorder="1" applyAlignment="1">
      <alignment horizontal="left" vertical="center"/>
    </xf>
    <xf numFmtId="0" fontId="6" fillId="6" borderId="22" xfId="0" applyFont="1" applyFill="1" applyBorder="1" applyAlignment="1">
      <alignment horizontal="left" vertical="center"/>
    </xf>
    <xf numFmtId="0" fontId="6" fillId="6" borderId="2" xfId="1" applyFont="1" applyFill="1" applyBorder="1" applyAlignment="1">
      <alignment horizontal="left" vertical="center" wrapText="1"/>
    </xf>
    <xf numFmtId="0" fontId="6" fillId="6" borderId="22" xfId="1" applyFont="1" applyFill="1" applyBorder="1" applyAlignment="1">
      <alignment horizontal="left" vertical="center" wrapText="1"/>
    </xf>
    <xf numFmtId="0" fontId="6" fillId="9" borderId="21" xfId="0" applyFont="1" applyFill="1" applyBorder="1" applyAlignment="1">
      <alignment horizontal="left" vertical="center"/>
    </xf>
    <xf numFmtId="0" fontId="36" fillId="9" borderId="5" xfId="0" applyFont="1" applyFill="1" applyBorder="1" applyAlignment="1">
      <alignment horizontal="left" vertical="center"/>
    </xf>
    <xf numFmtId="0" fontId="36" fillId="9" borderId="24" xfId="0" applyFont="1" applyFill="1" applyBorder="1" applyAlignment="1">
      <alignment horizontal="left" vertical="center"/>
    </xf>
    <xf numFmtId="0" fontId="6" fillId="10" borderId="21" xfId="0" applyFont="1" applyFill="1" applyBorder="1" applyAlignment="1">
      <alignment horizontal="left" vertical="center"/>
    </xf>
    <xf numFmtId="0" fontId="36" fillId="10" borderId="5" xfId="0" applyFont="1" applyFill="1" applyBorder="1" applyAlignment="1">
      <alignment horizontal="left" vertical="center"/>
    </xf>
    <xf numFmtId="0" fontId="36" fillId="10" borderId="24" xfId="0" applyFont="1" applyFill="1" applyBorder="1" applyAlignment="1">
      <alignment horizontal="left" vertical="center"/>
    </xf>
    <xf numFmtId="0" fontId="6" fillId="9" borderId="2" xfId="0" applyFont="1" applyFill="1" applyBorder="1" applyAlignment="1">
      <alignment horizontal="left" vertical="top" wrapText="1"/>
    </xf>
    <xf numFmtId="0" fontId="6" fillId="9" borderId="22" xfId="0" applyFont="1" applyFill="1" applyBorder="1" applyAlignment="1">
      <alignment horizontal="left" vertical="top" wrapText="1"/>
    </xf>
    <xf numFmtId="0" fontId="6" fillId="9" borderId="3" xfId="0" applyFont="1" applyFill="1" applyBorder="1" applyAlignment="1">
      <alignment horizontal="left" vertical="top" wrapText="1"/>
    </xf>
  </cellXfs>
  <cellStyles count="6">
    <cellStyle name="Normalny" xfId="0" builtinId="0"/>
    <cellStyle name="Normalny 2" xfId="1" xr:uid="{00000000-0005-0000-0000-000001000000}"/>
    <cellStyle name="Normalny 3" xfId="2" xr:uid="{00000000-0005-0000-0000-000002000000}"/>
    <cellStyle name="Normalny 4" xfId="5" xr:uid="{00000000-0005-0000-0000-000003000000}"/>
    <cellStyle name="Procentowy 3" xfId="3" xr:uid="{00000000-0005-0000-0000-000004000000}"/>
    <cellStyle name="Walutowy"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61"/>
  <sheetViews>
    <sheetView zoomScaleNormal="100" workbookViewId="0">
      <selection activeCell="I44" sqref="I44"/>
    </sheetView>
  </sheetViews>
  <sheetFormatPr defaultRowHeight="14.25"/>
  <cols>
    <col min="2" max="2" width="84.75" customWidth="1"/>
    <col min="7" max="7" width="12" customWidth="1"/>
    <col min="8" max="8" width="13.125" customWidth="1"/>
    <col min="9" max="9" width="17.625" customWidth="1"/>
    <col min="10" max="10" width="13.25" customWidth="1"/>
    <col min="11" max="11" width="11.75" bestFit="1" customWidth="1"/>
  </cols>
  <sheetData>
    <row r="3" spans="1:14" s="58" customFormat="1" ht="15.75">
      <c r="A3" s="785" t="s">
        <v>103</v>
      </c>
      <c r="B3" s="786"/>
      <c r="C3" s="786"/>
      <c r="D3" s="786"/>
      <c r="E3" s="786"/>
      <c r="F3" s="786"/>
      <c r="G3" s="786"/>
      <c r="H3" s="786"/>
      <c r="I3" s="786"/>
      <c r="J3" s="786"/>
      <c r="K3" s="786"/>
      <c r="L3" s="787"/>
      <c r="M3" s="158"/>
      <c r="N3" s="158"/>
    </row>
    <row r="4" spans="1:14" s="22" customFormat="1" ht="25.5">
      <c r="A4" s="123" t="s">
        <v>25</v>
      </c>
      <c r="B4" s="123" t="s">
        <v>6</v>
      </c>
      <c r="C4" s="98" t="s">
        <v>7</v>
      </c>
      <c r="D4" s="61" t="s">
        <v>8</v>
      </c>
      <c r="E4" s="4" t="s">
        <v>9</v>
      </c>
      <c r="F4" s="5" t="s">
        <v>10</v>
      </c>
      <c r="G4" s="5" t="s">
        <v>11</v>
      </c>
      <c r="H4" s="5" t="s">
        <v>22</v>
      </c>
      <c r="I4" s="6" t="s">
        <v>12</v>
      </c>
      <c r="J4" s="6" t="s">
        <v>13</v>
      </c>
      <c r="K4" s="7" t="s">
        <v>14</v>
      </c>
      <c r="L4" s="6" t="s">
        <v>15</v>
      </c>
      <c r="M4" s="124"/>
      <c r="N4" s="124"/>
    </row>
    <row r="5" spans="1:14" s="23" customFormat="1" ht="12" customHeight="1">
      <c r="A5" s="100">
        <v>1</v>
      </c>
      <c r="B5" s="113">
        <v>2</v>
      </c>
      <c r="C5" s="113">
        <v>3</v>
      </c>
      <c r="D5" s="113">
        <v>4</v>
      </c>
      <c r="E5" s="114">
        <v>5</v>
      </c>
      <c r="F5" s="115">
        <v>6</v>
      </c>
      <c r="G5" s="113">
        <v>7</v>
      </c>
      <c r="H5" s="100" t="s">
        <v>16</v>
      </c>
      <c r="I5" s="100" t="s">
        <v>17</v>
      </c>
      <c r="J5" s="100">
        <v>10</v>
      </c>
      <c r="K5" s="101">
        <v>11</v>
      </c>
      <c r="L5" s="100">
        <v>12</v>
      </c>
      <c r="M5" s="125"/>
      <c r="N5" s="125"/>
    </row>
    <row r="6" spans="1:14" s="59" customFormat="1" ht="50.25" customHeight="1">
      <c r="A6" s="167">
        <v>1</v>
      </c>
      <c r="B6" s="39" t="s">
        <v>73</v>
      </c>
      <c r="C6" s="38" t="s">
        <v>32</v>
      </c>
      <c r="D6" s="164">
        <v>20000</v>
      </c>
      <c r="E6" s="182">
        <v>3.65</v>
      </c>
      <c r="F6" s="142">
        <f>D6*E6</f>
        <v>73000</v>
      </c>
      <c r="G6" s="136">
        <v>0.08</v>
      </c>
      <c r="H6" s="41">
        <f>F6*G6</f>
        <v>5840</v>
      </c>
      <c r="I6" s="142">
        <f>F6+H6</f>
        <v>78840</v>
      </c>
      <c r="J6" s="142"/>
      <c r="K6" s="152"/>
      <c r="L6" s="95"/>
      <c r="M6" s="162"/>
      <c r="N6" s="162"/>
    </row>
    <row r="7" spans="1:14" s="15" customFormat="1" ht="17.25" customHeight="1">
      <c r="A7" s="790" t="s">
        <v>74</v>
      </c>
      <c r="B7" s="791"/>
      <c r="C7" s="20"/>
      <c r="D7" s="67"/>
      <c r="E7" s="63"/>
      <c r="F7" s="44">
        <f>SUM(F6)</f>
        <v>73000</v>
      </c>
      <c r="G7" s="14"/>
      <c r="H7" s="64">
        <f>SUM(H6)</f>
        <v>5840</v>
      </c>
      <c r="I7" s="65">
        <f>SUM(I6)</f>
        <v>78840</v>
      </c>
      <c r="J7" s="66"/>
      <c r="K7" s="168"/>
      <c r="L7" s="88"/>
    </row>
    <row r="9" spans="1:14" ht="15">
      <c r="B9" s="213" t="s">
        <v>122</v>
      </c>
    </row>
    <row r="11" spans="1:14" ht="15" thickBot="1"/>
    <row r="12" spans="1:14">
      <c r="B12" s="788" t="s">
        <v>108</v>
      </c>
      <c r="C12" s="184"/>
      <c r="D12" s="184" t="s">
        <v>109</v>
      </c>
      <c r="E12" s="184" t="s">
        <v>111</v>
      </c>
      <c r="F12" s="183" t="s">
        <v>113</v>
      </c>
      <c r="G12" s="792" t="s">
        <v>95</v>
      </c>
      <c r="H12" s="183" t="s">
        <v>114</v>
      </c>
    </row>
    <row r="13" spans="1:14" ht="15" thickBot="1">
      <c r="B13" s="789"/>
      <c r="C13" s="185" t="s">
        <v>7</v>
      </c>
      <c r="D13" s="185" t="s">
        <v>110</v>
      </c>
      <c r="E13" s="185" t="s">
        <v>112</v>
      </c>
      <c r="F13" s="190"/>
      <c r="G13" s="793"/>
      <c r="H13" s="190"/>
    </row>
    <row r="14" spans="1:14" ht="15" thickBot="1">
      <c r="B14" s="200">
        <v>2</v>
      </c>
      <c r="C14" s="186"/>
      <c r="D14" s="186">
        <v>4</v>
      </c>
      <c r="E14" s="186">
        <v>5</v>
      </c>
      <c r="F14" s="186">
        <v>6</v>
      </c>
      <c r="G14" s="187">
        <v>7</v>
      </c>
      <c r="H14" s="194">
        <v>8</v>
      </c>
    </row>
    <row r="15" spans="1:14" ht="15" thickBot="1">
      <c r="B15" s="201" t="s">
        <v>115</v>
      </c>
      <c r="C15" s="188" t="s">
        <v>39</v>
      </c>
      <c r="D15" s="189">
        <v>83000</v>
      </c>
      <c r="E15" s="182">
        <v>4</v>
      </c>
      <c r="F15" s="188">
        <v>8</v>
      </c>
      <c r="G15" s="192">
        <f>E15*D15</f>
        <v>332000</v>
      </c>
      <c r="H15" s="195">
        <f>G15*1.08</f>
        <v>358560</v>
      </c>
    </row>
    <row r="16" spans="1:14" ht="15" thickBot="1">
      <c r="B16" s="201" t="s">
        <v>116</v>
      </c>
      <c r="C16" s="188" t="s">
        <v>76</v>
      </c>
      <c r="D16" s="189">
        <v>83000</v>
      </c>
      <c r="E16" s="182">
        <v>5</v>
      </c>
      <c r="F16" s="188">
        <v>8</v>
      </c>
      <c r="G16" s="192">
        <f>E16*D16</f>
        <v>415000</v>
      </c>
      <c r="H16" s="195">
        <f>G16*1.08</f>
        <v>448200.00000000006</v>
      </c>
    </row>
    <row r="17" spans="2:10" ht="15" thickBot="1">
      <c r="B17" s="201" t="s">
        <v>117</v>
      </c>
      <c r="C17" s="188" t="s">
        <v>118</v>
      </c>
      <c r="D17" s="189">
        <v>9000</v>
      </c>
      <c r="E17" s="182">
        <v>6</v>
      </c>
      <c r="F17" s="188">
        <v>8</v>
      </c>
      <c r="G17" s="192">
        <f>E17*D17</f>
        <v>54000</v>
      </c>
      <c r="H17" s="195">
        <f>G17*1.08</f>
        <v>58320.000000000007</v>
      </c>
    </row>
    <row r="18" spans="2:10" ht="15" thickBot="1">
      <c r="B18" s="202" t="s">
        <v>119</v>
      </c>
      <c r="C18" s="191"/>
      <c r="D18" s="191"/>
      <c r="E18" s="191"/>
      <c r="F18" s="198"/>
      <c r="G18" s="193">
        <f>SUM(G14:G17)</f>
        <v>801007</v>
      </c>
      <c r="H18" s="196">
        <f>SUM(H14:H17)</f>
        <v>865088</v>
      </c>
    </row>
    <row r="19" spans="2:10">
      <c r="F19" s="199" t="s">
        <v>120</v>
      </c>
      <c r="G19" s="97">
        <f>G18*0.08</f>
        <v>64080.560000000005</v>
      </c>
    </row>
    <row r="20" spans="2:10" s="212" customFormat="1"/>
    <row r="21" spans="2:10" ht="15">
      <c r="B21" s="205" t="s">
        <v>123</v>
      </c>
      <c r="J21" s="214" t="s">
        <v>121</v>
      </c>
    </row>
    <row r="22" spans="2:10" ht="15" thickBot="1">
      <c r="J22" t="s">
        <v>107</v>
      </c>
    </row>
    <row r="23" spans="2:10">
      <c r="B23" s="788" t="s">
        <v>108</v>
      </c>
      <c r="C23" s="184"/>
      <c r="D23" s="184" t="s">
        <v>109</v>
      </c>
      <c r="E23" s="184" t="s">
        <v>111</v>
      </c>
      <c r="F23" s="183" t="s">
        <v>113</v>
      </c>
      <c r="G23" s="788" t="s">
        <v>95</v>
      </c>
      <c r="H23" s="183" t="s">
        <v>114</v>
      </c>
    </row>
    <row r="24" spans="2:10" ht="15" thickBot="1">
      <c r="B24" s="789"/>
      <c r="C24" s="185" t="s">
        <v>7</v>
      </c>
      <c r="D24" s="185" t="s">
        <v>110</v>
      </c>
      <c r="E24" s="185" t="s">
        <v>112</v>
      </c>
      <c r="F24" s="190"/>
      <c r="G24" s="789"/>
      <c r="H24" s="190"/>
    </row>
    <row r="25" spans="2:10" ht="15" thickBot="1">
      <c r="B25" s="200">
        <v>2</v>
      </c>
      <c r="C25" s="186"/>
      <c r="D25" s="186">
        <v>4</v>
      </c>
      <c r="E25" s="186">
        <v>5</v>
      </c>
      <c r="F25" s="186">
        <v>6</v>
      </c>
      <c r="G25" s="187">
        <v>7</v>
      </c>
      <c r="H25" s="194">
        <v>8</v>
      </c>
    </row>
    <row r="26" spans="2:10" ht="15" thickBot="1">
      <c r="B26" s="201" t="s">
        <v>115</v>
      </c>
      <c r="C26" s="188" t="s">
        <v>39</v>
      </c>
      <c r="D26" s="189">
        <v>83000</v>
      </c>
      <c r="E26" s="182">
        <v>4</v>
      </c>
      <c r="F26" s="188">
        <v>8</v>
      </c>
      <c r="G26" s="192">
        <f>E26*D26</f>
        <v>332000</v>
      </c>
      <c r="H26" s="195">
        <f>G26*1.08</f>
        <v>358560</v>
      </c>
      <c r="J26" s="207">
        <f>H18-H29</f>
        <v>22842</v>
      </c>
    </row>
    <row r="27" spans="2:10" ht="15" thickBot="1">
      <c r="B27" s="201" t="s">
        <v>116</v>
      </c>
      <c r="C27" s="188" t="s">
        <v>76</v>
      </c>
      <c r="D27" s="189">
        <v>83000</v>
      </c>
      <c r="E27" s="182">
        <v>5</v>
      </c>
      <c r="F27" s="188">
        <v>8</v>
      </c>
      <c r="G27" s="192">
        <f>E27*D27</f>
        <v>415000</v>
      </c>
      <c r="H27" s="195">
        <f>G27*1.08</f>
        <v>448200.00000000006</v>
      </c>
    </row>
    <row r="28" spans="2:10" ht="15" thickBot="1">
      <c r="B28" s="201" t="s">
        <v>117</v>
      </c>
      <c r="C28" s="188" t="s">
        <v>118</v>
      </c>
      <c r="D28" s="189">
        <v>9000</v>
      </c>
      <c r="E28" s="206">
        <v>3.65</v>
      </c>
      <c r="F28" s="188">
        <v>8</v>
      </c>
      <c r="G28" s="192">
        <f>E28*D28</f>
        <v>32850</v>
      </c>
      <c r="H28" s="195">
        <f>G28*1.08</f>
        <v>35478</v>
      </c>
    </row>
    <row r="29" spans="2:10" ht="15" thickBot="1">
      <c r="B29" s="202" t="s">
        <v>119</v>
      </c>
      <c r="C29" s="191"/>
      <c r="D29" s="191"/>
      <c r="E29" s="191"/>
      <c r="F29" s="198"/>
      <c r="G29" s="193">
        <f>SUM(G25:G28)</f>
        <v>779857</v>
      </c>
      <c r="H29" s="196">
        <f>SUM(H25:H28)</f>
        <v>842246</v>
      </c>
    </row>
    <row r="30" spans="2:10">
      <c r="B30" s="208"/>
      <c r="C30" s="209"/>
      <c r="D30" s="209"/>
      <c r="E30" s="209"/>
      <c r="F30" s="199" t="s">
        <v>120</v>
      </c>
      <c r="G30" s="197">
        <f>G29*0.08</f>
        <v>62388.56</v>
      </c>
      <c r="H30" s="210"/>
    </row>
    <row r="31" spans="2:10">
      <c r="B31" s="208"/>
      <c r="C31" s="209"/>
      <c r="D31" s="209"/>
      <c r="E31" s="209"/>
      <c r="F31" s="203"/>
      <c r="G31" s="204"/>
      <c r="H31" s="210"/>
    </row>
    <row r="32" spans="2:10">
      <c r="B32" s="208"/>
      <c r="C32" s="209"/>
      <c r="D32" s="209"/>
      <c r="E32" s="209"/>
      <c r="F32" s="203"/>
      <c r="G32" s="204"/>
      <c r="H32" s="210"/>
    </row>
    <row r="33" spans="2:10">
      <c r="B33" s="208"/>
      <c r="C33" s="209"/>
      <c r="D33" s="209"/>
      <c r="E33" s="209"/>
      <c r="F33" s="203"/>
      <c r="G33" s="204"/>
      <c r="H33" s="210"/>
    </row>
    <row r="34" spans="2:10" ht="39" customHeight="1">
      <c r="B34" s="211" t="s">
        <v>125</v>
      </c>
      <c r="C34" s="209"/>
      <c r="D34" s="209"/>
      <c r="E34" s="209"/>
      <c r="F34" s="203"/>
      <c r="G34" s="204"/>
      <c r="H34" s="210"/>
    </row>
    <row r="35" spans="2:10">
      <c r="B35" s="208"/>
      <c r="C35" s="209"/>
      <c r="D35" s="209"/>
      <c r="E35" s="209"/>
      <c r="F35" s="203"/>
      <c r="G35" s="204"/>
      <c r="H35" s="210"/>
    </row>
    <row r="36" spans="2:10" ht="15" thickBot="1">
      <c r="B36" s="208"/>
      <c r="C36" s="209"/>
      <c r="D36" s="209"/>
      <c r="E36" s="209"/>
      <c r="F36" s="203"/>
      <c r="G36" s="204"/>
      <c r="H36" s="210"/>
    </row>
    <row r="37" spans="2:10" ht="20.100000000000001" customHeight="1">
      <c r="B37" s="788" t="s">
        <v>108</v>
      </c>
      <c r="C37" s="184"/>
      <c r="D37" s="184" t="s">
        <v>109</v>
      </c>
      <c r="E37" s="184" t="s">
        <v>111</v>
      </c>
      <c r="F37" s="183" t="s">
        <v>113</v>
      </c>
      <c r="G37" s="788" t="s">
        <v>95</v>
      </c>
      <c r="H37" s="183" t="s">
        <v>114</v>
      </c>
    </row>
    <row r="38" spans="2:10" ht="20.100000000000001" customHeight="1" thickBot="1">
      <c r="B38" s="789"/>
      <c r="C38" s="185" t="s">
        <v>7</v>
      </c>
      <c r="D38" s="185" t="s">
        <v>110</v>
      </c>
      <c r="E38" s="185" t="s">
        <v>112</v>
      </c>
      <c r="F38" s="190"/>
      <c r="G38" s="789"/>
      <c r="H38" s="190"/>
    </row>
    <row r="39" spans="2:10" ht="20.100000000000001" customHeight="1" thickBot="1">
      <c r="B39" s="200">
        <v>2</v>
      </c>
      <c r="C39" s="186"/>
      <c r="D39" s="186">
        <v>4</v>
      </c>
      <c r="E39" s="186">
        <v>5</v>
      </c>
      <c r="F39" s="186">
        <v>6</v>
      </c>
      <c r="G39" s="187">
        <v>7</v>
      </c>
      <c r="H39" s="194">
        <v>8</v>
      </c>
    </row>
    <row r="40" spans="2:10" ht="20.100000000000001" customHeight="1" thickBot="1">
      <c r="B40" s="201" t="s">
        <v>115</v>
      </c>
      <c r="C40" s="188" t="s">
        <v>39</v>
      </c>
      <c r="D40" s="189">
        <v>43000</v>
      </c>
      <c r="E40" s="182">
        <v>4</v>
      </c>
      <c r="F40" s="188">
        <v>8</v>
      </c>
      <c r="G40" s="192">
        <f>E40*D40</f>
        <v>172000</v>
      </c>
      <c r="H40" s="195">
        <f>G40*1.08</f>
        <v>185760</v>
      </c>
      <c r="J40" s="207">
        <f>H18-H43</f>
        <v>253962</v>
      </c>
    </row>
    <row r="41" spans="2:10" ht="20.100000000000001" customHeight="1" thickBot="1">
      <c r="B41" s="201" t="s">
        <v>116</v>
      </c>
      <c r="C41" s="188" t="s">
        <v>76</v>
      </c>
      <c r="D41" s="189">
        <v>43000</v>
      </c>
      <c r="E41" s="182">
        <v>5</v>
      </c>
      <c r="F41" s="188">
        <v>8</v>
      </c>
      <c r="G41" s="192">
        <f>E41*D41</f>
        <v>215000</v>
      </c>
      <c r="H41" s="195">
        <f>G41*1.08</f>
        <v>232200.00000000003</v>
      </c>
    </row>
    <row r="42" spans="2:10" ht="20.100000000000001" customHeight="1" thickBot="1">
      <c r="B42" s="201" t="s">
        <v>117</v>
      </c>
      <c r="C42" s="188" t="s">
        <v>118</v>
      </c>
      <c r="D42" s="189">
        <f>9000+40000</f>
        <v>49000</v>
      </c>
      <c r="E42" s="182">
        <f>E28</f>
        <v>3.65</v>
      </c>
      <c r="F42" s="188">
        <v>8</v>
      </c>
      <c r="G42" s="192">
        <f>E42*D42</f>
        <v>178850</v>
      </c>
      <c r="H42" s="195">
        <f>G42*1.08</f>
        <v>193158</v>
      </c>
    </row>
    <row r="43" spans="2:10" ht="20.100000000000001" customHeight="1" thickBot="1">
      <c r="B43" s="202" t="s">
        <v>119</v>
      </c>
      <c r="C43" s="191"/>
      <c r="D43" s="191"/>
      <c r="E43" s="191"/>
      <c r="F43" s="198"/>
      <c r="G43" s="193">
        <f>SUM(G39:G42)</f>
        <v>565857</v>
      </c>
      <c r="H43" s="196">
        <f>SUM(H39:H42)</f>
        <v>611126</v>
      </c>
    </row>
    <row r="44" spans="2:10" ht="42.75" customHeight="1">
      <c r="B44" s="211" t="s">
        <v>124</v>
      </c>
      <c r="C44" s="209"/>
      <c r="D44" s="209"/>
      <c r="E44" s="209"/>
      <c r="F44" s="199" t="s">
        <v>120</v>
      </c>
      <c r="G44" s="197">
        <f>G43*0.08</f>
        <v>45268.56</v>
      </c>
      <c r="H44" s="210"/>
    </row>
    <row r="45" spans="2:10" ht="20.100000000000001" customHeight="1">
      <c r="B45" s="203"/>
      <c r="C45" s="209"/>
      <c r="D45" s="209"/>
      <c r="E45" s="209"/>
      <c r="F45" s="203"/>
      <c r="G45" s="204"/>
      <c r="H45" s="210"/>
    </row>
    <row r="46" spans="2:10" ht="20.100000000000001" customHeight="1" thickBot="1">
      <c r="B46" s="203"/>
      <c r="C46" s="209"/>
      <c r="D46" s="209"/>
      <c r="E46" s="209"/>
      <c r="F46" s="203"/>
      <c r="G46" s="204"/>
      <c r="H46" s="210"/>
    </row>
    <row r="47" spans="2:10" ht="20.100000000000001" customHeight="1">
      <c r="B47" s="788" t="s">
        <v>108</v>
      </c>
      <c r="C47" s="184"/>
      <c r="D47" s="184" t="s">
        <v>109</v>
      </c>
      <c r="E47" s="184" t="s">
        <v>111</v>
      </c>
      <c r="F47" s="183" t="s">
        <v>113</v>
      </c>
      <c r="G47" s="788" t="s">
        <v>95</v>
      </c>
      <c r="H47" s="183" t="s">
        <v>114</v>
      </c>
    </row>
    <row r="48" spans="2:10" ht="20.100000000000001" customHeight="1" thickBot="1">
      <c r="B48" s="789"/>
      <c r="C48" s="185" t="s">
        <v>7</v>
      </c>
      <c r="D48" s="185" t="s">
        <v>110</v>
      </c>
      <c r="E48" s="185" t="s">
        <v>112</v>
      </c>
      <c r="F48" s="190"/>
      <c r="G48" s="789"/>
      <c r="H48" s="190"/>
    </row>
    <row r="49" spans="1:14" ht="20.100000000000001" customHeight="1" thickBot="1">
      <c r="B49" s="200">
        <v>2</v>
      </c>
      <c r="C49" s="186"/>
      <c r="D49" s="186">
        <v>4</v>
      </c>
      <c r="E49" s="186">
        <v>5</v>
      </c>
      <c r="F49" s="186">
        <v>6</v>
      </c>
      <c r="G49" s="187">
        <v>7</v>
      </c>
      <c r="H49" s="194">
        <v>8</v>
      </c>
    </row>
    <row r="50" spans="1:14" ht="20.100000000000001" customHeight="1" thickBot="1">
      <c r="B50" s="201" t="s">
        <v>115</v>
      </c>
      <c r="C50" s="188" t="s">
        <v>39</v>
      </c>
      <c r="D50" s="189">
        <v>0</v>
      </c>
      <c r="E50" s="182">
        <v>4</v>
      </c>
      <c r="F50" s="188">
        <v>8</v>
      </c>
      <c r="G50" s="192">
        <f>E50*D50</f>
        <v>0</v>
      </c>
      <c r="H50" s="195">
        <f>G50*1.08</f>
        <v>0</v>
      </c>
      <c r="J50" s="207">
        <f>H18-H53</f>
        <v>502416</v>
      </c>
      <c r="K50" s="97"/>
    </row>
    <row r="51" spans="1:14" s="37" customFormat="1" ht="21.2" customHeight="1" thickBot="1">
      <c r="A51"/>
      <c r="B51" s="201" t="s">
        <v>116</v>
      </c>
      <c r="C51" s="188" t="s">
        <v>76</v>
      </c>
      <c r="D51" s="189">
        <v>0</v>
      </c>
      <c r="E51" s="182">
        <v>5</v>
      </c>
      <c r="F51" s="188">
        <v>8</v>
      </c>
      <c r="G51" s="192">
        <f>E51*D51</f>
        <v>0</v>
      </c>
      <c r="H51" s="195">
        <f>G51*1.08</f>
        <v>0</v>
      </c>
      <c r="I51"/>
      <c r="J51"/>
      <c r="K51"/>
      <c r="L51"/>
      <c r="M51"/>
    </row>
    <row r="52" spans="1:14" s="22" customFormat="1" ht="15.75" thickBot="1">
      <c r="A52"/>
      <c r="B52" s="201" t="s">
        <v>117</v>
      </c>
      <c r="C52" s="188" t="s">
        <v>118</v>
      </c>
      <c r="D52" s="189">
        <f>D26+D28</f>
        <v>92000</v>
      </c>
      <c r="E52" s="182">
        <f>E28</f>
        <v>3.65</v>
      </c>
      <c r="F52" s="188">
        <v>8</v>
      </c>
      <c r="G52" s="192">
        <f>E52*D52</f>
        <v>335800</v>
      </c>
      <c r="H52" s="195">
        <f>G52*1.08</f>
        <v>362664</v>
      </c>
      <c r="I52"/>
      <c r="J52"/>
      <c r="K52"/>
      <c r="L52"/>
      <c r="M52"/>
      <c r="N52" s="124"/>
    </row>
    <row r="53" spans="1:14" s="23" customFormat="1" ht="12" customHeight="1" thickBot="1">
      <c r="A53"/>
      <c r="B53" s="202" t="s">
        <v>119</v>
      </c>
      <c r="C53" s="191"/>
      <c r="D53" s="191"/>
      <c r="E53" s="191"/>
      <c r="F53" s="198"/>
      <c r="G53" s="193">
        <f>SUM(G49:G52)</f>
        <v>335807</v>
      </c>
      <c r="H53" s="196">
        <f>SUM(H49:H52)</f>
        <v>362672</v>
      </c>
      <c r="I53"/>
      <c r="J53"/>
      <c r="K53"/>
      <c r="L53"/>
      <c r="M53"/>
      <c r="N53" s="125"/>
    </row>
    <row r="54" spans="1:14" s="30" customFormat="1" ht="21" customHeight="1">
      <c r="A54"/>
      <c r="B54"/>
      <c r="C54" s="209"/>
      <c r="D54" s="209"/>
      <c r="E54" s="209"/>
      <c r="F54" s="199" t="s">
        <v>120</v>
      </c>
      <c r="G54" s="197">
        <f>G53*0.08</f>
        <v>26864.560000000001</v>
      </c>
      <c r="H54" s="210"/>
      <c r="I54"/>
      <c r="J54"/>
      <c r="K54"/>
      <c r="L54"/>
      <c r="M54"/>
    </row>
    <row r="55" spans="1:14" s="25" customFormat="1" ht="22.5" customHeight="1">
      <c r="A55"/>
      <c r="B55"/>
      <c r="C55"/>
      <c r="D55"/>
      <c r="E55"/>
      <c r="F55"/>
      <c r="G55"/>
      <c r="H55"/>
      <c r="I55"/>
      <c r="J55"/>
      <c r="K55"/>
      <c r="L55"/>
      <c r="M55"/>
      <c r="N55" s="126"/>
    </row>
    <row r="56" spans="1:14" s="30" customFormat="1" ht="17.25" customHeight="1">
      <c r="A56"/>
      <c r="B56"/>
      <c r="C56"/>
      <c r="D56"/>
      <c r="E56"/>
      <c r="F56"/>
      <c r="G56"/>
      <c r="H56"/>
      <c r="I56"/>
      <c r="J56"/>
      <c r="K56"/>
      <c r="L56"/>
      <c r="M56"/>
    </row>
    <row r="57" spans="1:14" s="37" customFormat="1" ht="21.2" customHeight="1">
      <c r="A57"/>
      <c r="B57"/>
      <c r="C57"/>
      <c r="D57"/>
      <c r="E57"/>
      <c r="F57"/>
      <c r="G57"/>
      <c r="H57"/>
      <c r="I57"/>
      <c r="J57"/>
      <c r="K57"/>
      <c r="L57"/>
      <c r="M57"/>
    </row>
    <row r="58" spans="1:14" s="22" customFormat="1" ht="15">
      <c r="A58"/>
      <c r="B58"/>
      <c r="C58"/>
      <c r="D58"/>
      <c r="E58"/>
      <c r="F58"/>
      <c r="G58"/>
      <c r="H58"/>
      <c r="I58"/>
      <c r="J58"/>
      <c r="K58"/>
      <c r="L58"/>
      <c r="M58"/>
      <c r="N58" s="124"/>
    </row>
    <row r="59" spans="1:14" s="23" customFormat="1" ht="12" customHeight="1">
      <c r="A59"/>
      <c r="B59"/>
      <c r="C59"/>
      <c r="D59"/>
      <c r="E59"/>
      <c r="F59"/>
      <c r="G59"/>
      <c r="H59"/>
      <c r="I59"/>
      <c r="J59"/>
      <c r="K59"/>
      <c r="L59"/>
      <c r="M59"/>
      <c r="N59" s="125"/>
    </row>
    <row r="60" spans="1:14" s="32" customFormat="1" ht="12.75" customHeight="1">
      <c r="A60"/>
      <c r="B60"/>
      <c r="C60"/>
      <c r="D60"/>
      <c r="E60"/>
      <c r="F60"/>
      <c r="G60"/>
      <c r="H60"/>
      <c r="I60"/>
      <c r="J60"/>
      <c r="K60"/>
      <c r="L60"/>
      <c r="M60"/>
      <c r="N60" s="131"/>
    </row>
    <row r="61" spans="1:14" s="30" customFormat="1" ht="17.25" customHeight="1">
      <c r="A61"/>
      <c r="B61"/>
      <c r="C61"/>
      <c r="D61"/>
      <c r="E61"/>
      <c r="F61"/>
      <c r="G61"/>
      <c r="H61"/>
      <c r="I61"/>
      <c r="J61"/>
      <c r="K61"/>
      <c r="L61"/>
      <c r="M61"/>
    </row>
  </sheetData>
  <mergeCells count="10">
    <mergeCell ref="A3:L3"/>
    <mergeCell ref="B37:B38"/>
    <mergeCell ref="G37:G38"/>
    <mergeCell ref="B47:B48"/>
    <mergeCell ref="G47:G48"/>
    <mergeCell ref="A7:B7"/>
    <mergeCell ref="B12:B13"/>
    <mergeCell ref="G12:G13"/>
    <mergeCell ref="B23:B24"/>
    <mergeCell ref="G23:G24"/>
  </mergeCells>
  <phoneticPr fontId="0" type="noConversion"/>
  <pageMargins left="0.70866141732283472" right="0.70866141732283472" top="0.74803149606299213" bottom="0.74803149606299213" header="0.31496062992125984" footer="0.31496062992125984"/>
  <pageSetup paperSize="9"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N65"/>
  <sheetViews>
    <sheetView topLeftCell="A4" workbookViewId="0">
      <selection activeCell="L13" sqref="L13"/>
    </sheetView>
  </sheetViews>
  <sheetFormatPr defaultRowHeight="14.25"/>
  <cols>
    <col min="2" max="2" width="65.75" customWidth="1"/>
    <col min="6" max="6" width="11.75" bestFit="1" customWidth="1"/>
    <col min="9" max="9" width="20.75" customWidth="1"/>
    <col min="10" max="10" width="26.25" customWidth="1"/>
  </cols>
  <sheetData>
    <row r="5" spans="1:11" ht="20.25">
      <c r="F5" s="97">
        <f>F11+F18+F35+F28+F41+F48+F57</f>
        <v>351405</v>
      </c>
      <c r="G5" s="97"/>
      <c r="H5" s="97"/>
      <c r="I5" s="273">
        <f>I11+I18+I35+I28+I41+I48+I57+I65</f>
        <v>392523.30000000005</v>
      </c>
    </row>
    <row r="7" spans="1:11" s="37" customFormat="1" ht="21.2" customHeight="1">
      <c r="A7" s="809" t="s">
        <v>0</v>
      </c>
      <c r="B7" s="810"/>
      <c r="C7" s="810"/>
      <c r="D7" s="810"/>
      <c r="E7" s="810"/>
      <c r="F7" s="810"/>
      <c r="G7" s="810"/>
      <c r="H7" s="810"/>
      <c r="I7" s="811"/>
    </row>
    <row r="8" spans="1:11" s="244" customFormat="1" ht="25.5">
      <c r="A8" s="238" t="s">
        <v>25</v>
      </c>
      <c r="B8" s="238" t="s">
        <v>6</v>
      </c>
      <c r="C8" s="239" t="s">
        <v>7</v>
      </c>
      <c r="D8" s="231" t="s">
        <v>8</v>
      </c>
      <c r="E8" s="240" t="s">
        <v>9</v>
      </c>
      <c r="F8" s="241" t="s">
        <v>10</v>
      </c>
      <c r="G8" s="241" t="s">
        <v>11</v>
      </c>
      <c r="H8" s="241" t="s">
        <v>22</v>
      </c>
      <c r="I8" s="242" t="s">
        <v>12</v>
      </c>
      <c r="J8" s="243"/>
      <c r="K8" s="243"/>
    </row>
    <row r="9" spans="1:11" s="244" customFormat="1" ht="12" customHeight="1">
      <c r="A9" s="245">
        <v>1</v>
      </c>
      <c r="B9" s="245">
        <v>2</v>
      </c>
      <c r="C9" s="245">
        <v>3</v>
      </c>
      <c r="D9" s="245">
        <v>4</v>
      </c>
      <c r="E9" s="246">
        <v>5</v>
      </c>
      <c r="F9" s="247">
        <v>6</v>
      </c>
      <c r="G9" s="245">
        <v>7</v>
      </c>
      <c r="H9" s="245" t="s">
        <v>16</v>
      </c>
      <c r="I9" s="245" t="s">
        <v>17</v>
      </c>
      <c r="J9" s="243"/>
      <c r="K9" s="243"/>
    </row>
    <row r="10" spans="1:11" s="236" customFormat="1" ht="318.75">
      <c r="A10" s="222">
        <v>1</v>
      </c>
      <c r="B10" s="232" t="s">
        <v>42</v>
      </c>
      <c r="C10" s="222" t="s">
        <v>39</v>
      </c>
      <c r="D10" s="222">
        <v>2500</v>
      </c>
      <c r="E10" s="235">
        <v>40</v>
      </c>
      <c r="F10" s="223">
        <f>D10*E10</f>
        <v>100000</v>
      </c>
      <c r="G10" s="234">
        <v>0.08</v>
      </c>
      <c r="H10" s="235">
        <f>F10*G10</f>
        <v>8000</v>
      </c>
      <c r="I10" s="223">
        <f>F10+H10</f>
        <v>108000</v>
      </c>
    </row>
    <row r="11" spans="1:11" s="30" customFormat="1" ht="17.25" customHeight="1">
      <c r="A11" s="796" t="s">
        <v>43</v>
      </c>
      <c r="B11" s="797"/>
      <c r="C11" s="34"/>
      <c r="D11" s="89"/>
      <c r="E11" s="35"/>
      <c r="F11" s="21">
        <f>SUM(F10)</f>
        <v>100000</v>
      </c>
      <c r="G11" s="36"/>
      <c r="H11" s="43">
        <f>SUM(H10)</f>
        <v>8000</v>
      </c>
      <c r="I11" s="44">
        <f>SUM(I10)</f>
        <v>108000</v>
      </c>
    </row>
    <row r="12" spans="1:11" s="16" customFormat="1" ht="17.25" customHeight="1">
      <c r="A12" s="802" t="s">
        <v>44</v>
      </c>
      <c r="B12" s="802"/>
      <c r="C12" s="802"/>
      <c r="D12" s="802"/>
      <c r="E12" s="802"/>
      <c r="F12" s="802"/>
      <c r="G12" s="802"/>
      <c r="H12" s="802"/>
      <c r="I12" s="802"/>
    </row>
    <row r="13" spans="1:11" s="37" customFormat="1" ht="21.2" customHeight="1">
      <c r="A13" s="812" t="s">
        <v>128</v>
      </c>
      <c r="B13" s="813"/>
      <c r="C13" s="813"/>
      <c r="D13" s="813"/>
      <c r="E13" s="813"/>
      <c r="F13" s="813"/>
      <c r="G13" s="813"/>
      <c r="H13" s="813"/>
      <c r="I13" s="813"/>
    </row>
    <row r="14" spans="1:11" s="22" customFormat="1" ht="25.5">
      <c r="A14" s="123" t="s">
        <v>25</v>
      </c>
      <c r="B14" s="123" t="s">
        <v>6</v>
      </c>
      <c r="C14" s="98" t="s">
        <v>7</v>
      </c>
      <c r="D14" s="61" t="s">
        <v>8</v>
      </c>
      <c r="E14" s="4" t="s">
        <v>9</v>
      </c>
      <c r="F14" s="5" t="s">
        <v>10</v>
      </c>
      <c r="G14" s="5" t="s">
        <v>11</v>
      </c>
      <c r="H14" s="5" t="s">
        <v>22</v>
      </c>
      <c r="I14" s="6" t="s">
        <v>12</v>
      </c>
      <c r="J14" s="124"/>
      <c r="K14" s="124"/>
    </row>
    <row r="15" spans="1:11" s="23" customFormat="1" ht="12" customHeight="1">
      <c r="A15" s="100">
        <v>1</v>
      </c>
      <c r="B15" s="113">
        <v>2</v>
      </c>
      <c r="C15" s="113">
        <v>3</v>
      </c>
      <c r="D15" s="113">
        <v>4</v>
      </c>
      <c r="E15" s="114">
        <v>5</v>
      </c>
      <c r="F15" s="115">
        <v>6</v>
      </c>
      <c r="G15" s="113">
        <v>7</v>
      </c>
      <c r="H15" s="100" t="s">
        <v>16</v>
      </c>
      <c r="I15" s="100" t="s">
        <v>17</v>
      </c>
      <c r="J15" s="125"/>
      <c r="K15" s="125"/>
    </row>
    <row r="16" spans="1:11" s="236" customFormat="1" ht="191.25">
      <c r="A16" s="222">
        <v>1</v>
      </c>
      <c r="B16" s="232" t="s">
        <v>51</v>
      </c>
      <c r="C16" s="222" t="s">
        <v>39</v>
      </c>
      <c r="D16" s="222">
        <v>11000</v>
      </c>
      <c r="E16" s="233">
        <v>11</v>
      </c>
      <c r="F16" s="223">
        <f>D16*E16</f>
        <v>121000</v>
      </c>
      <c r="G16" s="234">
        <v>0.08</v>
      </c>
      <c r="H16" s="235">
        <f>F16*G16</f>
        <v>9680</v>
      </c>
      <c r="I16" s="223">
        <f>F16+H16</f>
        <v>130680</v>
      </c>
    </row>
    <row r="17" spans="1:11" s="221" customFormat="1" ht="191.25">
      <c r="A17" s="217">
        <v>2</v>
      </c>
      <c r="B17" s="237" t="s">
        <v>52</v>
      </c>
      <c r="C17" s="217" t="s">
        <v>39</v>
      </c>
      <c r="D17" s="217">
        <v>2500</v>
      </c>
      <c r="E17" s="218">
        <v>8.5</v>
      </c>
      <c r="F17" s="223">
        <f>D17*E17</f>
        <v>21250</v>
      </c>
      <c r="G17" s="219">
        <v>0.08</v>
      </c>
      <c r="H17" s="235">
        <f>F17*G17</f>
        <v>1700</v>
      </c>
      <c r="I17" s="218">
        <f>F17+H17</f>
        <v>22950</v>
      </c>
      <c r="J17" s="220"/>
      <c r="K17" s="220"/>
    </row>
    <row r="18" spans="1:11" s="30" customFormat="1" ht="17.25" customHeight="1">
      <c r="A18" s="796" t="s">
        <v>53</v>
      </c>
      <c r="B18" s="797"/>
      <c r="C18" s="34"/>
      <c r="D18" s="89"/>
      <c r="E18" s="35"/>
      <c r="F18" s="21">
        <f>SUM(F16:F17)</f>
        <v>142250</v>
      </c>
      <c r="G18" s="36"/>
      <c r="H18" s="43">
        <f>SUM(H16:H17)</f>
        <v>11380</v>
      </c>
      <c r="I18" s="44">
        <f>SUM(I16:I17)</f>
        <v>153630</v>
      </c>
    </row>
    <row r="19" spans="1:11" s="16" customFormat="1" ht="17.25" customHeight="1">
      <c r="A19" s="802" t="s">
        <v>54</v>
      </c>
      <c r="B19" s="802"/>
      <c r="C19" s="802"/>
      <c r="D19" s="802"/>
      <c r="E19" s="802"/>
      <c r="F19" s="802"/>
      <c r="G19" s="802"/>
      <c r="H19" s="802"/>
      <c r="I19" s="802"/>
    </row>
    <row r="20" spans="1:11" s="37" customFormat="1" ht="21.2" customHeight="1">
      <c r="A20" s="809" t="s">
        <v>127</v>
      </c>
      <c r="B20" s="810"/>
      <c r="C20" s="810"/>
      <c r="D20" s="810"/>
      <c r="E20" s="810"/>
      <c r="F20" s="810"/>
      <c r="G20" s="810"/>
      <c r="H20" s="810"/>
      <c r="I20" s="811"/>
    </row>
    <row r="21" spans="1:11" s="22" customFormat="1" ht="25.5">
      <c r="A21" s="123" t="s">
        <v>25</v>
      </c>
      <c r="B21" s="123" t="s">
        <v>6</v>
      </c>
      <c r="C21" s="98" t="s">
        <v>7</v>
      </c>
      <c r="D21" s="61" t="s">
        <v>8</v>
      </c>
      <c r="E21" s="4" t="s">
        <v>9</v>
      </c>
      <c r="F21" s="5" t="s">
        <v>10</v>
      </c>
      <c r="G21" s="5" t="s">
        <v>11</v>
      </c>
      <c r="H21" s="5" t="s">
        <v>22</v>
      </c>
      <c r="I21" s="6" t="s">
        <v>12</v>
      </c>
      <c r="J21" s="124"/>
      <c r="K21" s="124"/>
    </row>
    <row r="22" spans="1:11" s="23" customFormat="1" ht="12" customHeight="1">
      <c r="A22" s="100">
        <v>1</v>
      </c>
      <c r="B22" s="113">
        <v>2</v>
      </c>
      <c r="C22" s="113">
        <v>3</v>
      </c>
      <c r="D22" s="113">
        <v>4</v>
      </c>
      <c r="E22" s="114">
        <v>5</v>
      </c>
      <c r="F22" s="115">
        <v>6</v>
      </c>
      <c r="G22" s="113">
        <v>7</v>
      </c>
      <c r="H22" s="100" t="s">
        <v>16</v>
      </c>
      <c r="I22" s="100" t="s">
        <v>17</v>
      </c>
      <c r="J22" s="125"/>
      <c r="K22" s="125"/>
    </row>
    <row r="23" spans="1:11" s="25" customFormat="1" ht="43.5" customHeight="1">
      <c r="A23" s="217">
        <v>1</v>
      </c>
      <c r="B23" s="216" t="s">
        <v>61</v>
      </c>
      <c r="C23" s="217" t="s">
        <v>39</v>
      </c>
      <c r="D23" s="217">
        <v>25</v>
      </c>
      <c r="E23" s="218">
        <v>170</v>
      </c>
      <c r="F23" s="218">
        <f>D23*E23</f>
        <v>4250</v>
      </c>
      <c r="G23" s="219">
        <v>0.08</v>
      </c>
      <c r="H23" s="218">
        <f>F23*G23</f>
        <v>340</v>
      </c>
      <c r="I23" s="218">
        <f>F23+H23</f>
        <v>4590</v>
      </c>
      <c r="J23" s="126"/>
      <c r="K23" s="126"/>
    </row>
    <row r="24" spans="1:11" s="221" customFormat="1" ht="42.75" customHeight="1">
      <c r="A24" s="215">
        <v>2</v>
      </c>
      <c r="B24" s="216" t="s">
        <v>62</v>
      </c>
      <c r="C24" s="217" t="s">
        <v>39</v>
      </c>
      <c r="D24" s="215">
        <v>25</v>
      </c>
      <c r="E24" s="218">
        <v>115</v>
      </c>
      <c r="F24" s="218">
        <f>D24*E24</f>
        <v>2875</v>
      </c>
      <c r="G24" s="219">
        <v>0.08</v>
      </c>
      <c r="H24" s="218">
        <f>F24*G24</f>
        <v>230</v>
      </c>
      <c r="I24" s="218">
        <f>F24+H24</f>
        <v>3105</v>
      </c>
      <c r="J24" s="220"/>
      <c r="K24" s="220"/>
    </row>
    <row r="25" spans="1:11" s="25" customFormat="1" ht="27.75" customHeight="1">
      <c r="A25" s="215">
        <v>3</v>
      </c>
      <c r="B25" s="216" t="s">
        <v>63</v>
      </c>
      <c r="C25" s="217" t="s">
        <v>39</v>
      </c>
      <c r="D25" s="215">
        <v>25</v>
      </c>
      <c r="E25" s="218">
        <v>115</v>
      </c>
      <c r="F25" s="218">
        <f>D25*E25</f>
        <v>2875</v>
      </c>
      <c r="G25" s="219">
        <v>0.08</v>
      </c>
      <c r="H25" s="218">
        <f>F25*G25</f>
        <v>230</v>
      </c>
      <c r="I25" s="218">
        <f>F25+H25</f>
        <v>3105</v>
      </c>
      <c r="J25" s="126"/>
      <c r="K25" s="126"/>
    </row>
    <row r="26" spans="1:11" s="25" customFormat="1" ht="25.5">
      <c r="A26" s="215">
        <v>4</v>
      </c>
      <c r="B26" s="216" t="s">
        <v>64</v>
      </c>
      <c r="C26" s="217" t="s">
        <v>39</v>
      </c>
      <c r="D26" s="215">
        <v>25</v>
      </c>
      <c r="E26" s="218">
        <v>75</v>
      </c>
      <c r="F26" s="218">
        <f>D26*E26</f>
        <v>1875</v>
      </c>
      <c r="G26" s="219">
        <v>0.08</v>
      </c>
      <c r="H26" s="218">
        <f>F26*G26</f>
        <v>150</v>
      </c>
      <c r="I26" s="218">
        <f>F26+H26</f>
        <v>2025</v>
      </c>
      <c r="J26" s="126"/>
      <c r="K26" s="126"/>
    </row>
    <row r="27" spans="1:11" s="16" customFormat="1" ht="19.5" customHeight="1">
      <c r="A27" s="222">
        <v>5</v>
      </c>
      <c r="B27" s="216" t="s">
        <v>65</v>
      </c>
      <c r="C27" s="217" t="s">
        <v>39</v>
      </c>
      <c r="D27" s="222">
        <v>75</v>
      </c>
      <c r="E27" s="223">
        <v>24</v>
      </c>
      <c r="F27" s="218">
        <f>D27*E27</f>
        <v>1800</v>
      </c>
      <c r="G27" s="219">
        <v>0.08</v>
      </c>
      <c r="H27" s="218">
        <f>F27*G27</f>
        <v>144</v>
      </c>
      <c r="I27" s="218">
        <f>F27+H27</f>
        <v>1944</v>
      </c>
    </row>
    <row r="28" spans="1:11" s="30" customFormat="1" ht="17.25" customHeight="1">
      <c r="A28" s="808" t="s">
        <v>66</v>
      </c>
      <c r="B28" s="808"/>
      <c r="C28" s="62"/>
      <c r="D28" s="67"/>
      <c r="E28" s="63"/>
      <c r="F28" s="166">
        <f>SUM(F23:F27)</f>
        <v>13675</v>
      </c>
      <c r="G28" s="14"/>
      <c r="H28" s="64">
        <f>SUM(H23:H27)</f>
        <v>1094</v>
      </c>
      <c r="I28" s="65">
        <f>SUM(I23:I27)</f>
        <v>14769</v>
      </c>
    </row>
    <row r="29" spans="1:11" s="16" customFormat="1" ht="12.75">
      <c r="A29" s="802" t="s">
        <v>67</v>
      </c>
      <c r="B29" s="802"/>
      <c r="C29" s="802"/>
      <c r="D29" s="802"/>
      <c r="E29" s="802"/>
      <c r="F29" s="802"/>
      <c r="G29" s="802"/>
      <c r="H29" s="802"/>
      <c r="I29" s="802"/>
    </row>
    <row r="30" spans="1:11" s="58" customFormat="1" ht="15" customHeight="1">
      <c r="A30" s="805" t="s">
        <v>126</v>
      </c>
      <c r="B30" s="806"/>
      <c r="C30" s="806"/>
      <c r="D30" s="806"/>
      <c r="E30" s="806"/>
      <c r="F30" s="806"/>
      <c r="G30" s="806"/>
      <c r="H30" s="806"/>
      <c r="I30" s="806"/>
      <c r="J30" s="158"/>
      <c r="K30" s="158"/>
    </row>
    <row r="31" spans="1:11" s="22" customFormat="1" ht="25.5">
      <c r="A31" s="123" t="s">
        <v>25</v>
      </c>
      <c r="B31" s="123" t="s">
        <v>6</v>
      </c>
      <c r="C31" s="98" t="s">
        <v>7</v>
      </c>
      <c r="D31" s="61" t="s">
        <v>8</v>
      </c>
      <c r="E31" s="4" t="s">
        <v>9</v>
      </c>
      <c r="F31" s="5" t="s">
        <v>10</v>
      </c>
      <c r="G31" s="5" t="s">
        <v>11</v>
      </c>
      <c r="H31" s="5" t="s">
        <v>22</v>
      </c>
      <c r="I31" s="6" t="s">
        <v>12</v>
      </c>
      <c r="J31" s="124"/>
      <c r="K31" s="124"/>
    </row>
    <row r="32" spans="1:11" s="23" customFormat="1" ht="12" customHeight="1">
      <c r="A32" s="100">
        <v>1</v>
      </c>
      <c r="B32" s="113">
        <v>2</v>
      </c>
      <c r="C32" s="113">
        <v>3</v>
      </c>
      <c r="D32" s="113">
        <v>4</v>
      </c>
      <c r="E32" s="114">
        <v>5</v>
      </c>
      <c r="F32" s="115">
        <v>6</v>
      </c>
      <c r="G32" s="113">
        <v>7</v>
      </c>
      <c r="H32" s="100" t="s">
        <v>16</v>
      </c>
      <c r="I32" s="100" t="s">
        <v>17</v>
      </c>
      <c r="J32" s="125"/>
      <c r="K32" s="125"/>
    </row>
    <row r="33" spans="1:11" s="230" customFormat="1" ht="127.5">
      <c r="A33" s="222">
        <v>1</v>
      </c>
      <c r="B33" s="224" t="s">
        <v>100</v>
      </c>
      <c r="C33" s="222" t="s">
        <v>39</v>
      </c>
      <c r="D33" s="225">
        <v>15000</v>
      </c>
      <c r="E33" s="223">
        <v>0.5</v>
      </c>
      <c r="F33" s="226">
        <f>D33*E33</f>
        <v>7500</v>
      </c>
      <c r="G33" s="227">
        <v>0.08</v>
      </c>
      <c r="H33" s="228">
        <f>F33*G33</f>
        <v>600</v>
      </c>
      <c r="I33" s="223">
        <f>F33+H33</f>
        <v>8100</v>
      </c>
      <c r="J33" s="229"/>
      <c r="K33" s="229"/>
    </row>
    <row r="34" spans="1:11" s="230" customFormat="1" ht="102">
      <c r="A34" s="222">
        <v>2</v>
      </c>
      <c r="B34" s="224" t="s">
        <v>101</v>
      </c>
      <c r="C34" s="222" t="s">
        <v>39</v>
      </c>
      <c r="D34" s="225">
        <v>15000</v>
      </c>
      <c r="E34" s="223">
        <v>0.4</v>
      </c>
      <c r="F34" s="226">
        <f>D34*E34</f>
        <v>6000</v>
      </c>
      <c r="G34" s="227">
        <v>0.08</v>
      </c>
      <c r="H34" s="228">
        <f>F34*G34</f>
        <v>480</v>
      </c>
      <c r="I34" s="223">
        <f>F34+H34</f>
        <v>6480</v>
      </c>
      <c r="J34" s="229"/>
      <c r="K34" s="229"/>
    </row>
    <row r="35" spans="1:11" s="15" customFormat="1" ht="17.25" customHeight="1">
      <c r="A35" s="808" t="s">
        <v>68</v>
      </c>
      <c r="B35" s="808"/>
      <c r="C35" s="62"/>
      <c r="D35" s="67"/>
      <c r="E35" s="63"/>
      <c r="F35" s="166">
        <f>SUM(F33:F34)</f>
        <v>13500</v>
      </c>
      <c r="G35" s="14"/>
      <c r="H35" s="64">
        <f>SUM(H33:H34)</f>
        <v>1080</v>
      </c>
      <c r="I35" s="65">
        <f>SUM(I33:I34)</f>
        <v>14580</v>
      </c>
    </row>
    <row r="36" spans="1:11" s="16" customFormat="1" ht="17.25" customHeight="1">
      <c r="A36" s="807" t="s">
        <v>69</v>
      </c>
      <c r="B36" s="807"/>
      <c r="C36" s="807"/>
      <c r="D36" s="807"/>
      <c r="E36" s="807"/>
      <c r="F36" s="807"/>
      <c r="G36" s="807"/>
      <c r="H36" s="807"/>
      <c r="I36" s="807"/>
    </row>
    <row r="37" spans="1:11" s="16" customFormat="1" ht="17.25" customHeight="1">
      <c r="A37" s="794" t="s">
        <v>131</v>
      </c>
      <c r="B37" s="795"/>
      <c r="C37" s="795"/>
      <c r="D37" s="795"/>
      <c r="E37" s="795"/>
      <c r="F37" s="795"/>
      <c r="G37" s="795"/>
      <c r="H37" s="795"/>
      <c r="I37" s="795"/>
    </row>
    <row r="38" spans="1:11" s="244" customFormat="1" ht="25.5">
      <c r="A38" s="238" t="s">
        <v>25</v>
      </c>
      <c r="B38" s="238" t="s">
        <v>6</v>
      </c>
      <c r="C38" s="239" t="s">
        <v>7</v>
      </c>
      <c r="D38" s="231" t="s">
        <v>8</v>
      </c>
      <c r="E38" s="240" t="s">
        <v>9</v>
      </c>
      <c r="F38" s="241" t="s">
        <v>10</v>
      </c>
      <c r="G38" s="241" t="s">
        <v>11</v>
      </c>
      <c r="H38" s="241" t="s">
        <v>22</v>
      </c>
      <c r="I38" s="242" t="s">
        <v>12</v>
      </c>
      <c r="J38" s="243"/>
      <c r="K38" s="243"/>
    </row>
    <row r="39" spans="1:11" s="244" customFormat="1" ht="12" customHeight="1">
      <c r="A39" s="245">
        <v>1</v>
      </c>
      <c r="B39" s="245">
        <v>2</v>
      </c>
      <c r="C39" s="245">
        <v>3</v>
      </c>
      <c r="D39" s="245">
        <v>4</v>
      </c>
      <c r="E39" s="246">
        <v>5</v>
      </c>
      <c r="F39" s="247">
        <v>6</v>
      </c>
      <c r="G39" s="245">
        <v>7</v>
      </c>
      <c r="H39" s="245" t="s">
        <v>16</v>
      </c>
      <c r="I39" s="245" t="s">
        <v>17</v>
      </c>
      <c r="J39" s="243"/>
      <c r="K39" s="243"/>
    </row>
    <row r="40" spans="1:11" s="268" customFormat="1" ht="51">
      <c r="A40" s="261">
        <v>1</v>
      </c>
      <c r="B40" s="262" t="s">
        <v>102</v>
      </c>
      <c r="C40" s="261" t="s">
        <v>70</v>
      </c>
      <c r="D40" s="261">
        <v>35000</v>
      </c>
      <c r="E40" s="263">
        <v>0.75</v>
      </c>
      <c r="F40" s="264">
        <f>D40*E40</f>
        <v>26250</v>
      </c>
      <c r="G40" s="265">
        <v>0.08</v>
      </c>
      <c r="H40" s="264">
        <f>F40*G40</f>
        <v>2100</v>
      </c>
      <c r="I40" s="264">
        <f>F40+H40</f>
        <v>28350</v>
      </c>
      <c r="J40" s="267"/>
      <c r="K40" s="267"/>
    </row>
    <row r="41" spans="1:11" s="15" customFormat="1" ht="18.75" customHeight="1">
      <c r="A41" s="790" t="s">
        <v>71</v>
      </c>
      <c r="B41" s="791"/>
      <c r="C41" s="20"/>
      <c r="D41" s="67"/>
      <c r="E41" s="62"/>
      <c r="F41" s="68">
        <f>SUM(F40)</f>
        <v>26250</v>
      </c>
      <c r="G41" s="45"/>
      <c r="H41" s="44">
        <f>SUM(H40)</f>
        <v>2100</v>
      </c>
      <c r="I41" s="13">
        <f>SUM(I40)</f>
        <v>28350</v>
      </c>
    </row>
    <row r="42" spans="1:11" s="16" customFormat="1" ht="17.25" customHeight="1">
      <c r="A42" s="802" t="s">
        <v>72</v>
      </c>
      <c r="B42" s="802"/>
      <c r="C42" s="802"/>
      <c r="D42" s="802"/>
      <c r="E42" s="802"/>
      <c r="F42" s="802"/>
      <c r="G42" s="802"/>
      <c r="H42" s="802"/>
      <c r="I42" s="802"/>
    </row>
    <row r="43" spans="1:11" s="260" customFormat="1" ht="17.25" customHeight="1">
      <c r="A43" s="794" t="s">
        <v>130</v>
      </c>
      <c r="B43" s="795"/>
      <c r="C43" s="795"/>
      <c r="D43" s="795"/>
      <c r="E43" s="795"/>
      <c r="F43" s="795"/>
      <c r="G43" s="795"/>
      <c r="H43" s="795"/>
      <c r="I43" s="795"/>
      <c r="J43" s="259"/>
      <c r="K43" s="259"/>
    </row>
    <row r="44" spans="1:11" s="244" customFormat="1" ht="25.5">
      <c r="A44" s="238" t="s">
        <v>25</v>
      </c>
      <c r="B44" s="238" t="s">
        <v>6</v>
      </c>
      <c r="C44" s="239" t="s">
        <v>7</v>
      </c>
      <c r="D44" s="231" t="s">
        <v>8</v>
      </c>
      <c r="E44" s="240" t="s">
        <v>9</v>
      </c>
      <c r="F44" s="241" t="s">
        <v>10</v>
      </c>
      <c r="G44" s="241" t="s">
        <v>11</v>
      </c>
      <c r="H44" s="241" t="s">
        <v>22</v>
      </c>
      <c r="I44" s="242" t="s">
        <v>12</v>
      </c>
      <c r="J44" s="243"/>
      <c r="K44" s="243"/>
    </row>
    <row r="45" spans="1:11" s="244" customFormat="1" ht="12" customHeight="1">
      <c r="A45" s="245">
        <v>1</v>
      </c>
      <c r="B45" s="245">
        <v>2</v>
      </c>
      <c r="C45" s="245">
        <v>3</v>
      </c>
      <c r="D45" s="245">
        <v>4</v>
      </c>
      <c r="E45" s="246">
        <v>5</v>
      </c>
      <c r="F45" s="247">
        <v>6</v>
      </c>
      <c r="G45" s="245">
        <v>7</v>
      </c>
      <c r="H45" s="245" t="s">
        <v>16</v>
      </c>
      <c r="I45" s="245" t="s">
        <v>17</v>
      </c>
      <c r="J45" s="243"/>
      <c r="K45" s="243"/>
    </row>
    <row r="46" spans="1:11" s="268" customFormat="1" ht="102">
      <c r="A46" s="261">
        <v>1</v>
      </c>
      <c r="B46" s="262" t="s">
        <v>104</v>
      </c>
      <c r="C46" s="261" t="s">
        <v>39</v>
      </c>
      <c r="D46" s="261">
        <v>9</v>
      </c>
      <c r="E46" s="264">
        <v>2590</v>
      </c>
      <c r="F46" s="264">
        <f>D46*E46</f>
        <v>23310</v>
      </c>
      <c r="G46" s="265">
        <v>0.23</v>
      </c>
      <c r="H46" s="266">
        <f>F46*G46</f>
        <v>5361.3</v>
      </c>
      <c r="I46" s="266">
        <f>F46+H46</f>
        <v>28671.3</v>
      </c>
      <c r="J46" s="267"/>
      <c r="K46" s="267"/>
    </row>
    <row r="47" spans="1:11" s="268" customFormat="1" ht="38.25">
      <c r="A47" s="269">
        <v>2</v>
      </c>
      <c r="B47" s="262" t="s">
        <v>81</v>
      </c>
      <c r="C47" s="269" t="s">
        <v>39</v>
      </c>
      <c r="D47" s="269">
        <v>9</v>
      </c>
      <c r="E47" s="270">
        <v>880</v>
      </c>
      <c r="F47" s="270">
        <f>D47*E47</f>
        <v>7920</v>
      </c>
      <c r="G47" s="271">
        <v>0.23</v>
      </c>
      <c r="H47" s="266">
        <f>F47*G47</f>
        <v>1821.6000000000001</v>
      </c>
      <c r="I47" s="266">
        <f>F47+H47</f>
        <v>9741.6</v>
      </c>
      <c r="J47" s="267"/>
      <c r="K47" s="267"/>
    </row>
    <row r="48" spans="1:11" s="75" customFormat="1" ht="17.25" customHeight="1">
      <c r="A48" s="796" t="s">
        <v>82</v>
      </c>
      <c r="B48" s="797"/>
      <c r="C48" s="73"/>
      <c r="D48" s="89"/>
      <c r="E48" s="74"/>
      <c r="F48" s="44">
        <f>SUM(F46:F47)</f>
        <v>31230</v>
      </c>
      <c r="G48" s="36"/>
      <c r="H48" s="13">
        <f>SUM(H46:H47)</f>
        <v>7182.9000000000005</v>
      </c>
      <c r="I48" s="44">
        <f>SUM(I46:I47)</f>
        <v>38412.9</v>
      </c>
    </row>
    <row r="49" spans="1:14" s="16" customFormat="1" ht="17.25" customHeight="1">
      <c r="A49" s="804" t="s">
        <v>80</v>
      </c>
      <c r="B49" s="804"/>
      <c r="C49" s="804"/>
      <c r="D49" s="804"/>
      <c r="E49" s="804"/>
      <c r="F49" s="804"/>
      <c r="G49" s="804"/>
      <c r="H49" s="804"/>
      <c r="I49" s="804"/>
    </row>
    <row r="50" spans="1:14" s="249" customFormat="1" ht="15.75">
      <c r="A50" s="800" t="s">
        <v>129</v>
      </c>
      <c r="B50" s="800"/>
      <c r="C50" s="800"/>
      <c r="D50" s="800"/>
      <c r="E50" s="800"/>
      <c r="F50" s="800"/>
      <c r="G50" s="800"/>
      <c r="H50" s="800"/>
      <c r="I50" s="800"/>
      <c r="J50" s="248"/>
      <c r="K50" s="248"/>
    </row>
    <row r="51" spans="1:14" s="255" customFormat="1" ht="25.5">
      <c r="A51" s="250" t="s">
        <v>83</v>
      </c>
      <c r="B51" s="250" t="s">
        <v>6</v>
      </c>
      <c r="C51" s="239" t="s">
        <v>7</v>
      </c>
      <c r="D51" s="231" t="s">
        <v>8</v>
      </c>
      <c r="E51" s="251" t="s">
        <v>9</v>
      </c>
      <c r="F51" s="252" t="s">
        <v>10</v>
      </c>
      <c r="G51" s="252" t="s">
        <v>11</v>
      </c>
      <c r="H51" s="253" t="s">
        <v>22</v>
      </c>
      <c r="I51" s="231" t="s">
        <v>12</v>
      </c>
      <c r="J51" s="254"/>
      <c r="K51" s="254"/>
    </row>
    <row r="52" spans="1:14" s="255" customFormat="1" ht="12" customHeight="1">
      <c r="A52" s="256">
        <v>1</v>
      </c>
      <c r="B52" s="256">
        <v>2</v>
      </c>
      <c r="C52" s="256">
        <v>3</v>
      </c>
      <c r="D52" s="256">
        <v>4</v>
      </c>
      <c r="E52" s="256">
        <v>5</v>
      </c>
      <c r="F52" s="256">
        <v>6</v>
      </c>
      <c r="G52" s="256">
        <v>7</v>
      </c>
      <c r="H52" s="256" t="s">
        <v>85</v>
      </c>
      <c r="I52" s="256" t="s">
        <v>17</v>
      </c>
      <c r="J52" s="254"/>
      <c r="K52" s="254"/>
    </row>
    <row r="53" spans="1:14" s="221" customFormat="1" ht="108" customHeight="1">
      <c r="A53" s="217">
        <v>1</v>
      </c>
      <c r="B53" s="257" t="s">
        <v>87</v>
      </c>
      <c r="C53" s="217" t="s">
        <v>39</v>
      </c>
      <c r="D53" s="217">
        <v>1200</v>
      </c>
      <c r="E53" s="218">
        <v>15</v>
      </c>
      <c r="F53" s="218">
        <f>D53*E53</f>
        <v>18000</v>
      </c>
      <c r="G53" s="219">
        <v>0.08</v>
      </c>
      <c r="H53" s="218">
        <f>F53*G53</f>
        <v>1440</v>
      </c>
      <c r="I53" s="218">
        <f>F53+H53</f>
        <v>19440</v>
      </c>
      <c r="J53" s="220"/>
      <c r="K53" s="220"/>
    </row>
    <row r="54" spans="1:14" s="221" customFormat="1" ht="25.5">
      <c r="A54" s="217">
        <v>2</v>
      </c>
      <c r="B54" s="258" t="s">
        <v>88</v>
      </c>
      <c r="C54" s="217" t="s">
        <v>39</v>
      </c>
      <c r="D54" s="217">
        <v>1200</v>
      </c>
      <c r="E54" s="218">
        <v>2</v>
      </c>
      <c r="F54" s="218">
        <f>D54*E54</f>
        <v>2400</v>
      </c>
      <c r="G54" s="219">
        <v>0.08</v>
      </c>
      <c r="H54" s="218">
        <f>F54*G54</f>
        <v>192</v>
      </c>
      <c r="I54" s="218">
        <f>F54+H54</f>
        <v>2592</v>
      </c>
      <c r="J54" s="220"/>
      <c r="K54" s="220"/>
    </row>
    <row r="55" spans="1:14" s="221" customFormat="1" ht="38.25">
      <c r="A55" s="217">
        <v>3</v>
      </c>
      <c r="B55" s="258" t="s">
        <v>89</v>
      </c>
      <c r="C55" s="217" t="s">
        <v>39</v>
      </c>
      <c r="D55" s="217">
        <v>1300</v>
      </c>
      <c r="E55" s="218">
        <v>2</v>
      </c>
      <c r="F55" s="218">
        <f>D55*E55</f>
        <v>2600</v>
      </c>
      <c r="G55" s="219">
        <v>0.08</v>
      </c>
      <c r="H55" s="218">
        <f>F55*G55</f>
        <v>208</v>
      </c>
      <c r="I55" s="218">
        <f>F55+H55</f>
        <v>2808</v>
      </c>
      <c r="J55" s="220"/>
      <c r="K55" s="220"/>
    </row>
    <row r="56" spans="1:14" s="221" customFormat="1" ht="25.5">
      <c r="A56" s="217">
        <v>4</v>
      </c>
      <c r="B56" s="258" t="s">
        <v>90</v>
      </c>
      <c r="C56" s="217" t="s">
        <v>39</v>
      </c>
      <c r="D56" s="217">
        <v>600</v>
      </c>
      <c r="E56" s="218">
        <v>2.5</v>
      </c>
      <c r="F56" s="218">
        <f>D56*E56</f>
        <v>1500</v>
      </c>
      <c r="G56" s="219">
        <v>0.08</v>
      </c>
      <c r="H56" s="218">
        <f>F56*G56</f>
        <v>120</v>
      </c>
      <c r="I56" s="218">
        <f>F56+H56</f>
        <v>1620</v>
      </c>
      <c r="J56" s="220"/>
      <c r="K56" s="220"/>
    </row>
    <row r="57" spans="1:14" s="30" customFormat="1" ht="17.25" customHeight="1">
      <c r="A57" s="801" t="s">
        <v>105</v>
      </c>
      <c r="B57" s="801"/>
      <c r="C57" s="801"/>
      <c r="D57" s="89"/>
      <c r="E57" s="90"/>
      <c r="F57" s="91">
        <f>SUM(F53:F56)</f>
        <v>24500</v>
      </c>
      <c r="G57" s="33"/>
      <c r="H57" s="92">
        <f>SUM(H53:H56)</f>
        <v>1960</v>
      </c>
      <c r="I57" s="44">
        <f>SUM(I53:I56)</f>
        <v>26460</v>
      </c>
    </row>
    <row r="58" spans="1:14" s="16" customFormat="1" ht="17.25" customHeight="1">
      <c r="A58" s="802" t="s">
        <v>106</v>
      </c>
      <c r="B58" s="802"/>
      <c r="C58" s="802"/>
      <c r="D58" s="802"/>
      <c r="E58" s="802"/>
      <c r="F58" s="802"/>
      <c r="G58" s="802"/>
      <c r="H58" s="802"/>
      <c r="I58" s="802"/>
    </row>
    <row r="60" spans="1:14" s="268" customFormat="1" ht="15.75">
      <c r="A60" s="803" t="s">
        <v>1</v>
      </c>
      <c r="B60" s="803"/>
      <c r="C60" s="803"/>
      <c r="D60" s="803"/>
      <c r="E60" s="803"/>
      <c r="F60" s="803"/>
      <c r="G60" s="803"/>
      <c r="H60" s="803"/>
      <c r="I60" s="803"/>
      <c r="J60" s="803"/>
      <c r="K60" s="267"/>
      <c r="L60" s="274"/>
      <c r="M60" s="267"/>
      <c r="N60" s="267"/>
    </row>
    <row r="61" spans="1:14" s="283" customFormat="1" ht="40.5" customHeight="1">
      <c r="A61" s="275" t="s">
        <v>92</v>
      </c>
      <c r="B61" s="276" t="s">
        <v>6</v>
      </c>
      <c r="C61" s="277" t="s">
        <v>93</v>
      </c>
      <c r="D61" s="231" t="s">
        <v>8</v>
      </c>
      <c r="E61" s="275" t="s">
        <v>94</v>
      </c>
      <c r="F61" s="275" t="s">
        <v>95</v>
      </c>
      <c r="G61" s="278" t="s">
        <v>96</v>
      </c>
      <c r="H61" s="275" t="s">
        <v>22</v>
      </c>
      <c r="I61" s="279" t="s">
        <v>12</v>
      </c>
      <c r="J61" s="280" t="s">
        <v>13</v>
      </c>
      <c r="K61" s="281" t="s">
        <v>14</v>
      </c>
      <c r="L61" s="231" t="s">
        <v>15</v>
      </c>
      <c r="M61" s="282"/>
      <c r="N61" s="282"/>
    </row>
    <row r="62" spans="1:14" s="288" customFormat="1" ht="14.25" customHeight="1">
      <c r="A62" s="284">
        <v>1</v>
      </c>
      <c r="B62" s="284">
        <v>2</v>
      </c>
      <c r="C62" s="285">
        <v>3</v>
      </c>
      <c r="D62" s="284">
        <v>4</v>
      </c>
      <c r="E62" s="284">
        <v>5</v>
      </c>
      <c r="F62" s="284">
        <v>6</v>
      </c>
      <c r="G62" s="284">
        <v>7</v>
      </c>
      <c r="H62" s="284" t="s">
        <v>97</v>
      </c>
      <c r="I62" s="284" t="s">
        <v>17</v>
      </c>
      <c r="J62" s="284">
        <v>10</v>
      </c>
      <c r="K62" s="286">
        <v>11</v>
      </c>
      <c r="L62" s="284">
        <v>12</v>
      </c>
      <c r="M62" s="287"/>
      <c r="N62" s="287"/>
    </row>
    <row r="63" spans="1:14" s="230" customFormat="1" ht="22.5" customHeight="1">
      <c r="A63" s="289">
        <v>1</v>
      </c>
      <c r="B63" s="290" t="s">
        <v>98</v>
      </c>
      <c r="C63" s="289" t="s">
        <v>55</v>
      </c>
      <c r="D63" s="289">
        <v>20</v>
      </c>
      <c r="E63" s="223">
        <v>195</v>
      </c>
      <c r="F63" s="223">
        <f>SUM(D63*E63)</f>
        <v>3900</v>
      </c>
      <c r="G63" s="291">
        <v>0.08</v>
      </c>
      <c r="H63" s="223">
        <f>F63*G63</f>
        <v>312</v>
      </c>
      <c r="I63" s="292">
        <f>F63+H63</f>
        <v>4212</v>
      </c>
      <c r="J63" s="293"/>
      <c r="K63" s="294"/>
      <c r="L63" s="293"/>
      <c r="M63" s="229"/>
      <c r="N63" s="229"/>
    </row>
    <row r="64" spans="1:14" s="230" customFormat="1" ht="31.5" customHeight="1">
      <c r="A64" s="289">
        <v>2</v>
      </c>
      <c r="B64" s="290" t="s">
        <v>99</v>
      </c>
      <c r="C64" s="289" t="s">
        <v>55</v>
      </c>
      <c r="D64" s="289">
        <v>20</v>
      </c>
      <c r="E64" s="223">
        <v>190.25</v>
      </c>
      <c r="F64" s="223">
        <f>SUM(D64*E64)</f>
        <v>3805</v>
      </c>
      <c r="G64" s="291">
        <v>0.08</v>
      </c>
      <c r="H64" s="223">
        <f>F64*G64</f>
        <v>304.40000000000003</v>
      </c>
      <c r="I64" s="292">
        <f>F64+H64</f>
        <v>4109.3999999999996</v>
      </c>
      <c r="J64" s="293"/>
      <c r="K64" s="294"/>
      <c r="L64" s="293"/>
      <c r="M64" s="229"/>
      <c r="N64" s="229"/>
    </row>
    <row r="65" spans="1:14" s="268" customFormat="1" ht="16.5">
      <c r="A65" s="798" t="s">
        <v>91</v>
      </c>
      <c r="B65" s="799"/>
      <c r="C65" s="295"/>
      <c r="D65" s="296"/>
      <c r="E65" s="297"/>
      <c r="F65" s="298">
        <f>SUM(F63:F64)</f>
        <v>7705</v>
      </c>
      <c r="G65" s="299"/>
      <c r="H65" s="300">
        <f>SUM(H63:H64)</f>
        <v>616.40000000000009</v>
      </c>
      <c r="I65" s="301">
        <f>SUM(I63:I64)</f>
        <v>8321.4</v>
      </c>
      <c r="J65" s="272"/>
      <c r="K65" s="302"/>
      <c r="L65" s="274"/>
      <c r="M65" s="267"/>
      <c r="N65" s="267"/>
    </row>
  </sheetData>
  <mergeCells count="23">
    <mergeCell ref="A20:I20"/>
    <mergeCell ref="A28:B28"/>
    <mergeCell ref="A29:I29"/>
    <mergeCell ref="A7:I7"/>
    <mergeCell ref="A11:B11"/>
    <mergeCell ref="A12:I12"/>
    <mergeCell ref="A13:I13"/>
    <mergeCell ref="A18:B18"/>
    <mergeCell ref="A19:I19"/>
    <mergeCell ref="A30:I30"/>
    <mergeCell ref="A36:I36"/>
    <mergeCell ref="A41:B41"/>
    <mergeCell ref="A42:I42"/>
    <mergeCell ref="A37:I37"/>
    <mergeCell ref="A35:B35"/>
    <mergeCell ref="A43:I43"/>
    <mergeCell ref="A48:B48"/>
    <mergeCell ref="A65:B65"/>
    <mergeCell ref="A50:I50"/>
    <mergeCell ref="A57:C57"/>
    <mergeCell ref="A58:I58"/>
    <mergeCell ref="A60:J60"/>
    <mergeCell ref="A49:I49"/>
  </mergeCells>
  <phoneticPr fontId="0" type="noConversion"/>
  <pageMargins left="0.70866141732283472" right="0.70866141732283472" top="0.74803149606299213" bottom="0.74803149606299213" header="0.31496062992125984" footer="0.31496062992125984"/>
  <pageSetup paperSize="9" scale="2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3:E54"/>
  <sheetViews>
    <sheetView workbookViewId="0">
      <selection activeCell="T16" sqref="T16"/>
    </sheetView>
  </sheetViews>
  <sheetFormatPr defaultRowHeight="14.25"/>
  <cols>
    <col min="5" max="5" width="15.625" customWidth="1"/>
  </cols>
  <sheetData>
    <row r="3" spans="5:5" ht="15" thickBot="1">
      <c r="E3">
        <f>SUM(E4:E54)</f>
        <v>3874503.4200000009</v>
      </c>
    </row>
    <row r="4" spans="5:5" ht="15" thickBot="1">
      <c r="E4" s="303">
        <v>317374.2</v>
      </c>
    </row>
    <row r="5" spans="5:5" ht="15" thickBot="1">
      <c r="E5" s="304">
        <v>201376.8</v>
      </c>
    </row>
    <row r="6" spans="5:5" ht="15" thickBot="1">
      <c r="E6" s="304">
        <v>7603.2</v>
      </c>
    </row>
    <row r="7" spans="5:5" ht="15" thickBot="1">
      <c r="E7" s="304">
        <v>117612</v>
      </c>
    </row>
    <row r="8" spans="5:5" ht="15" thickBot="1">
      <c r="E8" s="304">
        <v>288619.2</v>
      </c>
    </row>
    <row r="9" spans="5:5" ht="15" thickBot="1">
      <c r="E9" s="304">
        <v>129081.60000000001</v>
      </c>
    </row>
    <row r="10" spans="5:5" ht="15" thickBot="1">
      <c r="E10" s="304">
        <v>34668</v>
      </c>
    </row>
    <row r="11" spans="5:5" ht="15" thickBot="1">
      <c r="E11" s="304">
        <v>131414</v>
      </c>
    </row>
    <row r="12" spans="5:5" ht="15" thickBot="1">
      <c r="E12" s="304">
        <v>1555.2</v>
      </c>
    </row>
    <row r="13" spans="5:5" ht="15" thickBot="1">
      <c r="E13" s="304">
        <v>157465.07999999999</v>
      </c>
    </row>
    <row r="14" spans="5:5" ht="15" thickBot="1">
      <c r="E14" s="304">
        <v>63255.6</v>
      </c>
    </row>
    <row r="15" spans="5:5" ht="15" thickBot="1">
      <c r="E15" s="304">
        <v>20185.2</v>
      </c>
    </row>
    <row r="16" spans="5:5" ht="15" thickBot="1">
      <c r="E16" s="304">
        <v>37013.760000000002</v>
      </c>
    </row>
    <row r="17" spans="5:5" ht="15" thickBot="1">
      <c r="E17" s="304">
        <v>41368.32</v>
      </c>
    </row>
    <row r="18" spans="5:5" ht="15" thickBot="1">
      <c r="E18" s="304">
        <v>103950</v>
      </c>
    </row>
    <row r="19" spans="5:5" ht="15" thickBot="1">
      <c r="E19" s="304">
        <v>46656</v>
      </c>
    </row>
    <row r="20" spans="5:5" ht="15" thickBot="1">
      <c r="E20" s="304">
        <v>90736.2</v>
      </c>
    </row>
    <row r="21" spans="5:5" ht="15" thickBot="1">
      <c r="E21" s="304">
        <v>160380</v>
      </c>
    </row>
    <row r="22" spans="5:5" ht="15" thickBot="1">
      <c r="E22" s="304">
        <v>170833.06</v>
      </c>
    </row>
    <row r="23" spans="5:5" ht="15" thickBot="1">
      <c r="E23" s="304">
        <v>1296</v>
      </c>
    </row>
    <row r="24" spans="5:5" ht="15" thickBot="1">
      <c r="E24" s="304">
        <v>47127.64</v>
      </c>
    </row>
    <row r="25" spans="5:5" ht="15" thickBot="1">
      <c r="E25" s="304">
        <v>2169.7199999999998</v>
      </c>
    </row>
    <row r="26" spans="5:5" ht="15" thickBot="1">
      <c r="E26" s="304">
        <v>12744</v>
      </c>
    </row>
    <row r="27" spans="5:5" ht="15" thickBot="1">
      <c r="E27" s="304">
        <v>29970</v>
      </c>
    </row>
    <row r="28" spans="5:5" ht="15" thickBot="1">
      <c r="E28" s="304">
        <v>14785.2</v>
      </c>
    </row>
    <row r="29" spans="5:5" ht="15" thickBot="1">
      <c r="E29" s="304">
        <v>24138</v>
      </c>
    </row>
    <row r="30" spans="5:5" ht="15" thickBot="1">
      <c r="E30" s="304">
        <v>140184</v>
      </c>
    </row>
    <row r="31" spans="5:5" ht="15" thickBot="1">
      <c r="E31" s="304">
        <v>19502.099999999999</v>
      </c>
    </row>
    <row r="32" spans="5:5" ht="15" thickBot="1">
      <c r="E32" s="304">
        <v>243000</v>
      </c>
    </row>
    <row r="33" spans="5:5" ht="15" thickBot="1">
      <c r="E33" s="304">
        <v>52876.800000000003</v>
      </c>
    </row>
    <row r="34" spans="5:5" ht="15" thickBot="1">
      <c r="E34" s="304">
        <v>17496</v>
      </c>
    </row>
    <row r="35" spans="5:5" ht="15" thickBot="1">
      <c r="E35" s="304">
        <v>65378.879999999997</v>
      </c>
    </row>
    <row r="36" spans="5:5" ht="15" thickBot="1">
      <c r="E36" s="304">
        <v>6078</v>
      </c>
    </row>
    <row r="37" spans="5:5" ht="15" thickBot="1">
      <c r="E37" s="304">
        <v>42768</v>
      </c>
    </row>
    <row r="38" spans="5:5" ht="15" thickBot="1">
      <c r="E38" s="304">
        <v>8942.4</v>
      </c>
    </row>
    <row r="39" spans="5:5" ht="15" thickBot="1">
      <c r="E39" s="304">
        <v>2916</v>
      </c>
    </row>
    <row r="40" spans="5:5" ht="15" thickBot="1">
      <c r="E40" s="304">
        <v>9736.2000000000007</v>
      </c>
    </row>
    <row r="41" spans="5:5" ht="15" thickBot="1">
      <c r="E41" s="304">
        <v>357271.34</v>
      </c>
    </row>
    <row r="42" spans="5:5" ht="15" thickBot="1">
      <c r="E42" s="304">
        <v>149506.56</v>
      </c>
    </row>
    <row r="43" spans="5:5" ht="15" thickBot="1">
      <c r="E43" s="304">
        <v>3326.4</v>
      </c>
    </row>
    <row r="44" spans="5:5" ht="15" thickBot="1">
      <c r="E44" s="304">
        <v>10800</v>
      </c>
    </row>
    <row r="45" spans="5:5" ht="15" thickBot="1">
      <c r="E45" s="304">
        <v>146880</v>
      </c>
    </row>
    <row r="46" spans="5:5" ht="15" thickBot="1">
      <c r="E46" s="304">
        <v>70470</v>
      </c>
    </row>
    <row r="47" spans="5:5" ht="15" thickBot="1">
      <c r="E47" s="304">
        <v>27540</v>
      </c>
    </row>
    <row r="48" spans="5:5" ht="15" thickBot="1">
      <c r="E48" s="304">
        <v>664.2</v>
      </c>
    </row>
    <row r="49" spans="5:5" ht="15" thickBot="1">
      <c r="E49" s="304">
        <v>29142.720000000001</v>
      </c>
    </row>
    <row r="50" spans="5:5" ht="15" thickBot="1">
      <c r="E50" s="304">
        <v>7560</v>
      </c>
    </row>
    <row r="51" spans="5:5" ht="15" thickBot="1">
      <c r="E51" s="304">
        <v>40305.599999999999</v>
      </c>
    </row>
    <row r="52" spans="5:5" ht="15" thickBot="1">
      <c r="E52" s="304">
        <v>127535.03999999999</v>
      </c>
    </row>
    <row r="53" spans="5:5" ht="15" thickBot="1">
      <c r="E53" s="304">
        <v>31201.200000000001</v>
      </c>
    </row>
    <row r="54" spans="5:5" ht="15" thickBot="1">
      <c r="E54" s="304">
        <v>10044</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N436"/>
  <sheetViews>
    <sheetView tabSelected="1" topLeftCell="A2" zoomScale="80" zoomScaleNormal="80" zoomScaleSheetLayoutView="100" workbookViewId="0">
      <selection activeCell="B4" sqref="B4"/>
    </sheetView>
  </sheetViews>
  <sheetFormatPr defaultColWidth="9" defaultRowHeight="16.5"/>
  <cols>
    <col min="1" max="1" width="3.25" style="325" customWidth="1"/>
    <col min="2" max="2" width="104.125" customWidth="1"/>
    <col min="3" max="3" width="5.875" customWidth="1"/>
    <col min="4" max="4" width="10.875" customWidth="1"/>
    <col min="5" max="5" width="14.375" customWidth="1"/>
    <col min="6" max="6" width="13.375" bestFit="1" customWidth="1"/>
    <col min="7" max="7" width="5.125" customWidth="1"/>
    <col min="8" max="8" width="10.625" bestFit="1" customWidth="1"/>
    <col min="9" max="9" width="14.625" customWidth="1"/>
    <col min="10" max="10" width="17" customWidth="1"/>
    <col min="11" max="11" width="11.875" bestFit="1" customWidth="1"/>
    <col min="12" max="12" width="10.25" customWidth="1"/>
    <col min="13" max="13" width="14.375" style="324" customWidth="1"/>
    <col min="14" max="14" width="9.875" style="1" customWidth="1"/>
    <col min="15" max="15" width="9" style="1" customWidth="1"/>
    <col min="16" max="16367" width="9" style="1"/>
    <col min="16368" max="16368" width="10.625" style="1" bestFit="1" customWidth="1"/>
    <col min="16369" max="16384" width="10.625" style="1" customWidth="1"/>
  </cols>
  <sheetData>
    <row r="1" spans="1:14" ht="15" hidden="1" customHeight="1">
      <c r="A1" s="323"/>
      <c r="B1" s="838" t="s">
        <v>135</v>
      </c>
      <c r="C1" s="838"/>
      <c r="D1" s="838"/>
      <c r="E1" s="838"/>
      <c r="F1" s="838"/>
      <c r="G1" s="838"/>
      <c r="H1" s="838"/>
      <c r="I1" s="838"/>
      <c r="J1" s="838"/>
      <c r="K1" s="838"/>
      <c r="L1" s="838"/>
      <c r="M1" s="582"/>
      <c r="N1" s="583"/>
    </row>
    <row r="2" spans="1:14" ht="36.75" customHeight="1">
      <c r="A2" s="698"/>
      <c r="B2" s="700" t="s">
        <v>401</v>
      </c>
      <c r="C2" s="699"/>
      <c r="D2" s="699"/>
      <c r="E2" s="699"/>
      <c r="F2" s="699"/>
      <c r="G2" s="699"/>
      <c r="H2" s="699"/>
      <c r="I2" s="699"/>
      <c r="J2" s="699"/>
      <c r="K2" s="699"/>
      <c r="L2" s="699"/>
      <c r="M2" s="582"/>
      <c r="N2" s="701"/>
    </row>
    <row r="3" spans="1:14" s="2" customFormat="1" ht="41.25" customHeight="1">
      <c r="A3" s="839" t="s">
        <v>346</v>
      </c>
      <c r="B3" s="840"/>
      <c r="C3" s="840"/>
      <c r="D3" s="840"/>
      <c r="E3" s="840"/>
      <c r="F3" s="840"/>
      <c r="G3" s="840"/>
      <c r="H3" s="840"/>
      <c r="I3" s="840"/>
      <c r="J3" s="840"/>
      <c r="K3" s="840"/>
      <c r="L3" s="840"/>
      <c r="M3" s="672"/>
      <c r="N3" s="784"/>
    </row>
    <row r="4" spans="1:14" ht="39.75" customHeight="1">
      <c r="A4" s="585"/>
      <c r="B4" s="687"/>
      <c r="C4" s="688"/>
      <c r="D4" s="688"/>
      <c r="E4" s="689"/>
      <c r="F4" s="690"/>
      <c r="G4" s="688"/>
      <c r="H4" s="690"/>
      <c r="I4" s="690"/>
      <c r="J4" s="689"/>
      <c r="K4" s="690"/>
      <c r="L4" s="430"/>
      <c r="M4" s="584"/>
      <c r="N4" s="758"/>
    </row>
    <row r="5" spans="1:14" ht="31.5" customHeight="1">
      <c r="A5" s="585"/>
      <c r="B5" s="430"/>
      <c r="C5" s="430"/>
      <c r="D5" s="430"/>
      <c r="E5" s="430"/>
      <c r="F5" s="686"/>
      <c r="G5" s="430"/>
      <c r="H5" s="430"/>
      <c r="I5" s="686"/>
      <c r="J5" s="430"/>
      <c r="K5" s="430"/>
      <c r="L5" s="430"/>
      <c r="M5" s="584"/>
      <c r="N5" s="758"/>
    </row>
    <row r="6" spans="1:14" s="552" customFormat="1" ht="25.5" customHeight="1">
      <c r="A6" s="841" t="s">
        <v>136</v>
      </c>
      <c r="B6" s="842"/>
      <c r="C6" s="842"/>
      <c r="D6" s="842"/>
      <c r="E6" s="842"/>
      <c r="F6" s="842"/>
      <c r="G6" s="842"/>
      <c r="H6" s="842"/>
      <c r="I6" s="842"/>
      <c r="J6" s="842"/>
      <c r="K6" s="842"/>
      <c r="L6" s="843"/>
      <c r="M6" s="586"/>
      <c r="N6" s="702"/>
    </row>
    <row r="7" spans="1:14" s="332" customFormat="1" ht="27">
      <c r="A7" s="436" t="s">
        <v>25</v>
      </c>
      <c r="B7" s="436" t="s">
        <v>6</v>
      </c>
      <c r="C7" s="437" t="s">
        <v>7</v>
      </c>
      <c r="D7" s="437" t="s">
        <v>8</v>
      </c>
      <c r="E7" s="438" t="s">
        <v>9</v>
      </c>
      <c r="F7" s="439" t="s">
        <v>10</v>
      </c>
      <c r="G7" s="439" t="s">
        <v>11</v>
      </c>
      <c r="H7" s="439" t="s">
        <v>22</v>
      </c>
      <c r="I7" s="440" t="s">
        <v>12</v>
      </c>
      <c r="J7" s="440" t="s">
        <v>13</v>
      </c>
      <c r="K7" s="441" t="s">
        <v>14</v>
      </c>
      <c r="L7" s="440" t="s">
        <v>15</v>
      </c>
      <c r="M7" s="587"/>
      <c r="N7" s="703"/>
    </row>
    <row r="8" spans="1:14" s="23" customFormat="1" ht="17.25" customHeight="1">
      <c r="A8" s="442">
        <v>1</v>
      </c>
      <c r="B8" s="442">
        <v>2</v>
      </c>
      <c r="C8" s="442">
        <v>3</v>
      </c>
      <c r="D8" s="442">
        <v>4</v>
      </c>
      <c r="E8" s="445">
        <v>5</v>
      </c>
      <c r="F8" s="446">
        <v>6</v>
      </c>
      <c r="G8" s="442">
        <v>7</v>
      </c>
      <c r="H8" s="442" t="s">
        <v>16</v>
      </c>
      <c r="I8" s="442" t="s">
        <v>17</v>
      </c>
      <c r="J8" s="442">
        <v>10</v>
      </c>
      <c r="K8" s="447">
        <v>11</v>
      </c>
      <c r="L8" s="442">
        <v>12</v>
      </c>
      <c r="M8" s="589"/>
      <c r="N8" s="704"/>
    </row>
    <row r="9" spans="1:14" s="32" customFormat="1" ht="204.75" customHeight="1">
      <c r="A9" s="443">
        <v>1</v>
      </c>
      <c r="B9" s="504" t="s">
        <v>357</v>
      </c>
      <c r="C9" s="69" t="s">
        <v>19</v>
      </c>
      <c r="D9" s="69">
        <v>2400</v>
      </c>
      <c r="E9" s="53"/>
      <c r="F9" s="53"/>
      <c r="G9" s="85"/>
      <c r="H9" s="84"/>
      <c r="I9" s="53"/>
      <c r="J9" s="53"/>
      <c r="K9" s="132"/>
      <c r="L9" s="133"/>
      <c r="M9" s="675"/>
      <c r="N9" s="705"/>
    </row>
    <row r="10" spans="1:14" s="32" customFormat="1" ht="131.25" customHeight="1">
      <c r="A10" s="443">
        <v>2</v>
      </c>
      <c r="B10" s="504" t="s">
        <v>358</v>
      </c>
      <c r="C10" s="69" t="s">
        <v>39</v>
      </c>
      <c r="D10" s="69">
        <v>2400</v>
      </c>
      <c r="E10" s="53"/>
      <c r="F10" s="53"/>
      <c r="G10" s="85"/>
      <c r="H10" s="84"/>
      <c r="I10" s="53"/>
      <c r="J10" s="53"/>
      <c r="K10" s="132"/>
      <c r="L10" s="133"/>
      <c r="M10" s="591"/>
      <c r="N10" s="705"/>
    </row>
    <row r="11" spans="1:14" s="32" customFormat="1" ht="160.5" customHeight="1">
      <c r="A11" s="443">
        <v>3</v>
      </c>
      <c r="B11" s="121" t="s">
        <v>359</v>
      </c>
      <c r="C11" s="69" t="s">
        <v>19</v>
      </c>
      <c r="D11" s="69">
        <v>3000</v>
      </c>
      <c r="E11" s="53"/>
      <c r="F11" s="53"/>
      <c r="G11" s="85"/>
      <c r="H11" s="84"/>
      <c r="I11" s="53"/>
      <c r="J11" s="53"/>
      <c r="K11" s="132"/>
      <c r="L11" s="133"/>
      <c r="M11" s="591"/>
      <c r="N11" s="705"/>
    </row>
    <row r="12" spans="1:14" s="25" customFormat="1" ht="55.5" customHeight="1">
      <c r="A12" s="444">
        <v>4</v>
      </c>
      <c r="B12" s="549" t="s">
        <v>137</v>
      </c>
      <c r="C12" s="54" t="s">
        <v>39</v>
      </c>
      <c r="D12" s="54">
        <v>1500</v>
      </c>
      <c r="E12" s="27"/>
      <c r="F12" s="53"/>
      <c r="G12" s="85"/>
      <c r="H12" s="84"/>
      <c r="I12" s="53"/>
      <c r="J12" s="333"/>
      <c r="K12" s="334"/>
      <c r="L12" s="333"/>
      <c r="M12" s="591"/>
      <c r="N12" s="706"/>
    </row>
    <row r="13" spans="1:14" s="30" customFormat="1" ht="17.25" customHeight="1">
      <c r="A13" s="817" t="s">
        <v>20</v>
      </c>
      <c r="B13" s="818"/>
      <c r="C13" s="453"/>
      <c r="D13" s="468"/>
      <c r="E13" s="506"/>
      <c r="F13" s="509"/>
      <c r="G13" s="510"/>
      <c r="H13" s="511"/>
      <c r="I13" s="509"/>
      <c r="J13" s="505"/>
      <c r="K13" s="507"/>
      <c r="L13" s="508"/>
      <c r="M13" s="592"/>
      <c r="N13" s="707"/>
    </row>
    <row r="14" spans="1:14" s="30" customFormat="1" ht="39" customHeight="1">
      <c r="A14" s="830" t="s">
        <v>21</v>
      </c>
      <c r="B14" s="831"/>
      <c r="C14" s="831"/>
      <c r="D14" s="831"/>
      <c r="E14" s="831"/>
      <c r="F14" s="831"/>
      <c r="G14" s="831"/>
      <c r="H14" s="831"/>
      <c r="I14" s="692"/>
      <c r="J14" s="57"/>
      <c r="K14" s="57"/>
      <c r="L14" s="420"/>
      <c r="M14" s="420"/>
      <c r="N14" s="707"/>
    </row>
    <row r="15" spans="1:14" s="37" customFormat="1" ht="24.75" customHeight="1">
      <c r="A15" s="814" t="s">
        <v>138</v>
      </c>
      <c r="B15" s="815"/>
      <c r="C15" s="815"/>
      <c r="D15" s="815"/>
      <c r="E15" s="815"/>
      <c r="F15" s="815"/>
      <c r="G15" s="815"/>
      <c r="H15" s="815"/>
      <c r="I15" s="815"/>
      <c r="J15" s="815"/>
      <c r="K15" s="815"/>
      <c r="L15" s="816"/>
      <c r="M15" s="337"/>
      <c r="N15" s="708"/>
    </row>
    <row r="16" spans="1:14" s="332" customFormat="1" ht="27">
      <c r="A16" s="436" t="s">
        <v>25</v>
      </c>
      <c r="B16" s="436" t="s">
        <v>6</v>
      </c>
      <c r="C16" s="437" t="s">
        <v>7</v>
      </c>
      <c r="D16" s="437" t="s">
        <v>8</v>
      </c>
      <c r="E16" s="438" t="s">
        <v>9</v>
      </c>
      <c r="F16" s="439" t="s">
        <v>10</v>
      </c>
      <c r="G16" s="439" t="s">
        <v>11</v>
      </c>
      <c r="H16" s="439" t="s">
        <v>22</v>
      </c>
      <c r="I16" s="440" t="s">
        <v>12</v>
      </c>
      <c r="J16" s="440" t="s">
        <v>13</v>
      </c>
      <c r="K16" s="441" t="s">
        <v>14</v>
      </c>
      <c r="L16" s="440" t="s">
        <v>15</v>
      </c>
      <c r="M16" s="587"/>
      <c r="N16" s="703"/>
    </row>
    <row r="17" spans="1:14" s="23" customFormat="1" ht="12" customHeight="1">
      <c r="A17" s="442">
        <v>1</v>
      </c>
      <c r="B17" s="442">
        <v>2</v>
      </c>
      <c r="C17" s="442">
        <v>3</v>
      </c>
      <c r="D17" s="442">
        <v>4</v>
      </c>
      <c r="E17" s="445">
        <v>5</v>
      </c>
      <c r="F17" s="446">
        <v>6</v>
      </c>
      <c r="G17" s="442">
        <v>7</v>
      </c>
      <c r="H17" s="442" t="s">
        <v>16</v>
      </c>
      <c r="I17" s="442" t="s">
        <v>17</v>
      </c>
      <c r="J17" s="442">
        <v>10</v>
      </c>
      <c r="K17" s="447">
        <v>11</v>
      </c>
      <c r="L17" s="442">
        <v>12</v>
      </c>
      <c r="M17" s="589"/>
      <c r="N17" s="704"/>
    </row>
    <row r="18" spans="1:14" s="30" customFormat="1" ht="342" customHeight="1">
      <c r="A18" s="443">
        <v>1</v>
      </c>
      <c r="B18" s="504" t="s">
        <v>360</v>
      </c>
      <c r="C18" s="69" t="s">
        <v>39</v>
      </c>
      <c r="D18" s="69">
        <v>900</v>
      </c>
      <c r="E18" s="53"/>
      <c r="F18" s="53"/>
      <c r="G18" s="85"/>
      <c r="H18" s="84"/>
      <c r="I18" s="53"/>
      <c r="J18" s="53"/>
      <c r="K18" s="132"/>
      <c r="L18" s="133"/>
      <c r="M18" s="592"/>
      <c r="N18" s="707"/>
    </row>
    <row r="19" spans="1:14" s="30" customFormat="1" ht="17.25" customHeight="1">
      <c r="A19" s="817" t="s">
        <v>23</v>
      </c>
      <c r="B19" s="818"/>
      <c r="C19" s="453"/>
      <c r="D19" s="468"/>
      <c r="E19" s="506"/>
      <c r="F19" s="509"/>
      <c r="G19" s="510"/>
      <c r="H19" s="511"/>
      <c r="I19" s="509"/>
      <c r="J19" s="505"/>
      <c r="K19" s="507"/>
      <c r="L19" s="508"/>
      <c r="M19" s="592"/>
      <c r="N19" s="707"/>
    </row>
    <row r="20" spans="1:14" s="30" customFormat="1" ht="39" customHeight="1">
      <c r="A20" s="830" t="s">
        <v>24</v>
      </c>
      <c r="B20" s="831"/>
      <c r="C20" s="831"/>
      <c r="D20" s="831"/>
      <c r="E20" s="831"/>
      <c r="F20" s="831"/>
      <c r="G20" s="831"/>
      <c r="H20" s="831"/>
      <c r="I20" s="692"/>
      <c r="J20" s="57"/>
      <c r="K20" s="57"/>
      <c r="L20" s="420"/>
      <c r="M20" s="420"/>
      <c r="N20" s="707"/>
    </row>
    <row r="21" spans="1:14" s="37" customFormat="1" ht="24" customHeight="1">
      <c r="A21" s="832" t="s">
        <v>262</v>
      </c>
      <c r="B21" s="833"/>
      <c r="C21" s="833"/>
      <c r="D21" s="833"/>
      <c r="E21" s="833"/>
      <c r="F21" s="833"/>
      <c r="G21" s="833"/>
      <c r="H21" s="833"/>
      <c r="I21" s="833"/>
      <c r="J21" s="833"/>
      <c r="K21" s="833"/>
      <c r="L21" s="834"/>
      <c r="M21" s="337"/>
      <c r="N21" s="708"/>
    </row>
    <row r="22" spans="1:14" s="332" customFormat="1" ht="27">
      <c r="A22" s="436" t="s">
        <v>25</v>
      </c>
      <c r="B22" s="436" t="s">
        <v>6</v>
      </c>
      <c r="C22" s="448" t="s">
        <v>7</v>
      </c>
      <c r="D22" s="437" t="s">
        <v>8</v>
      </c>
      <c r="E22" s="438" t="s">
        <v>9</v>
      </c>
      <c r="F22" s="439" t="s">
        <v>10</v>
      </c>
      <c r="G22" s="439" t="s">
        <v>11</v>
      </c>
      <c r="H22" s="439" t="s">
        <v>22</v>
      </c>
      <c r="I22" s="440" t="s">
        <v>12</v>
      </c>
      <c r="J22" s="440" t="s">
        <v>13</v>
      </c>
      <c r="K22" s="440" t="s">
        <v>14</v>
      </c>
      <c r="L22" s="440" t="s">
        <v>15</v>
      </c>
      <c r="M22" s="587"/>
      <c r="N22" s="703"/>
    </row>
    <row r="23" spans="1:14" s="23" customFormat="1" ht="12" customHeight="1">
      <c r="A23" s="449">
        <v>1</v>
      </c>
      <c r="B23" s="449">
        <v>2</v>
      </c>
      <c r="C23" s="449">
        <v>3</v>
      </c>
      <c r="D23" s="449">
        <v>4</v>
      </c>
      <c r="E23" s="450">
        <v>5</v>
      </c>
      <c r="F23" s="451">
        <v>6</v>
      </c>
      <c r="G23" s="449">
        <v>7</v>
      </c>
      <c r="H23" s="449" t="s">
        <v>16</v>
      </c>
      <c r="I23" s="449" t="s">
        <v>17</v>
      </c>
      <c r="J23" s="449">
        <v>10</v>
      </c>
      <c r="K23" s="452">
        <v>11</v>
      </c>
      <c r="L23" s="449">
        <v>12</v>
      </c>
      <c r="M23" s="589"/>
      <c r="N23" s="704"/>
    </row>
    <row r="24" spans="1:14" s="30" customFormat="1" ht="374.25" customHeight="1">
      <c r="A24" s="453">
        <v>1</v>
      </c>
      <c r="B24" s="51" t="s">
        <v>361</v>
      </c>
      <c r="C24" s="38" t="s">
        <v>39</v>
      </c>
      <c r="D24" s="38">
        <v>750</v>
      </c>
      <c r="E24" s="40"/>
      <c r="F24" s="41"/>
      <c r="G24" s="42"/>
      <c r="H24" s="40"/>
      <c r="I24" s="41"/>
      <c r="J24" s="41"/>
      <c r="K24" s="134"/>
      <c r="L24" s="135"/>
      <c r="M24" s="592"/>
      <c r="N24" s="707"/>
    </row>
    <row r="25" spans="1:14" s="338" customFormat="1" ht="334.5" customHeight="1">
      <c r="A25" s="453">
        <v>2</v>
      </c>
      <c r="B25" s="51" t="s">
        <v>139</v>
      </c>
      <c r="C25" s="38" t="s">
        <v>39</v>
      </c>
      <c r="D25" s="38">
        <v>1500</v>
      </c>
      <c r="E25" s="40"/>
      <c r="F25" s="41"/>
      <c r="G25" s="42"/>
      <c r="H25" s="40"/>
      <c r="I25" s="41"/>
      <c r="J25" s="41"/>
      <c r="K25" s="134"/>
      <c r="L25" s="135"/>
      <c r="M25" s="593"/>
      <c r="N25" s="709"/>
    </row>
    <row r="26" spans="1:14" s="30" customFormat="1" ht="366.75" customHeight="1">
      <c r="A26" s="453">
        <v>3</v>
      </c>
      <c r="B26" s="51" t="s">
        <v>362</v>
      </c>
      <c r="C26" s="38" t="s">
        <v>39</v>
      </c>
      <c r="D26" s="38">
        <v>100</v>
      </c>
      <c r="E26" s="40"/>
      <c r="F26" s="41"/>
      <c r="G26" s="42"/>
      <c r="H26" s="40"/>
      <c r="I26" s="41"/>
      <c r="J26" s="41"/>
      <c r="K26" s="134"/>
      <c r="L26" s="135"/>
      <c r="M26" s="592"/>
      <c r="N26" s="707"/>
    </row>
    <row r="27" spans="1:14" s="30" customFormat="1" ht="363" customHeight="1">
      <c r="A27" s="454">
        <v>4</v>
      </c>
      <c r="B27" s="548" t="s">
        <v>363</v>
      </c>
      <c r="C27" s="49"/>
      <c r="D27" s="38">
        <v>3200</v>
      </c>
      <c r="E27" s="40"/>
      <c r="F27" s="41"/>
      <c r="G27" s="42"/>
      <c r="H27" s="40"/>
      <c r="I27" s="41"/>
      <c r="J27" s="41"/>
      <c r="K27" s="134"/>
      <c r="L27" s="135"/>
      <c r="M27" s="592"/>
      <c r="N27" s="707"/>
    </row>
    <row r="28" spans="1:14" s="30" customFormat="1" ht="17.25" customHeight="1">
      <c r="A28" s="817" t="s">
        <v>26</v>
      </c>
      <c r="B28" s="818"/>
      <c r="C28" s="453"/>
      <c r="D28" s="468"/>
      <c r="E28" s="506"/>
      <c r="F28" s="509"/>
      <c r="G28" s="510"/>
      <c r="H28" s="511"/>
      <c r="I28" s="509"/>
      <c r="J28" s="505"/>
      <c r="K28" s="507"/>
      <c r="L28" s="508"/>
      <c r="M28" s="592"/>
      <c r="N28" s="707"/>
    </row>
    <row r="29" spans="1:14" s="30" customFormat="1" ht="39" customHeight="1">
      <c r="A29" s="830" t="s">
        <v>27</v>
      </c>
      <c r="B29" s="831"/>
      <c r="C29" s="831"/>
      <c r="D29" s="831"/>
      <c r="E29" s="831"/>
      <c r="F29" s="831"/>
      <c r="G29" s="831"/>
      <c r="H29" s="831"/>
      <c r="I29" s="692"/>
      <c r="J29" s="57"/>
      <c r="K29" s="57"/>
      <c r="L29" s="420"/>
      <c r="M29" s="420"/>
      <c r="N29" s="707"/>
    </row>
    <row r="30" spans="1:14" s="339" customFormat="1" ht="25.5" customHeight="1">
      <c r="A30" s="814" t="s">
        <v>140</v>
      </c>
      <c r="B30" s="815"/>
      <c r="C30" s="815"/>
      <c r="D30" s="815"/>
      <c r="E30" s="815"/>
      <c r="F30" s="815"/>
      <c r="G30" s="815"/>
      <c r="H30" s="815"/>
      <c r="I30" s="815"/>
      <c r="J30" s="815"/>
      <c r="K30" s="815"/>
      <c r="L30" s="816"/>
      <c r="M30" s="337"/>
      <c r="N30" s="710"/>
    </row>
    <row r="31" spans="1:14" s="332" customFormat="1" ht="27">
      <c r="A31" s="436" t="s">
        <v>25</v>
      </c>
      <c r="B31" s="436" t="s">
        <v>6</v>
      </c>
      <c r="C31" s="448" t="s">
        <v>7</v>
      </c>
      <c r="D31" s="437" t="s">
        <v>8</v>
      </c>
      <c r="E31" s="438" t="s">
        <v>9</v>
      </c>
      <c r="F31" s="439" t="s">
        <v>10</v>
      </c>
      <c r="G31" s="439" t="s">
        <v>11</v>
      </c>
      <c r="H31" s="439" t="s">
        <v>22</v>
      </c>
      <c r="I31" s="440" t="s">
        <v>12</v>
      </c>
      <c r="J31" s="440" t="s">
        <v>13</v>
      </c>
      <c r="K31" s="441" t="s">
        <v>14</v>
      </c>
      <c r="L31" s="440" t="s">
        <v>15</v>
      </c>
      <c r="M31" s="587"/>
      <c r="N31" s="703"/>
    </row>
    <row r="32" spans="1:14" s="23" customFormat="1" ht="12" customHeight="1">
      <c r="A32" s="449">
        <v>1</v>
      </c>
      <c r="B32" s="449">
        <v>2</v>
      </c>
      <c r="C32" s="449">
        <v>3</v>
      </c>
      <c r="D32" s="449">
        <v>4</v>
      </c>
      <c r="E32" s="450">
        <v>5</v>
      </c>
      <c r="F32" s="451">
        <v>6</v>
      </c>
      <c r="G32" s="449">
        <v>7</v>
      </c>
      <c r="H32" s="449" t="s">
        <v>16</v>
      </c>
      <c r="I32" s="449" t="s">
        <v>17</v>
      </c>
      <c r="J32" s="449">
        <v>10</v>
      </c>
      <c r="K32" s="452">
        <v>11</v>
      </c>
      <c r="L32" s="449">
        <v>12</v>
      </c>
      <c r="M32" s="589"/>
      <c r="N32" s="704"/>
    </row>
    <row r="33" spans="1:14 16365:16368" s="30" customFormat="1" ht="294.75" customHeight="1">
      <c r="A33" s="453">
        <v>1</v>
      </c>
      <c r="B33" s="309" t="s">
        <v>395</v>
      </c>
      <c r="C33" s="38" t="s">
        <v>19</v>
      </c>
      <c r="D33" s="38">
        <v>1600</v>
      </c>
      <c r="E33" s="40"/>
      <c r="F33" s="41"/>
      <c r="G33" s="42"/>
      <c r="H33" s="40"/>
      <c r="I33" s="41"/>
      <c r="J33" s="41"/>
      <c r="K33" s="134"/>
      <c r="L33" s="135"/>
      <c r="M33" s="592"/>
      <c r="N33" s="707"/>
    </row>
    <row r="34" spans="1:14 16365:16368" s="30" customFormat="1" ht="17.25" customHeight="1">
      <c r="A34" s="817" t="s">
        <v>29</v>
      </c>
      <c r="B34" s="818"/>
      <c r="C34" s="453"/>
      <c r="D34" s="468"/>
      <c r="E34" s="506"/>
      <c r="F34" s="509"/>
      <c r="G34" s="510"/>
      <c r="H34" s="511"/>
      <c r="I34" s="509"/>
      <c r="J34" s="505"/>
      <c r="K34" s="507"/>
      <c r="L34" s="508"/>
      <c r="M34" s="592"/>
      <c r="N34" s="707"/>
    </row>
    <row r="35" spans="1:14 16365:16368" s="30" customFormat="1" ht="39" customHeight="1">
      <c r="A35" s="830" t="s">
        <v>141</v>
      </c>
      <c r="B35" s="831"/>
      <c r="C35" s="831"/>
      <c r="D35" s="831"/>
      <c r="E35" s="831"/>
      <c r="F35" s="831"/>
      <c r="G35" s="831"/>
      <c r="H35" s="831"/>
      <c r="I35" s="692"/>
      <c r="J35" s="57"/>
      <c r="K35" s="57"/>
      <c r="L35" s="420"/>
      <c r="M35" s="420"/>
      <c r="N35" s="707"/>
    </row>
    <row r="36" spans="1:14 16365:16368" s="37" customFormat="1" ht="26.25" customHeight="1">
      <c r="A36" s="814" t="s">
        <v>142</v>
      </c>
      <c r="B36" s="815"/>
      <c r="C36" s="815"/>
      <c r="D36" s="815"/>
      <c r="E36" s="815"/>
      <c r="F36" s="815"/>
      <c r="G36" s="815"/>
      <c r="H36" s="815"/>
      <c r="I36" s="815"/>
      <c r="J36" s="815"/>
      <c r="K36" s="815"/>
      <c r="L36" s="816"/>
      <c r="M36" s="337"/>
      <c r="N36" s="708"/>
    </row>
    <row r="37" spans="1:14 16365:16368" s="332" customFormat="1" ht="27">
      <c r="A37" s="436" t="s">
        <v>25</v>
      </c>
      <c r="B37" s="436" t="s">
        <v>6</v>
      </c>
      <c r="C37" s="448" t="s">
        <v>7</v>
      </c>
      <c r="D37" s="437" t="s">
        <v>8</v>
      </c>
      <c r="E37" s="438" t="s">
        <v>9</v>
      </c>
      <c r="F37" s="439" t="s">
        <v>10</v>
      </c>
      <c r="G37" s="439" t="s">
        <v>11</v>
      </c>
      <c r="H37" s="439" t="s">
        <v>22</v>
      </c>
      <c r="I37" s="440" t="s">
        <v>12</v>
      </c>
      <c r="J37" s="440" t="s">
        <v>13</v>
      </c>
      <c r="K37" s="441" t="s">
        <v>14</v>
      </c>
      <c r="L37" s="440" t="s">
        <v>15</v>
      </c>
      <c r="M37" s="594"/>
      <c r="N37" s="703"/>
    </row>
    <row r="38" spans="1:14 16365:16368" s="23" customFormat="1" ht="12" customHeight="1">
      <c r="A38" s="449">
        <v>1</v>
      </c>
      <c r="B38" s="449">
        <v>2</v>
      </c>
      <c r="C38" s="449">
        <v>3</v>
      </c>
      <c r="D38" s="449">
        <v>4</v>
      </c>
      <c r="E38" s="450">
        <v>5</v>
      </c>
      <c r="F38" s="451">
        <v>6</v>
      </c>
      <c r="G38" s="449">
        <v>7</v>
      </c>
      <c r="H38" s="449" t="s">
        <v>16</v>
      </c>
      <c r="I38" s="449" t="s">
        <v>17</v>
      </c>
      <c r="J38" s="449">
        <v>10</v>
      </c>
      <c r="K38" s="452">
        <v>11</v>
      </c>
      <c r="L38" s="449">
        <v>12</v>
      </c>
      <c r="M38" s="589"/>
      <c r="N38" s="704"/>
    </row>
    <row r="39" spans="1:14 16365:16368" s="30" customFormat="1" ht="191.25">
      <c r="A39" s="453">
        <v>1</v>
      </c>
      <c r="B39" s="309" t="s">
        <v>364</v>
      </c>
      <c r="C39" s="38" t="s">
        <v>39</v>
      </c>
      <c r="D39" s="38">
        <v>1500</v>
      </c>
      <c r="E39" s="40"/>
      <c r="F39" s="41"/>
      <c r="G39" s="42"/>
      <c r="H39" s="40"/>
      <c r="I39" s="41"/>
      <c r="J39" s="41"/>
      <c r="K39" s="134"/>
      <c r="L39" s="135"/>
      <c r="M39" s="592"/>
      <c r="N39" s="707"/>
    </row>
    <row r="40" spans="1:14 16365:16368" s="30" customFormat="1" ht="27" customHeight="1">
      <c r="A40" s="453">
        <v>2</v>
      </c>
      <c r="B40" s="309" t="s">
        <v>394</v>
      </c>
      <c r="C40" s="49" t="s">
        <v>39</v>
      </c>
      <c r="D40" s="340">
        <v>1500</v>
      </c>
      <c r="E40" s="40"/>
      <c r="F40" s="41"/>
      <c r="G40" s="42"/>
      <c r="H40" s="40"/>
      <c r="I40" s="41"/>
      <c r="J40" s="41"/>
      <c r="K40" s="134"/>
      <c r="L40" s="135"/>
      <c r="M40" s="592"/>
      <c r="N40" s="711"/>
    </row>
    <row r="41" spans="1:14 16365:16368" s="30" customFormat="1" ht="17.25" customHeight="1">
      <c r="A41" s="817" t="s">
        <v>30</v>
      </c>
      <c r="B41" s="818"/>
      <c r="C41" s="453"/>
      <c r="D41" s="468"/>
      <c r="E41" s="506"/>
      <c r="F41" s="509"/>
      <c r="G41" s="510"/>
      <c r="H41" s="511"/>
      <c r="I41" s="509"/>
      <c r="J41" s="505"/>
      <c r="K41" s="507"/>
      <c r="L41" s="508"/>
      <c r="M41" s="592"/>
      <c r="N41" s="707"/>
      <c r="XEN41" s="30">
        <f>SUM(F41:XEM41)</f>
        <v>0</v>
      </c>
    </row>
    <row r="42" spans="1:14 16365:16368" s="30" customFormat="1" ht="39" customHeight="1">
      <c r="A42" s="830" t="s">
        <v>31</v>
      </c>
      <c r="B42" s="831"/>
      <c r="C42" s="831"/>
      <c r="D42" s="831"/>
      <c r="E42" s="831"/>
      <c r="F42" s="831"/>
      <c r="G42" s="831"/>
      <c r="H42" s="831"/>
      <c r="I42" s="692"/>
      <c r="J42" s="57"/>
      <c r="K42" s="57"/>
      <c r="L42" s="420"/>
      <c r="M42" s="420"/>
      <c r="N42" s="707"/>
    </row>
    <row r="43" spans="1:14 16365:16368" s="341" customFormat="1" ht="25.5" customHeight="1">
      <c r="A43" s="832" t="s">
        <v>143</v>
      </c>
      <c r="B43" s="833"/>
      <c r="C43" s="833"/>
      <c r="D43" s="833"/>
      <c r="E43" s="833"/>
      <c r="F43" s="833"/>
      <c r="G43" s="833"/>
      <c r="H43" s="833"/>
      <c r="I43" s="833"/>
      <c r="J43" s="545"/>
      <c r="K43" s="545"/>
      <c r="L43" s="546"/>
      <c r="M43" s="595"/>
      <c r="N43" s="712"/>
    </row>
    <row r="44" spans="1:14 16365:16368" s="342" customFormat="1" ht="27">
      <c r="A44" s="436" t="s">
        <v>25</v>
      </c>
      <c r="B44" s="436" t="s">
        <v>6</v>
      </c>
      <c r="C44" s="448" t="s">
        <v>7</v>
      </c>
      <c r="D44" s="437" t="s">
        <v>8</v>
      </c>
      <c r="E44" s="438" t="s">
        <v>9</v>
      </c>
      <c r="F44" s="439" t="s">
        <v>10</v>
      </c>
      <c r="G44" s="439" t="s">
        <v>11</v>
      </c>
      <c r="H44" s="439" t="s">
        <v>22</v>
      </c>
      <c r="I44" s="440" t="s">
        <v>12</v>
      </c>
      <c r="J44" s="462" t="s">
        <v>13</v>
      </c>
      <c r="K44" s="464" t="s">
        <v>14</v>
      </c>
      <c r="L44" s="437" t="s">
        <v>15</v>
      </c>
      <c r="M44" s="596"/>
      <c r="N44" s="712"/>
    </row>
    <row r="45" spans="1:14 16365:16368" s="342" customFormat="1" ht="12" customHeight="1">
      <c r="A45" s="449">
        <v>1</v>
      </c>
      <c r="B45" s="449">
        <v>2</v>
      </c>
      <c r="C45" s="449">
        <v>3</v>
      </c>
      <c r="D45" s="449">
        <v>4</v>
      </c>
      <c r="E45" s="450">
        <v>5</v>
      </c>
      <c r="F45" s="451">
        <v>6</v>
      </c>
      <c r="G45" s="449">
        <v>7</v>
      </c>
      <c r="H45" s="449" t="s">
        <v>16</v>
      </c>
      <c r="I45" s="449" t="s">
        <v>17</v>
      </c>
      <c r="J45" s="437">
        <v>10</v>
      </c>
      <c r="K45" s="463">
        <v>11</v>
      </c>
      <c r="L45" s="437">
        <v>12</v>
      </c>
      <c r="M45" s="598"/>
      <c r="N45" s="712"/>
    </row>
    <row r="46" spans="1:14 16365:16368" s="349" customFormat="1" ht="159" customHeight="1">
      <c r="A46" s="453">
        <v>1</v>
      </c>
      <c r="B46" s="309" t="s">
        <v>365</v>
      </c>
      <c r="C46" s="308" t="s">
        <v>39</v>
      </c>
      <c r="D46" s="308">
        <v>18000</v>
      </c>
      <c r="E46" s="343"/>
      <c r="F46" s="344"/>
      <c r="G46" s="345"/>
      <c r="H46" s="346"/>
      <c r="I46" s="344"/>
      <c r="J46" s="347"/>
      <c r="K46" s="348"/>
      <c r="L46" s="347"/>
      <c r="M46" s="599"/>
      <c r="N46" s="713"/>
    </row>
    <row r="47" spans="1:14 16365:16368" s="353" customFormat="1" ht="145.5" customHeight="1">
      <c r="A47" s="444">
        <v>2</v>
      </c>
      <c r="B47" s="547" t="s">
        <v>366</v>
      </c>
      <c r="C47" s="350" t="s">
        <v>39</v>
      </c>
      <c r="D47" s="350">
        <v>19000</v>
      </c>
      <c r="E47" s="351"/>
      <c r="F47" s="344"/>
      <c r="G47" s="352"/>
      <c r="H47" s="346"/>
      <c r="I47" s="351"/>
      <c r="J47" s="347"/>
      <c r="K47" s="348"/>
      <c r="L47" s="347"/>
      <c r="M47" s="601"/>
      <c r="N47" s="714"/>
    </row>
    <row r="48" spans="1:14 16365:16368" s="30" customFormat="1" ht="17.25" customHeight="1">
      <c r="A48" s="817" t="s">
        <v>33</v>
      </c>
      <c r="B48" s="818"/>
      <c r="C48" s="453"/>
      <c r="D48" s="468"/>
      <c r="E48" s="506"/>
      <c r="F48" s="509"/>
      <c r="G48" s="510"/>
      <c r="H48" s="511"/>
      <c r="I48" s="509"/>
      <c r="J48" s="505"/>
      <c r="K48" s="507"/>
      <c r="L48" s="508"/>
      <c r="M48" s="592"/>
      <c r="N48" s="707"/>
      <c r="XEK48" s="30">
        <f>SUM(F48:XEJ48)</f>
        <v>0</v>
      </c>
    </row>
    <row r="49" spans="1:14" s="30" customFormat="1" ht="39" customHeight="1">
      <c r="A49" s="830" t="s">
        <v>34</v>
      </c>
      <c r="B49" s="831"/>
      <c r="C49" s="831"/>
      <c r="D49" s="831"/>
      <c r="E49" s="831"/>
      <c r="F49" s="831"/>
      <c r="G49" s="831"/>
      <c r="H49" s="831"/>
      <c r="I49" s="692"/>
      <c r="J49" s="57"/>
      <c r="K49" s="57"/>
      <c r="L49" s="420"/>
      <c r="M49" s="420"/>
      <c r="N49" s="707"/>
    </row>
    <row r="50" spans="1:14" s="341" customFormat="1" ht="27" customHeight="1">
      <c r="A50" s="814" t="s">
        <v>347</v>
      </c>
      <c r="B50" s="815"/>
      <c r="C50" s="815"/>
      <c r="D50" s="815"/>
      <c r="E50" s="815"/>
      <c r="F50" s="815"/>
      <c r="G50" s="815"/>
      <c r="H50" s="815"/>
      <c r="I50" s="815"/>
      <c r="J50" s="543"/>
      <c r="K50" s="543"/>
      <c r="L50" s="544"/>
      <c r="M50" s="595"/>
      <c r="N50" s="715"/>
    </row>
    <row r="51" spans="1:14" s="342" customFormat="1" ht="27">
      <c r="A51" s="487" t="s">
        <v>25</v>
      </c>
      <c r="B51" s="487" t="s">
        <v>6</v>
      </c>
      <c r="C51" s="488" t="s">
        <v>7</v>
      </c>
      <c r="D51" s="489" t="s">
        <v>8</v>
      </c>
      <c r="E51" s="490" t="s">
        <v>9</v>
      </c>
      <c r="F51" s="491" t="s">
        <v>10</v>
      </c>
      <c r="G51" s="491" t="s">
        <v>11</v>
      </c>
      <c r="H51" s="491" t="s">
        <v>22</v>
      </c>
      <c r="I51" s="492" t="s">
        <v>12</v>
      </c>
      <c r="J51" s="541" t="s">
        <v>13</v>
      </c>
      <c r="K51" s="542" t="s">
        <v>14</v>
      </c>
      <c r="L51" s="489" t="s">
        <v>15</v>
      </c>
      <c r="M51" s="598"/>
      <c r="N51" s="716"/>
    </row>
    <row r="52" spans="1:14" s="342" customFormat="1" ht="12" customHeight="1">
      <c r="A52" s="449">
        <v>1</v>
      </c>
      <c r="B52" s="449">
        <v>2</v>
      </c>
      <c r="C52" s="449">
        <v>3</v>
      </c>
      <c r="D52" s="449">
        <v>4</v>
      </c>
      <c r="E52" s="450">
        <v>5</v>
      </c>
      <c r="F52" s="451">
        <v>6</v>
      </c>
      <c r="G52" s="449">
        <v>7</v>
      </c>
      <c r="H52" s="449" t="s">
        <v>16</v>
      </c>
      <c r="I52" s="449" t="s">
        <v>17</v>
      </c>
      <c r="J52" s="437">
        <v>10</v>
      </c>
      <c r="K52" s="463">
        <v>11</v>
      </c>
      <c r="L52" s="437">
        <v>12</v>
      </c>
      <c r="M52" s="598"/>
      <c r="N52" s="716"/>
    </row>
    <row r="53" spans="1:14" s="353" customFormat="1" ht="32.25" customHeight="1">
      <c r="A53" s="444">
        <v>1</v>
      </c>
      <c r="B53" s="355" t="s">
        <v>367</v>
      </c>
      <c r="C53" s="350" t="s">
        <v>39</v>
      </c>
      <c r="D53" s="350">
        <v>130</v>
      </c>
      <c r="E53" s="351"/>
      <c r="F53" s="351"/>
      <c r="G53" s="352"/>
      <c r="H53" s="351"/>
      <c r="I53" s="351"/>
      <c r="J53" s="356"/>
      <c r="K53" s="356"/>
      <c r="L53" s="357"/>
      <c r="M53" s="602"/>
      <c r="N53" s="714"/>
    </row>
    <row r="54" spans="1:14" s="353" customFormat="1" ht="30" customHeight="1">
      <c r="A54" s="443">
        <v>2</v>
      </c>
      <c r="B54" s="355" t="s">
        <v>368</v>
      </c>
      <c r="C54" s="350" t="s">
        <v>39</v>
      </c>
      <c r="D54" s="358">
        <v>200</v>
      </c>
      <c r="E54" s="351"/>
      <c r="F54" s="351"/>
      <c r="G54" s="352"/>
      <c r="H54" s="351"/>
      <c r="I54" s="351"/>
      <c r="J54" s="356"/>
      <c r="K54" s="356"/>
      <c r="L54" s="357"/>
      <c r="M54" s="603"/>
      <c r="N54" s="714"/>
    </row>
    <row r="55" spans="1:14" s="353" customFormat="1" ht="23.25" customHeight="1">
      <c r="A55" s="444">
        <v>3</v>
      </c>
      <c r="B55" s="355" t="s">
        <v>144</v>
      </c>
      <c r="C55" s="350" t="s">
        <v>39</v>
      </c>
      <c r="D55" s="358">
        <v>110</v>
      </c>
      <c r="E55" s="351"/>
      <c r="F55" s="351"/>
      <c r="G55" s="352"/>
      <c r="H55" s="351"/>
      <c r="I55" s="351"/>
      <c r="J55" s="356"/>
      <c r="K55" s="356"/>
      <c r="L55" s="357"/>
      <c r="M55" s="603"/>
      <c r="N55" s="714"/>
    </row>
    <row r="56" spans="1:14" s="353" customFormat="1" ht="27.75" customHeight="1">
      <c r="A56" s="443">
        <v>4</v>
      </c>
      <c r="B56" s="355" t="s">
        <v>145</v>
      </c>
      <c r="C56" s="350" t="s">
        <v>39</v>
      </c>
      <c r="D56" s="358">
        <v>25</v>
      </c>
      <c r="E56" s="351"/>
      <c r="F56" s="351"/>
      <c r="G56" s="352"/>
      <c r="H56" s="351"/>
      <c r="I56" s="351"/>
      <c r="J56" s="356"/>
      <c r="K56" s="356"/>
      <c r="L56" s="357"/>
      <c r="M56" s="603"/>
      <c r="N56" s="714"/>
    </row>
    <row r="57" spans="1:14" s="354" customFormat="1" ht="24" customHeight="1">
      <c r="A57" s="444">
        <v>5</v>
      </c>
      <c r="B57" s="355" t="s">
        <v>146</v>
      </c>
      <c r="C57" s="350" t="s">
        <v>39</v>
      </c>
      <c r="D57" s="308">
        <v>600</v>
      </c>
      <c r="E57" s="344"/>
      <c r="F57" s="351"/>
      <c r="G57" s="352"/>
      <c r="H57" s="351"/>
      <c r="I57" s="351"/>
      <c r="J57" s="359"/>
      <c r="K57" s="359"/>
      <c r="L57" s="359"/>
      <c r="M57" s="604"/>
      <c r="N57" s="717"/>
    </row>
    <row r="58" spans="1:14" s="354" customFormat="1" ht="25.5" customHeight="1">
      <c r="A58" s="444">
        <v>6</v>
      </c>
      <c r="B58" s="355" t="s">
        <v>369</v>
      </c>
      <c r="C58" s="350" t="s">
        <v>39</v>
      </c>
      <c r="D58" s="308">
        <v>600</v>
      </c>
      <c r="E58" s="344"/>
      <c r="F58" s="351"/>
      <c r="G58" s="352"/>
      <c r="H58" s="351"/>
      <c r="I58" s="351"/>
      <c r="J58" s="359"/>
      <c r="K58" s="359"/>
      <c r="L58" s="359"/>
      <c r="M58" s="605"/>
      <c r="N58" s="717"/>
    </row>
    <row r="59" spans="1:14" s="30" customFormat="1" ht="17.25" customHeight="1">
      <c r="A59" s="817" t="s">
        <v>35</v>
      </c>
      <c r="B59" s="818"/>
      <c r="C59" s="453"/>
      <c r="D59" s="468"/>
      <c r="E59" s="506"/>
      <c r="F59" s="509"/>
      <c r="G59" s="510"/>
      <c r="H59" s="511"/>
      <c r="I59" s="509"/>
      <c r="J59" s="505"/>
      <c r="K59" s="507"/>
      <c r="L59" s="508"/>
      <c r="M59" s="592"/>
      <c r="N59" s="707"/>
    </row>
    <row r="60" spans="1:14" s="30" customFormat="1" ht="39" customHeight="1">
      <c r="A60" s="830" t="s">
        <v>36</v>
      </c>
      <c r="B60" s="831"/>
      <c r="C60" s="831"/>
      <c r="D60" s="831"/>
      <c r="E60" s="831"/>
      <c r="F60" s="831"/>
      <c r="G60" s="831"/>
      <c r="H60" s="831"/>
      <c r="I60" s="692"/>
      <c r="J60" s="57"/>
      <c r="K60" s="57"/>
      <c r="L60" s="420"/>
      <c r="M60" s="420"/>
      <c r="N60" s="707"/>
    </row>
    <row r="61" spans="1:14" s="37" customFormat="1" ht="26.25" customHeight="1">
      <c r="A61" s="819" t="s">
        <v>309</v>
      </c>
      <c r="B61" s="820"/>
      <c r="C61" s="820"/>
      <c r="D61" s="820"/>
      <c r="E61" s="820"/>
      <c r="F61" s="820"/>
      <c r="G61" s="820"/>
      <c r="H61" s="820"/>
      <c r="I61" s="820"/>
      <c r="J61" s="820"/>
      <c r="K61" s="820"/>
      <c r="L61" s="821"/>
      <c r="M61" s="337"/>
      <c r="N61" s="718"/>
    </row>
    <row r="62" spans="1:14" s="332" customFormat="1" ht="27">
      <c r="A62" s="436" t="s">
        <v>25</v>
      </c>
      <c r="B62" s="436" t="s">
        <v>6</v>
      </c>
      <c r="C62" s="448" t="s">
        <v>7</v>
      </c>
      <c r="D62" s="437" t="s">
        <v>8</v>
      </c>
      <c r="E62" s="438" t="s">
        <v>9</v>
      </c>
      <c r="F62" s="439" t="s">
        <v>10</v>
      </c>
      <c r="G62" s="439" t="s">
        <v>11</v>
      </c>
      <c r="H62" s="439" t="s">
        <v>22</v>
      </c>
      <c r="I62" s="440" t="s">
        <v>12</v>
      </c>
      <c r="J62" s="440" t="s">
        <v>13</v>
      </c>
      <c r="K62" s="441" t="s">
        <v>14</v>
      </c>
      <c r="L62" s="440" t="s">
        <v>15</v>
      </c>
      <c r="M62" s="587"/>
      <c r="N62" s="718"/>
    </row>
    <row r="63" spans="1:14" s="23" customFormat="1" ht="12" customHeight="1">
      <c r="A63" s="449">
        <v>1</v>
      </c>
      <c r="B63" s="449">
        <v>2</v>
      </c>
      <c r="C63" s="449">
        <v>3</v>
      </c>
      <c r="D63" s="449">
        <v>4</v>
      </c>
      <c r="E63" s="450">
        <v>5</v>
      </c>
      <c r="F63" s="451">
        <v>6</v>
      </c>
      <c r="G63" s="449">
        <v>7</v>
      </c>
      <c r="H63" s="449" t="s">
        <v>16</v>
      </c>
      <c r="I63" s="449" t="s">
        <v>17</v>
      </c>
      <c r="J63" s="449">
        <v>10</v>
      </c>
      <c r="K63" s="452">
        <v>11</v>
      </c>
      <c r="L63" s="449">
        <v>12</v>
      </c>
      <c r="M63" s="589"/>
      <c r="N63" s="718"/>
    </row>
    <row r="64" spans="1:14" s="52" customFormat="1" ht="25.5">
      <c r="A64" s="453">
        <v>1</v>
      </c>
      <c r="B64" s="355" t="s">
        <v>227</v>
      </c>
      <c r="C64" s="38" t="s">
        <v>55</v>
      </c>
      <c r="D64" s="38">
        <v>7540</v>
      </c>
      <c r="E64" s="40"/>
      <c r="F64" s="41"/>
      <c r="G64" s="42"/>
      <c r="H64" s="40"/>
      <c r="I64" s="41"/>
      <c r="J64" s="41"/>
      <c r="K64" s="147"/>
      <c r="L64" s="148"/>
      <c r="M64" s="606"/>
      <c r="N64" s="718"/>
    </row>
    <row r="65" spans="1:14" s="52" customFormat="1" ht="29.25" customHeight="1">
      <c r="A65" s="453">
        <v>2</v>
      </c>
      <c r="B65" s="355" t="s">
        <v>228</v>
      </c>
      <c r="C65" s="38" t="s">
        <v>55</v>
      </c>
      <c r="D65" s="38">
        <v>19000</v>
      </c>
      <c r="E65" s="40"/>
      <c r="F65" s="41"/>
      <c r="G65" s="42"/>
      <c r="H65" s="40"/>
      <c r="I65" s="41"/>
      <c r="J65" s="41"/>
      <c r="K65" s="147"/>
      <c r="L65" s="148"/>
      <c r="M65" s="607"/>
      <c r="N65" s="718"/>
    </row>
    <row r="66" spans="1:14" s="52" customFormat="1" ht="39.75" customHeight="1">
      <c r="A66" s="453">
        <v>3</v>
      </c>
      <c r="B66" s="355" t="s">
        <v>229</v>
      </c>
      <c r="C66" s="38" t="s">
        <v>55</v>
      </c>
      <c r="D66" s="38">
        <v>7980</v>
      </c>
      <c r="E66" s="40"/>
      <c r="F66" s="41"/>
      <c r="G66" s="42"/>
      <c r="H66" s="40"/>
      <c r="I66" s="41"/>
      <c r="J66" s="41"/>
      <c r="K66" s="147"/>
      <c r="L66" s="148"/>
      <c r="M66" s="660"/>
      <c r="N66" s="718"/>
    </row>
    <row r="67" spans="1:14" s="52" customFormat="1" ht="24.75" customHeight="1">
      <c r="A67" s="453">
        <v>4</v>
      </c>
      <c r="B67" s="355" t="s">
        <v>230</v>
      </c>
      <c r="C67" s="38" t="s">
        <v>55</v>
      </c>
      <c r="D67" s="38">
        <v>15514</v>
      </c>
      <c r="E67" s="53"/>
      <c r="F67" s="41"/>
      <c r="G67" s="42"/>
      <c r="H67" s="40"/>
      <c r="I67" s="41"/>
      <c r="J67" s="41"/>
      <c r="K67" s="147"/>
      <c r="L67" s="148"/>
      <c r="M67" s="607"/>
      <c r="N67" s="718"/>
    </row>
    <row r="68" spans="1:14" s="25" customFormat="1" ht="28.5" customHeight="1">
      <c r="A68" s="512">
        <v>5</v>
      </c>
      <c r="B68" s="674" t="s">
        <v>370</v>
      </c>
      <c r="C68" s="38" t="s">
        <v>55</v>
      </c>
      <c r="D68" s="426">
        <v>1500</v>
      </c>
      <c r="E68" s="53"/>
      <c r="F68" s="41"/>
      <c r="G68" s="42"/>
      <c r="H68" s="40"/>
      <c r="I68" s="41"/>
      <c r="J68" s="41"/>
      <c r="K68" s="145"/>
      <c r="L68" s="148"/>
      <c r="M68" s="591"/>
      <c r="N68" s="718"/>
    </row>
    <row r="69" spans="1:14" s="30" customFormat="1" ht="17.25" customHeight="1">
      <c r="A69" s="817" t="s">
        <v>37</v>
      </c>
      <c r="B69" s="818"/>
      <c r="C69" s="453"/>
      <c r="D69" s="468"/>
      <c r="E69" s="506"/>
      <c r="F69" s="509"/>
      <c r="G69" s="510"/>
      <c r="H69" s="511"/>
      <c r="I69" s="509"/>
      <c r="J69" s="505"/>
      <c r="K69" s="507"/>
      <c r="L69" s="508"/>
      <c r="M69" s="592"/>
      <c r="N69" s="718"/>
    </row>
    <row r="70" spans="1:14" s="30" customFormat="1" ht="39" customHeight="1">
      <c r="A70" s="830" t="s">
        <v>147</v>
      </c>
      <c r="B70" s="831"/>
      <c r="C70" s="831"/>
      <c r="D70" s="831"/>
      <c r="E70" s="831"/>
      <c r="F70" s="831"/>
      <c r="G70" s="831"/>
      <c r="H70" s="831"/>
      <c r="I70" s="692"/>
      <c r="J70" s="57"/>
      <c r="K70" s="57"/>
      <c r="L70" s="420"/>
      <c r="M70" s="420"/>
      <c r="N70" s="707"/>
    </row>
    <row r="71" spans="1:14" s="360" customFormat="1" ht="24.75" customHeight="1">
      <c r="A71" s="822" t="s">
        <v>310</v>
      </c>
      <c r="B71" s="823"/>
      <c r="C71" s="823"/>
      <c r="D71" s="823"/>
      <c r="E71" s="823"/>
      <c r="F71" s="823"/>
      <c r="G71" s="823"/>
      <c r="H71" s="823"/>
      <c r="I71" s="823"/>
      <c r="J71" s="823"/>
      <c r="K71" s="823"/>
      <c r="L71" s="824"/>
      <c r="M71" s="608"/>
      <c r="N71" s="719"/>
    </row>
    <row r="72" spans="1:14" s="332" customFormat="1" ht="27">
      <c r="A72" s="436" t="s">
        <v>25</v>
      </c>
      <c r="B72" s="436" t="s">
        <v>6</v>
      </c>
      <c r="C72" s="448" t="s">
        <v>7</v>
      </c>
      <c r="D72" s="437" t="s">
        <v>8</v>
      </c>
      <c r="E72" s="438" t="s">
        <v>9</v>
      </c>
      <c r="F72" s="439" t="s">
        <v>10</v>
      </c>
      <c r="G72" s="439" t="s">
        <v>11</v>
      </c>
      <c r="H72" s="439" t="s">
        <v>22</v>
      </c>
      <c r="I72" s="440" t="s">
        <v>12</v>
      </c>
      <c r="J72" s="440" t="s">
        <v>13</v>
      </c>
      <c r="K72" s="441" t="s">
        <v>14</v>
      </c>
      <c r="L72" s="440" t="s">
        <v>15</v>
      </c>
      <c r="M72" s="587"/>
      <c r="N72" s="703"/>
    </row>
    <row r="73" spans="1:14" s="23" customFormat="1" ht="12" customHeight="1">
      <c r="A73" s="449">
        <v>1</v>
      </c>
      <c r="B73" s="449">
        <v>2</v>
      </c>
      <c r="C73" s="449">
        <v>3</v>
      </c>
      <c r="D73" s="449">
        <v>4</v>
      </c>
      <c r="E73" s="450">
        <v>5</v>
      </c>
      <c r="F73" s="451">
        <v>6</v>
      </c>
      <c r="G73" s="449">
        <v>7</v>
      </c>
      <c r="H73" s="449" t="s">
        <v>16</v>
      </c>
      <c r="I73" s="449" t="s">
        <v>17</v>
      </c>
      <c r="J73" s="449">
        <v>10</v>
      </c>
      <c r="K73" s="452">
        <v>11</v>
      </c>
      <c r="L73" s="449">
        <v>12</v>
      </c>
      <c r="M73" s="589"/>
      <c r="N73" s="720"/>
    </row>
    <row r="74" spans="1:14" s="25" customFormat="1" ht="69" customHeight="1">
      <c r="A74" s="443">
        <v>1</v>
      </c>
      <c r="B74" s="539" t="s">
        <v>275</v>
      </c>
      <c r="C74" s="54" t="s">
        <v>39</v>
      </c>
      <c r="D74" s="54">
        <v>1700</v>
      </c>
      <c r="E74" s="53"/>
      <c r="F74" s="41"/>
      <c r="G74" s="42"/>
      <c r="H74" s="40"/>
      <c r="I74" s="41"/>
      <c r="J74" s="87"/>
      <c r="K74" s="147"/>
      <c r="L74" s="148"/>
      <c r="M74" s="609"/>
      <c r="N74" s="721"/>
    </row>
    <row r="75" spans="1:14" s="25" customFormat="1" ht="66.75" customHeight="1">
      <c r="A75" s="443">
        <v>2</v>
      </c>
      <c r="B75" s="539" t="s">
        <v>148</v>
      </c>
      <c r="C75" s="54" t="s">
        <v>39</v>
      </c>
      <c r="D75" s="54">
        <v>1160</v>
      </c>
      <c r="E75" s="53"/>
      <c r="F75" s="41"/>
      <c r="G75" s="42"/>
      <c r="H75" s="40"/>
      <c r="I75" s="41"/>
      <c r="J75" s="87"/>
      <c r="K75" s="149"/>
      <c r="L75" s="148"/>
      <c r="M75" s="591"/>
      <c r="N75" s="722"/>
    </row>
    <row r="76" spans="1:14" s="25" customFormat="1" ht="27.75" customHeight="1">
      <c r="A76" s="443">
        <v>3</v>
      </c>
      <c r="B76" s="305" t="s">
        <v>149</v>
      </c>
      <c r="C76" s="54" t="s">
        <v>39</v>
      </c>
      <c r="D76" s="54">
        <v>6850</v>
      </c>
      <c r="E76" s="53"/>
      <c r="F76" s="41"/>
      <c r="G76" s="42"/>
      <c r="H76" s="40"/>
      <c r="I76" s="41"/>
      <c r="J76" s="87"/>
      <c r="K76" s="149"/>
      <c r="L76" s="148"/>
      <c r="M76" s="591"/>
      <c r="N76" s="723"/>
    </row>
    <row r="77" spans="1:14" s="514" customFormat="1" ht="45" customHeight="1">
      <c r="A77" s="443">
        <v>4</v>
      </c>
      <c r="B77" s="305" t="s">
        <v>265</v>
      </c>
      <c r="C77" s="38" t="s">
        <v>55</v>
      </c>
      <c r="D77" s="38">
        <v>1370</v>
      </c>
      <c r="E77" s="53"/>
      <c r="F77" s="41"/>
      <c r="G77" s="42"/>
      <c r="H77" s="40"/>
      <c r="I77" s="41"/>
      <c r="J77" s="41"/>
      <c r="K77" s="120"/>
      <c r="L77" s="148"/>
      <c r="M77" s="591"/>
      <c r="N77" s="724"/>
    </row>
    <row r="78" spans="1:14" s="30" customFormat="1" ht="33.75" customHeight="1">
      <c r="A78" s="443">
        <v>5</v>
      </c>
      <c r="B78" s="305" t="s">
        <v>150</v>
      </c>
      <c r="C78" s="38" t="s">
        <v>39</v>
      </c>
      <c r="D78" s="38">
        <v>20570</v>
      </c>
      <c r="E78" s="50"/>
      <c r="F78" s="41"/>
      <c r="G78" s="42"/>
      <c r="H78" s="40"/>
      <c r="I78" s="41"/>
      <c r="J78" s="87"/>
      <c r="K78" s="361"/>
      <c r="L78" s="148"/>
      <c r="M78" s="592"/>
      <c r="N78" s="725"/>
    </row>
    <row r="79" spans="1:14" s="30" customFormat="1" ht="17.25" customHeight="1">
      <c r="A79" s="817" t="s">
        <v>38</v>
      </c>
      <c r="B79" s="818"/>
      <c r="C79" s="453"/>
      <c r="D79" s="468"/>
      <c r="E79" s="506"/>
      <c r="F79" s="509"/>
      <c r="G79" s="510"/>
      <c r="H79" s="511"/>
      <c r="I79" s="509"/>
      <c r="J79" s="505"/>
      <c r="K79" s="507"/>
      <c r="L79" s="508"/>
      <c r="M79" s="592"/>
      <c r="N79" s="707"/>
    </row>
    <row r="80" spans="1:14" s="30" customFormat="1" ht="39" customHeight="1">
      <c r="A80" s="830" t="s">
        <v>151</v>
      </c>
      <c r="B80" s="831"/>
      <c r="C80" s="831"/>
      <c r="D80" s="831"/>
      <c r="E80" s="831"/>
      <c r="F80" s="831"/>
      <c r="G80" s="831"/>
      <c r="H80" s="831"/>
      <c r="I80" s="174"/>
      <c r="J80" s="57"/>
      <c r="K80" s="57"/>
      <c r="L80" s="420"/>
      <c r="M80" s="420"/>
      <c r="N80" s="707"/>
    </row>
    <row r="81" spans="1:14" s="551" customFormat="1" ht="28.5" customHeight="1">
      <c r="A81" s="825" t="s">
        <v>311</v>
      </c>
      <c r="B81" s="826"/>
      <c r="C81" s="826"/>
      <c r="D81" s="826"/>
      <c r="E81" s="826"/>
      <c r="F81" s="826"/>
      <c r="G81" s="826"/>
      <c r="H81" s="826"/>
      <c r="I81" s="826"/>
      <c r="J81" s="826"/>
      <c r="K81" s="826"/>
      <c r="L81" s="827"/>
      <c r="M81" s="610"/>
      <c r="N81" s="707"/>
    </row>
    <row r="82" spans="1:14" s="332" customFormat="1" ht="25.5">
      <c r="A82" s="455" t="s">
        <v>25</v>
      </c>
      <c r="B82" s="455" t="s">
        <v>6</v>
      </c>
      <c r="C82" s="456" t="s">
        <v>7</v>
      </c>
      <c r="D82" s="457" t="s">
        <v>8</v>
      </c>
      <c r="E82" s="458" t="s">
        <v>9</v>
      </c>
      <c r="F82" s="459" t="s">
        <v>10</v>
      </c>
      <c r="G82" s="459" t="s">
        <v>11</v>
      </c>
      <c r="H82" s="459" t="s">
        <v>22</v>
      </c>
      <c r="I82" s="460" t="s">
        <v>12</v>
      </c>
      <c r="J82" s="460" t="s">
        <v>13</v>
      </c>
      <c r="K82" s="461" t="s">
        <v>14</v>
      </c>
      <c r="L82" s="460" t="s">
        <v>15</v>
      </c>
      <c r="M82" s="587"/>
      <c r="N82" s="703"/>
    </row>
    <row r="83" spans="1:14" s="23" customFormat="1" ht="12" customHeight="1">
      <c r="A83" s="442">
        <v>1</v>
      </c>
      <c r="B83" s="442">
        <v>2</v>
      </c>
      <c r="C83" s="442">
        <v>3</v>
      </c>
      <c r="D83" s="442">
        <v>4</v>
      </c>
      <c r="E83" s="445">
        <v>5</v>
      </c>
      <c r="F83" s="446">
        <v>6</v>
      </c>
      <c r="G83" s="442">
        <v>7</v>
      </c>
      <c r="H83" s="442" t="s">
        <v>16</v>
      </c>
      <c r="I83" s="442" t="s">
        <v>17</v>
      </c>
      <c r="J83" s="442">
        <v>10</v>
      </c>
      <c r="K83" s="447">
        <v>11</v>
      </c>
      <c r="L83" s="442">
        <v>12</v>
      </c>
      <c r="M83" s="589"/>
      <c r="N83" s="704"/>
    </row>
    <row r="84" spans="1:14" s="25" customFormat="1" ht="72.75" customHeight="1">
      <c r="A84" s="444">
        <v>1</v>
      </c>
      <c r="B84" s="540" t="s">
        <v>371</v>
      </c>
      <c r="C84" s="333" t="s">
        <v>39</v>
      </c>
      <c r="D84" s="333">
        <v>490</v>
      </c>
      <c r="E84" s="363"/>
      <c r="F84" s="363"/>
      <c r="G84" s="364"/>
      <c r="H84" s="363"/>
      <c r="I84" s="363"/>
      <c r="J84" s="363"/>
      <c r="K84" s="152"/>
      <c r="L84" s="365"/>
      <c r="M84" s="611"/>
      <c r="N84" s="726"/>
    </row>
    <row r="85" spans="1:14" s="30" customFormat="1" ht="17.25" customHeight="1">
      <c r="A85" s="817" t="s">
        <v>152</v>
      </c>
      <c r="B85" s="818"/>
      <c r="C85" s="453"/>
      <c r="D85" s="468"/>
      <c r="E85" s="506"/>
      <c r="F85" s="509"/>
      <c r="G85" s="510"/>
      <c r="H85" s="511"/>
      <c r="I85" s="509"/>
      <c r="J85" s="505"/>
      <c r="K85" s="507"/>
      <c r="L85" s="508"/>
      <c r="M85" s="592"/>
      <c r="N85" s="707"/>
    </row>
    <row r="86" spans="1:14" s="30" customFormat="1" ht="39" customHeight="1">
      <c r="A86" s="830" t="s">
        <v>153</v>
      </c>
      <c r="B86" s="831"/>
      <c r="C86" s="831"/>
      <c r="D86" s="831"/>
      <c r="E86" s="831"/>
      <c r="F86" s="831"/>
      <c r="G86" s="831"/>
      <c r="H86" s="831"/>
      <c r="I86" s="692"/>
      <c r="J86" s="57"/>
      <c r="K86" s="57"/>
      <c r="L86" s="420"/>
      <c r="M86" s="420"/>
      <c r="N86" s="707"/>
    </row>
    <row r="87" spans="1:14" s="37" customFormat="1" ht="25.5" customHeight="1">
      <c r="A87" s="814" t="s">
        <v>312</v>
      </c>
      <c r="B87" s="815"/>
      <c r="C87" s="815"/>
      <c r="D87" s="815"/>
      <c r="E87" s="815"/>
      <c r="F87" s="815"/>
      <c r="G87" s="815"/>
      <c r="H87" s="815"/>
      <c r="I87" s="816"/>
      <c r="J87" s="694"/>
      <c r="K87" s="401"/>
      <c r="L87" s="402"/>
      <c r="M87" s="337"/>
      <c r="N87" s="708"/>
    </row>
    <row r="88" spans="1:14" s="332" customFormat="1" ht="27">
      <c r="A88" s="436" t="s">
        <v>25</v>
      </c>
      <c r="B88" s="436" t="s">
        <v>6</v>
      </c>
      <c r="C88" s="448" t="s">
        <v>7</v>
      </c>
      <c r="D88" s="437" t="s">
        <v>8</v>
      </c>
      <c r="E88" s="438" t="s">
        <v>9</v>
      </c>
      <c r="F88" s="439" t="s">
        <v>10</v>
      </c>
      <c r="G88" s="439" t="s">
        <v>11</v>
      </c>
      <c r="H88" s="439" t="s">
        <v>22</v>
      </c>
      <c r="I88" s="440" t="s">
        <v>12</v>
      </c>
      <c r="J88" s="440" t="s">
        <v>13</v>
      </c>
      <c r="K88" s="441" t="s">
        <v>14</v>
      </c>
      <c r="L88" s="440" t="s">
        <v>15</v>
      </c>
      <c r="M88" s="587"/>
      <c r="N88" s="703"/>
    </row>
    <row r="89" spans="1:14" s="23" customFormat="1" ht="12" customHeight="1">
      <c r="A89" s="449">
        <v>1</v>
      </c>
      <c r="B89" s="449">
        <v>2</v>
      </c>
      <c r="C89" s="449">
        <v>3</v>
      </c>
      <c r="D89" s="449">
        <v>4</v>
      </c>
      <c r="E89" s="450">
        <v>5</v>
      </c>
      <c r="F89" s="451">
        <v>6</v>
      </c>
      <c r="G89" s="449">
        <v>7</v>
      </c>
      <c r="H89" s="449" t="s">
        <v>16</v>
      </c>
      <c r="I89" s="449" t="s">
        <v>17</v>
      </c>
      <c r="J89" s="449">
        <v>10</v>
      </c>
      <c r="K89" s="452">
        <v>11</v>
      </c>
      <c r="L89" s="449">
        <v>12</v>
      </c>
      <c r="M89" s="589"/>
      <c r="N89" s="704"/>
    </row>
    <row r="90" spans="1:14" s="30" customFormat="1" ht="61.5" customHeight="1">
      <c r="A90" s="453">
        <v>1</v>
      </c>
      <c r="B90" s="477" t="s">
        <v>261</v>
      </c>
      <c r="C90" s="38" t="s">
        <v>39</v>
      </c>
      <c r="D90" s="38">
        <v>1200</v>
      </c>
      <c r="E90" s="41"/>
      <c r="F90" s="41"/>
      <c r="G90" s="42"/>
      <c r="H90" s="40"/>
      <c r="I90" s="41"/>
      <c r="J90" s="41"/>
      <c r="K90" s="334"/>
      <c r="L90" s="153"/>
      <c r="M90" s="592"/>
      <c r="N90" s="727"/>
    </row>
    <row r="91" spans="1:14" s="30" customFormat="1" ht="17.25" customHeight="1">
      <c r="A91" s="817" t="s">
        <v>40</v>
      </c>
      <c r="B91" s="818"/>
      <c r="C91" s="453"/>
      <c r="D91" s="468"/>
      <c r="E91" s="506"/>
      <c r="F91" s="509"/>
      <c r="G91" s="510"/>
      <c r="H91" s="511"/>
      <c r="I91" s="509"/>
      <c r="J91" s="505"/>
      <c r="K91" s="507"/>
      <c r="L91" s="508"/>
      <c r="M91" s="592"/>
      <c r="N91" s="707"/>
    </row>
    <row r="92" spans="1:14" s="30" customFormat="1" ht="39" customHeight="1">
      <c r="A92" s="830" t="s">
        <v>41</v>
      </c>
      <c r="B92" s="831"/>
      <c r="C92" s="831"/>
      <c r="D92" s="831"/>
      <c r="E92" s="831"/>
      <c r="F92" s="831"/>
      <c r="G92" s="831"/>
      <c r="H92" s="831"/>
      <c r="I92" s="692"/>
      <c r="J92" s="57"/>
      <c r="K92" s="57"/>
      <c r="L92" s="420"/>
      <c r="M92" s="420"/>
      <c r="N92" s="707"/>
    </row>
    <row r="93" spans="1:14" s="366" customFormat="1" ht="26.25" customHeight="1">
      <c r="A93" s="822" t="s">
        <v>313</v>
      </c>
      <c r="B93" s="823"/>
      <c r="C93" s="823"/>
      <c r="D93" s="823"/>
      <c r="E93" s="823"/>
      <c r="F93" s="823"/>
      <c r="G93" s="823"/>
      <c r="H93" s="823"/>
      <c r="I93" s="823"/>
      <c r="J93" s="823"/>
      <c r="K93" s="823"/>
      <c r="L93" s="824"/>
      <c r="M93" s="612"/>
      <c r="N93" s="728"/>
    </row>
    <row r="94" spans="1:14" s="332" customFormat="1" ht="27">
      <c r="A94" s="436" t="s">
        <v>25</v>
      </c>
      <c r="B94" s="436" t="s">
        <v>6</v>
      </c>
      <c r="C94" s="448" t="s">
        <v>7</v>
      </c>
      <c r="D94" s="437" t="s">
        <v>8</v>
      </c>
      <c r="E94" s="438" t="s">
        <v>9</v>
      </c>
      <c r="F94" s="439" t="s">
        <v>10</v>
      </c>
      <c r="G94" s="439" t="s">
        <v>11</v>
      </c>
      <c r="H94" s="439" t="s">
        <v>22</v>
      </c>
      <c r="I94" s="440" t="s">
        <v>12</v>
      </c>
      <c r="J94" s="440" t="s">
        <v>13</v>
      </c>
      <c r="K94" s="441" t="s">
        <v>14</v>
      </c>
      <c r="L94" s="440" t="s">
        <v>15</v>
      </c>
      <c r="M94" s="587"/>
      <c r="N94" s="703"/>
    </row>
    <row r="95" spans="1:14" s="23" customFormat="1" ht="12" customHeight="1">
      <c r="A95" s="449">
        <v>1</v>
      </c>
      <c r="B95" s="449">
        <v>2</v>
      </c>
      <c r="C95" s="449">
        <v>3</v>
      </c>
      <c r="D95" s="449">
        <v>4</v>
      </c>
      <c r="E95" s="450">
        <v>5</v>
      </c>
      <c r="F95" s="451">
        <v>6</v>
      </c>
      <c r="G95" s="449">
        <v>7</v>
      </c>
      <c r="H95" s="449" t="s">
        <v>16</v>
      </c>
      <c r="I95" s="449" t="s">
        <v>17</v>
      </c>
      <c r="J95" s="449">
        <v>10</v>
      </c>
      <c r="K95" s="452">
        <v>11</v>
      </c>
      <c r="L95" s="449">
        <v>12</v>
      </c>
      <c r="M95" s="589"/>
      <c r="N95" s="704"/>
    </row>
    <row r="96" spans="1:14" s="25" customFormat="1" ht="72.75" customHeight="1">
      <c r="A96" s="465">
        <v>1</v>
      </c>
      <c r="B96" s="539" t="s">
        <v>154</v>
      </c>
      <c r="C96" s="54" t="s">
        <v>39</v>
      </c>
      <c r="D96" s="54">
        <v>9250</v>
      </c>
      <c r="E96" s="53"/>
      <c r="F96" s="41"/>
      <c r="G96" s="42"/>
      <c r="H96" s="40"/>
      <c r="I96" s="41"/>
      <c r="J96" s="41"/>
      <c r="K96" s="152"/>
      <c r="L96" s="135"/>
      <c r="M96" s="591"/>
      <c r="N96" s="706"/>
    </row>
    <row r="97" spans="1:14" s="30" customFormat="1" ht="17.25" customHeight="1">
      <c r="A97" s="817" t="s">
        <v>43</v>
      </c>
      <c r="B97" s="818"/>
      <c r="C97" s="453"/>
      <c r="D97" s="468"/>
      <c r="E97" s="506"/>
      <c r="F97" s="509"/>
      <c r="G97" s="510"/>
      <c r="H97" s="511"/>
      <c r="I97" s="509"/>
      <c r="J97" s="505"/>
      <c r="K97" s="507"/>
      <c r="L97" s="508"/>
      <c r="M97" s="592"/>
      <c r="N97" s="707"/>
    </row>
    <row r="98" spans="1:14" s="30" customFormat="1" ht="39" customHeight="1">
      <c r="A98" s="830" t="s">
        <v>44</v>
      </c>
      <c r="B98" s="831"/>
      <c r="C98" s="831"/>
      <c r="D98" s="831"/>
      <c r="E98" s="831"/>
      <c r="F98" s="831"/>
      <c r="G98" s="831"/>
      <c r="H98" s="831"/>
      <c r="I98" s="692"/>
      <c r="J98" s="57"/>
      <c r="K98" s="57"/>
      <c r="L98" s="420"/>
      <c r="M98" s="420"/>
      <c r="N98" s="707"/>
    </row>
    <row r="99" spans="1:14" s="366" customFormat="1" ht="27.75" customHeight="1">
      <c r="A99" s="835" t="s">
        <v>314</v>
      </c>
      <c r="B99" s="836"/>
      <c r="C99" s="836"/>
      <c r="D99" s="836"/>
      <c r="E99" s="836"/>
      <c r="F99" s="836"/>
      <c r="G99" s="836"/>
      <c r="H99" s="836"/>
      <c r="I99" s="836"/>
      <c r="J99" s="836"/>
      <c r="K99" s="836"/>
      <c r="L99" s="837"/>
      <c r="M99" s="612"/>
      <c r="N99" s="728"/>
    </row>
    <row r="100" spans="1:14" s="332" customFormat="1" ht="27">
      <c r="A100" s="436" t="s">
        <v>25</v>
      </c>
      <c r="B100" s="436" t="s">
        <v>6</v>
      </c>
      <c r="C100" s="448" t="s">
        <v>7</v>
      </c>
      <c r="D100" s="437" t="s">
        <v>8</v>
      </c>
      <c r="E100" s="438" t="s">
        <v>9</v>
      </c>
      <c r="F100" s="439" t="s">
        <v>10</v>
      </c>
      <c r="G100" s="439" t="s">
        <v>11</v>
      </c>
      <c r="H100" s="439" t="s">
        <v>22</v>
      </c>
      <c r="I100" s="440" t="s">
        <v>12</v>
      </c>
      <c r="J100" s="440" t="s">
        <v>13</v>
      </c>
      <c r="K100" s="441" t="s">
        <v>14</v>
      </c>
      <c r="L100" s="440" t="s">
        <v>15</v>
      </c>
      <c r="M100" s="587"/>
      <c r="N100" s="703"/>
    </row>
    <row r="101" spans="1:14" s="23" customFormat="1" ht="12" customHeight="1">
      <c r="A101" s="449">
        <v>1</v>
      </c>
      <c r="B101" s="449">
        <v>2</v>
      </c>
      <c r="C101" s="449">
        <v>3</v>
      </c>
      <c r="D101" s="449">
        <v>4</v>
      </c>
      <c r="E101" s="450">
        <v>5</v>
      </c>
      <c r="F101" s="451">
        <v>6</v>
      </c>
      <c r="G101" s="449">
        <v>7</v>
      </c>
      <c r="H101" s="449" t="s">
        <v>16</v>
      </c>
      <c r="I101" s="449" t="s">
        <v>17</v>
      </c>
      <c r="J101" s="449">
        <v>10</v>
      </c>
      <c r="K101" s="452">
        <v>11</v>
      </c>
      <c r="L101" s="449">
        <v>12</v>
      </c>
      <c r="M101" s="589"/>
      <c r="N101" s="704"/>
    </row>
    <row r="102" spans="1:14" s="25" customFormat="1" ht="60" customHeight="1">
      <c r="A102" s="465" t="s">
        <v>28</v>
      </c>
      <c r="B102" s="539" t="s">
        <v>231</v>
      </c>
      <c r="C102" s="54" t="s">
        <v>39</v>
      </c>
      <c r="D102" s="54">
        <v>1850</v>
      </c>
      <c r="E102" s="53"/>
      <c r="F102" s="41"/>
      <c r="G102" s="42"/>
      <c r="H102" s="40"/>
      <c r="I102" s="41"/>
      <c r="J102" s="41"/>
      <c r="K102" s="152"/>
      <c r="L102" s="135"/>
      <c r="M102" s="591"/>
      <c r="N102" s="706"/>
    </row>
    <row r="103" spans="1:14" s="30" customFormat="1" ht="17.25" customHeight="1">
      <c r="A103" s="817" t="s">
        <v>155</v>
      </c>
      <c r="B103" s="818"/>
      <c r="C103" s="453"/>
      <c r="D103" s="468"/>
      <c r="E103" s="506"/>
      <c r="F103" s="509"/>
      <c r="G103" s="510"/>
      <c r="H103" s="511"/>
      <c r="I103" s="509"/>
      <c r="J103" s="505"/>
      <c r="K103" s="507"/>
      <c r="L103" s="508"/>
      <c r="M103" s="592"/>
      <c r="N103" s="707"/>
    </row>
    <row r="104" spans="1:14" s="30" customFormat="1" ht="39" customHeight="1">
      <c r="A104" s="830" t="s">
        <v>45</v>
      </c>
      <c r="B104" s="831"/>
      <c r="C104" s="831"/>
      <c r="D104" s="831"/>
      <c r="E104" s="831"/>
      <c r="F104" s="831"/>
      <c r="G104" s="831"/>
      <c r="H104" s="831"/>
      <c r="I104" s="692"/>
      <c r="J104" s="57"/>
      <c r="K104" s="57"/>
      <c r="L104" s="420"/>
      <c r="M104" s="420"/>
      <c r="N104" s="707"/>
    </row>
    <row r="105" spans="1:14" s="369" customFormat="1" ht="25.5" customHeight="1">
      <c r="A105" s="832" t="s">
        <v>315</v>
      </c>
      <c r="B105" s="833"/>
      <c r="C105" s="833"/>
      <c r="D105" s="833"/>
      <c r="E105" s="833"/>
      <c r="F105" s="833"/>
      <c r="G105" s="833"/>
      <c r="H105" s="833"/>
      <c r="I105" s="833"/>
      <c r="J105" s="833"/>
      <c r="K105" s="833"/>
      <c r="L105" s="834"/>
      <c r="M105" s="613"/>
      <c r="N105" s="729"/>
    </row>
    <row r="106" spans="1:14" s="342" customFormat="1" ht="27">
      <c r="A106" s="436" t="s">
        <v>25</v>
      </c>
      <c r="B106" s="436" t="s">
        <v>6</v>
      </c>
      <c r="C106" s="448" t="s">
        <v>7</v>
      </c>
      <c r="D106" s="437" t="s">
        <v>8</v>
      </c>
      <c r="E106" s="438" t="s">
        <v>9</v>
      </c>
      <c r="F106" s="439" t="s">
        <v>10</v>
      </c>
      <c r="G106" s="439" t="s">
        <v>11</v>
      </c>
      <c r="H106" s="439" t="s">
        <v>22</v>
      </c>
      <c r="I106" s="440" t="s">
        <v>12</v>
      </c>
      <c r="J106" s="437" t="s">
        <v>13</v>
      </c>
      <c r="K106" s="437" t="s">
        <v>14</v>
      </c>
      <c r="L106" s="437" t="s">
        <v>15</v>
      </c>
      <c r="M106" s="598"/>
      <c r="N106" s="716"/>
    </row>
    <row r="107" spans="1:14" s="342" customFormat="1" ht="12" customHeight="1">
      <c r="A107" s="449">
        <v>1</v>
      </c>
      <c r="B107" s="449">
        <v>2</v>
      </c>
      <c r="C107" s="449">
        <v>3</v>
      </c>
      <c r="D107" s="449">
        <v>4</v>
      </c>
      <c r="E107" s="450">
        <v>5</v>
      </c>
      <c r="F107" s="451">
        <v>6</v>
      </c>
      <c r="G107" s="449">
        <v>7</v>
      </c>
      <c r="H107" s="449" t="s">
        <v>16</v>
      </c>
      <c r="I107" s="449" t="s">
        <v>17</v>
      </c>
      <c r="J107" s="437">
        <v>10</v>
      </c>
      <c r="K107" s="463">
        <v>11</v>
      </c>
      <c r="L107" s="437">
        <v>12</v>
      </c>
      <c r="M107" s="598"/>
      <c r="N107" s="716"/>
    </row>
    <row r="108" spans="1:14" s="371" customFormat="1" ht="126" customHeight="1">
      <c r="A108" s="453">
        <v>1</v>
      </c>
      <c r="B108" s="538" t="s">
        <v>259</v>
      </c>
      <c r="C108" s="308" t="s">
        <v>39</v>
      </c>
      <c r="D108" s="370">
        <f>36000+70000</f>
        <v>106000</v>
      </c>
      <c r="E108" s="344"/>
      <c r="F108" s="367"/>
      <c r="G108" s="368"/>
      <c r="H108" s="367"/>
      <c r="I108" s="367"/>
      <c r="J108" s="347"/>
      <c r="K108" s="348"/>
      <c r="L108" s="347"/>
      <c r="M108" s="614"/>
      <c r="N108" s="730"/>
    </row>
    <row r="109" spans="1:14" s="371" customFormat="1" ht="65.25" customHeight="1">
      <c r="A109" s="453">
        <v>2</v>
      </c>
      <c r="B109" s="538" t="s">
        <v>260</v>
      </c>
      <c r="C109" s="308" t="s">
        <v>39</v>
      </c>
      <c r="D109" s="370">
        <f>36000+25000</f>
        <v>61000</v>
      </c>
      <c r="E109" s="344"/>
      <c r="F109" s="367"/>
      <c r="G109" s="368"/>
      <c r="H109" s="367"/>
      <c r="I109" s="367"/>
      <c r="J109" s="347"/>
      <c r="K109" s="348"/>
      <c r="L109" s="347"/>
      <c r="M109" s="614"/>
      <c r="N109" s="730"/>
    </row>
    <row r="110" spans="1:14" s="30" customFormat="1" ht="17.25" customHeight="1">
      <c r="A110" s="817" t="s">
        <v>46</v>
      </c>
      <c r="B110" s="818"/>
      <c r="C110" s="453"/>
      <c r="D110" s="468"/>
      <c r="E110" s="506"/>
      <c r="F110" s="509"/>
      <c r="G110" s="510"/>
      <c r="H110" s="511"/>
      <c r="I110" s="509"/>
      <c r="J110" s="505"/>
      <c r="K110" s="507"/>
      <c r="L110" s="508"/>
      <c r="M110" s="592"/>
      <c r="N110" s="707"/>
    </row>
    <row r="111" spans="1:14" s="30" customFormat="1" ht="39" customHeight="1">
      <c r="A111" s="830" t="s">
        <v>47</v>
      </c>
      <c r="B111" s="831"/>
      <c r="C111" s="831"/>
      <c r="D111" s="831"/>
      <c r="E111" s="831"/>
      <c r="F111" s="831"/>
      <c r="G111" s="831"/>
      <c r="H111" s="831"/>
      <c r="I111" s="692"/>
      <c r="J111" s="57"/>
      <c r="K111" s="57"/>
      <c r="L111" s="420"/>
      <c r="M111" s="420"/>
      <c r="N111" s="707"/>
    </row>
    <row r="112" spans="1:14" s="550" customFormat="1" ht="27" customHeight="1">
      <c r="A112" s="828" t="s">
        <v>348</v>
      </c>
      <c r="B112" s="828"/>
      <c r="C112" s="828"/>
      <c r="D112" s="828"/>
      <c r="E112" s="828"/>
      <c r="F112" s="828"/>
      <c r="G112" s="828"/>
      <c r="H112" s="828"/>
      <c r="I112" s="828"/>
      <c r="J112" s="828"/>
      <c r="K112" s="828"/>
      <c r="L112" s="828"/>
      <c r="M112" s="615"/>
      <c r="N112" s="731"/>
    </row>
    <row r="113" spans="1:14" s="332" customFormat="1" ht="27">
      <c r="A113" s="436" t="s">
        <v>25</v>
      </c>
      <c r="B113" s="436" t="s">
        <v>6</v>
      </c>
      <c r="C113" s="448" t="s">
        <v>7</v>
      </c>
      <c r="D113" s="437" t="s">
        <v>8</v>
      </c>
      <c r="E113" s="438" t="s">
        <v>9</v>
      </c>
      <c r="F113" s="439" t="s">
        <v>10</v>
      </c>
      <c r="G113" s="439" t="s">
        <v>11</v>
      </c>
      <c r="H113" s="439" t="s">
        <v>22</v>
      </c>
      <c r="I113" s="440" t="s">
        <v>12</v>
      </c>
      <c r="J113" s="440" t="s">
        <v>13</v>
      </c>
      <c r="K113" s="441" t="s">
        <v>14</v>
      </c>
      <c r="L113" s="440" t="s">
        <v>15</v>
      </c>
      <c r="M113" s="587"/>
      <c r="N113" s="703"/>
    </row>
    <row r="114" spans="1:14" s="23" customFormat="1" ht="12" customHeight="1">
      <c r="A114" s="449">
        <v>1</v>
      </c>
      <c r="B114" s="449">
        <v>2</v>
      </c>
      <c r="C114" s="449">
        <v>3</v>
      </c>
      <c r="D114" s="449">
        <v>4</v>
      </c>
      <c r="E114" s="450">
        <v>5</v>
      </c>
      <c r="F114" s="451">
        <v>6</v>
      </c>
      <c r="G114" s="449">
        <v>7</v>
      </c>
      <c r="H114" s="449" t="s">
        <v>16</v>
      </c>
      <c r="I114" s="449" t="s">
        <v>17</v>
      </c>
      <c r="J114" s="449">
        <v>10</v>
      </c>
      <c r="K114" s="452">
        <v>11</v>
      </c>
      <c r="L114" s="449">
        <v>12</v>
      </c>
      <c r="M114" s="589"/>
      <c r="N114" s="704"/>
    </row>
    <row r="115" spans="1:14" s="373" customFormat="1" ht="168.75" customHeight="1">
      <c r="A115" s="468" t="s">
        <v>28</v>
      </c>
      <c r="B115" s="538" t="s">
        <v>258</v>
      </c>
      <c r="C115" s="60" t="s">
        <v>39</v>
      </c>
      <c r="D115" s="434">
        <f>120000+140000</f>
        <v>260000</v>
      </c>
      <c r="E115" s="71"/>
      <c r="F115" s="41"/>
      <c r="G115" s="136"/>
      <c r="H115" s="41"/>
      <c r="I115" s="41"/>
      <c r="J115" s="41"/>
      <c r="K115" s="152"/>
      <c r="L115" s="95"/>
      <c r="M115" s="614"/>
      <c r="N115" s="732"/>
    </row>
    <row r="116" spans="1:14" s="30" customFormat="1" ht="17.25" customHeight="1">
      <c r="A116" s="817" t="s">
        <v>48</v>
      </c>
      <c r="B116" s="818"/>
      <c r="C116" s="453"/>
      <c r="D116" s="468"/>
      <c r="E116" s="506"/>
      <c r="F116" s="509"/>
      <c r="G116" s="510"/>
      <c r="H116" s="511"/>
      <c r="I116" s="509"/>
      <c r="J116" s="505"/>
      <c r="K116" s="507"/>
      <c r="L116" s="508"/>
      <c r="M116" s="592"/>
      <c r="N116" s="707"/>
    </row>
    <row r="117" spans="1:14" s="30" customFormat="1" ht="39" customHeight="1">
      <c r="A117" s="830" t="s">
        <v>156</v>
      </c>
      <c r="B117" s="831"/>
      <c r="C117" s="831"/>
      <c r="D117" s="831"/>
      <c r="E117" s="831"/>
      <c r="F117" s="831"/>
      <c r="G117" s="831"/>
      <c r="H117" s="831"/>
      <c r="I117" s="692"/>
      <c r="J117" s="57"/>
      <c r="K117" s="57"/>
      <c r="L117" s="420"/>
      <c r="M117" s="420"/>
      <c r="N117" s="707"/>
    </row>
    <row r="118" spans="1:14" s="372" customFormat="1" ht="15.75" hidden="1">
      <c r="A118" s="805" t="s">
        <v>103</v>
      </c>
      <c r="B118" s="806"/>
      <c r="C118" s="806"/>
      <c r="D118" s="806"/>
      <c r="E118" s="806"/>
      <c r="F118" s="806"/>
      <c r="G118" s="806"/>
      <c r="H118" s="806"/>
      <c r="I118" s="806"/>
      <c r="J118" s="806"/>
      <c r="K118" s="806"/>
      <c r="L118" s="829"/>
      <c r="M118" s="615"/>
      <c r="N118" s="733"/>
    </row>
    <row r="119" spans="1:14" s="332" customFormat="1" ht="25.5" hidden="1">
      <c r="A119" s="326" t="s">
        <v>25</v>
      </c>
      <c r="B119" s="326" t="s">
        <v>6</v>
      </c>
      <c r="C119" s="335" t="s">
        <v>7</v>
      </c>
      <c r="D119" s="327" t="s">
        <v>8</v>
      </c>
      <c r="E119" s="328" t="s">
        <v>9</v>
      </c>
      <c r="F119" s="329" t="s">
        <v>10</v>
      </c>
      <c r="G119" s="329" t="s">
        <v>11</v>
      </c>
      <c r="H119" s="329" t="s">
        <v>22</v>
      </c>
      <c r="I119" s="330" t="s">
        <v>12</v>
      </c>
      <c r="J119" s="330" t="s">
        <v>13</v>
      </c>
      <c r="K119" s="331" t="s">
        <v>14</v>
      </c>
      <c r="L119" s="330" t="s">
        <v>15</v>
      </c>
      <c r="M119" s="587"/>
      <c r="N119" s="703"/>
    </row>
    <row r="120" spans="1:14" s="23" customFormat="1" ht="12" hidden="1" customHeight="1">
      <c r="A120" s="319">
        <v>1</v>
      </c>
      <c r="B120" s="113">
        <v>2</v>
      </c>
      <c r="C120" s="113">
        <v>3</v>
      </c>
      <c r="D120" s="113">
        <v>4</v>
      </c>
      <c r="E120" s="114">
        <v>5</v>
      </c>
      <c r="F120" s="115">
        <v>6</v>
      </c>
      <c r="G120" s="113">
        <v>7</v>
      </c>
      <c r="H120" s="319" t="s">
        <v>16</v>
      </c>
      <c r="I120" s="319" t="s">
        <v>17</v>
      </c>
      <c r="J120" s="319">
        <v>10</v>
      </c>
      <c r="K120" s="318">
        <v>11</v>
      </c>
      <c r="L120" s="319">
        <v>12</v>
      </c>
      <c r="M120" s="589"/>
      <c r="N120" s="704"/>
    </row>
    <row r="121" spans="1:14" s="373" customFormat="1" ht="118.5" hidden="1" customHeight="1">
      <c r="A121" s="167">
        <v>1</v>
      </c>
      <c r="B121" s="39" t="s">
        <v>73</v>
      </c>
      <c r="C121" s="38" t="s">
        <v>32</v>
      </c>
      <c r="D121" s="164">
        <v>20000</v>
      </c>
      <c r="E121" s="41">
        <v>3.65</v>
      </c>
      <c r="F121" s="142">
        <f>D121*E121</f>
        <v>73000</v>
      </c>
      <c r="G121" s="136">
        <v>0.08</v>
      </c>
      <c r="H121" s="41">
        <f>F121*G121</f>
        <v>5840</v>
      </c>
      <c r="I121" s="142">
        <f>F121+H121</f>
        <v>78840</v>
      </c>
      <c r="J121" s="142"/>
      <c r="K121" s="152"/>
      <c r="L121" s="95"/>
      <c r="M121" s="607"/>
      <c r="N121" s="732"/>
    </row>
    <row r="122" spans="1:14" s="15" customFormat="1" ht="17.25" hidden="1" customHeight="1">
      <c r="A122" s="790" t="s">
        <v>74</v>
      </c>
      <c r="B122" s="791"/>
      <c r="C122" s="382"/>
      <c r="D122" s="374"/>
      <c r="E122" s="375"/>
      <c r="F122" s="336">
        <v>0</v>
      </c>
      <c r="G122" s="377"/>
      <c r="H122" s="378">
        <f>SUM(H121)</f>
        <v>5840</v>
      </c>
      <c r="I122" s="376">
        <v>0</v>
      </c>
      <c r="J122" s="379"/>
      <c r="K122" s="380"/>
      <c r="L122" s="381"/>
      <c r="M122" s="617"/>
      <c r="N122" s="734"/>
    </row>
    <row r="123" spans="1:14" s="550" customFormat="1" ht="27.75" customHeight="1">
      <c r="A123" s="832" t="s">
        <v>316</v>
      </c>
      <c r="B123" s="833"/>
      <c r="C123" s="833"/>
      <c r="D123" s="833"/>
      <c r="E123" s="833"/>
      <c r="F123" s="833"/>
      <c r="G123" s="833"/>
      <c r="H123" s="833"/>
      <c r="I123" s="833"/>
      <c r="J123" s="833"/>
      <c r="K123" s="833"/>
      <c r="L123" s="834"/>
      <c r="M123" s="615"/>
      <c r="N123" s="731"/>
    </row>
    <row r="124" spans="1:14" s="332" customFormat="1" ht="27">
      <c r="A124" s="436" t="s">
        <v>25</v>
      </c>
      <c r="B124" s="436" t="s">
        <v>6</v>
      </c>
      <c r="C124" s="448" t="s">
        <v>7</v>
      </c>
      <c r="D124" s="437" t="s">
        <v>8</v>
      </c>
      <c r="E124" s="438" t="s">
        <v>9</v>
      </c>
      <c r="F124" s="439" t="s">
        <v>10</v>
      </c>
      <c r="G124" s="439" t="s">
        <v>11</v>
      </c>
      <c r="H124" s="439" t="s">
        <v>22</v>
      </c>
      <c r="I124" s="440" t="s">
        <v>12</v>
      </c>
      <c r="J124" s="440" t="s">
        <v>13</v>
      </c>
      <c r="K124" s="441" t="s">
        <v>14</v>
      </c>
      <c r="L124" s="440" t="s">
        <v>15</v>
      </c>
      <c r="M124" s="587"/>
      <c r="N124" s="703"/>
    </row>
    <row r="125" spans="1:14" s="23" customFormat="1" ht="12" customHeight="1">
      <c r="A125" s="449">
        <v>1</v>
      </c>
      <c r="B125" s="449">
        <v>2</v>
      </c>
      <c r="C125" s="449">
        <v>3</v>
      </c>
      <c r="D125" s="449">
        <v>4</v>
      </c>
      <c r="E125" s="450">
        <v>5</v>
      </c>
      <c r="F125" s="451">
        <v>6</v>
      </c>
      <c r="G125" s="449">
        <v>7</v>
      </c>
      <c r="H125" s="449" t="s">
        <v>16</v>
      </c>
      <c r="I125" s="449" t="s">
        <v>17</v>
      </c>
      <c r="J125" s="449">
        <v>10</v>
      </c>
      <c r="K125" s="452">
        <v>11</v>
      </c>
      <c r="L125" s="449">
        <v>12</v>
      </c>
      <c r="M125" s="589"/>
      <c r="N125" s="704"/>
    </row>
    <row r="126" spans="1:14" s="32" customFormat="1" ht="80.25" customHeight="1">
      <c r="A126" s="443">
        <v>1</v>
      </c>
      <c r="B126" s="121" t="s">
        <v>257</v>
      </c>
      <c r="C126" s="69" t="s">
        <v>39</v>
      </c>
      <c r="D126" s="69">
        <v>2000</v>
      </c>
      <c r="E126" s="53"/>
      <c r="F126" s="84"/>
      <c r="G126" s="85"/>
      <c r="H126" s="84"/>
      <c r="I126" s="84"/>
      <c r="J126" s="169"/>
      <c r="K126" s="152"/>
      <c r="L126" s="365"/>
      <c r="M126" s="591"/>
      <c r="N126" s="705"/>
    </row>
    <row r="127" spans="1:14" s="30" customFormat="1" ht="17.25" customHeight="1">
      <c r="A127" s="817" t="s">
        <v>49</v>
      </c>
      <c r="B127" s="818"/>
      <c r="C127" s="453"/>
      <c r="D127" s="468"/>
      <c r="E127" s="506"/>
      <c r="F127" s="509"/>
      <c r="G127" s="510"/>
      <c r="H127" s="511"/>
      <c r="I127" s="509"/>
      <c r="J127" s="505"/>
      <c r="K127" s="507"/>
      <c r="L127" s="508"/>
      <c r="M127" s="592"/>
      <c r="N127" s="707"/>
    </row>
    <row r="128" spans="1:14" s="30" customFormat="1" ht="39" customHeight="1">
      <c r="A128" s="830" t="s">
        <v>157</v>
      </c>
      <c r="B128" s="831"/>
      <c r="C128" s="831"/>
      <c r="D128" s="831"/>
      <c r="E128" s="831"/>
      <c r="F128" s="831"/>
      <c r="G128" s="831"/>
      <c r="H128" s="831"/>
      <c r="I128" s="692"/>
      <c r="J128" s="57"/>
      <c r="K128" s="57"/>
      <c r="L128" s="420"/>
      <c r="M128" s="420"/>
      <c r="N128" s="707"/>
    </row>
    <row r="129" spans="1:14" s="550" customFormat="1" ht="26.25" customHeight="1">
      <c r="A129" s="832" t="s">
        <v>317</v>
      </c>
      <c r="B129" s="833"/>
      <c r="C129" s="833"/>
      <c r="D129" s="833"/>
      <c r="E129" s="833"/>
      <c r="F129" s="833"/>
      <c r="G129" s="833"/>
      <c r="H129" s="833"/>
      <c r="I129" s="833"/>
      <c r="J129" s="833"/>
      <c r="K129" s="833"/>
      <c r="L129" s="834"/>
      <c r="M129" s="615"/>
      <c r="N129" s="731"/>
    </row>
    <row r="130" spans="1:14" s="332" customFormat="1" ht="27">
      <c r="A130" s="436" t="s">
        <v>25</v>
      </c>
      <c r="B130" s="436" t="s">
        <v>6</v>
      </c>
      <c r="C130" s="448" t="s">
        <v>7</v>
      </c>
      <c r="D130" s="437" t="s">
        <v>8</v>
      </c>
      <c r="E130" s="438" t="s">
        <v>9</v>
      </c>
      <c r="F130" s="439" t="s">
        <v>10</v>
      </c>
      <c r="G130" s="439" t="s">
        <v>11</v>
      </c>
      <c r="H130" s="439" t="s">
        <v>22</v>
      </c>
      <c r="I130" s="440" t="s">
        <v>12</v>
      </c>
      <c r="J130" s="440" t="s">
        <v>13</v>
      </c>
      <c r="K130" s="441" t="s">
        <v>14</v>
      </c>
      <c r="L130" s="440" t="s">
        <v>15</v>
      </c>
      <c r="M130" s="587"/>
      <c r="N130" s="703"/>
    </row>
    <row r="131" spans="1:14" s="23" customFormat="1" ht="12" customHeight="1">
      <c r="A131" s="449">
        <v>1</v>
      </c>
      <c r="B131" s="449">
        <v>2</v>
      </c>
      <c r="C131" s="449">
        <v>3</v>
      </c>
      <c r="D131" s="449">
        <v>4</v>
      </c>
      <c r="E131" s="450">
        <v>5</v>
      </c>
      <c r="F131" s="451">
        <v>6</v>
      </c>
      <c r="G131" s="449">
        <v>7</v>
      </c>
      <c r="H131" s="449" t="s">
        <v>16</v>
      </c>
      <c r="I131" s="449" t="s">
        <v>17</v>
      </c>
      <c r="J131" s="449">
        <v>10</v>
      </c>
      <c r="K131" s="452">
        <v>11</v>
      </c>
      <c r="L131" s="449">
        <v>12</v>
      </c>
      <c r="M131" s="589"/>
      <c r="N131" s="704"/>
    </row>
    <row r="132" spans="1:14" s="32" customFormat="1" ht="44.25" customHeight="1">
      <c r="A132" s="443">
        <v>1</v>
      </c>
      <c r="B132" s="121" t="s">
        <v>255</v>
      </c>
      <c r="C132" s="69" t="s">
        <v>39</v>
      </c>
      <c r="D132" s="69">
        <v>3450</v>
      </c>
      <c r="E132" s="53"/>
      <c r="F132" s="84"/>
      <c r="G132" s="85"/>
      <c r="H132" s="84"/>
      <c r="I132" s="84"/>
      <c r="J132" s="84"/>
      <c r="K132" s="132"/>
      <c r="L132" s="95"/>
      <c r="M132" s="591"/>
      <c r="N132" s="705"/>
    </row>
    <row r="133" spans="1:14" s="30" customFormat="1" ht="17.25" customHeight="1">
      <c r="A133" s="817" t="s">
        <v>50</v>
      </c>
      <c r="B133" s="818"/>
      <c r="C133" s="453"/>
      <c r="D133" s="468"/>
      <c r="E133" s="506"/>
      <c r="F133" s="509"/>
      <c r="G133" s="510"/>
      <c r="H133" s="511"/>
      <c r="I133" s="509"/>
      <c r="J133" s="505"/>
      <c r="K133" s="507"/>
      <c r="L133" s="508"/>
      <c r="M133" s="592"/>
      <c r="N133" s="707"/>
    </row>
    <row r="134" spans="1:14" s="30" customFormat="1" ht="39" customHeight="1">
      <c r="A134" s="830" t="s">
        <v>158</v>
      </c>
      <c r="B134" s="831"/>
      <c r="C134" s="831"/>
      <c r="D134" s="831"/>
      <c r="E134" s="831"/>
      <c r="F134" s="831"/>
      <c r="G134" s="831"/>
      <c r="H134" s="831"/>
      <c r="I134" s="692"/>
      <c r="J134" s="57"/>
      <c r="K134" s="57"/>
      <c r="L134" s="420"/>
      <c r="M134" s="420"/>
      <c r="N134" s="707"/>
    </row>
    <row r="135" spans="1:14" s="550" customFormat="1" ht="26.25" customHeight="1">
      <c r="A135" s="828" t="s">
        <v>318</v>
      </c>
      <c r="B135" s="828"/>
      <c r="C135" s="828"/>
      <c r="D135" s="828"/>
      <c r="E135" s="828"/>
      <c r="F135" s="828"/>
      <c r="G135" s="828"/>
      <c r="H135" s="828"/>
      <c r="I135" s="828"/>
      <c r="J135" s="828"/>
      <c r="K135" s="828"/>
      <c r="L135" s="828"/>
      <c r="M135" s="615"/>
      <c r="N135" s="731"/>
    </row>
    <row r="136" spans="1:14" s="332" customFormat="1" ht="27">
      <c r="A136" s="436" t="s">
        <v>25</v>
      </c>
      <c r="B136" s="436" t="s">
        <v>6</v>
      </c>
      <c r="C136" s="448" t="s">
        <v>7</v>
      </c>
      <c r="D136" s="437" t="s">
        <v>8</v>
      </c>
      <c r="E136" s="438" t="s">
        <v>9</v>
      </c>
      <c r="F136" s="439" t="s">
        <v>10</v>
      </c>
      <c r="G136" s="439" t="s">
        <v>11</v>
      </c>
      <c r="H136" s="439" t="s">
        <v>22</v>
      </c>
      <c r="I136" s="440" t="s">
        <v>12</v>
      </c>
      <c r="J136" s="440" t="s">
        <v>13</v>
      </c>
      <c r="K136" s="441" t="s">
        <v>14</v>
      </c>
      <c r="L136" s="440" t="s">
        <v>15</v>
      </c>
      <c r="M136" s="587"/>
      <c r="N136" s="703"/>
    </row>
    <row r="137" spans="1:14" s="23" customFormat="1" ht="12" customHeight="1">
      <c r="A137" s="449">
        <v>1</v>
      </c>
      <c r="B137" s="449">
        <v>2</v>
      </c>
      <c r="C137" s="449">
        <v>3</v>
      </c>
      <c r="D137" s="449">
        <v>4</v>
      </c>
      <c r="E137" s="450">
        <v>5</v>
      </c>
      <c r="F137" s="451">
        <v>6</v>
      </c>
      <c r="G137" s="449">
        <v>7</v>
      </c>
      <c r="H137" s="449" t="s">
        <v>16</v>
      </c>
      <c r="I137" s="449" t="s">
        <v>17</v>
      </c>
      <c r="J137" s="449">
        <v>10</v>
      </c>
      <c r="K137" s="452">
        <v>11</v>
      </c>
      <c r="L137" s="449">
        <v>12</v>
      </c>
      <c r="M137" s="589"/>
      <c r="N137" s="704"/>
    </row>
    <row r="138" spans="1:14" s="32" customFormat="1" ht="73.5" customHeight="1">
      <c r="A138" s="443">
        <v>1</v>
      </c>
      <c r="B138" s="121" t="s">
        <v>256</v>
      </c>
      <c r="C138" s="69" t="s">
        <v>39</v>
      </c>
      <c r="D138" s="69">
        <f>15000+8500</f>
        <v>23500</v>
      </c>
      <c r="E138" s="53"/>
      <c r="F138" s="171"/>
      <c r="G138" s="85"/>
      <c r="H138" s="84"/>
      <c r="I138" s="84"/>
      <c r="J138" s="84"/>
      <c r="K138" s="152"/>
      <c r="L138" s="95"/>
      <c r="M138" s="591"/>
      <c r="N138" s="705"/>
    </row>
    <row r="139" spans="1:14" s="30" customFormat="1" ht="17.25" customHeight="1">
      <c r="A139" s="817" t="s">
        <v>193</v>
      </c>
      <c r="B139" s="818"/>
      <c r="C139" s="453"/>
      <c r="D139" s="468"/>
      <c r="E139" s="506"/>
      <c r="F139" s="509"/>
      <c r="G139" s="510"/>
      <c r="H139" s="511"/>
      <c r="I139" s="509"/>
      <c r="J139" s="505"/>
      <c r="K139" s="507"/>
      <c r="L139" s="508"/>
      <c r="M139" s="592"/>
      <c r="N139" s="707"/>
    </row>
    <row r="140" spans="1:14" s="30" customFormat="1" ht="39" customHeight="1">
      <c r="A140" s="830" t="s">
        <v>226</v>
      </c>
      <c r="B140" s="831"/>
      <c r="C140" s="831"/>
      <c r="D140" s="831"/>
      <c r="E140" s="831"/>
      <c r="F140" s="831"/>
      <c r="G140" s="831"/>
      <c r="H140" s="831"/>
      <c r="I140" s="692"/>
      <c r="J140" s="57"/>
      <c r="K140" s="57"/>
      <c r="L140" s="420"/>
      <c r="M140" s="420"/>
      <c r="N140" s="707"/>
    </row>
    <row r="141" spans="1:14" s="550" customFormat="1" ht="27" customHeight="1">
      <c r="A141" s="832" t="s">
        <v>319</v>
      </c>
      <c r="B141" s="833"/>
      <c r="C141" s="833"/>
      <c r="D141" s="833"/>
      <c r="E141" s="833"/>
      <c r="F141" s="833"/>
      <c r="G141" s="833"/>
      <c r="H141" s="833"/>
      <c r="I141" s="833"/>
      <c r="J141" s="833"/>
      <c r="K141" s="833"/>
      <c r="L141" s="834"/>
      <c r="M141" s="661"/>
      <c r="N141" s="731"/>
    </row>
    <row r="142" spans="1:14" s="332" customFormat="1" ht="27">
      <c r="A142" s="436" t="s">
        <v>25</v>
      </c>
      <c r="B142" s="436" t="s">
        <v>6</v>
      </c>
      <c r="C142" s="448" t="s">
        <v>7</v>
      </c>
      <c r="D142" s="437" t="s">
        <v>8</v>
      </c>
      <c r="E142" s="438" t="s">
        <v>9</v>
      </c>
      <c r="F142" s="439" t="s">
        <v>10</v>
      </c>
      <c r="G142" s="439" t="s">
        <v>11</v>
      </c>
      <c r="H142" s="439" t="s">
        <v>22</v>
      </c>
      <c r="I142" s="440" t="s">
        <v>12</v>
      </c>
      <c r="J142" s="440" t="s">
        <v>13</v>
      </c>
      <c r="K142" s="441" t="s">
        <v>14</v>
      </c>
      <c r="L142" s="440" t="s">
        <v>15</v>
      </c>
      <c r="M142" s="587"/>
      <c r="N142" s="703"/>
    </row>
    <row r="143" spans="1:14" s="23" customFormat="1" ht="12" customHeight="1">
      <c r="A143" s="449">
        <v>1</v>
      </c>
      <c r="B143" s="449">
        <v>2</v>
      </c>
      <c r="C143" s="449">
        <v>3</v>
      </c>
      <c r="D143" s="449">
        <v>4</v>
      </c>
      <c r="E143" s="450">
        <v>5</v>
      </c>
      <c r="F143" s="451">
        <v>6</v>
      </c>
      <c r="G143" s="449">
        <v>7</v>
      </c>
      <c r="H143" s="449" t="s">
        <v>16</v>
      </c>
      <c r="I143" s="449" t="s">
        <v>17</v>
      </c>
      <c r="J143" s="449">
        <v>10</v>
      </c>
      <c r="K143" s="452">
        <v>11</v>
      </c>
      <c r="L143" s="449">
        <v>12</v>
      </c>
      <c r="M143" s="589"/>
      <c r="N143" s="704"/>
    </row>
    <row r="144" spans="1:14" s="32" customFormat="1" ht="255" customHeight="1">
      <c r="A144" s="443">
        <v>1</v>
      </c>
      <c r="B144" s="121" t="s">
        <v>159</v>
      </c>
      <c r="C144" s="69" t="s">
        <v>39</v>
      </c>
      <c r="D144" s="69">
        <v>12000</v>
      </c>
      <c r="E144" s="53"/>
      <c r="F144" s="84"/>
      <c r="G144" s="85"/>
      <c r="H144" s="84"/>
      <c r="I144" s="84"/>
      <c r="J144" s="84"/>
      <c r="K144" s="172"/>
      <c r="L144" s="153"/>
      <c r="M144" s="591"/>
      <c r="N144" s="705"/>
    </row>
    <row r="145" spans="1:14" s="32" customFormat="1" ht="59.25" customHeight="1">
      <c r="A145" s="443">
        <v>2</v>
      </c>
      <c r="B145" s="121" t="s">
        <v>372</v>
      </c>
      <c r="C145" s="69"/>
      <c r="D145" s="69">
        <v>5000</v>
      </c>
      <c r="E145" s="53"/>
      <c r="F145" s="84"/>
      <c r="G145" s="85"/>
      <c r="H145" s="84"/>
      <c r="I145" s="84"/>
      <c r="J145" s="84"/>
      <c r="K145" s="172"/>
      <c r="L145" s="153"/>
      <c r="M145" s="591"/>
      <c r="N145" s="705"/>
    </row>
    <row r="146" spans="1:14" s="32" customFormat="1" ht="52.5" customHeight="1">
      <c r="A146" s="443">
        <v>3</v>
      </c>
      <c r="B146" s="121" t="s">
        <v>232</v>
      </c>
      <c r="C146" s="69" t="s">
        <v>39</v>
      </c>
      <c r="D146" s="69">
        <v>4700</v>
      </c>
      <c r="E146" s="53"/>
      <c r="F146" s="84"/>
      <c r="G146" s="85"/>
      <c r="H146" s="84"/>
      <c r="I146" s="84"/>
      <c r="J146" s="84"/>
      <c r="K146" s="132"/>
      <c r="L146" s="133"/>
      <c r="M146" s="591"/>
      <c r="N146" s="705"/>
    </row>
    <row r="147" spans="1:14" s="72" customFormat="1" ht="48" customHeight="1">
      <c r="A147" s="466">
        <v>4</v>
      </c>
      <c r="B147" s="70" t="s">
        <v>373</v>
      </c>
      <c r="C147" s="60" t="s">
        <v>76</v>
      </c>
      <c r="D147" s="60">
        <v>650</v>
      </c>
      <c r="E147" s="53"/>
      <c r="F147" s="84"/>
      <c r="G147" s="85"/>
      <c r="H147" s="84"/>
      <c r="I147" s="84"/>
      <c r="J147" s="71"/>
      <c r="K147" s="383"/>
      <c r="L147" s="327"/>
      <c r="M147" s="591"/>
      <c r="N147" s="735"/>
    </row>
    <row r="148" spans="1:14" s="30" customFormat="1" ht="17.25" customHeight="1">
      <c r="A148" s="817" t="s">
        <v>53</v>
      </c>
      <c r="B148" s="818"/>
      <c r="C148" s="453"/>
      <c r="D148" s="468"/>
      <c r="E148" s="506"/>
      <c r="F148" s="509"/>
      <c r="G148" s="510"/>
      <c r="H148" s="511"/>
      <c r="I148" s="509"/>
      <c r="J148" s="505"/>
      <c r="K148" s="507"/>
      <c r="L148" s="508"/>
      <c r="M148" s="592"/>
      <c r="N148" s="707"/>
    </row>
    <row r="149" spans="1:14" s="30" customFormat="1" ht="39" customHeight="1">
      <c r="A149" s="830" t="s">
        <v>177</v>
      </c>
      <c r="B149" s="831"/>
      <c r="C149" s="831"/>
      <c r="D149" s="831"/>
      <c r="E149" s="831"/>
      <c r="F149" s="831"/>
      <c r="G149" s="831"/>
      <c r="H149" s="831"/>
      <c r="I149" s="692"/>
      <c r="J149" s="57"/>
      <c r="K149" s="57"/>
      <c r="L149" s="420"/>
      <c r="M149" s="420"/>
      <c r="N149" s="707"/>
    </row>
    <row r="150" spans="1:14" s="550" customFormat="1" ht="27.75" customHeight="1">
      <c r="A150" s="832" t="s">
        <v>320</v>
      </c>
      <c r="B150" s="833"/>
      <c r="C150" s="833"/>
      <c r="D150" s="833"/>
      <c r="E150" s="833"/>
      <c r="F150" s="833"/>
      <c r="G150" s="833"/>
      <c r="H150" s="833"/>
      <c r="I150" s="833"/>
      <c r="J150" s="833"/>
      <c r="K150" s="833"/>
      <c r="L150" s="834"/>
      <c r="M150" s="615"/>
      <c r="N150" s="731"/>
    </row>
    <row r="151" spans="1:14" s="332" customFormat="1" ht="27">
      <c r="A151" s="436" t="s">
        <v>25</v>
      </c>
      <c r="B151" s="436" t="s">
        <v>6</v>
      </c>
      <c r="C151" s="448" t="s">
        <v>7</v>
      </c>
      <c r="D151" s="437" t="s">
        <v>8</v>
      </c>
      <c r="E151" s="438" t="s">
        <v>9</v>
      </c>
      <c r="F151" s="439" t="s">
        <v>10</v>
      </c>
      <c r="G151" s="439" t="s">
        <v>11</v>
      </c>
      <c r="H151" s="439" t="s">
        <v>22</v>
      </c>
      <c r="I151" s="440" t="s">
        <v>12</v>
      </c>
      <c r="J151" s="440" t="s">
        <v>13</v>
      </c>
      <c r="K151" s="441" t="s">
        <v>14</v>
      </c>
      <c r="L151" s="440" t="s">
        <v>15</v>
      </c>
      <c r="M151" s="587"/>
      <c r="N151" s="703"/>
    </row>
    <row r="152" spans="1:14" s="23" customFormat="1" ht="12" customHeight="1">
      <c r="A152" s="449">
        <v>1</v>
      </c>
      <c r="B152" s="449">
        <v>2</v>
      </c>
      <c r="C152" s="449">
        <v>3</v>
      </c>
      <c r="D152" s="449">
        <v>4</v>
      </c>
      <c r="E152" s="450">
        <v>5</v>
      </c>
      <c r="F152" s="451">
        <v>6</v>
      </c>
      <c r="G152" s="449">
        <v>7</v>
      </c>
      <c r="H152" s="449" t="s">
        <v>16</v>
      </c>
      <c r="I152" s="449" t="s">
        <v>17</v>
      </c>
      <c r="J152" s="449">
        <v>10</v>
      </c>
      <c r="K152" s="452">
        <v>11</v>
      </c>
      <c r="L152" s="449">
        <v>12</v>
      </c>
      <c r="M152" s="589"/>
      <c r="N152" s="704"/>
    </row>
    <row r="153" spans="1:14" s="32" customFormat="1" ht="120.75" customHeight="1">
      <c r="A153" s="443">
        <v>1</v>
      </c>
      <c r="B153" s="31" t="s">
        <v>308</v>
      </c>
      <c r="C153" s="69" t="s">
        <v>78</v>
      </c>
      <c r="D153" s="69">
        <v>9600</v>
      </c>
      <c r="E153" s="53"/>
      <c r="F153" s="84"/>
      <c r="G153" s="85"/>
      <c r="H153" s="84"/>
      <c r="I153" s="84"/>
      <c r="J153" s="84"/>
      <c r="K153" s="152"/>
      <c r="L153" s="95"/>
      <c r="M153" s="591"/>
      <c r="N153" s="705"/>
    </row>
    <row r="154" spans="1:14" s="30" customFormat="1" ht="17.25" customHeight="1">
      <c r="A154" s="817" t="s">
        <v>205</v>
      </c>
      <c r="B154" s="818"/>
      <c r="C154" s="453"/>
      <c r="D154" s="468"/>
      <c r="E154" s="506"/>
      <c r="F154" s="509"/>
      <c r="G154" s="510"/>
      <c r="H154" s="511"/>
      <c r="I154" s="509"/>
      <c r="J154" s="505"/>
      <c r="K154" s="507"/>
      <c r="L154" s="508"/>
      <c r="M154" s="592"/>
      <c r="N154" s="707"/>
    </row>
    <row r="155" spans="1:14" s="30" customFormat="1" ht="39" customHeight="1">
      <c r="A155" s="830" t="s">
        <v>206</v>
      </c>
      <c r="B155" s="831"/>
      <c r="C155" s="831"/>
      <c r="D155" s="831"/>
      <c r="E155" s="831"/>
      <c r="F155" s="831"/>
      <c r="G155" s="831"/>
      <c r="H155" s="831"/>
      <c r="I155" s="692"/>
      <c r="J155" s="57"/>
      <c r="K155" s="57"/>
      <c r="L155" s="420"/>
      <c r="M155" s="420"/>
      <c r="N155" s="707"/>
    </row>
    <row r="156" spans="1:14" s="550" customFormat="1" ht="27.75" customHeight="1">
      <c r="A156" s="832" t="s">
        <v>321</v>
      </c>
      <c r="B156" s="833"/>
      <c r="C156" s="833"/>
      <c r="D156" s="833"/>
      <c r="E156" s="833"/>
      <c r="F156" s="833"/>
      <c r="G156" s="833"/>
      <c r="H156" s="833"/>
      <c r="I156" s="833"/>
      <c r="J156" s="833"/>
      <c r="K156" s="833"/>
      <c r="L156" s="834"/>
      <c r="M156" s="615"/>
      <c r="N156" s="731"/>
    </row>
    <row r="157" spans="1:14" s="332" customFormat="1" ht="27">
      <c r="A157" s="436" t="s">
        <v>25</v>
      </c>
      <c r="B157" s="436" t="s">
        <v>6</v>
      </c>
      <c r="C157" s="448" t="s">
        <v>7</v>
      </c>
      <c r="D157" s="437" t="s">
        <v>8</v>
      </c>
      <c r="E157" s="438" t="s">
        <v>9</v>
      </c>
      <c r="F157" s="439" t="s">
        <v>10</v>
      </c>
      <c r="G157" s="439" t="s">
        <v>11</v>
      </c>
      <c r="H157" s="439" t="s">
        <v>22</v>
      </c>
      <c r="I157" s="440" t="s">
        <v>12</v>
      </c>
      <c r="J157" s="440" t="s">
        <v>13</v>
      </c>
      <c r="K157" s="441" t="s">
        <v>14</v>
      </c>
      <c r="L157" s="440" t="s">
        <v>15</v>
      </c>
      <c r="M157" s="587"/>
      <c r="N157" s="703"/>
    </row>
    <row r="158" spans="1:14" s="23" customFormat="1" ht="12" customHeight="1">
      <c r="A158" s="449">
        <v>1</v>
      </c>
      <c r="B158" s="449">
        <v>2</v>
      </c>
      <c r="C158" s="449">
        <v>3</v>
      </c>
      <c r="D158" s="449">
        <v>4</v>
      </c>
      <c r="E158" s="450">
        <v>5</v>
      </c>
      <c r="F158" s="451">
        <v>6</v>
      </c>
      <c r="G158" s="449">
        <v>7</v>
      </c>
      <c r="H158" s="449" t="s">
        <v>16</v>
      </c>
      <c r="I158" s="449" t="s">
        <v>17</v>
      </c>
      <c r="J158" s="449">
        <v>10</v>
      </c>
      <c r="K158" s="452">
        <v>11</v>
      </c>
      <c r="L158" s="449">
        <v>12</v>
      </c>
      <c r="M158" s="589"/>
      <c r="N158" s="704"/>
    </row>
    <row r="159" spans="1:14" s="32" customFormat="1" ht="30" customHeight="1">
      <c r="A159" s="443">
        <v>1</v>
      </c>
      <c r="B159" s="121" t="s">
        <v>276</v>
      </c>
      <c r="C159" s="173" t="s">
        <v>39</v>
      </c>
      <c r="D159" s="69">
        <v>40000</v>
      </c>
      <c r="E159" s="53"/>
      <c r="F159" s="84"/>
      <c r="G159" s="85"/>
      <c r="H159" s="84"/>
      <c r="I159" s="84"/>
      <c r="J159" s="84"/>
      <c r="K159" s="691"/>
      <c r="L159" s="322"/>
      <c r="M159" s="591"/>
      <c r="N159" s="705"/>
    </row>
    <row r="160" spans="1:14" s="30" customFormat="1" ht="17.25" customHeight="1">
      <c r="A160" s="817" t="s">
        <v>56</v>
      </c>
      <c r="B160" s="818"/>
      <c r="C160" s="453"/>
      <c r="D160" s="468"/>
      <c r="E160" s="506"/>
      <c r="F160" s="509"/>
      <c r="G160" s="510"/>
      <c r="H160" s="511"/>
      <c r="I160" s="509"/>
      <c r="J160" s="505"/>
      <c r="K160" s="507"/>
      <c r="L160" s="508"/>
      <c r="M160" s="592"/>
      <c r="N160" s="707"/>
    </row>
    <row r="161" spans="1:14" s="30" customFormat="1" ht="39" customHeight="1">
      <c r="A161" s="830" t="s">
        <v>2</v>
      </c>
      <c r="B161" s="831"/>
      <c r="C161" s="831"/>
      <c r="D161" s="831"/>
      <c r="E161" s="831"/>
      <c r="F161" s="831"/>
      <c r="G161" s="831"/>
      <c r="H161" s="831"/>
      <c r="I161" s="692"/>
      <c r="J161" s="57"/>
      <c r="K161" s="57"/>
      <c r="L161" s="420"/>
      <c r="M161" s="420"/>
      <c r="N161" s="707"/>
    </row>
    <row r="162" spans="1:14" s="550" customFormat="1" ht="27" customHeight="1">
      <c r="A162" s="832" t="s">
        <v>322</v>
      </c>
      <c r="B162" s="833"/>
      <c r="C162" s="833"/>
      <c r="D162" s="833"/>
      <c r="E162" s="833"/>
      <c r="F162" s="833"/>
      <c r="G162" s="833"/>
      <c r="H162" s="833"/>
      <c r="I162" s="833"/>
      <c r="J162" s="833"/>
      <c r="K162" s="833"/>
      <c r="L162" s="834"/>
      <c r="M162" s="616"/>
      <c r="N162" s="731"/>
    </row>
    <row r="163" spans="1:14" s="332" customFormat="1" ht="27">
      <c r="A163" s="436" t="s">
        <v>25</v>
      </c>
      <c r="B163" s="436" t="s">
        <v>6</v>
      </c>
      <c r="C163" s="448" t="s">
        <v>7</v>
      </c>
      <c r="D163" s="437" t="s">
        <v>8</v>
      </c>
      <c r="E163" s="438" t="s">
        <v>9</v>
      </c>
      <c r="F163" s="439" t="s">
        <v>10</v>
      </c>
      <c r="G163" s="439" t="s">
        <v>11</v>
      </c>
      <c r="H163" s="439" t="s">
        <v>22</v>
      </c>
      <c r="I163" s="440" t="s">
        <v>12</v>
      </c>
      <c r="J163" s="440" t="s">
        <v>13</v>
      </c>
      <c r="K163" s="441" t="s">
        <v>14</v>
      </c>
      <c r="L163" s="440" t="s">
        <v>15</v>
      </c>
      <c r="M163" s="588"/>
      <c r="N163" s="703"/>
    </row>
    <row r="164" spans="1:14" s="23" customFormat="1" ht="12" customHeight="1">
      <c r="A164" s="449">
        <v>1</v>
      </c>
      <c r="B164" s="449">
        <v>2</v>
      </c>
      <c r="C164" s="449">
        <v>3</v>
      </c>
      <c r="D164" s="449">
        <v>4</v>
      </c>
      <c r="E164" s="450">
        <v>5</v>
      </c>
      <c r="F164" s="451">
        <v>6</v>
      </c>
      <c r="G164" s="449">
        <v>7</v>
      </c>
      <c r="H164" s="449" t="s">
        <v>16</v>
      </c>
      <c r="I164" s="449" t="s">
        <v>17</v>
      </c>
      <c r="J164" s="449">
        <v>10</v>
      </c>
      <c r="K164" s="452">
        <v>11</v>
      </c>
      <c r="L164" s="449">
        <v>12</v>
      </c>
      <c r="M164" s="421"/>
      <c r="N164" s="704"/>
    </row>
    <row r="165" spans="1:14" s="384" customFormat="1" ht="183" customHeight="1">
      <c r="A165" s="469">
        <v>1</v>
      </c>
      <c r="B165" s="76" t="s">
        <v>374</v>
      </c>
      <c r="C165" s="38" t="s">
        <v>79</v>
      </c>
      <c r="D165" s="38">
        <v>200</v>
      </c>
      <c r="E165" s="71"/>
      <c r="F165" s="41"/>
      <c r="G165" s="136"/>
      <c r="H165" s="41"/>
      <c r="I165" s="41"/>
      <c r="J165" s="41"/>
      <c r="K165" s="152"/>
      <c r="L165" s="365"/>
      <c r="M165" s="587"/>
      <c r="N165" s="736"/>
    </row>
    <row r="166" spans="1:14" s="30" customFormat="1" ht="17.25" customHeight="1">
      <c r="A166" s="817" t="s">
        <v>57</v>
      </c>
      <c r="B166" s="818"/>
      <c r="C166" s="453"/>
      <c r="D166" s="468"/>
      <c r="E166" s="506"/>
      <c r="F166" s="509"/>
      <c r="G166" s="510"/>
      <c r="H166" s="511"/>
      <c r="I166" s="509"/>
      <c r="J166" s="505"/>
      <c r="K166" s="507"/>
      <c r="L166" s="508"/>
      <c r="M166" s="587"/>
      <c r="N166" s="707"/>
    </row>
    <row r="167" spans="1:14" s="30" customFormat="1" ht="39" customHeight="1">
      <c r="A167" s="830" t="s">
        <v>58</v>
      </c>
      <c r="B167" s="831"/>
      <c r="C167" s="831"/>
      <c r="D167" s="831"/>
      <c r="E167" s="831"/>
      <c r="F167" s="831"/>
      <c r="G167" s="831"/>
      <c r="H167" s="831"/>
      <c r="I167" s="692"/>
      <c r="J167" s="57"/>
      <c r="K167" s="57"/>
      <c r="L167" s="420"/>
      <c r="M167" s="589"/>
      <c r="N167" s="707"/>
    </row>
    <row r="168" spans="1:14" s="550" customFormat="1" ht="27.75" customHeight="1">
      <c r="A168" s="814" t="s">
        <v>323</v>
      </c>
      <c r="B168" s="815"/>
      <c r="C168" s="815"/>
      <c r="D168" s="815"/>
      <c r="E168" s="815"/>
      <c r="F168" s="815"/>
      <c r="G168" s="815"/>
      <c r="H168" s="815"/>
      <c r="I168" s="815"/>
      <c r="J168" s="815"/>
      <c r="K168" s="815"/>
      <c r="L168" s="816"/>
      <c r="M168" s="615"/>
      <c r="N168" s="731"/>
    </row>
    <row r="169" spans="1:14" s="332" customFormat="1" ht="27">
      <c r="A169" s="436" t="s">
        <v>25</v>
      </c>
      <c r="B169" s="436" t="s">
        <v>6</v>
      </c>
      <c r="C169" s="448" t="s">
        <v>7</v>
      </c>
      <c r="D169" s="437" t="s">
        <v>8</v>
      </c>
      <c r="E169" s="438" t="s">
        <v>9</v>
      </c>
      <c r="F169" s="439" t="s">
        <v>10</v>
      </c>
      <c r="G169" s="439" t="s">
        <v>11</v>
      </c>
      <c r="H169" s="439" t="s">
        <v>22</v>
      </c>
      <c r="I169" s="440" t="s">
        <v>12</v>
      </c>
      <c r="J169" s="440" t="s">
        <v>13</v>
      </c>
      <c r="K169" s="441" t="s">
        <v>14</v>
      </c>
      <c r="L169" s="440" t="s">
        <v>15</v>
      </c>
      <c r="M169" s="587"/>
      <c r="N169" s="703"/>
    </row>
    <row r="170" spans="1:14" s="23" customFormat="1" ht="12" customHeight="1">
      <c r="A170" s="449">
        <v>1</v>
      </c>
      <c r="B170" s="449">
        <v>2</v>
      </c>
      <c r="C170" s="449">
        <v>3</v>
      </c>
      <c r="D170" s="449">
        <v>4</v>
      </c>
      <c r="E170" s="450">
        <v>5</v>
      </c>
      <c r="F170" s="451">
        <v>6</v>
      </c>
      <c r="G170" s="449">
        <v>7</v>
      </c>
      <c r="H170" s="449" t="s">
        <v>16</v>
      </c>
      <c r="I170" s="449" t="s">
        <v>17</v>
      </c>
      <c r="J170" s="449">
        <v>10</v>
      </c>
      <c r="K170" s="452">
        <v>11</v>
      </c>
      <c r="L170" s="449">
        <v>12</v>
      </c>
      <c r="M170" s="589"/>
      <c r="N170" s="704"/>
    </row>
    <row r="171" spans="1:14" s="32" customFormat="1" ht="86.25" customHeight="1">
      <c r="A171" s="443">
        <v>1</v>
      </c>
      <c r="B171" s="121" t="s">
        <v>375</v>
      </c>
      <c r="C171" s="69" t="s">
        <v>39</v>
      </c>
      <c r="D171" s="69">
        <v>120</v>
      </c>
      <c r="E171" s="53"/>
      <c r="F171" s="84"/>
      <c r="G171" s="85"/>
      <c r="H171" s="84"/>
      <c r="I171" s="84"/>
      <c r="J171" s="86"/>
      <c r="K171" s="152"/>
      <c r="L171" s="365"/>
      <c r="M171" s="590"/>
      <c r="N171" s="706"/>
    </row>
    <row r="172" spans="1:14" s="30" customFormat="1" ht="17.25" customHeight="1">
      <c r="A172" s="817" t="s">
        <v>59</v>
      </c>
      <c r="B172" s="818"/>
      <c r="C172" s="453"/>
      <c r="D172" s="468"/>
      <c r="E172" s="506"/>
      <c r="F172" s="509"/>
      <c r="G172" s="510"/>
      <c r="H172" s="511"/>
      <c r="I172" s="509"/>
      <c r="J172" s="505"/>
      <c r="K172" s="507"/>
      <c r="L172" s="508"/>
      <c r="M172" s="592"/>
      <c r="N172" s="707"/>
    </row>
    <row r="173" spans="1:14" s="30" customFormat="1" ht="39" customHeight="1">
      <c r="A173" s="830" t="s">
        <v>178</v>
      </c>
      <c r="B173" s="831"/>
      <c r="C173" s="831"/>
      <c r="D173" s="831"/>
      <c r="E173" s="831"/>
      <c r="F173" s="831"/>
      <c r="G173" s="831"/>
      <c r="H173" s="831"/>
      <c r="I173" s="692"/>
      <c r="J173" s="57"/>
      <c r="K173" s="57"/>
      <c r="L173" s="420"/>
      <c r="M173" s="420"/>
      <c r="N173" s="707"/>
    </row>
    <row r="174" spans="1:14" s="362" customFormat="1" ht="27.75" customHeight="1">
      <c r="A174" s="822" t="s">
        <v>324</v>
      </c>
      <c r="B174" s="823"/>
      <c r="C174" s="823"/>
      <c r="D174" s="823"/>
      <c r="E174" s="823"/>
      <c r="F174" s="823"/>
      <c r="G174" s="823"/>
      <c r="H174" s="823"/>
      <c r="I174" s="823"/>
      <c r="J174" s="823"/>
      <c r="K174" s="823"/>
      <c r="L174" s="824"/>
      <c r="M174" s="610"/>
      <c r="N174" s="737"/>
    </row>
    <row r="175" spans="1:14" s="332" customFormat="1" ht="27">
      <c r="A175" s="436" t="s">
        <v>25</v>
      </c>
      <c r="B175" s="436" t="s">
        <v>6</v>
      </c>
      <c r="C175" s="448" t="s">
        <v>7</v>
      </c>
      <c r="D175" s="437" t="s">
        <v>8</v>
      </c>
      <c r="E175" s="438" t="s">
        <v>9</v>
      </c>
      <c r="F175" s="439" t="s">
        <v>10</v>
      </c>
      <c r="G175" s="439" t="s">
        <v>11</v>
      </c>
      <c r="H175" s="439" t="s">
        <v>22</v>
      </c>
      <c r="I175" s="440" t="s">
        <v>12</v>
      </c>
      <c r="J175" s="440" t="s">
        <v>13</v>
      </c>
      <c r="K175" s="441" t="s">
        <v>14</v>
      </c>
      <c r="L175" s="440" t="s">
        <v>15</v>
      </c>
      <c r="M175" s="587"/>
      <c r="N175" s="703"/>
    </row>
    <row r="176" spans="1:14" s="23" customFormat="1" ht="12" customHeight="1">
      <c r="A176" s="449">
        <v>1</v>
      </c>
      <c r="B176" s="449">
        <v>2</v>
      </c>
      <c r="C176" s="449">
        <v>3</v>
      </c>
      <c r="D176" s="449">
        <v>4</v>
      </c>
      <c r="E176" s="450">
        <v>5</v>
      </c>
      <c r="F176" s="451">
        <v>6</v>
      </c>
      <c r="G176" s="449">
        <v>7</v>
      </c>
      <c r="H176" s="449" t="s">
        <v>16</v>
      </c>
      <c r="I176" s="449" t="s">
        <v>17</v>
      </c>
      <c r="J176" s="449">
        <v>10</v>
      </c>
      <c r="K176" s="452">
        <v>11</v>
      </c>
      <c r="L176" s="449">
        <v>12</v>
      </c>
      <c r="M176" s="589"/>
      <c r="N176" s="704"/>
    </row>
    <row r="177" spans="1:14" s="25" customFormat="1" ht="77.25" customHeight="1">
      <c r="A177" s="470">
        <v>1</v>
      </c>
      <c r="B177" s="517" t="s">
        <v>376</v>
      </c>
      <c r="C177" s="10" t="s">
        <v>39</v>
      </c>
      <c r="D177" s="435">
        <v>11650</v>
      </c>
      <c r="E177" s="103"/>
      <c r="F177" s="84"/>
      <c r="G177" s="85"/>
      <c r="H177" s="84"/>
      <c r="I177" s="84"/>
      <c r="J177" s="130"/>
      <c r="K177" s="122"/>
      <c r="L177" s="54"/>
      <c r="M177" s="618"/>
      <c r="N177" s="706"/>
    </row>
    <row r="178" spans="1:14" s="30" customFormat="1" ht="17.25" customHeight="1">
      <c r="A178" s="817" t="s">
        <v>60</v>
      </c>
      <c r="B178" s="818"/>
      <c r="C178" s="453"/>
      <c r="D178" s="468"/>
      <c r="E178" s="506"/>
      <c r="F178" s="509"/>
      <c r="G178" s="510"/>
      <c r="H178" s="511"/>
      <c r="I178" s="509"/>
      <c r="J178" s="505"/>
      <c r="K178" s="507"/>
      <c r="L178" s="508"/>
      <c r="M178" s="592"/>
      <c r="N178" s="707"/>
    </row>
    <row r="179" spans="1:14" s="30" customFormat="1" ht="39" customHeight="1">
      <c r="A179" s="830" t="s">
        <v>207</v>
      </c>
      <c r="B179" s="831"/>
      <c r="C179" s="831"/>
      <c r="D179" s="831"/>
      <c r="E179" s="831"/>
      <c r="F179" s="831"/>
      <c r="G179" s="831"/>
      <c r="H179" s="831"/>
      <c r="I179" s="692"/>
      <c r="J179" s="57"/>
      <c r="K179" s="57"/>
      <c r="L179" s="420"/>
      <c r="M179" s="420"/>
      <c r="N179" s="707"/>
    </row>
    <row r="180" spans="1:14" s="385" customFormat="1" ht="57.75" customHeight="1">
      <c r="A180" s="856" t="s">
        <v>377</v>
      </c>
      <c r="B180" s="857"/>
      <c r="C180" s="857"/>
      <c r="D180" s="857"/>
      <c r="E180" s="857"/>
      <c r="F180" s="857"/>
      <c r="G180" s="857"/>
      <c r="H180" s="857"/>
      <c r="I180" s="857"/>
      <c r="J180" s="857"/>
      <c r="K180" s="857"/>
      <c r="L180" s="858"/>
      <c r="M180" s="619"/>
      <c r="N180" s="738"/>
    </row>
    <row r="181" spans="1:14" s="386" customFormat="1" ht="27">
      <c r="A181" s="471" t="s">
        <v>83</v>
      </c>
      <c r="B181" s="471" t="s">
        <v>6</v>
      </c>
      <c r="C181" s="448" t="s">
        <v>7</v>
      </c>
      <c r="D181" s="437" t="s">
        <v>8</v>
      </c>
      <c r="E181" s="472" t="s">
        <v>9</v>
      </c>
      <c r="F181" s="473" t="s">
        <v>10</v>
      </c>
      <c r="G181" s="473" t="s">
        <v>11</v>
      </c>
      <c r="H181" s="474" t="s">
        <v>22</v>
      </c>
      <c r="I181" s="437" t="s">
        <v>12</v>
      </c>
      <c r="J181" s="437" t="s">
        <v>84</v>
      </c>
      <c r="K181" s="463" t="s">
        <v>14</v>
      </c>
      <c r="L181" s="437" t="s">
        <v>15</v>
      </c>
      <c r="M181" s="620"/>
      <c r="N181" s="739"/>
    </row>
    <row r="182" spans="1:14" s="388" customFormat="1" ht="12" customHeight="1">
      <c r="A182" s="475">
        <v>1</v>
      </c>
      <c r="B182" s="475">
        <v>2</v>
      </c>
      <c r="C182" s="475">
        <v>3</v>
      </c>
      <c r="D182" s="475">
        <v>4</v>
      </c>
      <c r="E182" s="475">
        <v>5</v>
      </c>
      <c r="F182" s="475">
        <v>6</v>
      </c>
      <c r="G182" s="475">
        <v>7</v>
      </c>
      <c r="H182" s="475" t="s">
        <v>85</v>
      </c>
      <c r="I182" s="475" t="s">
        <v>17</v>
      </c>
      <c r="J182" s="475"/>
      <c r="K182" s="476">
        <v>9</v>
      </c>
      <c r="L182" s="475">
        <v>10</v>
      </c>
      <c r="M182" s="621"/>
      <c r="N182" s="740"/>
    </row>
    <row r="183" spans="1:14" s="78" customFormat="1" ht="24.75" customHeight="1">
      <c r="A183" s="466">
        <v>1</v>
      </c>
      <c r="B183" s="76" t="s">
        <v>277</v>
      </c>
      <c r="C183" s="60" t="s">
        <v>39</v>
      </c>
      <c r="D183" s="60">
        <v>24</v>
      </c>
      <c r="E183" s="71"/>
      <c r="F183" s="71"/>
      <c r="G183" s="77"/>
      <c r="H183" s="71"/>
      <c r="I183" s="71"/>
      <c r="J183" s="60"/>
      <c r="K183" s="93"/>
      <c r="L183" s="96"/>
      <c r="M183" s="621"/>
      <c r="N183" s="741"/>
    </row>
    <row r="184" spans="1:14" s="78" customFormat="1" ht="23.25" customHeight="1">
      <c r="A184" s="466">
        <v>2</v>
      </c>
      <c r="B184" s="76" t="s">
        <v>279</v>
      </c>
      <c r="C184" s="60" t="s">
        <v>39</v>
      </c>
      <c r="D184" s="60">
        <v>7</v>
      </c>
      <c r="E184" s="71"/>
      <c r="F184" s="71"/>
      <c r="G184" s="77"/>
      <c r="H184" s="71"/>
      <c r="I184" s="71"/>
      <c r="J184" s="60"/>
      <c r="K184" s="93"/>
      <c r="L184" s="96"/>
      <c r="M184" s="621"/>
      <c r="N184" s="741"/>
    </row>
    <row r="185" spans="1:14" s="482" customFormat="1" ht="23.25" customHeight="1">
      <c r="A185" s="466">
        <v>3</v>
      </c>
      <c r="B185" s="76" t="s">
        <v>280</v>
      </c>
      <c r="C185" s="478" t="s">
        <v>39</v>
      </c>
      <c r="D185" s="60">
        <v>5</v>
      </c>
      <c r="E185" s="71"/>
      <c r="F185" s="71"/>
      <c r="G185" s="77"/>
      <c r="H185" s="71"/>
      <c r="I185" s="71"/>
      <c r="J185" s="479"/>
      <c r="K185" s="480"/>
      <c r="L185" s="481"/>
      <c r="M185" s="622"/>
      <c r="N185" s="742"/>
    </row>
    <row r="186" spans="1:14" customFormat="1" ht="22.5" customHeight="1">
      <c r="A186" s="466">
        <v>4</v>
      </c>
      <c r="B186" s="76" t="s">
        <v>278</v>
      </c>
      <c r="C186" s="79" t="s">
        <v>39</v>
      </c>
      <c r="D186" s="81">
        <v>6</v>
      </c>
      <c r="E186" s="82"/>
      <c r="F186" s="71"/>
      <c r="G186" s="77"/>
      <c r="H186" s="71"/>
      <c r="I186" s="71"/>
      <c r="J186" s="175"/>
      <c r="K186" s="623"/>
      <c r="L186" s="175"/>
      <c r="M186" s="624"/>
      <c r="N186" s="743"/>
    </row>
    <row r="187" spans="1:14" customFormat="1" ht="21.75" customHeight="1">
      <c r="A187" s="466">
        <v>5</v>
      </c>
      <c r="B187" s="76" t="s">
        <v>281</v>
      </c>
      <c r="C187" s="79" t="s">
        <v>39</v>
      </c>
      <c r="D187" s="79">
        <v>7</v>
      </c>
      <c r="E187" s="80"/>
      <c r="F187" s="71"/>
      <c r="G187" s="77"/>
      <c r="H187" s="71"/>
      <c r="I187" s="71"/>
      <c r="J187" s="80"/>
      <c r="K187" s="176"/>
      <c r="L187" s="175"/>
      <c r="M187" s="624"/>
      <c r="N187" s="743"/>
    </row>
    <row r="188" spans="1:14" customFormat="1" ht="22.5" customHeight="1">
      <c r="A188" s="466">
        <v>6</v>
      </c>
      <c r="B188" s="76" t="s">
        <v>282</v>
      </c>
      <c r="C188" s="79" t="s">
        <v>39</v>
      </c>
      <c r="D188" s="81">
        <v>7</v>
      </c>
      <c r="E188" s="82"/>
      <c r="F188" s="71"/>
      <c r="G188" s="77"/>
      <c r="H188" s="71"/>
      <c r="I188" s="71"/>
      <c r="J188" s="177"/>
      <c r="K188" s="178"/>
      <c r="L188" s="175"/>
      <c r="M188" s="624"/>
      <c r="N188" s="743"/>
    </row>
    <row r="189" spans="1:14" customFormat="1" ht="21.75" customHeight="1">
      <c r="A189" s="466">
        <v>7</v>
      </c>
      <c r="B189" s="76" t="s">
        <v>283</v>
      </c>
      <c r="C189" s="79" t="s">
        <v>39</v>
      </c>
      <c r="D189" s="389">
        <v>7</v>
      </c>
      <c r="E189" s="390"/>
      <c r="F189" s="71"/>
      <c r="G189" s="77"/>
      <c r="H189" s="71"/>
      <c r="I189" s="71"/>
      <c r="J189" s="177"/>
      <c r="K189" s="178"/>
      <c r="L189" s="175"/>
      <c r="M189" s="624"/>
      <c r="N189" s="743"/>
    </row>
    <row r="190" spans="1:14" customFormat="1" ht="24" customHeight="1">
      <c r="A190" s="466">
        <v>8</v>
      </c>
      <c r="B190" s="76" t="s">
        <v>284</v>
      </c>
      <c r="C190" s="79" t="s">
        <v>39</v>
      </c>
      <c r="D190" s="389">
        <v>7</v>
      </c>
      <c r="E190" s="390"/>
      <c r="F190" s="71"/>
      <c r="G190" s="77"/>
      <c r="H190" s="71"/>
      <c r="I190" s="71"/>
      <c r="J190" s="177"/>
      <c r="K190" s="178"/>
      <c r="L190" s="175"/>
      <c r="M190" s="624"/>
      <c r="N190" s="743"/>
    </row>
    <row r="191" spans="1:14" customFormat="1" ht="21.75" customHeight="1">
      <c r="A191" s="466">
        <v>9</v>
      </c>
      <c r="B191" s="76" t="s">
        <v>285</v>
      </c>
      <c r="C191" s="79" t="s">
        <v>39</v>
      </c>
      <c r="D191" s="389">
        <v>8</v>
      </c>
      <c r="E191" s="390"/>
      <c r="F191" s="71"/>
      <c r="G191" s="77"/>
      <c r="H191" s="71"/>
      <c r="I191" s="71"/>
      <c r="J191" s="177"/>
      <c r="K191" s="178"/>
      <c r="L191" s="175"/>
      <c r="M191" s="624"/>
      <c r="N191" s="743"/>
    </row>
    <row r="192" spans="1:14" customFormat="1" ht="21" customHeight="1">
      <c r="A192" s="466">
        <v>10</v>
      </c>
      <c r="B192" s="76" t="s">
        <v>286</v>
      </c>
      <c r="C192" s="79" t="s">
        <v>39</v>
      </c>
      <c r="D192" s="389">
        <v>10</v>
      </c>
      <c r="E192" s="390"/>
      <c r="F192" s="71"/>
      <c r="G192" s="77"/>
      <c r="H192" s="71"/>
      <c r="I192" s="71"/>
      <c r="J192" s="177"/>
      <c r="K192" s="178"/>
      <c r="L192" s="175"/>
      <c r="M192" s="624"/>
      <c r="N192" s="743"/>
    </row>
    <row r="193" spans="1:14" customFormat="1" ht="21.75" customHeight="1">
      <c r="A193" s="466">
        <v>11</v>
      </c>
      <c r="B193" s="76" t="s">
        <v>287</v>
      </c>
      <c r="C193" s="79" t="s">
        <v>39</v>
      </c>
      <c r="D193" s="389">
        <v>7</v>
      </c>
      <c r="E193" s="390"/>
      <c r="F193" s="71"/>
      <c r="G193" s="77"/>
      <c r="H193" s="71"/>
      <c r="I193" s="71"/>
      <c r="J193" s="177"/>
      <c r="K193" s="178"/>
      <c r="L193" s="175"/>
      <c r="M193" s="624"/>
      <c r="N193" s="743"/>
    </row>
    <row r="194" spans="1:14" s="30" customFormat="1" ht="17.25" customHeight="1">
      <c r="A194" s="817" t="s">
        <v>160</v>
      </c>
      <c r="B194" s="818"/>
      <c r="C194" s="453"/>
      <c r="D194" s="468"/>
      <c r="E194" s="506"/>
      <c r="F194" s="509"/>
      <c r="G194" s="510"/>
      <c r="H194" s="511"/>
      <c r="I194" s="509"/>
      <c r="J194" s="505"/>
      <c r="K194" s="507"/>
      <c r="L194" s="508"/>
      <c r="M194" s="592"/>
      <c r="N194" s="707"/>
    </row>
    <row r="195" spans="1:14" s="30" customFormat="1" ht="39" customHeight="1">
      <c r="A195" s="830" t="s">
        <v>208</v>
      </c>
      <c r="B195" s="831"/>
      <c r="C195" s="831"/>
      <c r="D195" s="831"/>
      <c r="E195" s="831"/>
      <c r="F195" s="831"/>
      <c r="G195" s="831"/>
      <c r="H195" s="831"/>
      <c r="I195" s="692"/>
      <c r="J195" s="57"/>
      <c r="K195" s="57"/>
      <c r="L195" s="420"/>
      <c r="M195" s="420"/>
      <c r="N195" s="707"/>
    </row>
    <row r="196" spans="1:14" s="553" customFormat="1" ht="30.75" customHeight="1">
      <c r="A196" s="850" t="s">
        <v>349</v>
      </c>
      <c r="B196" s="851"/>
      <c r="C196" s="851"/>
      <c r="D196" s="851"/>
      <c r="E196" s="851"/>
      <c r="F196" s="851"/>
      <c r="G196" s="851"/>
      <c r="H196" s="851"/>
      <c r="I196" s="851"/>
      <c r="J196" s="851"/>
      <c r="K196" s="851"/>
      <c r="L196" s="852"/>
      <c r="M196" s="625"/>
      <c r="N196" s="744"/>
    </row>
    <row r="197" spans="1:14" s="386" customFormat="1" ht="27">
      <c r="A197" s="471" t="s">
        <v>83</v>
      </c>
      <c r="B197" s="471" t="s">
        <v>6</v>
      </c>
      <c r="C197" s="448" t="s">
        <v>7</v>
      </c>
      <c r="D197" s="437" t="s">
        <v>8</v>
      </c>
      <c r="E197" s="472" t="s">
        <v>9</v>
      </c>
      <c r="F197" s="473" t="s">
        <v>10</v>
      </c>
      <c r="G197" s="473" t="s">
        <v>11</v>
      </c>
      <c r="H197" s="474" t="s">
        <v>22</v>
      </c>
      <c r="I197" s="437" t="s">
        <v>12</v>
      </c>
      <c r="J197" s="437" t="s">
        <v>84</v>
      </c>
      <c r="K197" s="463" t="s">
        <v>14</v>
      </c>
      <c r="L197" s="437" t="s">
        <v>15</v>
      </c>
      <c r="M197" s="620"/>
      <c r="N197" s="739"/>
    </row>
    <row r="198" spans="1:14" s="388" customFormat="1" ht="12" customHeight="1">
      <c r="A198" s="475">
        <v>1</v>
      </c>
      <c r="B198" s="475">
        <v>2</v>
      </c>
      <c r="C198" s="475">
        <v>3</v>
      </c>
      <c r="D198" s="475">
        <v>4</v>
      </c>
      <c r="E198" s="475">
        <v>5</v>
      </c>
      <c r="F198" s="475">
        <v>6</v>
      </c>
      <c r="G198" s="475">
        <v>7</v>
      </c>
      <c r="H198" s="475" t="s">
        <v>85</v>
      </c>
      <c r="I198" s="475" t="s">
        <v>17</v>
      </c>
      <c r="J198" s="475"/>
      <c r="K198" s="476">
        <v>9</v>
      </c>
      <c r="L198" s="475">
        <v>10</v>
      </c>
      <c r="M198" s="621"/>
      <c r="N198" s="740"/>
    </row>
    <row r="199" spans="1:14" customFormat="1" ht="21" customHeight="1">
      <c r="A199" s="453">
        <v>1</v>
      </c>
      <c r="B199" s="76" t="s">
        <v>288</v>
      </c>
      <c r="C199" s="38" t="s">
        <v>86</v>
      </c>
      <c r="D199" s="38">
        <v>100</v>
      </c>
      <c r="E199" s="41"/>
      <c r="F199" s="41"/>
      <c r="G199" s="136"/>
      <c r="H199" s="41"/>
      <c r="I199" s="41"/>
      <c r="J199" s="180"/>
      <c r="K199" s="391"/>
      <c r="L199" s="392"/>
      <c r="M199" s="626"/>
      <c r="N199" s="743"/>
    </row>
    <row r="200" spans="1:14" s="83" customFormat="1" ht="41.25" customHeight="1">
      <c r="A200" s="453">
        <v>2</v>
      </c>
      <c r="B200" s="76" t="s">
        <v>289</v>
      </c>
      <c r="C200" s="38" t="s">
        <v>86</v>
      </c>
      <c r="D200" s="60">
        <v>6</v>
      </c>
      <c r="E200" s="71"/>
      <c r="F200" s="41"/>
      <c r="G200" s="136"/>
      <c r="H200" s="41"/>
      <c r="I200" s="41"/>
      <c r="J200" s="180"/>
      <c r="K200" s="393"/>
      <c r="L200" s="394"/>
      <c r="M200" s="627"/>
      <c r="N200" s="745"/>
    </row>
    <row r="201" spans="1:14" s="16" customFormat="1" ht="19.5" customHeight="1">
      <c r="A201" s="453">
        <v>3</v>
      </c>
      <c r="B201" s="76" t="s">
        <v>290</v>
      </c>
      <c r="C201" s="141" t="s">
        <v>86</v>
      </c>
      <c r="D201" s="141">
        <v>6</v>
      </c>
      <c r="E201" s="320"/>
      <c r="F201" s="41"/>
      <c r="G201" s="136"/>
      <c r="H201" s="41"/>
      <c r="I201" s="41"/>
      <c r="J201" s="180"/>
      <c r="K201" s="391"/>
      <c r="L201" s="141"/>
      <c r="M201" s="628"/>
      <c r="N201" s="720"/>
    </row>
    <row r="202" spans="1:14" s="16" customFormat="1" ht="19.5" customHeight="1">
      <c r="A202" s="453">
        <v>4</v>
      </c>
      <c r="B202" s="76" t="s">
        <v>291</v>
      </c>
      <c r="C202" s="396" t="s">
        <v>39</v>
      </c>
      <c r="D202" s="141">
        <v>10</v>
      </c>
      <c r="E202" s="320"/>
      <c r="F202" s="41"/>
      <c r="G202" s="136"/>
      <c r="H202" s="41"/>
      <c r="I202" s="41"/>
      <c r="J202" s="41"/>
      <c r="K202" s="391"/>
      <c r="L202" s="141"/>
      <c r="M202" s="628"/>
      <c r="N202" s="720"/>
    </row>
    <row r="203" spans="1:14" s="16" customFormat="1" ht="31.5" customHeight="1">
      <c r="A203" s="453">
        <v>5</v>
      </c>
      <c r="B203" s="76" t="s">
        <v>292</v>
      </c>
      <c r="C203" s="396" t="s">
        <v>86</v>
      </c>
      <c r="D203" s="141">
        <v>2</v>
      </c>
      <c r="E203" s="320"/>
      <c r="F203" s="41"/>
      <c r="G203" s="136"/>
      <c r="H203" s="41"/>
      <c r="I203" s="41"/>
      <c r="J203" s="180"/>
      <c r="K203" s="393"/>
      <c r="L203" s="141"/>
      <c r="M203" s="628"/>
      <c r="N203" s="720"/>
    </row>
    <row r="204" spans="1:14" s="16" customFormat="1" ht="40.5" customHeight="1">
      <c r="A204" s="453">
        <v>6</v>
      </c>
      <c r="B204" s="76" t="s">
        <v>293</v>
      </c>
      <c r="C204" s="396" t="s">
        <v>86</v>
      </c>
      <c r="D204" s="141">
        <v>2</v>
      </c>
      <c r="E204" s="320"/>
      <c r="F204" s="41"/>
      <c r="G204" s="136"/>
      <c r="H204" s="41"/>
      <c r="I204" s="41"/>
      <c r="J204" s="180"/>
      <c r="K204" s="393"/>
      <c r="L204" s="141"/>
      <c r="M204" s="628"/>
      <c r="N204" s="720"/>
    </row>
    <row r="205" spans="1:14" s="16" customFormat="1" ht="21.75" customHeight="1">
      <c r="A205" s="453">
        <v>7</v>
      </c>
      <c r="B205" s="76" t="s">
        <v>294</v>
      </c>
      <c r="C205" s="396" t="s">
        <v>86</v>
      </c>
      <c r="D205" s="141">
        <v>2</v>
      </c>
      <c r="E205" s="320"/>
      <c r="F205" s="41"/>
      <c r="G205" s="136"/>
      <c r="H205" s="41"/>
      <c r="I205" s="41"/>
      <c r="J205" s="41"/>
      <c r="K205" s="391"/>
      <c r="L205" s="141"/>
      <c r="M205" s="628"/>
      <c r="N205" s="720"/>
    </row>
    <row r="206" spans="1:14" s="16" customFormat="1" ht="40.5" customHeight="1">
      <c r="A206" s="453">
        <v>8</v>
      </c>
      <c r="B206" s="76" t="s">
        <v>295</v>
      </c>
      <c r="C206" s="396" t="s">
        <v>86</v>
      </c>
      <c r="D206" s="141">
        <v>1</v>
      </c>
      <c r="E206" s="320"/>
      <c r="F206" s="41"/>
      <c r="G206" s="136"/>
      <c r="H206" s="41"/>
      <c r="I206" s="41"/>
      <c r="J206" s="180"/>
      <c r="K206" s="393"/>
      <c r="L206" s="141"/>
      <c r="M206" s="628"/>
      <c r="N206" s="720"/>
    </row>
    <row r="207" spans="1:14" s="16" customFormat="1" ht="27.75" customHeight="1">
      <c r="A207" s="453">
        <v>9</v>
      </c>
      <c r="B207" s="76" t="s">
        <v>161</v>
      </c>
      <c r="C207" s="396" t="s">
        <v>39</v>
      </c>
      <c r="D207" s="141">
        <v>20</v>
      </c>
      <c r="E207" s="320"/>
      <c r="F207" s="41"/>
      <c r="G207" s="136"/>
      <c r="H207" s="41"/>
      <c r="I207" s="41"/>
      <c r="J207" s="41"/>
      <c r="K207" s="397"/>
      <c r="L207" s="141"/>
      <c r="M207" s="628"/>
      <c r="N207" s="720"/>
    </row>
    <row r="208" spans="1:14" s="16" customFormat="1" ht="13.5">
      <c r="A208" s="453">
        <v>10</v>
      </c>
      <c r="B208" s="76" t="s">
        <v>162</v>
      </c>
      <c r="C208" s="396" t="s">
        <v>39</v>
      </c>
      <c r="D208" s="141">
        <v>6</v>
      </c>
      <c r="E208" s="320"/>
      <c r="F208" s="41"/>
      <c r="G208" s="136"/>
      <c r="H208" s="41"/>
      <c r="I208" s="41"/>
      <c r="J208" s="41"/>
      <c r="K208" s="393"/>
      <c r="L208" s="141"/>
      <c r="M208" s="628"/>
      <c r="N208" s="720"/>
    </row>
    <row r="209" spans="1:14" s="16" customFormat="1" ht="13.5">
      <c r="A209" s="453">
        <v>11</v>
      </c>
      <c r="B209" s="76" t="s">
        <v>163</v>
      </c>
      <c r="C209" s="396" t="s">
        <v>39</v>
      </c>
      <c r="D209" s="141">
        <v>2</v>
      </c>
      <c r="E209" s="320"/>
      <c r="F209" s="41"/>
      <c r="G209" s="136"/>
      <c r="H209" s="41"/>
      <c r="I209" s="41"/>
      <c r="J209" s="41"/>
      <c r="K209" s="393"/>
      <c r="L209" s="141"/>
      <c r="M209" s="628"/>
      <c r="N209" s="720"/>
    </row>
    <row r="210" spans="1:14" s="16" customFormat="1" ht="13.5">
      <c r="A210" s="453">
        <v>12</v>
      </c>
      <c r="B210" s="76" t="s">
        <v>164</v>
      </c>
      <c r="C210" s="396" t="s">
        <v>39</v>
      </c>
      <c r="D210" s="141">
        <v>10</v>
      </c>
      <c r="E210" s="320"/>
      <c r="F210" s="41"/>
      <c r="G210" s="136"/>
      <c r="H210" s="41"/>
      <c r="I210" s="41"/>
      <c r="J210" s="41"/>
      <c r="K210" s="393"/>
      <c r="L210" s="141"/>
      <c r="M210" s="628"/>
      <c r="N210" s="720"/>
    </row>
    <row r="211" spans="1:14" s="16" customFormat="1" ht="13.5">
      <c r="A211" s="453">
        <v>13</v>
      </c>
      <c r="B211" s="76" t="s">
        <v>165</v>
      </c>
      <c r="C211" s="396" t="s">
        <v>39</v>
      </c>
      <c r="D211" s="141">
        <v>8</v>
      </c>
      <c r="E211" s="320"/>
      <c r="F211" s="41"/>
      <c r="G211" s="136"/>
      <c r="H211" s="41"/>
      <c r="I211" s="41"/>
      <c r="J211" s="41"/>
      <c r="K211" s="393"/>
      <c r="L211" s="141"/>
      <c r="M211" s="628"/>
      <c r="N211" s="720"/>
    </row>
    <row r="212" spans="1:14" s="16" customFormat="1" ht="24.75" customHeight="1">
      <c r="A212" s="453">
        <v>14</v>
      </c>
      <c r="B212" s="76" t="s">
        <v>166</v>
      </c>
      <c r="C212" s="396" t="s">
        <v>39</v>
      </c>
      <c r="D212" s="141">
        <v>8</v>
      </c>
      <c r="E212" s="320"/>
      <c r="F212" s="41"/>
      <c r="G212" s="136"/>
      <c r="H212" s="41"/>
      <c r="I212" s="41"/>
      <c r="J212" s="41"/>
      <c r="K212" s="391"/>
      <c r="L212" s="141"/>
      <c r="M212" s="628"/>
      <c r="N212" s="720"/>
    </row>
    <row r="213" spans="1:14" s="16" customFormat="1" ht="13.5">
      <c r="A213" s="453">
        <v>15</v>
      </c>
      <c r="B213" s="76" t="s">
        <v>167</v>
      </c>
      <c r="C213" s="396" t="s">
        <v>39</v>
      </c>
      <c r="D213" s="141">
        <v>8</v>
      </c>
      <c r="E213" s="320"/>
      <c r="F213" s="41"/>
      <c r="G213" s="136"/>
      <c r="H213" s="41"/>
      <c r="I213" s="41"/>
      <c r="J213" s="41"/>
      <c r="K213" s="393"/>
      <c r="L213" s="141"/>
      <c r="M213" s="628"/>
      <c r="N213" s="720"/>
    </row>
    <row r="214" spans="1:14" s="16" customFormat="1" ht="45" customHeight="1">
      <c r="A214" s="453">
        <v>16</v>
      </c>
      <c r="B214" s="76" t="s">
        <v>296</v>
      </c>
      <c r="C214" s="396" t="s">
        <v>39</v>
      </c>
      <c r="D214" s="141">
        <v>40</v>
      </c>
      <c r="E214" s="320"/>
      <c r="F214" s="41"/>
      <c r="G214" s="136"/>
      <c r="H214" s="41"/>
      <c r="I214" s="41"/>
      <c r="J214" s="41"/>
      <c r="K214" s="393"/>
      <c r="L214" s="141"/>
      <c r="M214" s="628"/>
      <c r="N214" s="720"/>
    </row>
    <row r="215" spans="1:14" s="16" customFormat="1" ht="32.25" customHeight="1">
      <c r="A215" s="453">
        <v>17</v>
      </c>
      <c r="B215" s="395" t="s">
        <v>297</v>
      </c>
      <c r="C215" s="396" t="s">
        <v>39</v>
      </c>
      <c r="D215" s="141">
        <v>20</v>
      </c>
      <c r="E215" s="320"/>
      <c r="F215" s="41"/>
      <c r="G215" s="136"/>
      <c r="H215" s="41"/>
      <c r="I215" s="41"/>
      <c r="J215" s="41"/>
      <c r="K215" s="393"/>
      <c r="L215" s="141"/>
      <c r="M215" s="628"/>
      <c r="N215" s="720"/>
    </row>
    <row r="216" spans="1:14" s="16" customFormat="1" ht="21.75" customHeight="1">
      <c r="A216" s="453">
        <v>18</v>
      </c>
      <c r="B216" s="685" t="s">
        <v>168</v>
      </c>
      <c r="C216" s="396" t="s">
        <v>39</v>
      </c>
      <c r="D216" s="141">
        <v>3</v>
      </c>
      <c r="E216" s="320"/>
      <c r="F216" s="41"/>
      <c r="G216" s="136"/>
      <c r="H216" s="41"/>
      <c r="I216" s="41"/>
      <c r="J216" s="41"/>
      <c r="K216" s="391"/>
      <c r="L216" s="141"/>
      <c r="M216" s="628"/>
      <c r="N216" s="720"/>
    </row>
    <row r="217" spans="1:14" s="16" customFormat="1" ht="13.5">
      <c r="A217" s="453">
        <v>19</v>
      </c>
      <c r="B217" s="395" t="s">
        <v>298</v>
      </c>
      <c r="C217" s="396" t="s">
        <v>39</v>
      </c>
      <c r="D217" s="141">
        <v>20</v>
      </c>
      <c r="E217" s="320"/>
      <c r="F217" s="41"/>
      <c r="G217" s="136"/>
      <c r="H217" s="41"/>
      <c r="I217" s="41"/>
      <c r="J217" s="41"/>
      <c r="K217" s="393"/>
      <c r="L217" s="141"/>
      <c r="M217" s="628"/>
      <c r="N217" s="720"/>
    </row>
    <row r="218" spans="1:14" s="16" customFormat="1" ht="57" customHeight="1">
      <c r="A218" s="453">
        <v>20</v>
      </c>
      <c r="B218" s="395" t="s">
        <v>299</v>
      </c>
      <c r="C218" s="396" t="s">
        <v>39</v>
      </c>
      <c r="D218" s="141">
        <v>5</v>
      </c>
      <c r="E218" s="320"/>
      <c r="F218" s="41"/>
      <c r="G218" s="136"/>
      <c r="H218" s="41"/>
      <c r="I218" s="41"/>
      <c r="J218" s="41"/>
      <c r="K218" s="393"/>
      <c r="L218" s="141"/>
      <c r="M218" s="628"/>
      <c r="N218" s="720"/>
    </row>
    <row r="219" spans="1:14" s="16" customFormat="1" ht="32.25" customHeight="1">
      <c r="A219" s="453">
        <v>21</v>
      </c>
      <c r="B219" s="395" t="s">
        <v>169</v>
      </c>
      <c r="C219" s="396" t="s">
        <v>39</v>
      </c>
      <c r="D219" s="141">
        <v>20</v>
      </c>
      <c r="E219" s="320"/>
      <c r="F219" s="41"/>
      <c r="G219" s="136"/>
      <c r="H219" s="41"/>
      <c r="I219" s="41"/>
      <c r="J219" s="41"/>
      <c r="K219" s="393"/>
      <c r="L219" s="141"/>
      <c r="M219" s="628"/>
      <c r="N219" s="720"/>
    </row>
    <row r="220" spans="1:14" s="16" customFormat="1" ht="33.75" customHeight="1">
      <c r="A220" s="453">
        <v>22</v>
      </c>
      <c r="B220" s="395" t="s">
        <v>170</v>
      </c>
      <c r="C220" s="396" t="s">
        <v>39</v>
      </c>
      <c r="D220" s="141">
        <v>10</v>
      </c>
      <c r="E220" s="320"/>
      <c r="F220" s="41"/>
      <c r="G220" s="136"/>
      <c r="H220" s="41"/>
      <c r="I220" s="41"/>
      <c r="J220" s="41"/>
      <c r="K220" s="391"/>
      <c r="L220" s="141"/>
      <c r="M220" s="628"/>
      <c r="N220" s="720"/>
    </row>
    <row r="221" spans="1:14" s="16" customFormat="1" ht="25.5" customHeight="1">
      <c r="A221" s="453">
        <v>23</v>
      </c>
      <c r="B221" s="395" t="s">
        <v>300</v>
      </c>
      <c r="C221" s="396" t="s">
        <v>39</v>
      </c>
      <c r="D221" s="141">
        <v>8</v>
      </c>
      <c r="E221" s="320"/>
      <c r="F221" s="41"/>
      <c r="G221" s="136"/>
      <c r="H221" s="41"/>
      <c r="I221" s="41"/>
      <c r="J221" s="41"/>
      <c r="K221" s="391"/>
      <c r="L221" s="141"/>
      <c r="M221" s="628"/>
      <c r="N221" s="720"/>
    </row>
    <row r="222" spans="1:14" s="16" customFormat="1" ht="42.75" customHeight="1">
      <c r="A222" s="453">
        <v>24</v>
      </c>
      <c r="B222" s="395" t="s">
        <v>301</v>
      </c>
      <c r="C222" s="396" t="s">
        <v>39</v>
      </c>
      <c r="D222" s="141">
        <v>10</v>
      </c>
      <c r="E222" s="320"/>
      <c r="F222" s="41"/>
      <c r="G222" s="136"/>
      <c r="H222" s="41"/>
      <c r="I222" s="41"/>
      <c r="J222" s="41"/>
      <c r="K222" s="393"/>
      <c r="L222" s="141"/>
      <c r="M222" s="628"/>
      <c r="N222" s="720"/>
    </row>
    <row r="223" spans="1:14" s="16" customFormat="1" ht="45.75" customHeight="1">
      <c r="A223" s="453">
        <v>25</v>
      </c>
      <c r="B223" s="395" t="s">
        <v>302</v>
      </c>
      <c r="C223" s="396" t="s">
        <v>39</v>
      </c>
      <c r="D223" s="141">
        <v>2</v>
      </c>
      <c r="E223" s="320"/>
      <c r="F223" s="41"/>
      <c r="G223" s="136"/>
      <c r="H223" s="41"/>
      <c r="I223" s="41"/>
      <c r="J223" s="41"/>
      <c r="K223" s="393"/>
      <c r="L223" s="141"/>
      <c r="M223" s="628"/>
      <c r="N223" s="720"/>
    </row>
    <row r="224" spans="1:14" s="16" customFormat="1" ht="13.5">
      <c r="A224" s="453">
        <v>26</v>
      </c>
      <c r="B224" s="395" t="s">
        <v>303</v>
      </c>
      <c r="C224" s="396" t="s">
        <v>39</v>
      </c>
      <c r="D224" s="141">
        <v>1</v>
      </c>
      <c r="E224" s="320"/>
      <c r="F224" s="41"/>
      <c r="G224" s="136"/>
      <c r="H224" s="41"/>
      <c r="I224" s="41"/>
      <c r="J224" s="41"/>
      <c r="K224" s="393"/>
      <c r="L224" s="141"/>
      <c r="M224" s="628"/>
      <c r="N224" s="720"/>
    </row>
    <row r="225" spans="1:14" s="16" customFormat="1" ht="42.75" customHeight="1">
      <c r="A225" s="453">
        <v>27</v>
      </c>
      <c r="B225" s="395" t="s">
        <v>304</v>
      </c>
      <c r="C225" s="396" t="s">
        <v>39</v>
      </c>
      <c r="D225" s="141">
        <v>1</v>
      </c>
      <c r="E225" s="320"/>
      <c r="F225" s="41"/>
      <c r="G225" s="136"/>
      <c r="H225" s="41"/>
      <c r="I225" s="41"/>
      <c r="J225" s="41"/>
      <c r="K225" s="391"/>
      <c r="L225" s="141"/>
      <c r="M225" s="628"/>
      <c r="N225" s="720"/>
    </row>
    <row r="226" spans="1:14" s="16" customFormat="1" ht="13.5">
      <c r="A226" s="453">
        <v>28</v>
      </c>
      <c r="B226" s="395" t="s">
        <v>305</v>
      </c>
      <c r="C226" s="396" t="s">
        <v>39</v>
      </c>
      <c r="D226" s="141">
        <v>8</v>
      </c>
      <c r="E226" s="320"/>
      <c r="F226" s="41"/>
      <c r="G226" s="136"/>
      <c r="H226" s="41"/>
      <c r="I226" s="41"/>
      <c r="J226" s="41"/>
      <c r="K226" s="393"/>
      <c r="L226" s="141"/>
      <c r="M226" s="628"/>
      <c r="N226" s="720"/>
    </row>
    <row r="227" spans="1:14" s="16" customFormat="1" ht="38.25">
      <c r="A227" s="453">
        <v>29</v>
      </c>
      <c r="B227" s="395" t="s">
        <v>398</v>
      </c>
      <c r="C227" s="396" t="s">
        <v>39</v>
      </c>
      <c r="D227" s="141">
        <v>3</v>
      </c>
      <c r="E227" s="320"/>
      <c r="F227" s="41"/>
      <c r="G227" s="136"/>
      <c r="H227" s="41"/>
      <c r="I227" s="41"/>
      <c r="J227" s="41"/>
      <c r="K227" s="393"/>
      <c r="L227" s="141"/>
      <c r="M227" s="592" t="s">
        <v>399</v>
      </c>
      <c r="N227" s="720"/>
    </row>
    <row r="228" spans="1:14" s="30" customFormat="1" ht="17.25" customHeight="1">
      <c r="A228" s="817" t="s">
        <v>209</v>
      </c>
      <c r="B228" s="818"/>
      <c r="C228" s="453"/>
      <c r="D228" s="468"/>
      <c r="E228" s="506"/>
      <c r="F228" s="509"/>
      <c r="G228" s="510"/>
      <c r="H228" s="511"/>
      <c r="I228" s="509"/>
      <c r="J228" s="505"/>
      <c r="K228" s="507"/>
      <c r="L228" s="508"/>
      <c r="M228" s="592"/>
      <c r="N228" s="707"/>
    </row>
    <row r="229" spans="1:14" s="30" customFormat="1" ht="39" customHeight="1">
      <c r="A229" s="830" t="s">
        <v>210</v>
      </c>
      <c r="B229" s="831"/>
      <c r="C229" s="831"/>
      <c r="D229" s="831"/>
      <c r="E229" s="831"/>
      <c r="F229" s="831"/>
      <c r="G229" s="831"/>
      <c r="H229" s="831"/>
      <c r="I229" s="692"/>
      <c r="J229" s="57"/>
      <c r="K229" s="57"/>
      <c r="L229" s="420"/>
      <c r="M229" s="420"/>
      <c r="N229" s="707"/>
    </row>
    <row r="230" spans="1:14" s="553" customFormat="1" ht="27" customHeight="1">
      <c r="A230" s="850" t="s">
        <v>325</v>
      </c>
      <c r="B230" s="851"/>
      <c r="C230" s="851"/>
      <c r="D230" s="851"/>
      <c r="E230" s="851"/>
      <c r="F230" s="851"/>
      <c r="G230" s="851"/>
      <c r="H230" s="851"/>
      <c r="I230" s="851"/>
      <c r="J230" s="851"/>
      <c r="K230" s="851"/>
      <c r="L230" s="852"/>
      <c r="M230" s="625"/>
      <c r="N230" s="744"/>
    </row>
    <row r="231" spans="1:14" s="386" customFormat="1" ht="27">
      <c r="A231" s="471" t="s">
        <v>83</v>
      </c>
      <c r="B231" s="471" t="s">
        <v>6</v>
      </c>
      <c r="C231" s="448" t="s">
        <v>7</v>
      </c>
      <c r="D231" s="437" t="s">
        <v>8</v>
      </c>
      <c r="E231" s="472" t="s">
        <v>9</v>
      </c>
      <c r="F231" s="473" t="s">
        <v>10</v>
      </c>
      <c r="G231" s="473" t="s">
        <v>11</v>
      </c>
      <c r="H231" s="474" t="s">
        <v>22</v>
      </c>
      <c r="I231" s="437" t="s">
        <v>12</v>
      </c>
      <c r="J231" s="437" t="s">
        <v>84</v>
      </c>
      <c r="K231" s="463" t="s">
        <v>14</v>
      </c>
      <c r="L231" s="437" t="s">
        <v>15</v>
      </c>
      <c r="M231" s="620"/>
      <c r="N231" s="739"/>
    </row>
    <row r="232" spans="1:14" s="388" customFormat="1" ht="12" customHeight="1">
      <c r="A232" s="475">
        <v>1</v>
      </c>
      <c r="B232" s="475">
        <v>2</v>
      </c>
      <c r="C232" s="475">
        <v>3</v>
      </c>
      <c r="D232" s="475">
        <v>4</v>
      </c>
      <c r="E232" s="475">
        <v>5</v>
      </c>
      <c r="F232" s="475">
        <v>6</v>
      </c>
      <c r="G232" s="475">
        <v>7</v>
      </c>
      <c r="H232" s="475" t="s">
        <v>85</v>
      </c>
      <c r="I232" s="475" t="s">
        <v>17</v>
      </c>
      <c r="J232" s="475"/>
      <c r="K232" s="476">
        <v>9</v>
      </c>
      <c r="L232" s="475">
        <v>10</v>
      </c>
      <c r="M232" s="621"/>
      <c r="N232" s="740"/>
    </row>
    <row r="233" spans="1:14" s="388" customFormat="1" ht="30" customHeight="1">
      <c r="A233" s="469">
        <v>1</v>
      </c>
      <c r="B233" s="395" t="s">
        <v>306</v>
      </c>
      <c r="C233" s="396" t="s">
        <v>39</v>
      </c>
      <c r="D233" s="141">
        <v>1000</v>
      </c>
      <c r="E233" s="320"/>
      <c r="F233" s="41"/>
      <c r="G233" s="136"/>
      <c r="H233" s="41"/>
      <c r="I233" s="41"/>
      <c r="J233" s="41"/>
      <c r="K233" s="393"/>
      <c r="L233" s="141"/>
      <c r="M233" s="621"/>
      <c r="N233" s="740"/>
    </row>
    <row r="234" spans="1:14" s="30" customFormat="1" ht="17.25" customHeight="1">
      <c r="A234" s="817" t="s">
        <v>171</v>
      </c>
      <c r="B234" s="818"/>
      <c r="C234" s="453"/>
      <c r="D234" s="468"/>
      <c r="E234" s="506"/>
      <c r="F234" s="509"/>
      <c r="G234" s="510"/>
      <c r="H234" s="511"/>
      <c r="I234" s="509"/>
      <c r="J234" s="505"/>
      <c r="K234" s="507"/>
      <c r="L234" s="508"/>
      <c r="M234" s="592"/>
      <c r="N234" s="707"/>
    </row>
    <row r="235" spans="1:14" s="30" customFormat="1" ht="39" customHeight="1">
      <c r="A235" s="830" t="s">
        <v>211</v>
      </c>
      <c r="B235" s="831"/>
      <c r="C235" s="831"/>
      <c r="D235" s="831"/>
      <c r="E235" s="831"/>
      <c r="F235" s="831"/>
      <c r="G235" s="831"/>
      <c r="H235" s="831"/>
      <c r="I235" s="692"/>
      <c r="J235" s="57"/>
      <c r="K235" s="57"/>
      <c r="L235" s="420"/>
      <c r="M235" s="420"/>
      <c r="N235" s="707"/>
    </row>
    <row r="236" spans="1:14" s="553" customFormat="1" ht="26.25" customHeight="1">
      <c r="A236" s="853" t="s">
        <v>326</v>
      </c>
      <c r="B236" s="854"/>
      <c r="C236" s="854"/>
      <c r="D236" s="854"/>
      <c r="E236" s="854"/>
      <c r="F236" s="854"/>
      <c r="G236" s="854"/>
      <c r="H236" s="854"/>
      <c r="I236" s="854"/>
      <c r="J236" s="854"/>
      <c r="K236" s="854"/>
      <c r="L236" s="855"/>
      <c r="M236" s="625"/>
      <c r="N236" s="744"/>
    </row>
    <row r="237" spans="1:14" s="386" customFormat="1" ht="27">
      <c r="A237" s="471" t="s">
        <v>83</v>
      </c>
      <c r="B237" s="471" t="s">
        <v>6</v>
      </c>
      <c r="C237" s="448" t="s">
        <v>7</v>
      </c>
      <c r="D237" s="437" t="s">
        <v>8</v>
      </c>
      <c r="E237" s="472" t="s">
        <v>9</v>
      </c>
      <c r="F237" s="473" t="s">
        <v>10</v>
      </c>
      <c r="G237" s="473" t="s">
        <v>11</v>
      </c>
      <c r="H237" s="474" t="s">
        <v>22</v>
      </c>
      <c r="I237" s="437" t="s">
        <v>12</v>
      </c>
      <c r="J237" s="437" t="s">
        <v>84</v>
      </c>
      <c r="K237" s="463" t="s">
        <v>14</v>
      </c>
      <c r="L237" s="437" t="s">
        <v>15</v>
      </c>
      <c r="M237" s="620"/>
      <c r="N237" s="739"/>
    </row>
    <row r="238" spans="1:14" s="388" customFormat="1" ht="12" customHeight="1">
      <c r="A238" s="475">
        <v>1</v>
      </c>
      <c r="B238" s="475">
        <v>2</v>
      </c>
      <c r="C238" s="475">
        <v>3</v>
      </c>
      <c r="D238" s="475">
        <v>4</v>
      </c>
      <c r="E238" s="475">
        <v>5</v>
      </c>
      <c r="F238" s="475">
        <v>6</v>
      </c>
      <c r="G238" s="475">
        <v>7</v>
      </c>
      <c r="H238" s="475" t="s">
        <v>85</v>
      </c>
      <c r="I238" s="475" t="s">
        <v>17</v>
      </c>
      <c r="J238" s="475"/>
      <c r="K238" s="476">
        <v>9</v>
      </c>
      <c r="L238" s="475">
        <v>10</v>
      </c>
      <c r="M238" s="621"/>
      <c r="N238" s="740"/>
    </row>
    <row r="239" spans="1:14" s="388" customFormat="1" ht="70.5" customHeight="1">
      <c r="A239" s="469">
        <v>1</v>
      </c>
      <c r="B239" s="398" t="s">
        <v>378</v>
      </c>
      <c r="C239" s="49" t="s">
        <v>39</v>
      </c>
      <c r="D239" s="38">
        <v>184900</v>
      </c>
      <c r="E239" s="41"/>
      <c r="F239" s="41"/>
      <c r="G239" s="136"/>
      <c r="H239" s="41"/>
      <c r="I239" s="41"/>
      <c r="J239" s="38"/>
      <c r="K239" s="387"/>
      <c r="L239" s="170"/>
      <c r="M239" s="629"/>
      <c r="N239" s="740"/>
    </row>
    <row r="240" spans="1:14" s="388" customFormat="1" ht="73.5" customHeight="1">
      <c r="A240" s="469">
        <v>2</v>
      </c>
      <c r="B240" s="398" t="s">
        <v>396</v>
      </c>
      <c r="C240" s="49" t="s">
        <v>39</v>
      </c>
      <c r="D240" s="38">
        <v>45200</v>
      </c>
      <c r="E240" s="41"/>
      <c r="F240" s="41"/>
      <c r="G240" s="136"/>
      <c r="H240" s="41"/>
      <c r="I240" s="41"/>
      <c r="J240" s="38"/>
      <c r="K240" s="387"/>
      <c r="L240" s="170"/>
      <c r="M240" s="621" t="s">
        <v>397</v>
      </c>
      <c r="N240" s="740"/>
    </row>
    <row r="241" spans="1:14" s="30" customFormat="1" ht="17.25" customHeight="1">
      <c r="A241" s="817" t="s">
        <v>172</v>
      </c>
      <c r="B241" s="818"/>
      <c r="C241" s="453"/>
      <c r="D241" s="468"/>
      <c r="E241" s="506"/>
      <c r="F241" s="509"/>
      <c r="G241" s="510"/>
      <c r="H241" s="511"/>
      <c r="I241" s="509"/>
      <c r="J241" s="505"/>
      <c r="K241" s="507"/>
      <c r="L241" s="508"/>
      <c r="M241" s="592"/>
      <c r="N241" s="707"/>
    </row>
    <row r="242" spans="1:14" s="30" customFormat="1" ht="39" customHeight="1">
      <c r="A242" s="830" t="s">
        <v>212</v>
      </c>
      <c r="B242" s="831"/>
      <c r="C242" s="831"/>
      <c r="D242" s="831"/>
      <c r="E242" s="831"/>
      <c r="F242" s="831"/>
      <c r="G242" s="831"/>
      <c r="H242" s="831"/>
      <c r="I242" s="692"/>
      <c r="J242" s="57"/>
      <c r="K242" s="57"/>
      <c r="L242" s="420"/>
      <c r="M242" s="420"/>
      <c r="N242" s="707"/>
    </row>
    <row r="243" spans="1:14" s="349" customFormat="1" ht="29.25" customHeight="1">
      <c r="A243" s="832" t="s">
        <v>327</v>
      </c>
      <c r="B243" s="833"/>
      <c r="C243" s="833"/>
      <c r="D243" s="833"/>
      <c r="E243" s="833"/>
      <c r="F243" s="833"/>
      <c r="G243" s="833"/>
      <c r="H243" s="833"/>
      <c r="I243" s="833"/>
      <c r="J243" s="554"/>
      <c r="K243" s="554"/>
      <c r="L243" s="555"/>
      <c r="M243" s="600"/>
      <c r="N243" s="713"/>
    </row>
    <row r="244" spans="1:14" s="342" customFormat="1" ht="27">
      <c r="A244" s="436" t="s">
        <v>25</v>
      </c>
      <c r="B244" s="436" t="s">
        <v>6</v>
      </c>
      <c r="C244" s="448" t="s">
        <v>7</v>
      </c>
      <c r="D244" s="437" t="s">
        <v>8</v>
      </c>
      <c r="E244" s="438" t="s">
        <v>9</v>
      </c>
      <c r="F244" s="439" t="s">
        <v>10</v>
      </c>
      <c r="G244" s="439" t="s">
        <v>11</v>
      </c>
      <c r="H244" s="439" t="s">
        <v>22</v>
      </c>
      <c r="I244" s="440" t="s">
        <v>12</v>
      </c>
      <c r="J244" s="462" t="s">
        <v>13</v>
      </c>
      <c r="K244" s="464" t="s">
        <v>14</v>
      </c>
      <c r="L244" s="437" t="s">
        <v>15</v>
      </c>
      <c r="M244" s="597"/>
      <c r="N244" s="716"/>
    </row>
    <row r="245" spans="1:14" s="342" customFormat="1" ht="12" customHeight="1">
      <c r="A245" s="449">
        <v>1</v>
      </c>
      <c r="B245" s="449">
        <v>2</v>
      </c>
      <c r="C245" s="449">
        <v>3</v>
      </c>
      <c r="D245" s="449">
        <v>4</v>
      </c>
      <c r="E245" s="450">
        <v>5</v>
      </c>
      <c r="F245" s="451">
        <v>6</v>
      </c>
      <c r="G245" s="449">
        <v>7</v>
      </c>
      <c r="H245" s="449" t="s">
        <v>16</v>
      </c>
      <c r="I245" s="449" t="s">
        <v>17</v>
      </c>
      <c r="J245" s="437">
        <v>10</v>
      </c>
      <c r="K245" s="463">
        <v>11</v>
      </c>
      <c r="L245" s="437">
        <v>12</v>
      </c>
      <c r="M245" s="597"/>
      <c r="N245" s="716"/>
    </row>
    <row r="246" spans="1:14" s="406" customFormat="1" ht="38.25">
      <c r="A246" s="483">
        <v>1</v>
      </c>
      <c r="B246" s="515" t="s">
        <v>307</v>
      </c>
      <c r="C246" s="403" t="s">
        <v>174</v>
      </c>
      <c r="D246" s="403">
        <v>25000</v>
      </c>
      <c r="E246" s="404"/>
      <c r="F246" s="404"/>
      <c r="G246" s="405"/>
      <c r="H246" s="404"/>
      <c r="I246" s="404"/>
      <c r="J246" s="347"/>
      <c r="K246" s="348"/>
      <c r="L246" s="347"/>
      <c r="M246" s="630"/>
      <c r="N246" s="746"/>
    </row>
    <row r="247" spans="1:14" s="30" customFormat="1" ht="17.25" customHeight="1">
      <c r="A247" s="817" t="s">
        <v>213</v>
      </c>
      <c r="B247" s="818"/>
      <c r="C247" s="453"/>
      <c r="D247" s="468"/>
      <c r="E247" s="506"/>
      <c r="F247" s="509"/>
      <c r="G247" s="510"/>
      <c r="H247" s="511"/>
      <c r="I247" s="509"/>
      <c r="J247" s="505"/>
      <c r="K247" s="507"/>
      <c r="L247" s="508"/>
      <c r="M247" s="592"/>
      <c r="N247" s="707"/>
    </row>
    <row r="248" spans="1:14" s="30" customFormat="1" ht="39" customHeight="1">
      <c r="A248" s="830" t="s">
        <v>214</v>
      </c>
      <c r="B248" s="831"/>
      <c r="C248" s="831"/>
      <c r="D248" s="831"/>
      <c r="E248" s="831"/>
      <c r="F248" s="831"/>
      <c r="G248" s="831"/>
      <c r="H248" s="831"/>
      <c r="I248" s="692"/>
      <c r="J248" s="57"/>
      <c r="K248" s="57"/>
      <c r="L248" s="420"/>
      <c r="M248" s="420"/>
      <c r="N248" s="707"/>
    </row>
    <row r="249" spans="1:14" s="553" customFormat="1" ht="26.25" customHeight="1">
      <c r="A249" s="850" t="s">
        <v>328</v>
      </c>
      <c r="B249" s="851"/>
      <c r="C249" s="851"/>
      <c r="D249" s="851"/>
      <c r="E249" s="851"/>
      <c r="F249" s="851"/>
      <c r="G249" s="851"/>
      <c r="H249" s="851"/>
      <c r="I249" s="851"/>
      <c r="J249" s="851"/>
      <c r="K249" s="851"/>
      <c r="L249" s="852"/>
      <c r="M249" s="625"/>
      <c r="N249" s="744"/>
    </row>
    <row r="250" spans="1:14" s="386" customFormat="1" ht="27">
      <c r="A250" s="471" t="s">
        <v>83</v>
      </c>
      <c r="B250" s="471" t="s">
        <v>6</v>
      </c>
      <c r="C250" s="448" t="s">
        <v>7</v>
      </c>
      <c r="D250" s="437" t="s">
        <v>8</v>
      </c>
      <c r="E250" s="472" t="s">
        <v>9</v>
      </c>
      <c r="F250" s="473" t="s">
        <v>10</v>
      </c>
      <c r="G250" s="473" t="s">
        <v>11</v>
      </c>
      <c r="H250" s="474" t="s">
        <v>22</v>
      </c>
      <c r="I250" s="437" t="s">
        <v>12</v>
      </c>
      <c r="J250" s="437" t="s">
        <v>84</v>
      </c>
      <c r="K250" s="463" t="s">
        <v>14</v>
      </c>
      <c r="L250" s="437" t="s">
        <v>15</v>
      </c>
      <c r="M250" s="631"/>
      <c r="N250" s="739"/>
    </row>
    <row r="251" spans="1:14" s="388" customFormat="1" ht="12" customHeight="1">
      <c r="A251" s="475">
        <v>1</v>
      </c>
      <c r="B251" s="475">
        <v>2</v>
      </c>
      <c r="C251" s="475">
        <v>3</v>
      </c>
      <c r="D251" s="475">
        <v>4</v>
      </c>
      <c r="E251" s="475">
        <v>5</v>
      </c>
      <c r="F251" s="475">
        <v>6</v>
      </c>
      <c r="G251" s="475">
        <v>7</v>
      </c>
      <c r="H251" s="475" t="s">
        <v>85</v>
      </c>
      <c r="I251" s="475" t="s">
        <v>17</v>
      </c>
      <c r="J251" s="475"/>
      <c r="K251" s="476">
        <v>9</v>
      </c>
      <c r="L251" s="475">
        <v>10</v>
      </c>
      <c r="M251" s="621"/>
      <c r="N251" s="740"/>
    </row>
    <row r="252" spans="1:14" customFormat="1" ht="87.6" customHeight="1">
      <c r="A252" s="484">
        <v>1</v>
      </c>
      <c r="B252" s="515" t="s">
        <v>400</v>
      </c>
      <c r="C252" s="403" t="s">
        <v>173</v>
      </c>
      <c r="D252" s="403">
        <v>2</v>
      </c>
      <c r="E252" s="404"/>
      <c r="F252" s="404"/>
      <c r="G252" s="405"/>
      <c r="H252" s="404"/>
      <c r="I252" s="404"/>
      <c r="J252" s="485"/>
      <c r="K252" s="485"/>
      <c r="L252" s="485"/>
      <c r="M252" s="632"/>
      <c r="N252" s="743"/>
    </row>
    <row r="253" spans="1:14" customFormat="1" ht="22.5" customHeight="1">
      <c r="A253" s="484">
        <v>2</v>
      </c>
      <c r="B253" s="515" t="s">
        <v>233</v>
      </c>
      <c r="C253" s="403" t="s">
        <v>39</v>
      </c>
      <c r="D253" s="403">
        <v>4</v>
      </c>
      <c r="E253" s="404"/>
      <c r="F253" s="404"/>
      <c r="G253" s="405"/>
      <c r="H253" s="404"/>
      <c r="I253" s="404"/>
      <c r="J253" s="485"/>
      <c r="K253" s="485"/>
      <c r="L253" s="485"/>
      <c r="M253" s="624"/>
      <c r="N253" s="743"/>
    </row>
    <row r="254" spans="1:14" s="30" customFormat="1" ht="17.25" customHeight="1">
      <c r="A254" s="817" t="s">
        <v>215</v>
      </c>
      <c r="B254" s="818"/>
      <c r="C254" s="453"/>
      <c r="D254" s="468"/>
      <c r="E254" s="506"/>
      <c r="F254" s="509"/>
      <c r="G254" s="510"/>
      <c r="H254" s="511"/>
      <c r="I254" s="509"/>
      <c r="J254" s="505"/>
      <c r="K254" s="507"/>
      <c r="L254" s="508"/>
      <c r="M254" s="592"/>
      <c r="N254" s="707"/>
    </row>
    <row r="255" spans="1:14" s="30" customFormat="1" ht="39" customHeight="1">
      <c r="A255" s="830" t="s">
        <v>216</v>
      </c>
      <c r="B255" s="831"/>
      <c r="C255" s="831"/>
      <c r="D255" s="831"/>
      <c r="E255" s="831"/>
      <c r="F255" s="831"/>
      <c r="G255" s="831"/>
      <c r="H255" s="831"/>
      <c r="I255" s="692"/>
      <c r="J255" s="57"/>
      <c r="K255" s="57"/>
      <c r="L255" s="420"/>
      <c r="M255" s="420"/>
      <c r="N255" s="707"/>
    </row>
    <row r="256" spans="1:14" s="349" customFormat="1" ht="31.5" customHeight="1">
      <c r="A256" s="814" t="s">
        <v>329</v>
      </c>
      <c r="B256" s="815"/>
      <c r="C256" s="815"/>
      <c r="D256" s="815"/>
      <c r="E256" s="815"/>
      <c r="F256" s="815"/>
      <c r="G256" s="815"/>
      <c r="H256" s="815"/>
      <c r="I256" s="815"/>
      <c r="J256" s="556"/>
      <c r="K256" s="556"/>
      <c r="L256" s="557"/>
      <c r="M256" s="600"/>
      <c r="N256" s="713"/>
    </row>
    <row r="257" spans="1:14" s="407" customFormat="1" ht="27">
      <c r="A257" s="436" t="s">
        <v>25</v>
      </c>
      <c r="B257" s="436" t="s">
        <v>6</v>
      </c>
      <c r="C257" s="448" t="s">
        <v>7</v>
      </c>
      <c r="D257" s="437" t="s">
        <v>175</v>
      </c>
      <c r="E257" s="438" t="s">
        <v>9</v>
      </c>
      <c r="F257" s="439" t="s">
        <v>10</v>
      </c>
      <c r="G257" s="439" t="s">
        <v>11</v>
      </c>
      <c r="H257" s="439" t="s">
        <v>22</v>
      </c>
      <c r="I257" s="440" t="s">
        <v>12</v>
      </c>
      <c r="J257" s="462" t="s">
        <v>13</v>
      </c>
      <c r="K257" s="464" t="s">
        <v>14</v>
      </c>
      <c r="L257" s="437" t="s">
        <v>15</v>
      </c>
      <c r="M257" s="633"/>
      <c r="N257" s="747"/>
    </row>
    <row r="258" spans="1:14" s="407" customFormat="1" ht="12" customHeight="1">
      <c r="A258" s="449">
        <v>1</v>
      </c>
      <c r="B258" s="449">
        <v>2</v>
      </c>
      <c r="C258" s="449">
        <v>3</v>
      </c>
      <c r="D258" s="449">
        <v>4</v>
      </c>
      <c r="E258" s="450">
        <v>5</v>
      </c>
      <c r="F258" s="451">
        <v>6</v>
      </c>
      <c r="G258" s="449">
        <v>7</v>
      </c>
      <c r="H258" s="449" t="s">
        <v>16</v>
      </c>
      <c r="I258" s="449" t="s">
        <v>17</v>
      </c>
      <c r="J258" s="437">
        <v>10</v>
      </c>
      <c r="K258" s="463">
        <v>11</v>
      </c>
      <c r="L258" s="437">
        <v>12</v>
      </c>
      <c r="M258" s="633"/>
      <c r="N258" s="747"/>
    </row>
    <row r="259" spans="1:14" s="412" customFormat="1" ht="77.25" customHeight="1">
      <c r="A259" s="449">
        <v>1</v>
      </c>
      <c r="B259" s="355" t="s">
        <v>234</v>
      </c>
      <c r="C259" s="358" t="s">
        <v>176</v>
      </c>
      <c r="D259" s="358">
        <v>1</v>
      </c>
      <c r="E259" s="351"/>
      <c r="F259" s="410"/>
      <c r="G259" s="411"/>
      <c r="H259" s="410"/>
      <c r="I259" s="410"/>
      <c r="J259" s="408"/>
      <c r="K259" s="409"/>
      <c r="L259" s="408"/>
      <c r="M259" s="634"/>
      <c r="N259" s="748"/>
    </row>
    <row r="260" spans="1:14" s="412" customFormat="1" ht="30" customHeight="1">
      <c r="A260" s="449">
        <v>2</v>
      </c>
      <c r="B260" s="516" t="s">
        <v>235</v>
      </c>
      <c r="C260" s="358" t="s">
        <v>39</v>
      </c>
      <c r="D260" s="358">
        <v>3</v>
      </c>
      <c r="E260" s="351"/>
      <c r="F260" s="410"/>
      <c r="G260" s="411"/>
      <c r="H260" s="410"/>
      <c r="I260" s="410"/>
      <c r="J260" s="408"/>
      <c r="K260" s="408"/>
      <c r="L260" s="408"/>
      <c r="M260" s="635"/>
      <c r="N260" s="748"/>
    </row>
    <row r="261" spans="1:14" s="412" customFormat="1" ht="44.25" customHeight="1">
      <c r="A261" s="449">
        <v>3</v>
      </c>
      <c r="B261" s="355" t="s">
        <v>236</v>
      </c>
      <c r="C261" s="358" t="s">
        <v>76</v>
      </c>
      <c r="D261" s="358">
        <v>1</v>
      </c>
      <c r="E261" s="351"/>
      <c r="F261" s="410"/>
      <c r="G261" s="411"/>
      <c r="H261" s="410"/>
      <c r="I261" s="410"/>
      <c r="J261" s="408"/>
      <c r="K261" s="408"/>
      <c r="L261" s="408"/>
      <c r="M261" s="635"/>
      <c r="N261" s="748"/>
    </row>
    <row r="262" spans="1:14" s="30" customFormat="1" ht="17.25" customHeight="1">
      <c r="A262" s="817" t="s">
        <v>217</v>
      </c>
      <c r="B262" s="818"/>
      <c r="C262" s="453"/>
      <c r="D262" s="468"/>
      <c r="E262" s="506"/>
      <c r="F262" s="509"/>
      <c r="G262" s="510"/>
      <c r="H262" s="511"/>
      <c r="I262" s="509"/>
      <c r="J262" s="505"/>
      <c r="K262" s="507"/>
      <c r="L262" s="508"/>
      <c r="M262" s="592"/>
      <c r="N262" s="707"/>
    </row>
    <row r="263" spans="1:14" s="30" customFormat="1" ht="39" customHeight="1">
      <c r="A263" s="830" t="s">
        <v>218</v>
      </c>
      <c r="B263" s="831"/>
      <c r="C263" s="831"/>
      <c r="D263" s="831"/>
      <c r="E263" s="831"/>
      <c r="F263" s="831"/>
      <c r="G263" s="831"/>
      <c r="H263" s="831"/>
      <c r="I263" s="692"/>
      <c r="J263" s="57"/>
      <c r="K263" s="57"/>
      <c r="L263" s="420"/>
      <c r="M263" s="420"/>
      <c r="N263" s="707"/>
    </row>
    <row r="264" spans="1:14" customFormat="1" ht="14.25">
      <c r="A264" s="636"/>
      <c r="B264" s="399"/>
      <c r="C264" s="399"/>
      <c r="D264" s="399"/>
      <c r="E264" s="399"/>
      <c r="F264" s="423"/>
      <c r="G264" s="399"/>
      <c r="H264" s="399"/>
      <c r="I264" s="423"/>
      <c r="J264" s="399"/>
      <c r="K264" s="428"/>
      <c r="L264" s="400"/>
      <c r="M264" s="624"/>
      <c r="N264" s="743"/>
    </row>
    <row r="265" spans="1:14" s="3" customFormat="1" ht="27.75" customHeight="1">
      <c r="A265" s="844" t="s">
        <v>335</v>
      </c>
      <c r="B265" s="845"/>
      <c r="C265" s="845"/>
      <c r="D265" s="845"/>
      <c r="E265" s="845"/>
      <c r="F265" s="845"/>
      <c r="G265" s="845"/>
      <c r="H265" s="845"/>
      <c r="I265" s="845"/>
      <c r="J265" s="845"/>
      <c r="K265" s="845"/>
      <c r="L265" s="530"/>
      <c r="M265" s="537"/>
      <c r="N265" s="749"/>
    </row>
    <row r="266" spans="1:14" s="8" customFormat="1" ht="27">
      <c r="A266" s="492" t="s">
        <v>5</v>
      </c>
      <c r="B266" s="492" t="s">
        <v>6</v>
      </c>
      <c r="C266" s="488" t="s">
        <v>7</v>
      </c>
      <c r="D266" s="489" t="s">
        <v>8</v>
      </c>
      <c r="E266" s="490" t="s">
        <v>9</v>
      </c>
      <c r="F266" s="491" t="s">
        <v>10</v>
      </c>
      <c r="G266" s="491" t="s">
        <v>11</v>
      </c>
      <c r="H266" s="491" t="s">
        <v>22</v>
      </c>
      <c r="I266" s="492" t="s">
        <v>12</v>
      </c>
      <c r="J266" s="492" t="s">
        <v>13</v>
      </c>
      <c r="K266" s="493" t="s">
        <v>14</v>
      </c>
      <c r="L266" s="492" t="s">
        <v>15</v>
      </c>
      <c r="M266" s="99"/>
      <c r="N266" s="750"/>
    </row>
    <row r="267" spans="1:14" s="9" customFormat="1" ht="13.5">
      <c r="A267" s="449">
        <v>1</v>
      </c>
      <c r="B267" s="449">
        <v>2</v>
      </c>
      <c r="C267" s="449">
        <v>3</v>
      </c>
      <c r="D267" s="449">
        <v>4</v>
      </c>
      <c r="E267" s="450">
        <v>5</v>
      </c>
      <c r="F267" s="451" t="s">
        <v>18</v>
      </c>
      <c r="G267" s="449">
        <v>7</v>
      </c>
      <c r="H267" s="449" t="s">
        <v>16</v>
      </c>
      <c r="I267" s="449" t="s">
        <v>17</v>
      </c>
      <c r="J267" s="449">
        <v>10</v>
      </c>
      <c r="K267" s="452">
        <v>11</v>
      </c>
      <c r="L267" s="449">
        <v>12</v>
      </c>
      <c r="M267" s="102"/>
      <c r="N267" s="751"/>
    </row>
    <row r="268" spans="1:14" ht="387.75" customHeight="1">
      <c r="A268" s="518">
        <v>1</v>
      </c>
      <c r="B268" s="355" t="s">
        <v>380</v>
      </c>
      <c r="C268" s="10" t="s">
        <v>19</v>
      </c>
      <c r="D268" s="10">
        <v>330</v>
      </c>
      <c r="E268" s="103"/>
      <c r="F268" s="104"/>
      <c r="G268" s="105"/>
      <c r="H268" s="103"/>
      <c r="I268" s="103"/>
      <c r="J268" s="106"/>
      <c r="K268" s="107"/>
      <c r="L268" s="415"/>
      <c r="M268" s="637"/>
      <c r="N268" s="752"/>
    </row>
    <row r="269" spans="1:14" s="11" customFormat="1" ht="371.25" customHeight="1">
      <c r="A269" s="449">
        <v>2</v>
      </c>
      <c r="B269" s="355" t="s">
        <v>381</v>
      </c>
      <c r="C269" s="10" t="s">
        <v>19</v>
      </c>
      <c r="D269" s="10">
        <v>1500</v>
      </c>
      <c r="E269" s="103"/>
      <c r="F269" s="104"/>
      <c r="G269" s="108"/>
      <c r="H269" s="103"/>
      <c r="I269" s="103"/>
      <c r="J269" s="109"/>
      <c r="K269" s="110"/>
      <c r="L269" s="414"/>
      <c r="M269" s="638"/>
      <c r="N269" s="753"/>
    </row>
    <row r="270" spans="1:14" s="12" customFormat="1" ht="385.5" customHeight="1">
      <c r="A270" s="486">
        <v>3</v>
      </c>
      <c r="B270" s="355" t="s">
        <v>379</v>
      </c>
      <c r="C270" s="10" t="s">
        <v>19</v>
      </c>
      <c r="D270" s="10">
        <v>1500</v>
      </c>
      <c r="E270" s="103"/>
      <c r="F270" s="104"/>
      <c r="G270" s="105"/>
      <c r="H270" s="103"/>
      <c r="I270" s="103"/>
      <c r="J270" s="111"/>
      <c r="K270" s="104"/>
      <c r="L270" s="417"/>
      <c r="M270" s="639"/>
      <c r="N270" s="754"/>
    </row>
    <row r="271" spans="1:14" s="30" customFormat="1" ht="17.25" customHeight="1">
      <c r="A271" s="817" t="s">
        <v>219</v>
      </c>
      <c r="B271" s="818"/>
      <c r="C271" s="453"/>
      <c r="D271" s="468"/>
      <c r="E271" s="506"/>
      <c r="F271" s="509"/>
      <c r="G271" s="510"/>
      <c r="H271" s="511"/>
      <c r="I271" s="509"/>
      <c r="J271" s="505"/>
      <c r="K271" s="507"/>
      <c r="L271" s="508"/>
      <c r="M271" s="592"/>
      <c r="N271" s="707"/>
    </row>
    <row r="272" spans="1:14" s="30" customFormat="1" ht="39" customHeight="1">
      <c r="A272" s="830" t="s">
        <v>220</v>
      </c>
      <c r="B272" s="831"/>
      <c r="C272" s="831"/>
      <c r="D272" s="831"/>
      <c r="E272" s="831"/>
      <c r="F272" s="831"/>
      <c r="G272" s="831"/>
      <c r="H272" s="831"/>
      <c r="I272" s="692"/>
      <c r="J272" s="57"/>
      <c r="K272" s="57"/>
      <c r="L272" s="420"/>
      <c r="M272" s="420"/>
      <c r="N272" s="707"/>
    </row>
    <row r="273" spans="1:14" s="17" customFormat="1" ht="27" customHeight="1">
      <c r="A273" s="844" t="s">
        <v>334</v>
      </c>
      <c r="B273" s="845"/>
      <c r="C273" s="845"/>
      <c r="D273" s="845"/>
      <c r="E273" s="845"/>
      <c r="F273" s="845"/>
      <c r="G273" s="845"/>
      <c r="H273" s="845"/>
      <c r="I273" s="845"/>
      <c r="J273" s="845"/>
      <c r="K273" s="845"/>
      <c r="L273" s="530"/>
      <c r="M273" s="536"/>
      <c r="N273" s="755"/>
    </row>
    <row r="274" spans="1:14" s="18" customFormat="1" ht="25.5">
      <c r="A274" s="499" t="s">
        <v>5</v>
      </c>
      <c r="B274" s="499" t="s">
        <v>6</v>
      </c>
      <c r="C274" s="495" t="s">
        <v>7</v>
      </c>
      <c r="D274" s="496" t="s">
        <v>8</v>
      </c>
      <c r="E274" s="497" t="s">
        <v>9</v>
      </c>
      <c r="F274" s="498" t="s">
        <v>10</v>
      </c>
      <c r="G274" s="535" t="s">
        <v>11</v>
      </c>
      <c r="H274" s="498" t="s">
        <v>22</v>
      </c>
      <c r="I274" s="499" t="s">
        <v>12</v>
      </c>
      <c r="J274" s="499" t="s">
        <v>13</v>
      </c>
      <c r="K274" s="500" t="s">
        <v>14</v>
      </c>
      <c r="L274" s="499" t="s">
        <v>15</v>
      </c>
      <c r="M274" s="112"/>
      <c r="N274" s="756"/>
    </row>
    <row r="275" spans="1:14" s="19" customFormat="1" ht="12.75">
      <c r="A275" s="442">
        <v>1</v>
      </c>
      <c r="B275" s="442">
        <v>2</v>
      </c>
      <c r="C275" s="442">
        <v>3</v>
      </c>
      <c r="D275" s="442">
        <v>4</v>
      </c>
      <c r="E275" s="445">
        <v>5</v>
      </c>
      <c r="F275" s="446" t="s">
        <v>18</v>
      </c>
      <c r="G275" s="442">
        <v>7</v>
      </c>
      <c r="H275" s="442" t="s">
        <v>16</v>
      </c>
      <c r="I275" s="442" t="s">
        <v>17</v>
      </c>
      <c r="J275" s="442">
        <v>10</v>
      </c>
      <c r="K275" s="447">
        <v>11</v>
      </c>
      <c r="L275" s="442">
        <v>12</v>
      </c>
      <c r="M275" s="116"/>
      <c r="N275" s="757"/>
    </row>
    <row r="276" spans="1:14" s="11" customFormat="1" ht="225">
      <c r="A276" s="486">
        <v>1</v>
      </c>
      <c r="B276" s="519" t="s">
        <v>237</v>
      </c>
      <c r="C276" s="27" t="s">
        <v>19</v>
      </c>
      <c r="D276" s="27">
        <v>800</v>
      </c>
      <c r="E276" s="53"/>
      <c r="F276" s="104"/>
      <c r="G276" s="117"/>
      <c r="H276" s="118"/>
      <c r="I276" s="119"/>
      <c r="J276" s="120"/>
      <c r="K276" s="121"/>
      <c r="L276" s="414"/>
      <c r="M276" s="638"/>
      <c r="N276" s="753"/>
    </row>
    <row r="277" spans="1:14" s="11" customFormat="1" ht="240.75" customHeight="1">
      <c r="A277" s="486">
        <v>2</v>
      </c>
      <c r="B277" s="355" t="s">
        <v>134</v>
      </c>
      <c r="C277" s="27" t="s">
        <v>19</v>
      </c>
      <c r="D277" s="27">
        <v>1060</v>
      </c>
      <c r="E277" s="53"/>
      <c r="F277" s="104"/>
      <c r="G277" s="117"/>
      <c r="H277" s="118"/>
      <c r="I277" s="119"/>
      <c r="J277" s="122"/>
      <c r="K277" s="54"/>
      <c r="L277" s="413"/>
      <c r="M277" s="638"/>
      <c r="N277" s="753"/>
    </row>
    <row r="278" spans="1:14" s="30" customFormat="1" ht="17.25" customHeight="1">
      <c r="A278" s="817" t="s">
        <v>68</v>
      </c>
      <c r="B278" s="818"/>
      <c r="C278" s="453"/>
      <c r="D278" s="468"/>
      <c r="E278" s="506"/>
      <c r="F278" s="509"/>
      <c r="G278" s="510"/>
      <c r="H278" s="511"/>
      <c r="I278" s="509"/>
      <c r="J278" s="505"/>
      <c r="K278" s="507"/>
      <c r="L278" s="508"/>
      <c r="M278" s="592"/>
      <c r="N278" s="707"/>
    </row>
    <row r="279" spans="1:14" s="30" customFormat="1" ht="39" customHeight="1">
      <c r="A279" s="830" t="s">
        <v>221</v>
      </c>
      <c r="B279" s="831"/>
      <c r="C279" s="831"/>
      <c r="D279" s="831"/>
      <c r="E279" s="831"/>
      <c r="F279" s="831"/>
      <c r="G279" s="831"/>
      <c r="H279" s="831"/>
      <c r="I279" s="692"/>
      <c r="J279" s="57"/>
      <c r="K279" s="57"/>
      <c r="L279" s="420"/>
      <c r="M279" s="420"/>
      <c r="N279" s="707"/>
    </row>
    <row r="280" spans="1:14" s="311" customFormat="1" ht="27.75" customHeight="1">
      <c r="A280" s="848" t="s">
        <v>350</v>
      </c>
      <c r="B280" s="849"/>
      <c r="C280" s="849"/>
      <c r="D280" s="849"/>
      <c r="E280" s="849"/>
      <c r="F280" s="849"/>
      <c r="G280" s="849"/>
      <c r="H280" s="849"/>
      <c r="I280" s="849"/>
      <c r="J280" s="849"/>
      <c r="K280" s="849"/>
      <c r="L280" s="534"/>
      <c r="M280" s="640"/>
      <c r="N280" s="758"/>
    </row>
    <row r="281" spans="1:14" s="22" customFormat="1" ht="27">
      <c r="A281" s="487" t="s">
        <v>25</v>
      </c>
      <c r="B281" s="487" t="s">
        <v>6</v>
      </c>
      <c r="C281" s="488" t="s">
        <v>7</v>
      </c>
      <c r="D281" s="489" t="s">
        <v>8</v>
      </c>
      <c r="E281" s="490" t="s">
        <v>9</v>
      </c>
      <c r="F281" s="491" t="s">
        <v>10</v>
      </c>
      <c r="G281" s="533" t="s">
        <v>11</v>
      </c>
      <c r="H281" s="491" t="s">
        <v>22</v>
      </c>
      <c r="I281" s="492" t="s">
        <v>12</v>
      </c>
      <c r="J281" s="492" t="s">
        <v>13</v>
      </c>
      <c r="K281" s="493" t="s">
        <v>14</v>
      </c>
      <c r="L281" s="492" t="s">
        <v>15</v>
      </c>
      <c r="M281" s="112"/>
      <c r="N281" s="756"/>
    </row>
    <row r="282" spans="1:14" s="23" customFormat="1" ht="13.5">
      <c r="A282" s="449">
        <v>1</v>
      </c>
      <c r="B282" s="449">
        <v>2</v>
      </c>
      <c r="C282" s="449">
        <v>3</v>
      </c>
      <c r="D282" s="449">
        <v>4</v>
      </c>
      <c r="E282" s="450">
        <v>5</v>
      </c>
      <c r="F282" s="451" t="s">
        <v>18</v>
      </c>
      <c r="G282" s="449">
        <v>7</v>
      </c>
      <c r="H282" s="449" t="s">
        <v>16</v>
      </c>
      <c r="I282" s="449" t="s">
        <v>17</v>
      </c>
      <c r="J282" s="449">
        <v>10</v>
      </c>
      <c r="K282" s="452">
        <v>11</v>
      </c>
      <c r="L282" s="449">
        <v>12</v>
      </c>
      <c r="M282" s="641"/>
      <c r="N282" s="704"/>
    </row>
    <row r="283" spans="1:14" s="25" customFormat="1" ht="178.5">
      <c r="A283" s="443">
        <v>1</v>
      </c>
      <c r="B283" s="520" t="s">
        <v>238</v>
      </c>
      <c r="C283" s="10" t="s">
        <v>19</v>
      </c>
      <c r="D283" s="10">
        <v>80</v>
      </c>
      <c r="E283" s="103"/>
      <c r="F283" s="103"/>
      <c r="G283" s="105"/>
      <c r="H283" s="103"/>
      <c r="I283" s="103"/>
      <c r="J283" s="111"/>
      <c r="K283" s="10"/>
      <c r="L283" s="145"/>
      <c r="M283" s="642"/>
      <c r="N283" s="706"/>
    </row>
    <row r="284" spans="1:14" s="30" customFormat="1" ht="17.25" customHeight="1">
      <c r="A284" s="817" t="s">
        <v>179</v>
      </c>
      <c r="B284" s="818"/>
      <c r="C284" s="453"/>
      <c r="D284" s="468"/>
      <c r="E284" s="506"/>
      <c r="F284" s="509"/>
      <c r="G284" s="510"/>
      <c r="H284" s="511"/>
      <c r="I284" s="509"/>
      <c r="J284" s="505"/>
      <c r="K284" s="507"/>
      <c r="L284" s="508"/>
      <c r="M284" s="592"/>
      <c r="N284" s="707"/>
    </row>
    <row r="285" spans="1:14" s="30" customFormat="1" ht="39" customHeight="1">
      <c r="A285" s="830" t="s">
        <v>180</v>
      </c>
      <c r="B285" s="831"/>
      <c r="C285" s="831"/>
      <c r="D285" s="831"/>
      <c r="E285" s="831"/>
      <c r="F285" s="831"/>
      <c r="G285" s="831"/>
      <c r="H285" s="831"/>
      <c r="I285" s="692"/>
      <c r="J285" s="57"/>
      <c r="K285" s="57"/>
      <c r="L285" s="420"/>
      <c r="M285" s="420"/>
      <c r="N285" s="707"/>
    </row>
    <row r="286" spans="1:14" s="26" customFormat="1" ht="29.25" customHeight="1">
      <c r="A286" s="848" t="s">
        <v>333</v>
      </c>
      <c r="B286" s="849"/>
      <c r="C286" s="849"/>
      <c r="D286" s="849"/>
      <c r="E286" s="849"/>
      <c r="F286" s="849"/>
      <c r="G286" s="849"/>
      <c r="H286" s="849"/>
      <c r="I286" s="849"/>
      <c r="J286" s="849"/>
      <c r="K286" s="849"/>
      <c r="L286" s="494"/>
      <c r="M286" s="532"/>
      <c r="N286" s="759"/>
    </row>
    <row r="287" spans="1:14" s="22" customFormat="1" ht="27">
      <c r="A287" s="487" t="s">
        <v>25</v>
      </c>
      <c r="B287" s="487" t="s">
        <v>6</v>
      </c>
      <c r="C287" s="488" t="s">
        <v>7</v>
      </c>
      <c r="D287" s="489" t="s">
        <v>8</v>
      </c>
      <c r="E287" s="490" t="s">
        <v>9</v>
      </c>
      <c r="F287" s="491" t="s">
        <v>10</v>
      </c>
      <c r="G287" s="533" t="s">
        <v>11</v>
      </c>
      <c r="H287" s="491" t="s">
        <v>22</v>
      </c>
      <c r="I287" s="492" t="s">
        <v>12</v>
      </c>
      <c r="J287" s="492" t="s">
        <v>13</v>
      </c>
      <c r="K287" s="493" t="s">
        <v>14</v>
      </c>
      <c r="L287" s="492" t="s">
        <v>15</v>
      </c>
      <c r="M287" s="112"/>
      <c r="N287" s="756"/>
    </row>
    <row r="288" spans="1:14" s="23" customFormat="1" ht="13.5">
      <c r="A288" s="449">
        <v>1</v>
      </c>
      <c r="B288" s="449">
        <v>2</v>
      </c>
      <c r="C288" s="449">
        <v>3</v>
      </c>
      <c r="D288" s="449">
        <v>4</v>
      </c>
      <c r="E288" s="450">
        <v>5</v>
      </c>
      <c r="F288" s="451" t="s">
        <v>18</v>
      </c>
      <c r="G288" s="449">
        <v>7</v>
      </c>
      <c r="H288" s="449" t="s">
        <v>16</v>
      </c>
      <c r="I288" s="449" t="s">
        <v>17</v>
      </c>
      <c r="J288" s="449">
        <v>10</v>
      </c>
      <c r="K288" s="452">
        <v>11</v>
      </c>
      <c r="L288" s="449">
        <v>12</v>
      </c>
      <c r="M288" s="641"/>
      <c r="N288" s="704"/>
    </row>
    <row r="289" spans="1:14" ht="408">
      <c r="A289" s="486" t="s">
        <v>28</v>
      </c>
      <c r="B289" s="520" t="s">
        <v>382</v>
      </c>
      <c r="C289" s="27" t="s">
        <v>19</v>
      </c>
      <c r="D289" s="27">
        <v>1200</v>
      </c>
      <c r="E289" s="53"/>
      <c r="F289" s="53"/>
      <c r="G289" s="117"/>
      <c r="H289" s="103"/>
      <c r="I289" s="103"/>
      <c r="J289" s="127"/>
      <c r="K289" s="128"/>
      <c r="L289" s="415"/>
      <c r="M289" s="637"/>
      <c r="N289" s="752"/>
    </row>
    <row r="290" spans="1:14" s="30" customFormat="1" ht="17.25" customHeight="1">
      <c r="A290" s="817" t="s">
        <v>181</v>
      </c>
      <c r="B290" s="818"/>
      <c r="C290" s="453"/>
      <c r="D290" s="468"/>
      <c r="E290" s="506"/>
      <c r="F290" s="509"/>
      <c r="G290" s="510"/>
      <c r="H290" s="511"/>
      <c r="I290" s="509"/>
      <c r="J290" s="505"/>
      <c r="K290" s="507"/>
      <c r="L290" s="508"/>
      <c r="M290" s="592"/>
      <c r="N290" s="707"/>
    </row>
    <row r="291" spans="1:14" s="30" customFormat="1" ht="39" customHeight="1">
      <c r="A291" s="830" t="s">
        <v>222</v>
      </c>
      <c r="B291" s="831"/>
      <c r="C291" s="831"/>
      <c r="D291" s="831"/>
      <c r="E291" s="831"/>
      <c r="F291" s="831"/>
      <c r="G291" s="831"/>
      <c r="H291" s="831"/>
      <c r="I291" s="692"/>
      <c r="J291" s="57"/>
      <c r="K291" s="57"/>
      <c r="L291" s="420"/>
      <c r="M291" s="420"/>
      <c r="N291" s="707"/>
    </row>
    <row r="292" spans="1:14" s="28" customFormat="1" ht="25.5" customHeight="1">
      <c r="A292" s="848" t="s">
        <v>351</v>
      </c>
      <c r="B292" s="849"/>
      <c r="C292" s="849"/>
      <c r="D292" s="849"/>
      <c r="E292" s="849"/>
      <c r="F292" s="849"/>
      <c r="G292" s="849"/>
      <c r="H292" s="849"/>
      <c r="I292" s="849"/>
      <c r="J292" s="849"/>
      <c r="K292" s="849"/>
      <c r="L292" s="494"/>
      <c r="M292" s="532"/>
      <c r="N292" s="760"/>
    </row>
    <row r="293" spans="1:14" s="22" customFormat="1" ht="27">
      <c r="A293" s="487" t="s">
        <v>25</v>
      </c>
      <c r="B293" s="487" t="s">
        <v>6</v>
      </c>
      <c r="C293" s="488" t="s">
        <v>7</v>
      </c>
      <c r="D293" s="489" t="s">
        <v>8</v>
      </c>
      <c r="E293" s="490" t="s">
        <v>9</v>
      </c>
      <c r="F293" s="491" t="s">
        <v>10</v>
      </c>
      <c r="G293" s="491" t="s">
        <v>11</v>
      </c>
      <c r="H293" s="491" t="s">
        <v>22</v>
      </c>
      <c r="I293" s="492" t="s">
        <v>12</v>
      </c>
      <c r="J293" s="492" t="s">
        <v>13</v>
      </c>
      <c r="K293" s="493" t="s">
        <v>14</v>
      </c>
      <c r="L293" s="492" t="s">
        <v>15</v>
      </c>
      <c r="M293" s="112"/>
      <c r="N293" s="756"/>
    </row>
    <row r="294" spans="1:14" s="23" customFormat="1" ht="13.5">
      <c r="A294" s="449">
        <v>1</v>
      </c>
      <c r="B294" s="449">
        <v>2</v>
      </c>
      <c r="C294" s="449">
        <v>3</v>
      </c>
      <c r="D294" s="449">
        <v>4</v>
      </c>
      <c r="E294" s="450">
        <v>5</v>
      </c>
      <c r="F294" s="451" t="s">
        <v>18</v>
      </c>
      <c r="G294" s="449">
        <v>7</v>
      </c>
      <c r="H294" s="449" t="s">
        <v>16</v>
      </c>
      <c r="I294" s="449" t="s">
        <v>17</v>
      </c>
      <c r="J294" s="449">
        <v>10</v>
      </c>
      <c r="K294" s="452">
        <v>11</v>
      </c>
      <c r="L294" s="449">
        <v>12</v>
      </c>
      <c r="M294" s="641"/>
      <c r="N294" s="704"/>
    </row>
    <row r="295" spans="1:14" s="29" customFormat="1" ht="347.25" customHeight="1">
      <c r="A295" s="486">
        <v>1</v>
      </c>
      <c r="B295" s="531" t="s">
        <v>383</v>
      </c>
      <c r="C295" s="27" t="s">
        <v>19</v>
      </c>
      <c r="D295" s="27">
        <v>2700</v>
      </c>
      <c r="E295" s="53"/>
      <c r="F295" s="53"/>
      <c r="G295" s="117"/>
      <c r="H295" s="103"/>
      <c r="I295" s="103"/>
      <c r="J295" s="129"/>
      <c r="K295" s="130"/>
      <c r="L295" s="416"/>
      <c r="M295" s="643"/>
      <c r="N295" s="761"/>
    </row>
    <row r="296" spans="1:14" s="30" customFormat="1" ht="17.25" customHeight="1">
      <c r="A296" s="817" t="s">
        <v>185</v>
      </c>
      <c r="B296" s="818"/>
      <c r="C296" s="453"/>
      <c r="D296" s="468"/>
      <c r="E296" s="506"/>
      <c r="F296" s="509"/>
      <c r="G296" s="510"/>
      <c r="H296" s="511"/>
      <c r="I296" s="509"/>
      <c r="J296" s="505"/>
      <c r="K296" s="507"/>
      <c r="L296" s="508"/>
      <c r="M296" s="592"/>
      <c r="N296" s="707"/>
    </row>
    <row r="297" spans="1:14" s="30" customFormat="1" ht="39" customHeight="1">
      <c r="A297" s="830" t="s">
        <v>223</v>
      </c>
      <c r="B297" s="831"/>
      <c r="C297" s="831"/>
      <c r="D297" s="831"/>
      <c r="E297" s="831"/>
      <c r="F297" s="831"/>
      <c r="G297" s="831"/>
      <c r="H297" s="831"/>
      <c r="I297" s="692"/>
      <c r="J297" s="57"/>
      <c r="K297" s="57"/>
      <c r="L297" s="420"/>
      <c r="M297" s="420"/>
      <c r="N297" s="707"/>
    </row>
    <row r="298" spans="1:14" s="559" customFormat="1" ht="31.5" customHeight="1">
      <c r="A298" s="848" t="s">
        <v>332</v>
      </c>
      <c r="B298" s="849"/>
      <c r="C298" s="849"/>
      <c r="D298" s="849"/>
      <c r="E298" s="849"/>
      <c r="F298" s="849"/>
      <c r="G298" s="849"/>
      <c r="H298" s="849"/>
      <c r="I298" s="849"/>
      <c r="J298" s="849"/>
      <c r="K298" s="849"/>
      <c r="L298" s="558"/>
      <c r="M298" s="644"/>
      <c r="N298" s="762"/>
    </row>
    <row r="299" spans="1:14" s="22" customFormat="1" ht="27">
      <c r="A299" s="487" t="s">
        <v>25</v>
      </c>
      <c r="B299" s="487" t="s">
        <v>6</v>
      </c>
      <c r="C299" s="488" t="s">
        <v>7</v>
      </c>
      <c r="D299" s="489" t="s">
        <v>8</v>
      </c>
      <c r="E299" s="490" t="s">
        <v>9</v>
      </c>
      <c r="F299" s="491" t="s">
        <v>10</v>
      </c>
      <c r="G299" s="491" t="s">
        <v>11</v>
      </c>
      <c r="H299" s="491" t="s">
        <v>22</v>
      </c>
      <c r="I299" s="492" t="s">
        <v>12</v>
      </c>
      <c r="J299" s="492" t="s">
        <v>13</v>
      </c>
      <c r="K299" s="493" t="s">
        <v>14</v>
      </c>
      <c r="L299" s="492" t="s">
        <v>15</v>
      </c>
      <c r="M299" s="112"/>
      <c r="N299" s="756"/>
    </row>
    <row r="300" spans="1:14" s="23" customFormat="1" ht="13.5">
      <c r="A300" s="449">
        <v>1</v>
      </c>
      <c r="B300" s="449">
        <v>2</v>
      </c>
      <c r="C300" s="449">
        <v>3</v>
      </c>
      <c r="D300" s="449">
        <v>4</v>
      </c>
      <c r="E300" s="450">
        <v>5</v>
      </c>
      <c r="F300" s="451" t="s">
        <v>18</v>
      </c>
      <c r="G300" s="449">
        <v>7</v>
      </c>
      <c r="H300" s="449" t="s">
        <v>16</v>
      </c>
      <c r="I300" s="449" t="s">
        <v>17</v>
      </c>
      <c r="J300" s="449">
        <v>10</v>
      </c>
      <c r="K300" s="452">
        <v>11</v>
      </c>
      <c r="L300" s="449">
        <v>12</v>
      </c>
      <c r="M300" s="641"/>
      <c r="N300" s="704"/>
    </row>
    <row r="301" spans="1:14" s="29" customFormat="1" ht="347.25" customHeight="1">
      <c r="A301" s="486">
        <v>1</v>
      </c>
      <c r="B301" s="531" t="s">
        <v>266</v>
      </c>
      <c r="C301" s="27" t="s">
        <v>32</v>
      </c>
      <c r="D301" s="27">
        <v>1000</v>
      </c>
      <c r="E301" s="53"/>
      <c r="F301" s="53"/>
      <c r="G301" s="117"/>
      <c r="H301" s="103"/>
      <c r="I301" s="103"/>
      <c r="J301" s="129"/>
      <c r="K301" s="130"/>
      <c r="L301" s="416"/>
      <c r="M301" s="643"/>
      <c r="N301" s="761"/>
    </row>
    <row r="302" spans="1:14" s="30" customFormat="1" ht="17.25" customHeight="1">
      <c r="A302" s="817" t="s">
        <v>71</v>
      </c>
      <c r="B302" s="818"/>
      <c r="C302" s="453"/>
      <c r="D302" s="468"/>
      <c r="E302" s="506"/>
      <c r="F302" s="509"/>
      <c r="G302" s="510"/>
      <c r="H302" s="511"/>
      <c r="I302" s="509"/>
      <c r="J302" s="505"/>
      <c r="K302" s="507"/>
      <c r="L302" s="508"/>
      <c r="M302" s="592"/>
      <c r="N302" s="707"/>
    </row>
    <row r="303" spans="1:14" s="30" customFormat="1" ht="39" customHeight="1">
      <c r="A303" s="830" t="s">
        <v>184</v>
      </c>
      <c r="B303" s="831"/>
      <c r="C303" s="831"/>
      <c r="D303" s="831"/>
      <c r="E303" s="831"/>
      <c r="F303" s="831"/>
      <c r="G303" s="831"/>
      <c r="H303" s="831"/>
      <c r="I303" s="692"/>
      <c r="J303" s="57"/>
      <c r="K303" s="57"/>
      <c r="L303" s="420"/>
      <c r="M303" s="420"/>
      <c r="N303" s="707"/>
    </row>
    <row r="304" spans="1:14" s="561" customFormat="1" ht="27.75" customHeight="1">
      <c r="A304" s="848" t="s">
        <v>352</v>
      </c>
      <c r="B304" s="849"/>
      <c r="C304" s="849"/>
      <c r="D304" s="849"/>
      <c r="E304" s="849"/>
      <c r="F304" s="849"/>
      <c r="G304" s="849"/>
      <c r="H304" s="849"/>
      <c r="I304" s="849"/>
      <c r="J304" s="849"/>
      <c r="K304" s="849"/>
      <c r="L304" s="560"/>
      <c r="M304" s="662"/>
      <c r="N304" s="763"/>
    </row>
    <row r="305" spans="1:14" s="22" customFormat="1" ht="27">
      <c r="A305" s="487" t="s">
        <v>25</v>
      </c>
      <c r="B305" s="487" t="s">
        <v>6</v>
      </c>
      <c r="C305" s="488" t="s">
        <v>7</v>
      </c>
      <c r="D305" s="489" t="s">
        <v>8</v>
      </c>
      <c r="E305" s="490" t="s">
        <v>9</v>
      </c>
      <c r="F305" s="491" t="s">
        <v>10</v>
      </c>
      <c r="G305" s="491" t="s">
        <v>11</v>
      </c>
      <c r="H305" s="491" t="s">
        <v>22</v>
      </c>
      <c r="I305" s="492" t="s">
        <v>12</v>
      </c>
      <c r="J305" s="492" t="s">
        <v>13</v>
      </c>
      <c r="K305" s="493" t="s">
        <v>14</v>
      </c>
      <c r="L305" s="492" t="s">
        <v>15</v>
      </c>
      <c r="M305" s="112"/>
      <c r="N305" s="756"/>
    </row>
    <row r="306" spans="1:14" s="23" customFormat="1" ht="13.5">
      <c r="A306" s="449">
        <v>1</v>
      </c>
      <c r="B306" s="449">
        <v>2</v>
      </c>
      <c r="C306" s="449">
        <v>3</v>
      </c>
      <c r="D306" s="449">
        <v>4</v>
      </c>
      <c r="E306" s="450">
        <v>5</v>
      </c>
      <c r="F306" s="451" t="s">
        <v>18</v>
      </c>
      <c r="G306" s="449">
        <v>7</v>
      </c>
      <c r="H306" s="449" t="s">
        <v>16</v>
      </c>
      <c r="I306" s="449" t="s">
        <v>17</v>
      </c>
      <c r="J306" s="449">
        <v>10</v>
      </c>
      <c r="K306" s="452">
        <v>11</v>
      </c>
      <c r="L306" s="449">
        <v>12</v>
      </c>
      <c r="M306" s="641"/>
      <c r="N306" s="704"/>
    </row>
    <row r="307" spans="1:14" ht="280.5">
      <c r="A307" s="449">
        <v>1</v>
      </c>
      <c r="B307" s="121" t="s">
        <v>254</v>
      </c>
      <c r="C307" s="69" t="s">
        <v>19</v>
      </c>
      <c r="D307" s="69">
        <v>700</v>
      </c>
      <c r="E307" s="53"/>
      <c r="F307" s="84"/>
      <c r="G307" s="85"/>
      <c r="H307" s="84"/>
      <c r="I307" s="84"/>
      <c r="J307" s="132"/>
      <c r="K307" s="133"/>
      <c r="L307" s="415"/>
      <c r="M307" s="637"/>
      <c r="N307" s="752"/>
    </row>
    <row r="308" spans="1:14" s="30" customFormat="1" ht="17.25" customHeight="1">
      <c r="A308" s="817" t="s">
        <v>74</v>
      </c>
      <c r="B308" s="818"/>
      <c r="C308" s="453"/>
      <c r="D308" s="468"/>
      <c r="E308" s="506"/>
      <c r="F308" s="509"/>
      <c r="G308" s="510"/>
      <c r="H308" s="511"/>
      <c r="I308" s="509"/>
      <c r="J308" s="505"/>
      <c r="K308" s="507"/>
      <c r="L308" s="508"/>
      <c r="M308" s="592"/>
      <c r="N308" s="707"/>
    </row>
    <row r="309" spans="1:14" s="30" customFormat="1" ht="39" customHeight="1">
      <c r="A309" s="830" t="s">
        <v>183</v>
      </c>
      <c r="B309" s="831"/>
      <c r="C309" s="831"/>
      <c r="D309" s="831"/>
      <c r="E309" s="831"/>
      <c r="F309" s="831"/>
      <c r="G309" s="831"/>
      <c r="H309" s="831"/>
      <c r="I309" s="692"/>
      <c r="J309" s="57"/>
      <c r="K309" s="57"/>
      <c r="L309" s="420"/>
      <c r="M309" s="420"/>
      <c r="N309" s="707"/>
    </row>
    <row r="310" spans="1:14" s="561" customFormat="1" ht="27" customHeight="1">
      <c r="A310" s="848" t="s">
        <v>331</v>
      </c>
      <c r="B310" s="849"/>
      <c r="C310" s="849"/>
      <c r="D310" s="849"/>
      <c r="E310" s="849"/>
      <c r="F310" s="849"/>
      <c r="G310" s="849"/>
      <c r="H310" s="849"/>
      <c r="I310" s="849"/>
      <c r="J310" s="849"/>
      <c r="K310" s="849"/>
      <c r="L310" s="560"/>
      <c r="M310" s="662"/>
      <c r="N310" s="763"/>
    </row>
    <row r="311" spans="1:14" s="22" customFormat="1" ht="27">
      <c r="A311" s="487" t="s">
        <v>25</v>
      </c>
      <c r="B311" s="487" t="s">
        <v>6</v>
      </c>
      <c r="C311" s="488" t="s">
        <v>7</v>
      </c>
      <c r="D311" s="489" t="s">
        <v>8</v>
      </c>
      <c r="E311" s="490" t="s">
        <v>9</v>
      </c>
      <c r="F311" s="491" t="s">
        <v>10</v>
      </c>
      <c r="G311" s="491" t="s">
        <v>11</v>
      </c>
      <c r="H311" s="491" t="s">
        <v>22</v>
      </c>
      <c r="I311" s="492" t="s">
        <v>12</v>
      </c>
      <c r="J311" s="492" t="s">
        <v>13</v>
      </c>
      <c r="K311" s="493" t="s">
        <v>14</v>
      </c>
      <c r="L311" s="492" t="s">
        <v>15</v>
      </c>
      <c r="M311" s="112"/>
      <c r="N311" s="756"/>
    </row>
    <row r="312" spans="1:14" s="23" customFormat="1" ht="13.5">
      <c r="A312" s="449">
        <v>1</v>
      </c>
      <c r="B312" s="449">
        <v>2</v>
      </c>
      <c r="C312" s="449">
        <v>3</v>
      </c>
      <c r="D312" s="449">
        <v>4</v>
      </c>
      <c r="E312" s="450">
        <v>5</v>
      </c>
      <c r="F312" s="451" t="s">
        <v>18</v>
      </c>
      <c r="G312" s="449">
        <v>7</v>
      </c>
      <c r="H312" s="449" t="s">
        <v>16</v>
      </c>
      <c r="I312" s="449" t="s">
        <v>17</v>
      </c>
      <c r="J312" s="449">
        <v>10</v>
      </c>
      <c r="K312" s="452">
        <v>11</v>
      </c>
      <c r="L312" s="449">
        <v>12</v>
      </c>
      <c r="M312" s="641"/>
      <c r="N312" s="704"/>
    </row>
    <row r="313" spans="1:14" ht="228" customHeight="1">
      <c r="A313" s="449">
        <v>1</v>
      </c>
      <c r="B313" s="562" t="s">
        <v>384</v>
      </c>
      <c r="C313" s="69" t="s">
        <v>19</v>
      </c>
      <c r="D313" s="69">
        <v>1200</v>
      </c>
      <c r="E313" s="53"/>
      <c r="F313" s="84"/>
      <c r="G313" s="85"/>
      <c r="H313" s="84"/>
      <c r="I313" s="84"/>
      <c r="J313" s="132"/>
      <c r="K313" s="133"/>
      <c r="L313" s="415"/>
      <c r="M313" s="637"/>
      <c r="N313" s="752"/>
    </row>
    <row r="314" spans="1:14" s="32" customFormat="1" ht="109.5" customHeight="1">
      <c r="A314" s="443">
        <v>2</v>
      </c>
      <c r="B314" s="310" t="s">
        <v>385</v>
      </c>
      <c r="C314" s="69" t="s">
        <v>19</v>
      </c>
      <c r="D314" s="69">
        <v>1100</v>
      </c>
      <c r="E314" s="53"/>
      <c r="F314" s="84"/>
      <c r="G314" s="85"/>
      <c r="H314" s="84"/>
      <c r="I314" s="84"/>
      <c r="J314" s="132"/>
      <c r="K314" s="133"/>
      <c r="L314" s="133"/>
      <c r="M314" s="645"/>
      <c r="N314" s="705"/>
    </row>
    <row r="315" spans="1:14" s="32" customFormat="1" ht="344.25">
      <c r="A315" s="443">
        <v>3</v>
      </c>
      <c r="B315" s="46" t="s">
        <v>239</v>
      </c>
      <c r="C315" s="69" t="s">
        <v>19</v>
      </c>
      <c r="D315" s="69">
        <v>150</v>
      </c>
      <c r="E315" s="53"/>
      <c r="F315" s="84"/>
      <c r="G315" s="85"/>
      <c r="H315" s="84"/>
      <c r="I315" s="84"/>
      <c r="J315" s="132"/>
      <c r="K315" s="133"/>
      <c r="L315" s="133"/>
      <c r="M315" s="645"/>
      <c r="N315" s="705"/>
    </row>
    <row r="316" spans="1:14" s="32" customFormat="1" ht="297.75" customHeight="1">
      <c r="A316" s="443">
        <v>5</v>
      </c>
      <c r="B316" s="46" t="s">
        <v>240</v>
      </c>
      <c r="C316" s="69" t="s">
        <v>19</v>
      </c>
      <c r="D316" s="69">
        <v>120</v>
      </c>
      <c r="E316" s="53"/>
      <c r="F316" s="84"/>
      <c r="G316" s="85"/>
      <c r="H316" s="84"/>
      <c r="I316" s="84"/>
      <c r="J316" s="132"/>
      <c r="K316" s="133"/>
      <c r="L316" s="133"/>
      <c r="M316" s="645"/>
      <c r="N316" s="705"/>
    </row>
    <row r="317" spans="1:14" s="131" customFormat="1" ht="30" customHeight="1">
      <c r="A317" s="443">
        <v>6</v>
      </c>
      <c r="B317" s="562" t="s">
        <v>267</v>
      </c>
      <c r="C317" s="69" t="s">
        <v>39</v>
      </c>
      <c r="D317" s="69">
        <v>600</v>
      </c>
      <c r="E317" s="53"/>
      <c r="F317" s="84"/>
      <c r="G317" s="85"/>
      <c r="H317" s="84"/>
      <c r="I317" s="84"/>
      <c r="J317" s="676"/>
      <c r="K317" s="677"/>
      <c r="L317" s="677"/>
      <c r="M317" s="645"/>
      <c r="N317" s="764"/>
    </row>
    <row r="318" spans="1:14" s="30" customFormat="1" ht="17.25" customHeight="1">
      <c r="A318" s="817" t="s">
        <v>182</v>
      </c>
      <c r="B318" s="818"/>
      <c r="C318" s="453"/>
      <c r="D318" s="468"/>
      <c r="E318" s="506"/>
      <c r="F318" s="509"/>
      <c r="G318" s="510"/>
      <c r="H318" s="511"/>
      <c r="I318" s="509"/>
      <c r="J318" s="505"/>
      <c r="K318" s="507"/>
      <c r="L318" s="508"/>
      <c r="M318" s="592"/>
      <c r="N318" s="707"/>
    </row>
    <row r="319" spans="1:14" s="30" customFormat="1" ht="39" customHeight="1">
      <c r="A319" s="830" t="s">
        <v>224</v>
      </c>
      <c r="B319" s="831"/>
      <c r="C319" s="831"/>
      <c r="D319" s="831"/>
      <c r="E319" s="831"/>
      <c r="F319" s="831"/>
      <c r="G319" s="831"/>
      <c r="H319" s="831"/>
      <c r="I319" s="692"/>
      <c r="J319" s="57"/>
      <c r="K319" s="57"/>
      <c r="L319" s="420"/>
      <c r="M319" s="420"/>
      <c r="N319" s="707"/>
    </row>
    <row r="320" spans="1:14" s="312" customFormat="1" ht="15.75">
      <c r="A320" s="844" t="s">
        <v>353</v>
      </c>
      <c r="B320" s="845"/>
      <c r="C320" s="845"/>
      <c r="D320" s="845"/>
      <c r="E320" s="845"/>
      <c r="F320" s="845"/>
      <c r="G320" s="845"/>
      <c r="H320" s="845"/>
      <c r="I320" s="845"/>
      <c r="J320" s="845"/>
      <c r="K320" s="845"/>
      <c r="L320" s="530"/>
      <c r="M320" s="671"/>
      <c r="N320" s="765"/>
    </row>
    <row r="321" spans="1:14" s="22" customFormat="1" ht="27">
      <c r="A321" s="487" t="s">
        <v>25</v>
      </c>
      <c r="B321" s="487" t="s">
        <v>6</v>
      </c>
      <c r="C321" s="488" t="s">
        <v>7</v>
      </c>
      <c r="D321" s="489" t="s">
        <v>8</v>
      </c>
      <c r="E321" s="490" t="s">
        <v>9</v>
      </c>
      <c r="F321" s="491" t="s">
        <v>10</v>
      </c>
      <c r="G321" s="491" t="s">
        <v>11</v>
      </c>
      <c r="H321" s="491" t="s">
        <v>22</v>
      </c>
      <c r="I321" s="492" t="s">
        <v>12</v>
      </c>
      <c r="J321" s="492" t="s">
        <v>13</v>
      </c>
      <c r="K321" s="493" t="s">
        <v>14</v>
      </c>
      <c r="L321" s="492" t="s">
        <v>15</v>
      </c>
      <c r="M321" s="112"/>
      <c r="N321" s="756"/>
    </row>
    <row r="322" spans="1:14" s="23" customFormat="1" ht="13.5">
      <c r="A322" s="449">
        <v>1</v>
      </c>
      <c r="B322" s="449">
        <v>2</v>
      </c>
      <c r="C322" s="449">
        <v>3</v>
      </c>
      <c r="D322" s="449">
        <v>4</v>
      </c>
      <c r="E322" s="450">
        <v>5</v>
      </c>
      <c r="F322" s="451" t="s">
        <v>18</v>
      </c>
      <c r="G322" s="449">
        <v>7</v>
      </c>
      <c r="H322" s="449" t="s">
        <v>16</v>
      </c>
      <c r="I322" s="449" t="s">
        <v>17</v>
      </c>
      <c r="J322" s="449">
        <v>10</v>
      </c>
      <c r="K322" s="452">
        <v>11</v>
      </c>
      <c r="L322" s="449">
        <v>12</v>
      </c>
      <c r="M322" s="641"/>
      <c r="N322" s="704"/>
    </row>
    <row r="323" spans="1:14" s="47" customFormat="1" ht="287.25" customHeight="1">
      <c r="A323" s="466">
        <v>1</v>
      </c>
      <c r="B323" s="521" t="s">
        <v>268</v>
      </c>
      <c r="C323" s="60" t="s">
        <v>19</v>
      </c>
      <c r="D323" s="60">
        <v>240</v>
      </c>
      <c r="E323" s="71"/>
      <c r="F323" s="71"/>
      <c r="G323" s="136"/>
      <c r="H323" s="137"/>
      <c r="I323" s="138"/>
      <c r="J323" s="139"/>
      <c r="K323" s="140"/>
      <c r="L323" s="501"/>
      <c r="M323" s="513"/>
      <c r="N323" s="766"/>
    </row>
    <row r="324" spans="1:14" s="48" customFormat="1" ht="228.75" customHeight="1">
      <c r="A324" s="475">
        <v>2</v>
      </c>
      <c r="B324" s="309" t="s">
        <v>269</v>
      </c>
      <c r="C324" s="51" t="s">
        <v>19</v>
      </c>
      <c r="D324" s="60">
        <v>490</v>
      </c>
      <c r="E324" s="142"/>
      <c r="F324" s="71"/>
      <c r="G324" s="136"/>
      <c r="H324" s="137"/>
      <c r="I324" s="138"/>
      <c r="J324" s="143"/>
      <c r="K324" s="144"/>
      <c r="L324" s="502"/>
      <c r="M324" s="646"/>
      <c r="N324" s="767"/>
    </row>
    <row r="325" spans="1:14" s="30" customFormat="1" ht="17.25" customHeight="1">
      <c r="A325" s="817" t="s">
        <v>75</v>
      </c>
      <c r="B325" s="818"/>
      <c r="C325" s="453"/>
      <c r="D325" s="468"/>
      <c r="E325" s="506"/>
      <c r="F325" s="509"/>
      <c r="G325" s="510"/>
      <c r="H325" s="511"/>
      <c r="I325" s="509"/>
      <c r="J325" s="505"/>
      <c r="K325" s="507"/>
      <c r="L325" s="508"/>
      <c r="M325" s="592"/>
      <c r="N325" s="707"/>
    </row>
    <row r="326" spans="1:14" s="30" customFormat="1" ht="39" customHeight="1">
      <c r="A326" s="830" t="s">
        <v>225</v>
      </c>
      <c r="B326" s="831"/>
      <c r="C326" s="831"/>
      <c r="D326" s="831"/>
      <c r="E326" s="831"/>
      <c r="F326" s="831"/>
      <c r="G326" s="831"/>
      <c r="H326" s="831"/>
      <c r="I326" s="692"/>
      <c r="J326" s="57"/>
      <c r="K326" s="57"/>
      <c r="L326" s="420"/>
      <c r="M326" s="420"/>
      <c r="N326" s="707"/>
    </row>
    <row r="327" spans="1:14" s="313" customFormat="1" ht="29.25" customHeight="1">
      <c r="A327" s="832" t="s">
        <v>330</v>
      </c>
      <c r="B327" s="833"/>
      <c r="C327" s="833"/>
      <c r="D327" s="833"/>
      <c r="E327" s="833"/>
      <c r="F327" s="833"/>
      <c r="G327" s="833"/>
      <c r="H327" s="833"/>
      <c r="I327" s="833"/>
      <c r="J327" s="833"/>
      <c r="K327" s="833"/>
      <c r="L327" s="546"/>
      <c r="M327" s="663"/>
      <c r="N327" s="768"/>
    </row>
    <row r="328" spans="1:14" s="22" customFormat="1" ht="27">
      <c r="A328" s="487" t="s">
        <v>25</v>
      </c>
      <c r="B328" s="487" t="s">
        <v>6</v>
      </c>
      <c r="C328" s="488" t="s">
        <v>7</v>
      </c>
      <c r="D328" s="489" t="s">
        <v>8</v>
      </c>
      <c r="E328" s="490" t="s">
        <v>9</v>
      </c>
      <c r="F328" s="491" t="s">
        <v>10</v>
      </c>
      <c r="G328" s="491" t="s">
        <v>11</v>
      </c>
      <c r="H328" s="491" t="s">
        <v>22</v>
      </c>
      <c r="I328" s="492" t="s">
        <v>12</v>
      </c>
      <c r="J328" s="492" t="s">
        <v>13</v>
      </c>
      <c r="K328" s="493" t="s">
        <v>14</v>
      </c>
      <c r="L328" s="492" t="s">
        <v>15</v>
      </c>
      <c r="M328" s="112"/>
      <c r="N328" s="756"/>
    </row>
    <row r="329" spans="1:14" s="23" customFormat="1" ht="13.5">
      <c r="A329" s="449">
        <v>1</v>
      </c>
      <c r="B329" s="449">
        <v>2</v>
      </c>
      <c r="C329" s="449">
        <v>3</v>
      </c>
      <c r="D329" s="449">
        <v>4</v>
      </c>
      <c r="E329" s="450">
        <v>5</v>
      </c>
      <c r="F329" s="451" t="s">
        <v>18</v>
      </c>
      <c r="G329" s="449">
        <v>7</v>
      </c>
      <c r="H329" s="449" t="s">
        <v>16</v>
      </c>
      <c r="I329" s="449" t="s">
        <v>17</v>
      </c>
      <c r="J329" s="449">
        <v>10</v>
      </c>
      <c r="K329" s="452">
        <v>11</v>
      </c>
      <c r="L329" s="449">
        <v>12</v>
      </c>
      <c r="M329" s="641"/>
      <c r="N329" s="704"/>
    </row>
    <row r="330" spans="1:14" s="32" customFormat="1" ht="95.25" customHeight="1">
      <c r="A330" s="467">
        <v>1</v>
      </c>
      <c r="B330" s="306" t="s">
        <v>132</v>
      </c>
      <c r="C330" s="54" t="s">
        <v>39</v>
      </c>
      <c r="D330" s="146">
        <v>45000</v>
      </c>
      <c r="E330" s="53"/>
      <c r="F330" s="53"/>
      <c r="G330" s="117"/>
      <c r="H330" s="53"/>
      <c r="I330" s="53"/>
      <c r="J330" s="122"/>
      <c r="K330" s="145"/>
      <c r="L330" s="133"/>
      <c r="M330" s="645"/>
      <c r="N330" s="705"/>
    </row>
    <row r="331" spans="1:14" s="30" customFormat="1" ht="17.25" customHeight="1">
      <c r="A331" s="817" t="s">
        <v>186</v>
      </c>
      <c r="B331" s="818"/>
      <c r="C331" s="453"/>
      <c r="D331" s="468"/>
      <c r="E331" s="506"/>
      <c r="F331" s="509"/>
      <c r="G331" s="510"/>
      <c r="H331" s="511"/>
      <c r="I331" s="509"/>
      <c r="J331" s="505"/>
      <c r="K331" s="507"/>
      <c r="L331" s="508"/>
      <c r="M331" s="592"/>
      <c r="N331" s="707"/>
    </row>
    <row r="332" spans="1:14" s="30" customFormat="1" ht="39" customHeight="1">
      <c r="A332" s="830" t="s">
        <v>241</v>
      </c>
      <c r="B332" s="831"/>
      <c r="C332" s="831"/>
      <c r="D332" s="831"/>
      <c r="E332" s="831"/>
      <c r="F332" s="831"/>
      <c r="G332" s="831"/>
      <c r="H332" s="831"/>
      <c r="I332" s="692"/>
      <c r="J332" s="57"/>
      <c r="K332" s="57"/>
      <c r="L332" s="420"/>
      <c r="M332" s="420"/>
      <c r="N332" s="707"/>
    </row>
    <row r="333" spans="1:14" s="313" customFormat="1" ht="24.75" customHeight="1">
      <c r="A333" s="846" t="s">
        <v>354</v>
      </c>
      <c r="B333" s="847"/>
      <c r="C333" s="847"/>
      <c r="D333" s="847"/>
      <c r="E333" s="847"/>
      <c r="F333" s="847"/>
      <c r="G333" s="847"/>
      <c r="H333" s="847"/>
      <c r="I333" s="847"/>
      <c r="J333" s="847"/>
      <c r="K333" s="847"/>
      <c r="L333" s="529"/>
      <c r="M333" s="663"/>
      <c r="N333" s="768"/>
    </row>
    <row r="334" spans="1:14" s="22" customFormat="1" ht="27">
      <c r="A334" s="487" t="s">
        <v>25</v>
      </c>
      <c r="B334" s="487" t="s">
        <v>6</v>
      </c>
      <c r="C334" s="488" t="s">
        <v>7</v>
      </c>
      <c r="D334" s="489" t="s">
        <v>8</v>
      </c>
      <c r="E334" s="490" t="s">
        <v>9</v>
      </c>
      <c r="F334" s="491" t="s">
        <v>10</v>
      </c>
      <c r="G334" s="491" t="s">
        <v>11</v>
      </c>
      <c r="H334" s="491" t="s">
        <v>22</v>
      </c>
      <c r="I334" s="492" t="s">
        <v>12</v>
      </c>
      <c r="J334" s="492" t="s">
        <v>13</v>
      </c>
      <c r="K334" s="493" t="s">
        <v>14</v>
      </c>
      <c r="L334" s="492" t="s">
        <v>15</v>
      </c>
      <c r="M334" s="664"/>
      <c r="N334" s="703"/>
    </row>
    <row r="335" spans="1:14" s="23" customFormat="1" ht="13.5">
      <c r="A335" s="449">
        <v>1</v>
      </c>
      <c r="B335" s="451">
        <v>2</v>
      </c>
      <c r="C335" s="449">
        <v>3</v>
      </c>
      <c r="D335" s="449">
        <v>4</v>
      </c>
      <c r="E335" s="450">
        <v>5</v>
      </c>
      <c r="F335" s="451" t="s">
        <v>18</v>
      </c>
      <c r="G335" s="449">
        <v>7</v>
      </c>
      <c r="H335" s="449" t="s">
        <v>16</v>
      </c>
      <c r="I335" s="449" t="s">
        <v>17</v>
      </c>
      <c r="J335" s="449">
        <v>10</v>
      </c>
      <c r="K335" s="452">
        <v>11</v>
      </c>
      <c r="L335" s="449">
        <v>12</v>
      </c>
      <c r="M335" s="641"/>
      <c r="N335" s="704"/>
    </row>
    <row r="336" spans="1:14" s="12" customFormat="1" ht="38.25">
      <c r="A336" s="486">
        <v>1</v>
      </c>
      <c r="B336" s="24" t="s">
        <v>242</v>
      </c>
      <c r="C336" s="10" t="s">
        <v>39</v>
      </c>
      <c r="D336" s="10">
        <v>720</v>
      </c>
      <c r="E336" s="103"/>
      <c r="F336" s="103"/>
      <c r="G336" s="105"/>
      <c r="H336" s="103"/>
      <c r="I336" s="103"/>
      <c r="J336" s="151"/>
      <c r="K336" s="150"/>
      <c r="L336" s="417"/>
      <c r="M336" s="639"/>
      <c r="N336" s="754"/>
    </row>
    <row r="337" spans="1:14" s="30" customFormat="1" ht="17.25" customHeight="1">
      <c r="A337" s="817" t="s">
        <v>194</v>
      </c>
      <c r="B337" s="818"/>
      <c r="C337" s="453"/>
      <c r="D337" s="468"/>
      <c r="E337" s="506"/>
      <c r="F337" s="509"/>
      <c r="G337" s="510"/>
      <c r="H337" s="511"/>
      <c r="I337" s="509"/>
      <c r="J337" s="505"/>
      <c r="K337" s="507"/>
      <c r="L337" s="508"/>
      <c r="M337" s="592"/>
      <c r="N337" s="707"/>
    </row>
    <row r="338" spans="1:14" s="30" customFormat="1" ht="39" customHeight="1">
      <c r="A338" s="830" t="s">
        <v>244</v>
      </c>
      <c r="B338" s="831"/>
      <c r="C338" s="831"/>
      <c r="D338" s="831"/>
      <c r="E338" s="831"/>
      <c r="F338" s="831"/>
      <c r="G338" s="831"/>
      <c r="H338" s="831"/>
      <c r="I338" s="692"/>
      <c r="J338" s="57"/>
      <c r="K338" s="57"/>
      <c r="L338" s="420"/>
      <c r="M338" s="420"/>
      <c r="N338" s="707"/>
    </row>
    <row r="339" spans="1:14" s="564" customFormat="1" ht="26.25" customHeight="1">
      <c r="A339" s="844" t="s">
        <v>336</v>
      </c>
      <c r="B339" s="845"/>
      <c r="C339" s="845"/>
      <c r="D339" s="845"/>
      <c r="E339" s="845"/>
      <c r="F339" s="845"/>
      <c r="G339" s="845"/>
      <c r="H339" s="845"/>
      <c r="I339" s="845"/>
      <c r="J339" s="845"/>
      <c r="K339" s="845"/>
      <c r="L339" s="563"/>
      <c r="M339" s="670"/>
      <c r="N339" s="769"/>
    </row>
    <row r="340" spans="1:14" s="22" customFormat="1" ht="27">
      <c r="A340" s="487" t="s">
        <v>25</v>
      </c>
      <c r="B340" s="487" t="s">
        <v>6</v>
      </c>
      <c r="C340" s="488" t="s">
        <v>7</v>
      </c>
      <c r="D340" s="489" t="s">
        <v>8</v>
      </c>
      <c r="E340" s="490" t="s">
        <v>9</v>
      </c>
      <c r="F340" s="491" t="s">
        <v>10</v>
      </c>
      <c r="G340" s="491" t="s">
        <v>11</v>
      </c>
      <c r="H340" s="491" t="s">
        <v>22</v>
      </c>
      <c r="I340" s="492" t="s">
        <v>12</v>
      </c>
      <c r="J340" s="492" t="s">
        <v>13</v>
      </c>
      <c r="K340" s="493" t="s">
        <v>14</v>
      </c>
      <c r="L340" s="492" t="s">
        <v>15</v>
      </c>
      <c r="M340" s="112"/>
      <c r="N340" s="756"/>
    </row>
    <row r="341" spans="1:14" s="23" customFormat="1" ht="13.5">
      <c r="A341" s="449">
        <v>1</v>
      </c>
      <c r="B341" s="449">
        <v>2</v>
      </c>
      <c r="C341" s="449">
        <v>3</v>
      </c>
      <c r="D341" s="449">
        <v>4</v>
      </c>
      <c r="E341" s="450">
        <v>5</v>
      </c>
      <c r="F341" s="451" t="s">
        <v>18</v>
      </c>
      <c r="G341" s="449">
        <v>7</v>
      </c>
      <c r="H341" s="449" t="s">
        <v>16</v>
      </c>
      <c r="I341" s="449" t="s">
        <v>17</v>
      </c>
      <c r="J341" s="449">
        <v>10</v>
      </c>
      <c r="K341" s="452">
        <v>11</v>
      </c>
      <c r="L341" s="449">
        <v>12</v>
      </c>
      <c r="M341" s="641"/>
      <c r="N341" s="704"/>
    </row>
    <row r="342" spans="1:14" s="56" customFormat="1" ht="50.25" customHeight="1">
      <c r="A342" s="503">
        <v>1</v>
      </c>
      <c r="B342" s="55" t="s">
        <v>243</v>
      </c>
      <c r="C342" s="157" t="s">
        <v>39</v>
      </c>
      <c r="D342" s="154">
        <v>200</v>
      </c>
      <c r="E342" s="103"/>
      <c r="F342" s="155"/>
      <c r="G342" s="156"/>
      <c r="H342" s="155"/>
      <c r="I342" s="155"/>
      <c r="J342" s="152"/>
      <c r="K342" s="95"/>
      <c r="L342" s="150"/>
      <c r="M342" s="647"/>
      <c r="N342" s="770"/>
    </row>
    <row r="343" spans="1:14" s="30" customFormat="1" ht="17.25" customHeight="1">
      <c r="A343" s="817" t="s">
        <v>3</v>
      </c>
      <c r="B343" s="818"/>
      <c r="C343" s="453"/>
      <c r="D343" s="468"/>
      <c r="E343" s="506"/>
      <c r="F343" s="509"/>
      <c r="G343" s="510"/>
      <c r="H343" s="511"/>
      <c r="I343" s="509"/>
      <c r="J343" s="505"/>
      <c r="K343" s="507"/>
      <c r="L343" s="508"/>
      <c r="M343" s="592"/>
      <c r="N343" s="707"/>
    </row>
    <row r="344" spans="1:14" s="30" customFormat="1" ht="39" customHeight="1">
      <c r="A344" s="830" t="s">
        <v>245</v>
      </c>
      <c r="B344" s="831"/>
      <c r="C344" s="831"/>
      <c r="D344" s="831"/>
      <c r="E344" s="831"/>
      <c r="F344" s="831"/>
      <c r="G344" s="831"/>
      <c r="H344" s="831"/>
      <c r="I344" s="692"/>
      <c r="J344" s="57"/>
      <c r="K344" s="57"/>
      <c r="L344" s="420"/>
      <c r="M344" s="420"/>
      <c r="N344" s="707"/>
    </row>
    <row r="345" spans="1:14" s="566" customFormat="1" ht="28.5" customHeight="1">
      <c r="A345" s="844" t="s">
        <v>337</v>
      </c>
      <c r="B345" s="845"/>
      <c r="C345" s="845"/>
      <c r="D345" s="845"/>
      <c r="E345" s="845"/>
      <c r="F345" s="845"/>
      <c r="G345" s="845"/>
      <c r="H345" s="845"/>
      <c r="I345" s="845"/>
      <c r="J345" s="845"/>
      <c r="K345" s="845"/>
      <c r="L345" s="565"/>
      <c r="M345" s="648"/>
      <c r="N345" s="771"/>
    </row>
    <row r="346" spans="1:14" s="22" customFormat="1" ht="27">
      <c r="A346" s="487" t="s">
        <v>25</v>
      </c>
      <c r="B346" s="487" t="s">
        <v>6</v>
      </c>
      <c r="C346" s="488" t="s">
        <v>7</v>
      </c>
      <c r="D346" s="489" t="s">
        <v>8</v>
      </c>
      <c r="E346" s="490" t="s">
        <v>9</v>
      </c>
      <c r="F346" s="491" t="s">
        <v>10</v>
      </c>
      <c r="G346" s="491" t="s">
        <v>11</v>
      </c>
      <c r="H346" s="491" t="s">
        <v>22</v>
      </c>
      <c r="I346" s="492" t="s">
        <v>12</v>
      </c>
      <c r="J346" s="492" t="s">
        <v>13</v>
      </c>
      <c r="K346" s="493" t="s">
        <v>14</v>
      </c>
      <c r="L346" s="492" t="s">
        <v>15</v>
      </c>
      <c r="M346" s="112"/>
      <c r="N346" s="756"/>
    </row>
    <row r="347" spans="1:14" s="23" customFormat="1" ht="13.5">
      <c r="A347" s="449">
        <v>1</v>
      </c>
      <c r="B347" s="449">
        <v>2</v>
      </c>
      <c r="C347" s="449">
        <v>3</v>
      </c>
      <c r="D347" s="449">
        <v>4</v>
      </c>
      <c r="E347" s="450">
        <v>5</v>
      </c>
      <c r="F347" s="451" t="s">
        <v>18</v>
      </c>
      <c r="G347" s="449">
        <v>7</v>
      </c>
      <c r="H347" s="449" t="s">
        <v>16</v>
      </c>
      <c r="I347" s="449" t="s">
        <v>17</v>
      </c>
      <c r="J347" s="449">
        <v>10</v>
      </c>
      <c r="K347" s="452">
        <v>11</v>
      </c>
      <c r="L347" s="449">
        <v>12</v>
      </c>
      <c r="M347" s="641"/>
      <c r="N347" s="704"/>
    </row>
    <row r="348" spans="1:14" s="59" customFormat="1" ht="409.5" customHeight="1">
      <c r="A348" s="453">
        <v>1</v>
      </c>
      <c r="B348" s="307" t="s">
        <v>386</v>
      </c>
      <c r="C348" s="60" t="s">
        <v>19</v>
      </c>
      <c r="D348" s="60">
        <v>1200</v>
      </c>
      <c r="E348" s="41"/>
      <c r="F348" s="159"/>
      <c r="G348" s="136"/>
      <c r="H348" s="138"/>
      <c r="I348" s="138"/>
      <c r="J348" s="160"/>
      <c r="K348" s="161"/>
      <c r="L348" s="161"/>
      <c r="M348" s="649"/>
      <c r="N348" s="772"/>
    </row>
    <row r="349" spans="1:14" s="30" customFormat="1" ht="17.25" customHeight="1">
      <c r="A349" s="817" t="s">
        <v>77</v>
      </c>
      <c r="B349" s="818"/>
      <c r="C349" s="453"/>
      <c r="D349" s="468"/>
      <c r="E349" s="506"/>
      <c r="F349" s="509"/>
      <c r="G349" s="510"/>
      <c r="H349" s="511"/>
      <c r="I349" s="509"/>
      <c r="J349" s="505"/>
      <c r="K349" s="507"/>
      <c r="L349" s="508"/>
      <c r="M349" s="592"/>
      <c r="N349" s="707"/>
    </row>
    <row r="350" spans="1:14" s="30" customFormat="1" ht="41.25" customHeight="1">
      <c r="A350" s="830" t="s">
        <v>196</v>
      </c>
      <c r="B350" s="831"/>
      <c r="C350" s="831"/>
      <c r="D350" s="831"/>
      <c r="E350" s="831"/>
      <c r="F350" s="831"/>
      <c r="G350" s="831"/>
      <c r="H350" s="831"/>
      <c r="I350" s="692"/>
      <c r="J350" s="163"/>
      <c r="K350" s="163"/>
      <c r="L350" s="420"/>
      <c r="M350" s="420"/>
      <c r="N350" s="707"/>
    </row>
    <row r="351" spans="1:14" s="314" customFormat="1" ht="28.5" customHeight="1">
      <c r="A351" s="832" t="s">
        <v>355</v>
      </c>
      <c r="B351" s="833"/>
      <c r="C351" s="833"/>
      <c r="D351" s="833"/>
      <c r="E351" s="833"/>
      <c r="F351" s="833"/>
      <c r="G351" s="833"/>
      <c r="H351" s="833"/>
      <c r="I351" s="833"/>
      <c r="J351" s="833"/>
      <c r="K351" s="833"/>
      <c r="L351" s="693"/>
      <c r="M351" s="665"/>
      <c r="N351" s="737"/>
    </row>
    <row r="352" spans="1:14" s="22" customFormat="1" ht="27">
      <c r="A352" s="487" t="s">
        <v>25</v>
      </c>
      <c r="B352" s="487" t="s">
        <v>6</v>
      </c>
      <c r="C352" s="488" t="s">
        <v>7</v>
      </c>
      <c r="D352" s="489" t="s">
        <v>8</v>
      </c>
      <c r="E352" s="490" t="s">
        <v>9</v>
      </c>
      <c r="F352" s="491" t="s">
        <v>10</v>
      </c>
      <c r="G352" s="491" t="s">
        <v>11</v>
      </c>
      <c r="H352" s="491" t="s">
        <v>22</v>
      </c>
      <c r="I352" s="492" t="s">
        <v>12</v>
      </c>
      <c r="J352" s="492" t="s">
        <v>13</v>
      </c>
      <c r="K352" s="493" t="s">
        <v>14</v>
      </c>
      <c r="L352" s="492" t="s">
        <v>15</v>
      </c>
      <c r="M352" s="112"/>
      <c r="N352" s="756"/>
    </row>
    <row r="353" spans="1:14" s="23" customFormat="1" ht="13.5">
      <c r="A353" s="449">
        <v>1</v>
      </c>
      <c r="B353" s="449" t="s">
        <v>133</v>
      </c>
      <c r="C353" s="449">
        <v>3</v>
      </c>
      <c r="D353" s="449">
        <v>4</v>
      </c>
      <c r="E353" s="450">
        <v>5</v>
      </c>
      <c r="F353" s="451" t="s">
        <v>18</v>
      </c>
      <c r="G353" s="449">
        <v>7</v>
      </c>
      <c r="H353" s="449" t="s">
        <v>16</v>
      </c>
      <c r="I353" s="449" t="s">
        <v>17</v>
      </c>
      <c r="J353" s="449">
        <v>10</v>
      </c>
      <c r="K353" s="452">
        <v>11</v>
      </c>
      <c r="L353" s="449">
        <v>12</v>
      </c>
      <c r="M353" s="641"/>
      <c r="N353" s="704"/>
    </row>
    <row r="354" spans="1:14" s="23" customFormat="1" ht="21.75" customHeight="1">
      <c r="A354" s="444">
        <v>1</v>
      </c>
      <c r="B354" s="39" t="s">
        <v>270</v>
      </c>
      <c r="C354" s="38" t="s">
        <v>55</v>
      </c>
      <c r="D354" s="141">
        <v>8</v>
      </c>
      <c r="E354" s="320"/>
      <c r="F354" s="320"/>
      <c r="G354" s="321"/>
      <c r="H354" s="320"/>
      <c r="I354" s="165"/>
      <c r="J354" s="318"/>
      <c r="K354" s="318"/>
      <c r="L354" s="319"/>
      <c r="M354" s="641"/>
      <c r="N354" s="704"/>
    </row>
    <row r="355" spans="1:14" s="23" customFormat="1" ht="22.5" customHeight="1">
      <c r="A355" s="444">
        <v>2</v>
      </c>
      <c r="B355" s="39" t="s">
        <v>271</v>
      </c>
      <c r="C355" s="38" t="s">
        <v>55</v>
      </c>
      <c r="D355" s="141">
        <v>8</v>
      </c>
      <c r="E355" s="320"/>
      <c r="F355" s="320"/>
      <c r="G355" s="321"/>
      <c r="H355" s="320"/>
      <c r="I355" s="165"/>
      <c r="J355" s="318"/>
      <c r="K355" s="318"/>
      <c r="L355" s="319"/>
      <c r="M355" s="641"/>
      <c r="N355" s="704"/>
    </row>
    <row r="356" spans="1:14" s="23" customFormat="1" ht="22.5" customHeight="1">
      <c r="A356" s="444">
        <v>3</v>
      </c>
      <c r="B356" s="39" t="s">
        <v>272</v>
      </c>
      <c r="C356" s="38" t="s">
        <v>55</v>
      </c>
      <c r="D356" s="678">
        <v>600</v>
      </c>
      <c r="E356" s="179"/>
      <c r="F356" s="320"/>
      <c r="G356" s="321"/>
      <c r="H356" s="320"/>
      <c r="I356" s="165"/>
      <c r="J356" s="318"/>
      <c r="K356" s="318"/>
      <c r="L356" s="319"/>
      <c r="M356" s="641"/>
      <c r="N356" s="704"/>
    </row>
    <row r="357" spans="1:14" s="25" customFormat="1" ht="24" customHeight="1">
      <c r="A357" s="444">
        <v>4</v>
      </c>
      <c r="B357" s="39" t="s">
        <v>273</v>
      </c>
      <c r="C357" s="141" t="s">
        <v>55</v>
      </c>
      <c r="D357" s="141">
        <v>600</v>
      </c>
      <c r="E357" s="179"/>
      <c r="F357" s="320"/>
      <c r="G357" s="321"/>
      <c r="H357" s="320"/>
      <c r="I357" s="165"/>
      <c r="J357" s="122"/>
      <c r="K357" s="54"/>
      <c r="L357" s="145"/>
      <c r="M357" s="642"/>
      <c r="N357" s="706"/>
    </row>
    <row r="358" spans="1:14" s="30" customFormat="1" ht="17.25" customHeight="1">
      <c r="A358" s="817" t="s">
        <v>187</v>
      </c>
      <c r="B358" s="818"/>
      <c r="C358" s="453"/>
      <c r="D358" s="468"/>
      <c r="E358" s="506"/>
      <c r="F358" s="509"/>
      <c r="G358" s="510"/>
      <c r="H358" s="511"/>
      <c r="I358" s="509"/>
      <c r="J358" s="505"/>
      <c r="K358" s="507"/>
      <c r="L358" s="508"/>
      <c r="M358" s="592"/>
      <c r="N358" s="707"/>
    </row>
    <row r="359" spans="1:14" s="30" customFormat="1" ht="39" customHeight="1">
      <c r="A359" s="830" t="s">
        <v>191</v>
      </c>
      <c r="B359" s="831"/>
      <c r="C359" s="831"/>
      <c r="D359" s="831"/>
      <c r="E359" s="831"/>
      <c r="F359" s="831"/>
      <c r="G359" s="831"/>
      <c r="H359" s="831"/>
      <c r="I359" s="692"/>
      <c r="J359" s="57"/>
      <c r="K359" s="57"/>
      <c r="L359" s="420"/>
      <c r="M359" s="420"/>
      <c r="N359" s="707"/>
    </row>
    <row r="360" spans="1:14" s="569" customFormat="1" ht="27" customHeight="1">
      <c r="A360" s="844" t="s">
        <v>338</v>
      </c>
      <c r="B360" s="845"/>
      <c r="C360" s="567"/>
      <c r="D360" s="567"/>
      <c r="E360" s="567"/>
      <c r="F360" s="567"/>
      <c r="G360" s="567"/>
      <c r="H360" s="567"/>
      <c r="I360" s="567"/>
      <c r="J360" s="567"/>
      <c r="K360" s="567"/>
      <c r="L360" s="568"/>
      <c r="M360" s="650"/>
      <c r="N360" s="773"/>
    </row>
    <row r="361" spans="1:14" s="22" customFormat="1" ht="27">
      <c r="A361" s="436" t="s">
        <v>25</v>
      </c>
      <c r="B361" s="436" t="s">
        <v>6</v>
      </c>
      <c r="C361" s="448" t="s">
        <v>7</v>
      </c>
      <c r="D361" s="437" t="s">
        <v>8</v>
      </c>
      <c r="E361" s="438" t="s">
        <v>9</v>
      </c>
      <c r="F361" s="439" t="s">
        <v>10</v>
      </c>
      <c r="G361" s="439" t="s">
        <v>11</v>
      </c>
      <c r="H361" s="439" t="s">
        <v>22</v>
      </c>
      <c r="I361" s="440" t="s">
        <v>12</v>
      </c>
      <c r="J361" s="440" t="s">
        <v>13</v>
      </c>
      <c r="K361" s="441" t="s">
        <v>14</v>
      </c>
      <c r="L361" s="440" t="s">
        <v>15</v>
      </c>
      <c r="M361" s="112"/>
      <c r="N361" s="756"/>
    </row>
    <row r="362" spans="1:14" s="23" customFormat="1" ht="13.5">
      <c r="A362" s="449">
        <v>1</v>
      </c>
      <c r="B362" s="449">
        <v>2</v>
      </c>
      <c r="C362" s="449">
        <v>3</v>
      </c>
      <c r="D362" s="449">
        <v>4</v>
      </c>
      <c r="E362" s="450">
        <v>5</v>
      </c>
      <c r="F362" s="451" t="s">
        <v>18</v>
      </c>
      <c r="G362" s="449">
        <v>7</v>
      </c>
      <c r="H362" s="449" t="s">
        <v>16</v>
      </c>
      <c r="I362" s="449" t="s">
        <v>17</v>
      </c>
      <c r="J362" s="449">
        <v>10</v>
      </c>
      <c r="K362" s="452">
        <v>11</v>
      </c>
      <c r="L362" s="449">
        <v>12</v>
      </c>
      <c r="M362" s="641"/>
      <c r="N362" s="704"/>
    </row>
    <row r="363" spans="1:14" s="59" customFormat="1" ht="198" customHeight="1">
      <c r="A363" s="453">
        <v>1</v>
      </c>
      <c r="B363" s="538" t="s">
        <v>388</v>
      </c>
      <c r="C363" s="60" t="s">
        <v>19</v>
      </c>
      <c r="D363" s="424">
        <v>20000</v>
      </c>
      <c r="E363" s="41"/>
      <c r="F363" s="651"/>
      <c r="G363" s="136"/>
      <c r="H363" s="41"/>
      <c r="I363" s="41"/>
      <c r="J363" s="160"/>
      <c r="K363" s="161"/>
      <c r="L363" s="161"/>
      <c r="M363" s="649"/>
      <c r="N363" s="772"/>
    </row>
    <row r="364" spans="1:14" s="30" customFormat="1" ht="17.25" customHeight="1">
      <c r="A364" s="817" t="s">
        <v>195</v>
      </c>
      <c r="B364" s="818"/>
      <c r="C364" s="453"/>
      <c r="D364" s="468"/>
      <c r="E364" s="506"/>
      <c r="F364" s="509"/>
      <c r="G364" s="510"/>
      <c r="H364" s="511"/>
      <c r="I364" s="509"/>
      <c r="J364" s="505"/>
      <c r="K364" s="507"/>
      <c r="L364" s="508"/>
      <c r="M364" s="592"/>
      <c r="N364" s="707"/>
    </row>
    <row r="365" spans="1:14" s="30" customFormat="1" ht="39" customHeight="1">
      <c r="A365" s="830" t="s">
        <v>197</v>
      </c>
      <c r="B365" s="831"/>
      <c r="C365" s="831"/>
      <c r="D365" s="831"/>
      <c r="E365" s="831"/>
      <c r="F365" s="831"/>
      <c r="G365" s="831"/>
      <c r="H365" s="831"/>
      <c r="I365" s="692"/>
      <c r="J365" s="57"/>
      <c r="K365" s="57"/>
      <c r="L365" s="420"/>
      <c r="M365" s="420"/>
      <c r="N365" s="707"/>
    </row>
    <row r="366" spans="1:14" s="569" customFormat="1" ht="28.5" customHeight="1">
      <c r="A366" s="832" t="s">
        <v>339</v>
      </c>
      <c r="B366" s="833"/>
      <c r="C366" s="833"/>
      <c r="D366" s="833"/>
      <c r="E366" s="833"/>
      <c r="F366" s="833"/>
      <c r="G366" s="833"/>
      <c r="H366" s="833"/>
      <c r="I366" s="833"/>
      <c r="J366" s="833"/>
      <c r="K366" s="833"/>
      <c r="L366" s="693"/>
      <c r="M366" s="650"/>
      <c r="N366" s="773"/>
    </row>
    <row r="367" spans="1:14" s="22" customFormat="1" ht="27">
      <c r="A367" s="487" t="s">
        <v>25</v>
      </c>
      <c r="B367" s="487" t="s">
        <v>6</v>
      </c>
      <c r="C367" s="488" t="s">
        <v>7</v>
      </c>
      <c r="D367" s="489" t="s">
        <v>8</v>
      </c>
      <c r="E367" s="490" t="s">
        <v>9</v>
      </c>
      <c r="F367" s="491" t="s">
        <v>10</v>
      </c>
      <c r="G367" s="491" t="s">
        <v>11</v>
      </c>
      <c r="H367" s="491" t="s">
        <v>22</v>
      </c>
      <c r="I367" s="492" t="s">
        <v>12</v>
      </c>
      <c r="J367" s="492" t="s">
        <v>13</v>
      </c>
      <c r="K367" s="493" t="s">
        <v>14</v>
      </c>
      <c r="L367" s="492" t="s">
        <v>15</v>
      </c>
      <c r="M367" s="112"/>
      <c r="N367" s="756"/>
    </row>
    <row r="368" spans="1:14" s="23" customFormat="1" ht="13.5">
      <c r="A368" s="449">
        <v>1</v>
      </c>
      <c r="B368" s="449">
        <v>2</v>
      </c>
      <c r="C368" s="449">
        <v>3</v>
      </c>
      <c r="D368" s="449">
        <v>4</v>
      </c>
      <c r="E368" s="450">
        <v>5</v>
      </c>
      <c r="F368" s="451" t="s">
        <v>18</v>
      </c>
      <c r="G368" s="449">
        <v>7</v>
      </c>
      <c r="H368" s="449" t="s">
        <v>16</v>
      </c>
      <c r="I368" s="449" t="s">
        <v>17</v>
      </c>
      <c r="J368" s="449">
        <v>10</v>
      </c>
      <c r="K368" s="452">
        <v>11</v>
      </c>
      <c r="L368" s="449">
        <v>12</v>
      </c>
      <c r="M368" s="641"/>
      <c r="N368" s="704"/>
    </row>
    <row r="369" spans="1:28" s="47" customFormat="1" ht="99.75" customHeight="1">
      <c r="A369" s="466">
        <v>1</v>
      </c>
      <c r="B369" s="51" t="s">
        <v>387</v>
      </c>
      <c r="C369" s="60" t="s">
        <v>39</v>
      </c>
      <c r="D369" s="60">
        <f>5000+15000</f>
        <v>20000</v>
      </c>
      <c r="E369" s="71"/>
      <c r="F369" s="41"/>
      <c r="G369" s="77"/>
      <c r="H369" s="41"/>
      <c r="I369" s="41"/>
      <c r="J369" s="160"/>
      <c r="K369" s="161"/>
      <c r="L369" s="140"/>
      <c r="M369" s="614"/>
      <c r="N369" s="766"/>
    </row>
    <row r="370" spans="1:28" s="30" customFormat="1" ht="17.25" customHeight="1">
      <c r="A370" s="817" t="s">
        <v>198</v>
      </c>
      <c r="B370" s="818"/>
      <c r="C370" s="453"/>
      <c r="D370" s="468"/>
      <c r="E370" s="506"/>
      <c r="F370" s="509"/>
      <c r="G370" s="510"/>
      <c r="H370" s="511"/>
      <c r="I370" s="509"/>
      <c r="J370" s="505"/>
      <c r="K370" s="507"/>
      <c r="L370" s="508"/>
      <c r="M370" s="592"/>
      <c r="N370" s="707"/>
    </row>
    <row r="371" spans="1:28" s="30" customFormat="1" ht="39" customHeight="1">
      <c r="A371" s="147" t="s">
        <v>199</v>
      </c>
      <c r="B371" s="667"/>
      <c r="C371" s="667"/>
      <c r="D371" s="667"/>
      <c r="E371" s="667"/>
      <c r="F371" s="667"/>
      <c r="G371" s="667"/>
      <c r="H371" s="667"/>
      <c r="I371" s="692"/>
      <c r="J371" s="57"/>
      <c r="K371" s="57"/>
      <c r="L371" s="666"/>
      <c r="M371" s="420"/>
      <c r="N371" s="707"/>
    </row>
    <row r="372" spans="1:28" s="569" customFormat="1" ht="26.25" customHeight="1">
      <c r="A372" s="695" t="s">
        <v>340</v>
      </c>
      <c r="B372" s="696"/>
      <c r="C372" s="696"/>
      <c r="D372" s="696"/>
      <c r="E372" s="696"/>
      <c r="F372" s="696"/>
      <c r="G372" s="696"/>
      <c r="H372" s="696"/>
      <c r="I372" s="696"/>
      <c r="J372" s="696"/>
      <c r="K372" s="696"/>
      <c r="L372" s="697"/>
      <c r="M372" s="668"/>
      <c r="N372" s="774"/>
    </row>
    <row r="373" spans="1:28" s="22" customFormat="1" ht="27">
      <c r="A373" s="487" t="s">
        <v>25</v>
      </c>
      <c r="B373" s="487" t="s">
        <v>6</v>
      </c>
      <c r="C373" s="488" t="s">
        <v>7</v>
      </c>
      <c r="D373" s="489" t="s">
        <v>8</v>
      </c>
      <c r="E373" s="490" t="s">
        <v>9</v>
      </c>
      <c r="F373" s="491" t="s">
        <v>10</v>
      </c>
      <c r="G373" s="491" t="s">
        <v>11</v>
      </c>
      <c r="H373" s="491" t="s">
        <v>22</v>
      </c>
      <c r="I373" s="492" t="s">
        <v>12</v>
      </c>
      <c r="J373" s="492" t="s">
        <v>13</v>
      </c>
      <c r="K373" s="493" t="s">
        <v>14</v>
      </c>
      <c r="L373" s="492" t="s">
        <v>15</v>
      </c>
      <c r="M373" s="112"/>
      <c r="N373" s="756"/>
    </row>
    <row r="374" spans="1:28" s="23" customFormat="1" ht="13.5">
      <c r="A374" s="449">
        <v>1</v>
      </c>
      <c r="B374" s="449">
        <v>2</v>
      </c>
      <c r="C374" s="449">
        <v>3</v>
      </c>
      <c r="D374" s="449">
        <v>4</v>
      </c>
      <c r="E374" s="450">
        <v>5</v>
      </c>
      <c r="F374" s="451" t="s">
        <v>18</v>
      </c>
      <c r="G374" s="449">
        <v>7</v>
      </c>
      <c r="H374" s="449" t="s">
        <v>16</v>
      </c>
      <c r="I374" s="449" t="s">
        <v>17</v>
      </c>
      <c r="J374" s="449">
        <v>10</v>
      </c>
      <c r="K374" s="452">
        <v>11</v>
      </c>
      <c r="L374" s="449">
        <v>12</v>
      </c>
      <c r="M374" s="664"/>
      <c r="N374" s="703"/>
    </row>
    <row r="375" spans="1:28" s="32" customFormat="1" ht="31.5" customHeight="1">
      <c r="A375" s="443">
        <v>1</v>
      </c>
      <c r="B375" s="121" t="s">
        <v>274</v>
      </c>
      <c r="C375" s="69" t="s">
        <v>39</v>
      </c>
      <c r="D375" s="69">
        <f>3500+500</f>
        <v>4000</v>
      </c>
      <c r="E375" s="53"/>
      <c r="F375" s="84"/>
      <c r="G375" s="85"/>
      <c r="H375" s="84"/>
      <c r="I375" s="84"/>
      <c r="J375" s="152"/>
      <c r="K375" s="95"/>
      <c r="L375" s="133"/>
      <c r="M375" s="614"/>
      <c r="N375" s="775"/>
    </row>
    <row r="376" spans="1:28" s="522" customFormat="1" ht="17.25" customHeight="1">
      <c r="A376" s="817" t="s">
        <v>190</v>
      </c>
      <c r="B376" s="818"/>
      <c r="C376" s="453"/>
      <c r="D376" s="468"/>
      <c r="E376" s="506"/>
      <c r="F376" s="509"/>
      <c r="G376" s="510"/>
      <c r="H376" s="511"/>
      <c r="I376" s="509"/>
      <c r="J376" s="505"/>
      <c r="K376" s="507"/>
      <c r="L376" s="508"/>
      <c r="M376" s="653"/>
      <c r="N376" s="776"/>
    </row>
    <row r="377" spans="1:28" s="30" customFormat="1" ht="39" customHeight="1">
      <c r="A377" s="830" t="s">
        <v>200</v>
      </c>
      <c r="B377" s="831"/>
      <c r="C377" s="831"/>
      <c r="D377" s="831"/>
      <c r="E377" s="831"/>
      <c r="F377" s="831"/>
      <c r="G377" s="831"/>
      <c r="H377" s="831"/>
      <c r="I377" s="692"/>
      <c r="J377" s="57"/>
      <c r="K377" s="57"/>
      <c r="L377" s="420"/>
      <c r="M377" s="654"/>
      <c r="N377" s="776"/>
    </row>
    <row r="378" spans="1:28" s="566" customFormat="1" ht="25.5" customHeight="1">
      <c r="A378" s="832" t="s">
        <v>341</v>
      </c>
      <c r="B378" s="833"/>
      <c r="C378" s="833"/>
      <c r="D378" s="833"/>
      <c r="E378" s="833"/>
      <c r="F378" s="833"/>
      <c r="G378" s="833"/>
      <c r="H378" s="833"/>
      <c r="I378" s="833"/>
      <c r="J378" s="833"/>
      <c r="K378" s="833"/>
      <c r="L378" s="570"/>
      <c r="M378" s="112"/>
      <c r="N378" s="756"/>
      <c r="O378" s="571"/>
      <c r="P378" s="571"/>
      <c r="Q378" s="571"/>
      <c r="R378" s="571"/>
      <c r="S378" s="571"/>
      <c r="T378" s="571"/>
      <c r="U378" s="571"/>
      <c r="V378" s="571"/>
      <c r="W378" s="571"/>
      <c r="X378" s="571"/>
      <c r="Y378" s="571"/>
      <c r="Z378" s="571"/>
      <c r="AA378" s="571"/>
    </row>
    <row r="379" spans="1:28" s="22" customFormat="1" ht="27">
      <c r="A379" s="487" t="s">
        <v>25</v>
      </c>
      <c r="B379" s="487" t="s">
        <v>6</v>
      </c>
      <c r="C379" s="488" t="s">
        <v>7</v>
      </c>
      <c r="D379" s="489" t="s">
        <v>8</v>
      </c>
      <c r="E379" s="490" t="s">
        <v>9</v>
      </c>
      <c r="F379" s="491" t="s">
        <v>10</v>
      </c>
      <c r="G379" s="491" t="s">
        <v>11</v>
      </c>
      <c r="H379" s="491" t="s">
        <v>22</v>
      </c>
      <c r="I379" s="492" t="s">
        <v>12</v>
      </c>
      <c r="J379" s="492" t="s">
        <v>13</v>
      </c>
      <c r="K379" s="493" t="s">
        <v>14</v>
      </c>
      <c r="L379" s="492" t="s">
        <v>15</v>
      </c>
      <c r="M379" s="112"/>
      <c r="N379" s="756"/>
    </row>
    <row r="380" spans="1:28" s="23" customFormat="1" ht="13.5">
      <c r="A380" s="449">
        <v>1</v>
      </c>
      <c r="B380" s="449">
        <v>2</v>
      </c>
      <c r="C380" s="449">
        <v>3</v>
      </c>
      <c r="D380" s="449">
        <v>4</v>
      </c>
      <c r="E380" s="450">
        <v>5</v>
      </c>
      <c r="F380" s="451" t="s">
        <v>18</v>
      </c>
      <c r="G380" s="449">
        <v>7</v>
      </c>
      <c r="H380" s="449" t="s">
        <v>16</v>
      </c>
      <c r="I380" s="449" t="s">
        <v>17</v>
      </c>
      <c r="J380" s="449">
        <v>10</v>
      </c>
      <c r="K380" s="452">
        <v>11</v>
      </c>
      <c r="L380" s="449">
        <v>12</v>
      </c>
      <c r="M380" s="641"/>
      <c r="N380" s="704"/>
    </row>
    <row r="381" spans="1:28" s="54" customFormat="1" ht="55.5" customHeight="1">
      <c r="A381" s="444">
        <v>1</v>
      </c>
      <c r="B381" s="305" t="s">
        <v>246</v>
      </c>
      <c r="C381" s="54" t="s">
        <v>39</v>
      </c>
      <c r="D381" s="679">
        <f>240000+100000</f>
        <v>340000</v>
      </c>
      <c r="E381" s="53"/>
      <c r="F381" s="84"/>
      <c r="G381" s="85"/>
      <c r="H381" s="84"/>
      <c r="I381" s="84"/>
      <c r="M381" s="614"/>
      <c r="N381" s="777"/>
      <c r="O381" s="422"/>
      <c r="P381" s="422"/>
      <c r="Q381" s="422"/>
      <c r="R381" s="422"/>
      <c r="S381" s="422"/>
      <c r="T381" s="422"/>
      <c r="U381" s="422"/>
      <c r="V381" s="422"/>
      <c r="W381" s="422"/>
      <c r="X381" s="422"/>
      <c r="Y381" s="422"/>
      <c r="Z381" s="422"/>
      <c r="AA381" s="422"/>
      <c r="AB381" s="419"/>
    </row>
    <row r="382" spans="1:28" s="131" customFormat="1" ht="45" customHeight="1">
      <c r="A382" s="443">
        <v>2</v>
      </c>
      <c r="B382" s="305" t="s">
        <v>247</v>
      </c>
      <c r="C382" s="173" t="s">
        <v>39</v>
      </c>
      <c r="D382" s="679">
        <f>3000*12*2</f>
        <v>72000</v>
      </c>
      <c r="E382" s="53"/>
      <c r="F382" s="84"/>
      <c r="G382" s="85"/>
      <c r="H382" s="84"/>
      <c r="I382" s="84"/>
      <c r="J382" s="152"/>
      <c r="K382" s="95"/>
      <c r="L382" s="133"/>
      <c r="M382" s="669"/>
      <c r="N382" s="778"/>
      <c r="O382" s="645"/>
      <c r="P382" s="645"/>
      <c r="Q382" s="645"/>
      <c r="R382" s="645"/>
      <c r="S382" s="645"/>
      <c r="T382" s="645"/>
      <c r="U382" s="645"/>
      <c r="V382" s="645"/>
      <c r="W382" s="645"/>
      <c r="X382" s="645"/>
      <c r="Y382" s="645"/>
      <c r="Z382" s="645"/>
      <c r="AA382" s="645"/>
    </row>
    <row r="383" spans="1:28" s="522" customFormat="1" ht="17.25" customHeight="1">
      <c r="A383" s="817" t="s">
        <v>192</v>
      </c>
      <c r="B383" s="818"/>
      <c r="C383" s="453"/>
      <c r="D383" s="468"/>
      <c r="E383" s="506"/>
      <c r="F383" s="509"/>
      <c r="G383" s="510"/>
      <c r="H383" s="511"/>
      <c r="I383" s="509"/>
      <c r="J383" s="505"/>
      <c r="K383" s="507"/>
      <c r="L383" s="508"/>
      <c r="M383" s="653"/>
      <c r="N383" s="776"/>
    </row>
    <row r="384" spans="1:28" s="30" customFormat="1" ht="39" customHeight="1">
      <c r="A384" s="830" t="s">
        <v>201</v>
      </c>
      <c r="B384" s="831"/>
      <c r="C384" s="831"/>
      <c r="D384" s="831"/>
      <c r="E384" s="831"/>
      <c r="F384" s="831"/>
      <c r="G384" s="831"/>
      <c r="H384" s="831"/>
      <c r="I384" s="692"/>
      <c r="J384" s="57"/>
      <c r="K384" s="57"/>
      <c r="L384" s="420"/>
      <c r="M384" s="654"/>
      <c r="N384" s="776"/>
    </row>
    <row r="385" spans="1:14" s="569" customFormat="1" ht="27" customHeight="1">
      <c r="A385" s="814" t="s">
        <v>342</v>
      </c>
      <c r="B385" s="815"/>
      <c r="C385" s="815"/>
      <c r="D385" s="815"/>
      <c r="E385" s="815"/>
      <c r="F385" s="815"/>
      <c r="G385" s="815"/>
      <c r="H385" s="815"/>
      <c r="I385" s="815"/>
      <c r="J385" s="815"/>
      <c r="K385" s="815"/>
      <c r="L385" s="572"/>
      <c r="M385" s="650"/>
      <c r="N385" s="773"/>
    </row>
    <row r="386" spans="1:14" s="22" customFormat="1" ht="27">
      <c r="A386" s="487" t="s">
        <v>25</v>
      </c>
      <c r="B386" s="487" t="s">
        <v>6</v>
      </c>
      <c r="C386" s="488" t="s">
        <v>7</v>
      </c>
      <c r="D386" s="489" t="s">
        <v>8</v>
      </c>
      <c r="E386" s="490" t="s">
        <v>9</v>
      </c>
      <c r="F386" s="491" t="s">
        <v>10</v>
      </c>
      <c r="G386" s="491" t="s">
        <v>11</v>
      </c>
      <c r="H386" s="491" t="s">
        <v>22</v>
      </c>
      <c r="I386" s="492" t="s">
        <v>12</v>
      </c>
      <c r="J386" s="492" t="s">
        <v>13</v>
      </c>
      <c r="K386" s="493" t="s">
        <v>14</v>
      </c>
      <c r="L386" s="492" t="s">
        <v>15</v>
      </c>
      <c r="M386" s="112"/>
      <c r="N386" s="756"/>
    </row>
    <row r="387" spans="1:14" s="23" customFormat="1" ht="13.5">
      <c r="A387" s="449">
        <v>1</v>
      </c>
      <c r="B387" s="449">
        <v>2</v>
      </c>
      <c r="C387" s="449">
        <v>3</v>
      </c>
      <c r="D387" s="449"/>
      <c r="E387" s="450">
        <v>5</v>
      </c>
      <c r="F387" s="451" t="s">
        <v>18</v>
      </c>
      <c r="G387" s="449">
        <v>7</v>
      </c>
      <c r="H387" s="449" t="s">
        <v>16</v>
      </c>
      <c r="I387" s="449" t="s">
        <v>17</v>
      </c>
      <c r="J387" s="449">
        <v>10</v>
      </c>
      <c r="K387" s="452">
        <v>11</v>
      </c>
      <c r="L387" s="449">
        <v>12</v>
      </c>
      <c r="M387" s="641"/>
      <c r="N387" s="704"/>
    </row>
    <row r="388" spans="1:14" s="23" customFormat="1" ht="43.5" customHeight="1">
      <c r="A388" s="444">
        <v>1</v>
      </c>
      <c r="B388" s="305" t="s">
        <v>248</v>
      </c>
      <c r="C388" s="38" t="s">
        <v>55</v>
      </c>
      <c r="D388" s="141">
        <v>4000</v>
      </c>
      <c r="E388" s="320"/>
      <c r="F388" s="84"/>
      <c r="G388" s="85"/>
      <c r="H388" s="84"/>
      <c r="I388" s="84"/>
      <c r="J388" s="318"/>
      <c r="K388" s="318"/>
      <c r="L388" s="319"/>
      <c r="M388" s="641"/>
      <c r="N388" s="704"/>
    </row>
    <row r="389" spans="1:14" s="23" customFormat="1" ht="32.25" customHeight="1">
      <c r="A389" s="443">
        <v>2</v>
      </c>
      <c r="B389" s="305" t="s">
        <v>249</v>
      </c>
      <c r="C389" s="38" t="s">
        <v>55</v>
      </c>
      <c r="D389" s="141">
        <v>7000</v>
      </c>
      <c r="E389" s="320"/>
      <c r="F389" s="84"/>
      <c r="G389" s="85"/>
      <c r="H389" s="84"/>
      <c r="I389" s="84"/>
      <c r="J389" s="318"/>
      <c r="K389" s="318"/>
      <c r="L389" s="319"/>
      <c r="M389" s="641"/>
      <c r="N389" s="704"/>
    </row>
    <row r="390" spans="1:14" s="23" customFormat="1" ht="36" customHeight="1">
      <c r="A390" s="444">
        <v>3</v>
      </c>
      <c r="B390" s="305" t="s">
        <v>250</v>
      </c>
      <c r="C390" s="38" t="s">
        <v>55</v>
      </c>
      <c r="D390" s="678">
        <v>4000</v>
      </c>
      <c r="E390" s="179"/>
      <c r="F390" s="84"/>
      <c r="G390" s="85"/>
      <c r="H390" s="84"/>
      <c r="I390" s="84"/>
      <c r="J390" s="318"/>
      <c r="K390" s="318"/>
      <c r="L390" s="319"/>
      <c r="M390" s="641"/>
      <c r="N390" s="704"/>
    </row>
    <row r="391" spans="1:14" s="316" customFormat="1" ht="34.5" customHeight="1">
      <c r="A391" s="443">
        <v>4</v>
      </c>
      <c r="B391" s="305" t="s">
        <v>251</v>
      </c>
      <c r="C391" s="141" t="s">
        <v>55</v>
      </c>
      <c r="D391" s="141">
        <v>100</v>
      </c>
      <c r="E391" s="179"/>
      <c r="F391" s="84"/>
      <c r="G391" s="85"/>
      <c r="H391" s="84"/>
      <c r="I391" s="84"/>
      <c r="J391" s="317"/>
      <c r="K391" s="315"/>
      <c r="L391" s="418"/>
      <c r="M391" s="652"/>
      <c r="N391" s="779"/>
    </row>
    <row r="392" spans="1:14" s="522" customFormat="1" ht="17.25" customHeight="1">
      <c r="A392" s="817" t="s">
        <v>188</v>
      </c>
      <c r="B392" s="818"/>
      <c r="C392" s="453"/>
      <c r="D392" s="468"/>
      <c r="E392" s="506"/>
      <c r="F392" s="509"/>
      <c r="G392" s="510"/>
      <c r="H392" s="511"/>
      <c r="I392" s="509"/>
      <c r="J392" s="505"/>
      <c r="K392" s="507"/>
      <c r="L392" s="508"/>
      <c r="M392" s="653"/>
      <c r="N392" s="776"/>
    </row>
    <row r="393" spans="1:14" s="30" customFormat="1" ht="39" customHeight="1">
      <c r="A393" s="830" t="s">
        <v>189</v>
      </c>
      <c r="B393" s="831"/>
      <c r="C393" s="831"/>
      <c r="D393" s="831"/>
      <c r="E393" s="831"/>
      <c r="F393" s="831"/>
      <c r="G393" s="831"/>
      <c r="H393" s="831"/>
      <c r="I393" s="692"/>
      <c r="J393" s="57"/>
      <c r="K393" s="57"/>
      <c r="L393" s="420"/>
      <c r="M393" s="654"/>
      <c r="N393" s="776"/>
    </row>
    <row r="394" spans="1:14" s="579" customFormat="1" ht="27.75" customHeight="1">
      <c r="A394" s="846" t="s">
        <v>343</v>
      </c>
      <c r="B394" s="847"/>
      <c r="C394" s="847"/>
      <c r="D394" s="847"/>
      <c r="E394" s="847"/>
      <c r="F394" s="847"/>
      <c r="G394" s="847"/>
      <c r="H394" s="847"/>
      <c r="I394" s="847"/>
      <c r="J394" s="576"/>
      <c r="K394" s="576"/>
      <c r="L394" s="577"/>
      <c r="M394" s="655"/>
      <c r="N394" s="780"/>
    </row>
    <row r="395" spans="1:14" s="523" customFormat="1" ht="25.5">
      <c r="A395" s="526" t="s">
        <v>83</v>
      </c>
      <c r="B395" s="526" t="s">
        <v>6</v>
      </c>
      <c r="C395" s="495" t="s">
        <v>7</v>
      </c>
      <c r="D395" s="496" t="s">
        <v>8</v>
      </c>
      <c r="E395" s="527" t="s">
        <v>9</v>
      </c>
      <c r="F395" s="528" t="s">
        <v>10</v>
      </c>
      <c r="G395" s="528" t="s">
        <v>11</v>
      </c>
      <c r="H395" s="498" t="s">
        <v>22</v>
      </c>
      <c r="I395" s="499" t="s">
        <v>12</v>
      </c>
      <c r="J395" s="499" t="s">
        <v>13</v>
      </c>
      <c r="K395" s="500" t="s">
        <v>14</v>
      </c>
      <c r="L395" s="499" t="s">
        <v>15</v>
      </c>
      <c r="M395" s="656"/>
      <c r="N395" s="781"/>
    </row>
    <row r="396" spans="1:14" s="523" customFormat="1" ht="12.75">
      <c r="A396" s="469">
        <v>1</v>
      </c>
      <c r="B396" s="469">
        <v>2</v>
      </c>
      <c r="C396" s="469">
        <v>3</v>
      </c>
      <c r="D396" s="469">
        <v>4</v>
      </c>
      <c r="E396" s="469">
        <v>5</v>
      </c>
      <c r="F396" s="446" t="s">
        <v>18</v>
      </c>
      <c r="G396" s="442">
        <v>7</v>
      </c>
      <c r="H396" s="442" t="s">
        <v>16</v>
      </c>
      <c r="I396" s="442" t="s">
        <v>17</v>
      </c>
      <c r="J396" s="442">
        <v>10</v>
      </c>
      <c r="K396" s="447">
        <v>11</v>
      </c>
      <c r="L396" s="442">
        <v>12</v>
      </c>
      <c r="M396" s="656"/>
      <c r="N396" s="781"/>
    </row>
    <row r="397" spans="1:14" customFormat="1" ht="87" customHeight="1">
      <c r="A397" s="524">
        <v>1</v>
      </c>
      <c r="B397" s="305" t="s">
        <v>389</v>
      </c>
      <c r="C397" s="60" t="s">
        <v>39</v>
      </c>
      <c r="D397" s="424">
        <f>240000</f>
        <v>240000</v>
      </c>
      <c r="E397" s="71"/>
      <c r="F397" s="41"/>
      <c r="G397" s="136"/>
      <c r="H397" s="41"/>
      <c r="I397" s="41"/>
      <c r="J397" s="41"/>
      <c r="K397" s="181"/>
      <c r="L397" s="175"/>
      <c r="M397" s="657"/>
      <c r="N397" s="782"/>
    </row>
    <row r="398" spans="1:14" s="522" customFormat="1" ht="17.25" customHeight="1">
      <c r="A398" s="817" t="s">
        <v>202</v>
      </c>
      <c r="B398" s="818"/>
      <c r="C398" s="453"/>
      <c r="D398" s="468"/>
      <c r="E398" s="506"/>
      <c r="F398" s="509"/>
      <c r="G398" s="510"/>
      <c r="H398" s="511"/>
      <c r="I398" s="509"/>
      <c r="J398" s="505"/>
      <c r="K398" s="507"/>
      <c r="L398" s="508"/>
      <c r="M398" s="653"/>
      <c r="N398" s="776"/>
    </row>
    <row r="399" spans="1:14" s="30" customFormat="1" ht="39" customHeight="1">
      <c r="A399" s="830" t="s">
        <v>4</v>
      </c>
      <c r="B399" s="831"/>
      <c r="C399" s="831"/>
      <c r="D399" s="831"/>
      <c r="E399" s="831"/>
      <c r="F399" s="831"/>
      <c r="G399" s="831"/>
      <c r="H399" s="831"/>
      <c r="I399" s="692"/>
      <c r="J399" s="57"/>
      <c r="K399" s="57"/>
      <c r="L399" s="420"/>
      <c r="M399" s="654"/>
      <c r="N399" s="776"/>
    </row>
    <row r="400" spans="1:14" s="579" customFormat="1" ht="29.25" customHeight="1">
      <c r="A400" s="846" t="s">
        <v>356</v>
      </c>
      <c r="B400" s="847"/>
      <c r="C400" s="847"/>
      <c r="D400" s="847"/>
      <c r="E400" s="847"/>
      <c r="F400" s="847"/>
      <c r="G400" s="847"/>
      <c r="H400" s="847"/>
      <c r="I400" s="847"/>
      <c r="J400" s="576"/>
      <c r="K400" s="576"/>
      <c r="L400" s="577"/>
      <c r="M400" s="655"/>
      <c r="N400" s="780"/>
    </row>
    <row r="401" spans="1:22" s="523" customFormat="1" ht="25.5">
      <c r="A401" s="526" t="s">
        <v>83</v>
      </c>
      <c r="B401" s="526" t="s">
        <v>6</v>
      </c>
      <c r="C401" s="495" t="s">
        <v>7</v>
      </c>
      <c r="D401" s="496" t="s">
        <v>8</v>
      </c>
      <c r="E401" s="527" t="s">
        <v>9</v>
      </c>
      <c r="F401" s="528" t="s">
        <v>10</v>
      </c>
      <c r="G401" s="528" t="s">
        <v>11</v>
      </c>
      <c r="H401" s="498" t="s">
        <v>22</v>
      </c>
      <c r="I401" s="499" t="s">
        <v>12</v>
      </c>
      <c r="J401" s="499" t="s">
        <v>13</v>
      </c>
      <c r="K401" s="500" t="s">
        <v>14</v>
      </c>
      <c r="L401" s="499" t="s">
        <v>15</v>
      </c>
      <c r="M401" s="656"/>
      <c r="N401" s="781"/>
    </row>
    <row r="402" spans="1:22" s="523" customFormat="1" ht="12.75">
      <c r="A402" s="469">
        <v>1</v>
      </c>
      <c r="B402" s="469">
        <v>2</v>
      </c>
      <c r="C402" s="469">
        <v>3</v>
      </c>
      <c r="D402" s="469">
        <v>4</v>
      </c>
      <c r="E402" s="469">
        <v>5</v>
      </c>
      <c r="F402" s="446" t="s">
        <v>18</v>
      </c>
      <c r="G402" s="442">
        <v>7</v>
      </c>
      <c r="H402" s="442" t="s">
        <v>16</v>
      </c>
      <c r="I402" s="442" t="s">
        <v>17</v>
      </c>
      <c r="J402" s="442">
        <v>10</v>
      </c>
      <c r="K402" s="447">
        <v>11</v>
      </c>
      <c r="L402" s="442">
        <v>12</v>
      </c>
      <c r="M402" s="656"/>
      <c r="N402" s="781"/>
    </row>
    <row r="403" spans="1:22" customFormat="1" ht="96" customHeight="1">
      <c r="A403" s="524">
        <v>1</v>
      </c>
      <c r="B403" s="309" t="s">
        <v>252</v>
      </c>
      <c r="C403" s="60" t="s">
        <v>39</v>
      </c>
      <c r="D403" s="424">
        <v>3600</v>
      </c>
      <c r="E403" s="71"/>
      <c r="F403" s="41"/>
      <c r="G403" s="136"/>
      <c r="H403" s="41"/>
      <c r="I403" s="41"/>
      <c r="J403" s="94"/>
      <c r="K403" s="181"/>
      <c r="L403" s="175"/>
      <c r="M403" s="658"/>
      <c r="N403" s="743"/>
    </row>
    <row r="404" spans="1:22" s="522" customFormat="1" ht="17.25" customHeight="1">
      <c r="A404" s="817" t="s">
        <v>203</v>
      </c>
      <c r="B404" s="818"/>
      <c r="C404" s="453"/>
      <c r="D404" s="468"/>
      <c r="E404" s="506"/>
      <c r="F404" s="509"/>
      <c r="G404" s="510"/>
      <c r="H404" s="511"/>
      <c r="I404" s="509"/>
      <c r="J404" s="505"/>
      <c r="K404" s="507"/>
      <c r="L404" s="508"/>
      <c r="M404" s="653"/>
      <c r="N404" s="776"/>
    </row>
    <row r="405" spans="1:22" s="30" customFormat="1" ht="39" customHeight="1">
      <c r="A405" s="830" t="s">
        <v>204</v>
      </c>
      <c r="B405" s="831"/>
      <c r="C405" s="831"/>
      <c r="D405" s="831"/>
      <c r="E405" s="831"/>
      <c r="F405" s="831"/>
      <c r="G405" s="831"/>
      <c r="H405" s="831"/>
      <c r="I405" s="692"/>
      <c r="J405" s="57"/>
      <c r="K405" s="57"/>
      <c r="L405" s="420"/>
      <c r="M405" s="654"/>
      <c r="N405" s="776"/>
      <c r="O405" s="573"/>
      <c r="P405" s="573"/>
      <c r="Q405" s="573"/>
      <c r="R405" s="573"/>
      <c r="S405" s="573"/>
      <c r="T405" s="573"/>
      <c r="U405" s="573"/>
      <c r="V405" s="573"/>
    </row>
    <row r="406" spans="1:22" s="579" customFormat="1" ht="30.75" customHeight="1">
      <c r="A406" s="832" t="s">
        <v>345</v>
      </c>
      <c r="B406" s="833"/>
      <c r="C406" s="833"/>
      <c r="D406" s="833"/>
      <c r="E406" s="833"/>
      <c r="F406" s="833"/>
      <c r="G406" s="833"/>
      <c r="H406" s="833"/>
      <c r="I406" s="833"/>
      <c r="J406" s="580"/>
      <c r="K406" s="580"/>
      <c r="L406" s="581"/>
      <c r="M406" s="655"/>
      <c r="N406" s="780"/>
      <c r="O406" s="578"/>
      <c r="P406" s="578"/>
      <c r="Q406" s="578"/>
      <c r="R406" s="578"/>
      <c r="S406" s="578"/>
      <c r="T406" s="578"/>
      <c r="U406" s="578"/>
      <c r="V406" s="578"/>
    </row>
    <row r="407" spans="1:22" s="523" customFormat="1" ht="25.5">
      <c r="A407" s="526" t="s">
        <v>83</v>
      </c>
      <c r="B407" s="526" t="s">
        <v>6</v>
      </c>
      <c r="C407" s="495" t="s">
        <v>7</v>
      </c>
      <c r="D407" s="496" t="s">
        <v>8</v>
      </c>
      <c r="E407" s="527" t="s">
        <v>9</v>
      </c>
      <c r="F407" s="528" t="s">
        <v>10</v>
      </c>
      <c r="G407" s="528" t="s">
        <v>11</v>
      </c>
      <c r="H407" s="498" t="s">
        <v>22</v>
      </c>
      <c r="I407" s="499" t="s">
        <v>12</v>
      </c>
      <c r="J407" s="499" t="s">
        <v>13</v>
      </c>
      <c r="K407" s="500" t="s">
        <v>14</v>
      </c>
      <c r="L407" s="499" t="s">
        <v>15</v>
      </c>
      <c r="M407" s="656"/>
      <c r="N407" s="781"/>
      <c r="O407" s="575"/>
      <c r="P407" s="575"/>
      <c r="Q407" s="575"/>
      <c r="R407" s="575"/>
      <c r="S407" s="575"/>
      <c r="T407" s="575"/>
      <c r="U407" s="575"/>
      <c r="V407" s="575"/>
    </row>
    <row r="408" spans="1:22" s="523" customFormat="1" ht="12.75">
      <c r="A408" s="469">
        <v>1</v>
      </c>
      <c r="B408" s="469">
        <v>2</v>
      </c>
      <c r="C408" s="469">
        <v>3</v>
      </c>
      <c r="D408" s="469">
        <v>4</v>
      </c>
      <c r="E408" s="469">
        <v>5</v>
      </c>
      <c r="F408" s="446" t="s">
        <v>18</v>
      </c>
      <c r="G408" s="442">
        <v>7</v>
      </c>
      <c r="H408" s="442" t="s">
        <v>16</v>
      </c>
      <c r="I408" s="442" t="s">
        <v>17</v>
      </c>
      <c r="J408" s="442">
        <v>10</v>
      </c>
      <c r="K408" s="447">
        <v>11</v>
      </c>
      <c r="L408" s="442">
        <v>12</v>
      </c>
      <c r="M408" s="656"/>
      <c r="N408" s="781"/>
      <c r="O408" s="575"/>
      <c r="P408" s="575"/>
      <c r="Q408" s="575"/>
      <c r="R408" s="575"/>
      <c r="S408" s="575"/>
      <c r="T408" s="575"/>
      <c r="U408" s="575"/>
      <c r="V408" s="575"/>
    </row>
    <row r="409" spans="1:22" customFormat="1" ht="107.25" customHeight="1">
      <c r="A409" s="525">
        <v>1</v>
      </c>
      <c r="B409" s="309" t="s">
        <v>390</v>
      </c>
      <c r="C409" s="60" t="s">
        <v>39</v>
      </c>
      <c r="D409" s="424">
        <f>96000+700</f>
        <v>96700</v>
      </c>
      <c r="E409" s="71"/>
      <c r="F409" s="41"/>
      <c r="G409" s="136"/>
      <c r="H409" s="41"/>
      <c r="I409" s="41"/>
      <c r="J409" s="431"/>
      <c r="K409" s="432"/>
      <c r="L409" s="175"/>
      <c r="M409" s="614"/>
      <c r="N409" s="782"/>
      <c r="O409" s="574"/>
      <c r="P409" s="574"/>
      <c r="Q409" s="574"/>
      <c r="R409" s="574"/>
      <c r="S409" s="574"/>
      <c r="T409" s="574"/>
      <c r="U409" s="574"/>
      <c r="V409" s="574"/>
    </row>
    <row r="410" spans="1:22" customFormat="1" ht="127.5" customHeight="1">
      <c r="A410" s="524">
        <v>2</v>
      </c>
      <c r="B410" s="309" t="s">
        <v>391</v>
      </c>
      <c r="C410" s="60" t="s">
        <v>55</v>
      </c>
      <c r="D410" s="424">
        <v>75000</v>
      </c>
      <c r="E410" s="71"/>
      <c r="F410" s="41"/>
      <c r="G410" s="136"/>
      <c r="H410" s="41"/>
      <c r="I410" s="41"/>
      <c r="J410" s="431"/>
      <c r="K410" s="432"/>
      <c r="L410" s="175"/>
      <c r="M410" s="433"/>
      <c r="N410" s="743"/>
    </row>
    <row r="411" spans="1:22" customFormat="1" ht="126.75" customHeight="1">
      <c r="A411" s="524">
        <v>3</v>
      </c>
      <c r="B411" s="309" t="s">
        <v>392</v>
      </c>
      <c r="C411" s="60" t="s">
        <v>55</v>
      </c>
      <c r="D411" s="424">
        <v>75000</v>
      </c>
      <c r="E411" s="71"/>
      <c r="F411" s="41"/>
      <c r="G411" s="136"/>
      <c r="H411" s="41"/>
      <c r="I411" s="41"/>
      <c r="J411" s="431"/>
      <c r="K411" s="432"/>
      <c r="L411" s="175"/>
      <c r="M411" s="433"/>
      <c r="N411" s="743"/>
    </row>
    <row r="412" spans="1:22" s="522" customFormat="1" ht="17.25" customHeight="1">
      <c r="A412" s="817" t="s">
        <v>253</v>
      </c>
      <c r="B412" s="818"/>
      <c r="C412" s="453"/>
      <c r="D412" s="468"/>
      <c r="E412" s="506"/>
      <c r="F412" s="509"/>
      <c r="G412" s="510"/>
      <c r="H412" s="511"/>
      <c r="I412" s="509"/>
      <c r="J412" s="505"/>
      <c r="K412" s="507"/>
      <c r="L412" s="508"/>
      <c r="M412" s="653"/>
      <c r="N412" s="776"/>
    </row>
    <row r="413" spans="1:22" s="30" customFormat="1" ht="39" customHeight="1">
      <c r="A413" s="830" t="s">
        <v>204</v>
      </c>
      <c r="B413" s="831"/>
      <c r="C413" s="831"/>
      <c r="D413" s="831"/>
      <c r="E413" s="831"/>
      <c r="F413" s="831"/>
      <c r="G413" s="831"/>
      <c r="H413" s="831"/>
      <c r="I413" s="692"/>
      <c r="J413" s="57"/>
      <c r="K413" s="57"/>
      <c r="L413" s="420"/>
      <c r="M413" s="654"/>
      <c r="N413" s="776"/>
      <c r="O413" s="573"/>
      <c r="P413" s="573"/>
      <c r="Q413" s="573"/>
      <c r="R413" s="573"/>
      <c r="S413" s="573"/>
      <c r="T413" s="573"/>
      <c r="U413" s="573"/>
      <c r="V413" s="573"/>
    </row>
    <row r="414" spans="1:22" s="30" customFormat="1" ht="39" customHeight="1">
      <c r="A414" s="814" t="s">
        <v>344</v>
      </c>
      <c r="B414" s="815"/>
      <c r="C414" s="815"/>
      <c r="D414" s="815"/>
      <c r="E414" s="815"/>
      <c r="F414" s="815"/>
      <c r="G414" s="815"/>
      <c r="H414" s="815"/>
      <c r="I414" s="816"/>
      <c r="J414" s="694"/>
      <c r="K414" s="401"/>
      <c r="L414" s="402"/>
      <c r="M414" s="654"/>
      <c r="N414" s="776"/>
      <c r="O414" s="573"/>
      <c r="P414" s="573"/>
      <c r="Q414" s="573"/>
      <c r="R414" s="573"/>
      <c r="S414" s="573"/>
      <c r="T414" s="573"/>
      <c r="U414" s="573"/>
      <c r="V414" s="573"/>
    </row>
    <row r="415" spans="1:22" s="523" customFormat="1" ht="25.5">
      <c r="A415" s="526" t="s">
        <v>25</v>
      </c>
      <c r="B415" s="526" t="s">
        <v>6</v>
      </c>
      <c r="C415" s="495" t="s">
        <v>7</v>
      </c>
      <c r="D415" s="496" t="s">
        <v>8</v>
      </c>
      <c r="E415" s="527" t="s">
        <v>9</v>
      </c>
      <c r="F415" s="528" t="s">
        <v>10</v>
      </c>
      <c r="G415" s="528" t="s">
        <v>11</v>
      </c>
      <c r="H415" s="498" t="s">
        <v>22</v>
      </c>
      <c r="I415" s="499" t="s">
        <v>12</v>
      </c>
      <c r="J415" s="499" t="s">
        <v>13</v>
      </c>
      <c r="K415" s="500" t="s">
        <v>14</v>
      </c>
      <c r="L415" s="499" t="s">
        <v>15</v>
      </c>
      <c r="M415" s="656"/>
      <c r="N415" s="781"/>
      <c r="O415" s="575"/>
      <c r="P415" s="575"/>
      <c r="Q415" s="575"/>
      <c r="R415" s="575"/>
      <c r="S415" s="575"/>
      <c r="T415" s="575"/>
      <c r="U415" s="575"/>
      <c r="V415" s="575"/>
    </row>
    <row r="416" spans="1:22" s="523" customFormat="1" ht="12.75">
      <c r="A416" s="469">
        <v>1</v>
      </c>
      <c r="B416" s="469">
        <v>2</v>
      </c>
      <c r="C416" s="469">
        <v>3</v>
      </c>
      <c r="D416" s="469">
        <v>4</v>
      </c>
      <c r="E416" s="469">
        <v>5</v>
      </c>
      <c r="F416" s="446">
        <v>6</v>
      </c>
      <c r="G416" s="442">
        <v>7</v>
      </c>
      <c r="H416" s="442" t="s">
        <v>16</v>
      </c>
      <c r="I416" s="442" t="s">
        <v>17</v>
      </c>
      <c r="J416" s="442">
        <v>10</v>
      </c>
      <c r="K416" s="447">
        <v>11</v>
      </c>
      <c r="L416" s="442">
        <v>12</v>
      </c>
      <c r="M416" s="656"/>
      <c r="N416" s="781"/>
      <c r="O416" s="575"/>
      <c r="P416" s="575"/>
      <c r="Q416" s="575"/>
      <c r="R416" s="575"/>
      <c r="S416" s="575"/>
      <c r="T416" s="575"/>
      <c r="U416" s="575"/>
      <c r="V416" s="575"/>
    </row>
    <row r="417" spans="1:22" s="683" customFormat="1" ht="58.5" customHeight="1">
      <c r="A417" s="525">
        <v>1</v>
      </c>
      <c r="B417" s="684" t="s">
        <v>393</v>
      </c>
      <c r="C417" s="49" t="s">
        <v>39</v>
      </c>
      <c r="D417" s="38">
        <v>1200</v>
      </c>
      <c r="E417" s="41"/>
      <c r="F417" s="41"/>
      <c r="G417" s="42"/>
      <c r="H417" s="40"/>
      <c r="I417" s="41"/>
      <c r="J417" s="41"/>
      <c r="K417" s="334"/>
      <c r="L417" s="680"/>
      <c r="M417" s="681"/>
      <c r="N417" s="783"/>
      <c r="O417" s="682"/>
      <c r="P417" s="682"/>
      <c r="Q417" s="682"/>
      <c r="R417" s="682"/>
      <c r="S417" s="682"/>
      <c r="T417" s="682"/>
      <c r="U417" s="682"/>
      <c r="V417" s="682"/>
    </row>
    <row r="418" spans="1:22" s="522" customFormat="1" ht="17.25" customHeight="1">
      <c r="A418" s="817" t="s">
        <v>263</v>
      </c>
      <c r="B418" s="818"/>
      <c r="C418" s="453"/>
      <c r="D418" s="468"/>
      <c r="E418" s="506"/>
      <c r="F418" s="509"/>
      <c r="G418" s="510"/>
      <c r="H418" s="511"/>
      <c r="I418" s="509"/>
      <c r="J418" s="505"/>
      <c r="K418" s="507"/>
      <c r="L418" s="508"/>
      <c r="M418" s="653"/>
      <c r="N418" s="776"/>
    </row>
    <row r="419" spans="1:22" s="30" customFormat="1" ht="39" customHeight="1">
      <c r="A419" s="830" t="s">
        <v>264</v>
      </c>
      <c r="B419" s="831"/>
      <c r="C419" s="831"/>
      <c r="D419" s="831"/>
      <c r="E419" s="831"/>
      <c r="F419" s="831"/>
      <c r="G419" s="831"/>
      <c r="H419" s="831"/>
      <c r="I419" s="692"/>
      <c r="J419" s="57"/>
      <c r="K419" s="57"/>
      <c r="L419" s="420"/>
      <c r="M419" s="654"/>
      <c r="N419" s="776"/>
      <c r="O419" s="573"/>
      <c r="P419" s="573"/>
      <c r="Q419" s="573"/>
      <c r="R419" s="573"/>
      <c r="S419" s="573"/>
      <c r="T419" s="573"/>
      <c r="U419" s="573"/>
      <c r="V419" s="573"/>
    </row>
    <row r="420" spans="1:22" s="30" customFormat="1" ht="39" customHeight="1">
      <c r="A420" s="692"/>
      <c r="B420" s="692"/>
      <c r="C420" s="692"/>
      <c r="D420" s="692"/>
      <c r="E420" s="692"/>
      <c r="F420" s="692"/>
      <c r="G420" s="692"/>
      <c r="H420" s="692"/>
      <c r="I420" s="692"/>
      <c r="J420" s="57"/>
      <c r="K420" s="57"/>
      <c r="L420" s="420"/>
      <c r="M420" s="654"/>
      <c r="N420" s="776"/>
      <c r="O420" s="573"/>
      <c r="P420" s="573"/>
      <c r="Q420" s="573"/>
      <c r="R420" s="573"/>
      <c r="S420" s="573"/>
      <c r="T420" s="573"/>
      <c r="U420" s="573"/>
      <c r="V420" s="573"/>
    </row>
    <row r="421" spans="1:22" s="30" customFormat="1" ht="2.25" customHeight="1">
      <c r="A421" s="673"/>
      <c r="B421" s="673"/>
      <c r="C421" s="673"/>
      <c r="D421" s="673"/>
      <c r="E421" s="673"/>
      <c r="F421" s="673"/>
      <c r="G421" s="673"/>
      <c r="H421" s="673"/>
      <c r="I421" s="673"/>
      <c r="J421" s="57"/>
      <c r="K421" s="57"/>
      <c r="L421" s="420"/>
      <c r="M421" s="654"/>
      <c r="N421" s="654"/>
      <c r="O421" s="573"/>
      <c r="P421" s="573"/>
      <c r="Q421" s="573"/>
      <c r="R421" s="573"/>
      <c r="S421" s="573"/>
      <c r="T421" s="573"/>
      <c r="U421" s="573"/>
      <c r="V421" s="573"/>
    </row>
    <row r="422" spans="1:22" s="30" customFormat="1" ht="39" hidden="1" customHeight="1">
      <c r="A422" s="673"/>
      <c r="B422" s="673"/>
      <c r="C422" s="673"/>
      <c r="D422" s="673"/>
      <c r="E422" s="673"/>
      <c r="F422" s="673"/>
      <c r="G422" s="673"/>
      <c r="H422" s="673"/>
      <c r="I422" s="673"/>
      <c r="J422" s="57"/>
      <c r="K422" s="57"/>
      <c r="L422" s="420"/>
      <c r="M422" s="654"/>
      <c r="N422" s="654"/>
      <c r="O422" s="573"/>
      <c r="P422" s="573"/>
      <c r="Q422" s="573"/>
      <c r="R422" s="573"/>
      <c r="S422" s="573"/>
      <c r="T422" s="573"/>
      <c r="U422" s="573"/>
      <c r="V422" s="573"/>
    </row>
    <row r="423" spans="1:22" s="30" customFormat="1" ht="39" hidden="1" customHeight="1">
      <c r="A423" s="673"/>
      <c r="B423" s="673"/>
      <c r="C423" s="673"/>
      <c r="D423" s="673"/>
      <c r="E423" s="673"/>
      <c r="F423" s="673"/>
      <c r="G423" s="673"/>
      <c r="H423" s="673"/>
      <c r="I423" s="673"/>
      <c r="J423" s="57"/>
      <c r="K423" s="57"/>
      <c r="L423" s="420"/>
      <c r="M423" s="654"/>
      <c r="N423" s="654"/>
      <c r="O423" s="573"/>
      <c r="P423" s="573"/>
      <c r="Q423" s="573"/>
      <c r="R423" s="573"/>
      <c r="S423" s="573"/>
      <c r="T423" s="573"/>
      <c r="U423" s="573"/>
      <c r="V423" s="573"/>
    </row>
    <row r="424" spans="1:22" s="30" customFormat="1" ht="39" hidden="1" customHeight="1">
      <c r="A424" s="673"/>
      <c r="B424" s="673"/>
      <c r="C424" s="673"/>
      <c r="D424" s="673"/>
      <c r="E424" s="673"/>
      <c r="F424" s="673"/>
      <c r="G424" s="673"/>
      <c r="H424" s="673"/>
      <c r="I424" s="673"/>
      <c r="J424" s="57"/>
      <c r="K424" s="57"/>
      <c r="L424" s="420"/>
      <c r="M424" s="654"/>
      <c r="N424" s="654"/>
      <c r="O424" s="573"/>
      <c r="P424" s="573"/>
      <c r="Q424" s="573"/>
      <c r="R424" s="573"/>
      <c r="S424" s="573"/>
      <c r="T424" s="573"/>
      <c r="U424" s="573"/>
      <c r="V424" s="573"/>
    </row>
    <row r="425" spans="1:22" s="30" customFormat="1" ht="39" hidden="1" customHeight="1">
      <c r="A425" s="673"/>
      <c r="B425" s="673"/>
      <c r="C425" s="673"/>
      <c r="D425" s="673"/>
      <c r="E425" s="673"/>
      <c r="F425" s="673"/>
      <c r="G425" s="673"/>
      <c r="H425" s="673"/>
      <c r="I425" s="673"/>
      <c r="J425" s="57"/>
      <c r="K425" s="57"/>
      <c r="L425" s="420"/>
      <c r="M425" s="654"/>
      <c r="N425" s="654"/>
      <c r="O425" s="573"/>
      <c r="P425" s="573"/>
      <c r="Q425" s="573"/>
      <c r="R425" s="573"/>
      <c r="S425" s="573"/>
      <c r="T425" s="573"/>
      <c r="U425" s="573"/>
      <c r="V425" s="573"/>
    </row>
    <row r="426" spans="1:22" s="429" customFormat="1" ht="12.75" hidden="1">
      <c r="A426" s="659"/>
      <c r="B426" s="659"/>
      <c r="C426" s="659"/>
      <c r="D426" s="659"/>
      <c r="E426" s="659"/>
      <c r="F426" s="659"/>
      <c r="G426" s="659"/>
      <c r="H426" s="659"/>
      <c r="I426" s="659"/>
      <c r="J426" s="659"/>
      <c r="K426" s="659"/>
      <c r="L426" s="659"/>
      <c r="M426" s="659"/>
      <c r="N426" s="659"/>
    </row>
    <row r="427" spans="1:22" s="429" customFormat="1" ht="12.75"/>
    <row r="428" spans="1:22" s="15" customFormat="1" ht="14.25">
      <c r="A428" s="427"/>
      <c r="B428" s="427"/>
      <c r="C428" s="427"/>
      <c r="D428" s="427"/>
      <c r="E428" s="427"/>
      <c r="F428" s="427"/>
      <c r="G428" s="427"/>
      <c r="H428" s="427"/>
      <c r="I428" s="427"/>
      <c r="J428" s="427"/>
      <c r="K428" s="427"/>
      <c r="L428" s="427"/>
      <c r="M428" s="427"/>
      <c r="N428" s="427"/>
      <c r="O428" s="427"/>
      <c r="P428" s="427"/>
      <c r="Q428" s="427"/>
    </row>
    <row r="429" spans="1:22" s="16" customFormat="1" ht="12.75">
      <c r="A429" s="427"/>
      <c r="B429" s="427"/>
      <c r="C429" s="427"/>
      <c r="D429" s="427"/>
      <c r="E429" s="427"/>
      <c r="F429" s="427"/>
      <c r="G429" s="427"/>
      <c r="H429" s="427"/>
      <c r="I429" s="427"/>
      <c r="J429" s="427"/>
      <c r="K429" s="427"/>
      <c r="L429" s="427"/>
      <c r="M429" s="427"/>
      <c r="N429" s="427"/>
      <c r="O429" s="427"/>
      <c r="P429" s="427"/>
      <c r="Q429" s="427"/>
    </row>
    <row r="430" spans="1:22" s="425" customFormat="1" ht="12.75">
      <c r="A430" s="427"/>
      <c r="B430" s="427"/>
      <c r="C430" s="427"/>
      <c r="D430" s="427"/>
      <c r="E430" s="427"/>
      <c r="F430" s="427"/>
      <c r="G430" s="427"/>
      <c r="H430" s="427"/>
      <c r="I430" s="427"/>
      <c r="J430" s="427"/>
      <c r="K430" s="427"/>
      <c r="L430" s="427"/>
      <c r="M430" s="427"/>
      <c r="N430" s="427"/>
      <c r="O430" s="427"/>
      <c r="P430" s="427"/>
      <c r="Q430" s="427"/>
    </row>
    <row r="431" spans="1:22" s="22" customFormat="1" ht="13.5">
      <c r="A431" s="427"/>
      <c r="B431" s="427"/>
      <c r="C431" s="427"/>
      <c r="D431" s="427"/>
      <c r="E431" s="427"/>
      <c r="F431" s="427"/>
      <c r="G431" s="427"/>
      <c r="H431" s="427"/>
      <c r="I431" s="427"/>
      <c r="J431" s="427"/>
      <c r="K431" s="427"/>
      <c r="L431" s="427"/>
      <c r="M431" s="427"/>
      <c r="N431" s="427"/>
      <c r="O431" s="427"/>
      <c r="P431" s="427"/>
      <c r="Q431" s="427"/>
    </row>
    <row r="432" spans="1:22" s="22" customFormat="1" ht="15">
      <c r="A432"/>
      <c r="B432"/>
      <c r="C432"/>
      <c r="D432"/>
      <c r="E432"/>
      <c r="F432"/>
      <c r="G432"/>
      <c r="H432"/>
      <c r="I432"/>
      <c r="J432"/>
      <c r="K432"/>
      <c r="L432"/>
      <c r="M432"/>
    </row>
    <row r="433" spans="1:13" s="32" customFormat="1" ht="241.5" customHeight="1">
      <c r="A433"/>
      <c r="B433"/>
      <c r="C433"/>
      <c r="D433"/>
      <c r="E433"/>
      <c r="F433"/>
      <c r="G433"/>
      <c r="H433"/>
      <c r="I433"/>
      <c r="J433"/>
      <c r="K433"/>
      <c r="L433"/>
      <c r="M433"/>
    </row>
    <row r="434" spans="1:13" s="32" customFormat="1" ht="56.25" customHeight="1">
      <c r="A434"/>
      <c r="B434"/>
      <c r="C434"/>
      <c r="D434"/>
      <c r="E434"/>
      <c r="F434"/>
      <c r="G434"/>
      <c r="H434"/>
      <c r="I434"/>
      <c r="J434"/>
      <c r="K434"/>
      <c r="L434"/>
      <c r="M434"/>
    </row>
    <row r="435" spans="1:13" s="72" customFormat="1" ht="46.5" customHeight="1">
      <c r="A435"/>
      <c r="B435"/>
      <c r="C435"/>
      <c r="D435"/>
      <c r="E435"/>
      <c r="F435"/>
      <c r="G435"/>
      <c r="H435"/>
      <c r="I435"/>
      <c r="J435"/>
      <c r="K435"/>
      <c r="L435"/>
      <c r="M435"/>
    </row>
    <row r="436" spans="1:13">
      <c r="I436" s="97"/>
    </row>
  </sheetData>
  <mergeCells count="164">
    <mergeCell ref="A419:H419"/>
    <mergeCell ref="A319:H319"/>
    <mergeCell ref="A320:K320"/>
    <mergeCell ref="A325:B325"/>
    <mergeCell ref="A326:H326"/>
    <mergeCell ref="A310:K310"/>
    <mergeCell ref="A302:B302"/>
    <mergeCell ref="A304:K304"/>
    <mergeCell ref="A308:B308"/>
    <mergeCell ref="A413:H413"/>
    <mergeCell ref="A406:I406"/>
    <mergeCell ref="A378:K378"/>
    <mergeCell ref="A383:B383"/>
    <mergeCell ref="A384:H384"/>
    <mergeCell ref="A392:B392"/>
    <mergeCell ref="A404:B404"/>
    <mergeCell ref="A394:I394"/>
    <mergeCell ref="A337:B337"/>
    <mergeCell ref="A338:H338"/>
    <mergeCell ref="A398:B398"/>
    <mergeCell ref="A400:I400"/>
    <mergeCell ref="A376:B376"/>
    <mergeCell ref="A377:H377"/>
    <mergeCell ref="A399:H399"/>
    <mergeCell ref="A298:K298"/>
    <mergeCell ref="A92:H92"/>
    <mergeCell ref="A86:H86"/>
    <mergeCell ref="A80:H80"/>
    <mergeCell ref="A70:H70"/>
    <mergeCell ref="A60:H60"/>
    <mergeCell ref="A279:H279"/>
    <mergeCell ref="A272:H272"/>
    <mergeCell ref="A263:H263"/>
    <mergeCell ref="A228:B228"/>
    <mergeCell ref="A140:H140"/>
    <mergeCell ref="A134:H134"/>
    <mergeCell ref="A230:L230"/>
    <mergeCell ref="A234:B234"/>
    <mergeCell ref="A236:L236"/>
    <mergeCell ref="A243:I243"/>
    <mergeCell ref="A247:B247"/>
    <mergeCell ref="A235:H235"/>
    <mergeCell ref="A229:H229"/>
    <mergeCell ref="A178:B178"/>
    <mergeCell ref="A180:L180"/>
    <mergeCell ref="A111:H111"/>
    <mergeCell ref="A194:B194"/>
    <mergeCell ref="A196:L196"/>
    <mergeCell ref="A318:B318"/>
    <mergeCell ref="A278:B278"/>
    <mergeCell ref="A280:K280"/>
    <mergeCell ref="A284:B284"/>
    <mergeCell ref="A286:K286"/>
    <mergeCell ref="A265:K265"/>
    <mergeCell ref="A271:B271"/>
    <mergeCell ref="A273:K273"/>
    <mergeCell ref="A241:B241"/>
    <mergeCell ref="A249:L249"/>
    <mergeCell ref="A254:B254"/>
    <mergeCell ref="A256:I256"/>
    <mergeCell ref="A262:B262"/>
    <mergeCell ref="A255:H255"/>
    <mergeCell ref="A248:H248"/>
    <mergeCell ref="A242:H242"/>
    <mergeCell ref="A309:H309"/>
    <mergeCell ref="A303:H303"/>
    <mergeCell ref="A297:H297"/>
    <mergeCell ref="A291:H291"/>
    <mergeCell ref="A285:H285"/>
    <mergeCell ref="A290:B290"/>
    <mergeCell ref="A292:K292"/>
    <mergeCell ref="A296:B296"/>
    <mergeCell ref="A360:B360"/>
    <mergeCell ref="A405:H405"/>
    <mergeCell ref="A331:B331"/>
    <mergeCell ref="A332:H332"/>
    <mergeCell ref="A333:K333"/>
    <mergeCell ref="A327:K327"/>
    <mergeCell ref="A393:H393"/>
    <mergeCell ref="A343:B343"/>
    <mergeCell ref="A344:H344"/>
    <mergeCell ref="A345:K345"/>
    <mergeCell ref="A349:B349"/>
    <mergeCell ref="A350:H350"/>
    <mergeCell ref="A351:K351"/>
    <mergeCell ref="A339:K339"/>
    <mergeCell ref="A370:B370"/>
    <mergeCell ref="A358:B358"/>
    <mergeCell ref="A359:H359"/>
    <mergeCell ref="A364:B364"/>
    <mergeCell ref="A365:H365"/>
    <mergeCell ref="A366:K366"/>
    <mergeCell ref="A385:K385"/>
    <mergeCell ref="A195:H195"/>
    <mergeCell ref="A179:H179"/>
    <mergeCell ref="A150:L150"/>
    <mergeCell ref="A154:B154"/>
    <mergeCell ref="A104:H104"/>
    <mergeCell ref="A168:L168"/>
    <mergeCell ref="A172:B172"/>
    <mergeCell ref="A174:L174"/>
    <mergeCell ref="A173:H173"/>
    <mergeCell ref="A167:H167"/>
    <mergeCell ref="A156:L156"/>
    <mergeCell ref="A160:B160"/>
    <mergeCell ref="A162:L162"/>
    <mergeCell ref="A166:B166"/>
    <mergeCell ref="A161:H161"/>
    <mergeCell ref="A155:H155"/>
    <mergeCell ref="A149:H149"/>
    <mergeCell ref="A135:L135"/>
    <mergeCell ref="A139:B139"/>
    <mergeCell ref="A122:B122"/>
    <mergeCell ref="A123:L123"/>
    <mergeCell ref="A127:B127"/>
    <mergeCell ref="A129:L129"/>
    <mergeCell ref="A133:B133"/>
    <mergeCell ref="A128:H128"/>
    <mergeCell ref="A117:H117"/>
    <mergeCell ref="B1:L1"/>
    <mergeCell ref="A3:L3"/>
    <mergeCell ref="A6:L6"/>
    <mergeCell ref="A13:B13"/>
    <mergeCell ref="A15:L15"/>
    <mergeCell ref="A48:B48"/>
    <mergeCell ref="A50:I50"/>
    <mergeCell ref="A34:B34"/>
    <mergeCell ref="A36:L36"/>
    <mergeCell ref="A41:B41"/>
    <mergeCell ref="A43:I43"/>
    <mergeCell ref="A19:B19"/>
    <mergeCell ref="A21:L21"/>
    <mergeCell ref="A28:B28"/>
    <mergeCell ref="A30:L30"/>
    <mergeCell ref="A14:H14"/>
    <mergeCell ref="A20:H20"/>
    <mergeCell ref="A29:H29"/>
    <mergeCell ref="A49:H49"/>
    <mergeCell ref="A42:H42"/>
    <mergeCell ref="A35:H35"/>
    <mergeCell ref="A414:I414"/>
    <mergeCell ref="A418:B418"/>
    <mergeCell ref="A412:B412"/>
    <mergeCell ref="A59:B59"/>
    <mergeCell ref="A61:L61"/>
    <mergeCell ref="A85:B85"/>
    <mergeCell ref="A87:I87"/>
    <mergeCell ref="A91:B91"/>
    <mergeCell ref="A93:L93"/>
    <mergeCell ref="A69:B69"/>
    <mergeCell ref="A71:L71"/>
    <mergeCell ref="A79:B79"/>
    <mergeCell ref="A81:L81"/>
    <mergeCell ref="A110:B110"/>
    <mergeCell ref="A112:L112"/>
    <mergeCell ref="A116:B116"/>
    <mergeCell ref="A118:L118"/>
    <mergeCell ref="A97:B97"/>
    <mergeCell ref="A98:H98"/>
    <mergeCell ref="A141:L141"/>
    <mergeCell ref="A148:B148"/>
    <mergeCell ref="A99:L99"/>
    <mergeCell ref="A103:B103"/>
    <mergeCell ref="A105:L105"/>
  </mergeCells>
  <pageMargins left="0.25" right="0.25" top="0.75" bottom="0.75" header="0.3" footer="0.3"/>
  <pageSetup paperSize="9" scale="53" fitToHeight="0" orientation="landscape" r:id="rId1"/>
  <headerFooter>
    <oddFooter>Strona &amp;P z &amp;N</oddFooter>
  </headerFooter>
  <rowBreaks count="29" manualBreakCount="29">
    <brk id="14" max="13" man="1"/>
    <brk id="24" max="13" man="1"/>
    <brk id="35" max="13" man="1"/>
    <brk id="49" max="13" man="1"/>
    <brk id="70" max="13" man="1"/>
    <brk id="86" max="13" man="1"/>
    <brk id="104" max="13" man="1"/>
    <brk id="122" max="13" man="1"/>
    <brk id="140" max="13" man="1"/>
    <brk id="155" max="13" man="1"/>
    <brk id="173" max="13" man="1"/>
    <brk id="195" max="13" man="1"/>
    <brk id="218" max="13" man="1"/>
    <brk id="229" max="13" man="1"/>
    <brk id="248" max="13" man="1"/>
    <brk id="263" max="13" man="1"/>
    <brk id="272" max="13" man="1"/>
    <brk id="285" max="13" man="1"/>
    <brk id="291" max="13" man="1"/>
    <brk id="297" max="13" man="1"/>
    <brk id="309" max="13" man="1"/>
    <brk id="315" max="13" man="1"/>
    <brk id="319" max="13" man="1"/>
    <brk id="326" max="13" man="1"/>
    <brk id="344" max="13" man="1"/>
    <brk id="350" max="13" man="1"/>
    <brk id="371" max="13" man="1"/>
    <brk id="393" max="13" man="1"/>
    <brk id="405" max="1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vt:i4>
      </vt:variant>
    </vt:vector>
  </HeadingPairs>
  <TitlesOfParts>
    <vt:vector size="6" baseType="lpstr">
      <vt:lpstr>Gdynia vs Wejherowo</vt:lpstr>
      <vt:lpstr>pakiety powtórzone</vt:lpstr>
      <vt:lpstr>Arkusz1</vt:lpstr>
      <vt:lpstr>FORMULARZ A-C</vt:lpstr>
      <vt:lpstr>'FORMULARZ A-C'!Obszar_wydruku</vt:lpstr>
      <vt:lpstr>'Gdynia vs Wejherowo'!Obszar_wydruku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Benedysiuk</dc:creator>
  <cp:lastModifiedBy>Malgorzata Brancewicz</cp:lastModifiedBy>
  <cp:lastPrinted>2020-12-04T11:27:19Z</cp:lastPrinted>
  <dcterms:created xsi:type="dcterms:W3CDTF">2019-03-27T13:34:40Z</dcterms:created>
  <dcterms:modified xsi:type="dcterms:W3CDTF">2021-01-27T09:41:11Z</dcterms:modified>
</cp:coreProperties>
</file>