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ydział Zamówień Publicznych\Wydział Realizacji Inwestycji\2024\DW221 odc. B Roboty\Odpowiedzi\Zestaw 4 odpowiedzi Pytania (04.12.2024)\"/>
    </mc:Choice>
  </mc:AlternateContent>
  <xr:revisionPtr revIDLastSave="0" documentId="13_ncr:1_{4AA106A1-F817-434B-80FF-CA7B11B79272}" xr6:coauthVersionLast="47" xr6:coauthVersionMax="47" xr10:uidLastSave="{00000000-0000-0000-0000-000000000000}"/>
  <bookViews>
    <workbookView xWindow="-120" yWindow="-120" windowWidth="29040" windowHeight="15720" xr2:uid="{EC5D9B8B-918D-4387-8454-7D92D93956EF}"/>
  </bookViews>
  <sheets>
    <sheet name="KO" sheetId="39" r:id="rId1"/>
  </sheets>
  <definedNames>
    <definedName name="_xlnm.Print_Area" localSheetId="0">KO!$A$1:$H$892</definedName>
    <definedName name="_xlnm.Print_Titles" localSheetId="0">KO!$4:$7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54" i="39" l="1"/>
  <c r="A455" i="39" s="1"/>
  <c r="A222" i="39" l="1"/>
  <c r="A371" i="39" l="1"/>
  <c r="A73" i="39" l="1"/>
  <c r="F880" i="39"/>
  <c r="F879" i="39"/>
  <c r="F878" i="39"/>
  <c r="F877" i="39"/>
  <c r="F876" i="39"/>
  <c r="F857" i="39"/>
  <c r="F855" i="39"/>
  <c r="F854" i="39"/>
  <c r="F556" i="39"/>
  <c r="F555" i="39"/>
  <c r="A549" i="39"/>
  <c r="F488" i="39"/>
  <c r="F459" i="39"/>
  <c r="A461" i="39" l="1"/>
  <c r="A462" i="39" l="1"/>
  <c r="A463" i="39" s="1"/>
  <c r="A464" i="39" s="1"/>
  <c r="A465" i="39" l="1"/>
  <c r="A466" i="39" l="1"/>
  <c r="A467" i="39" l="1"/>
  <c r="A468" i="39" l="1"/>
  <c r="A469" i="39" l="1"/>
  <c r="A470" i="39" s="1"/>
  <c r="A472" i="39" s="1"/>
  <c r="A474" i="39" l="1"/>
  <c r="A476" i="39" l="1"/>
  <c r="A477" i="39" s="1"/>
  <c r="A478" i="39" l="1"/>
  <c r="A479" i="39" l="1"/>
  <c r="A480" i="39" s="1"/>
  <c r="A481" i="39" l="1"/>
  <c r="A482" i="39" l="1"/>
  <c r="A483" i="39" l="1"/>
  <c r="A484" i="39" l="1"/>
  <c r="A485" i="39" s="1"/>
  <c r="A486" i="39" l="1"/>
  <c r="A487" i="39" s="1"/>
  <c r="A488" i="39" l="1"/>
  <c r="A489" i="39" l="1"/>
  <c r="A490" i="39" l="1"/>
  <c r="A491" i="39" l="1"/>
  <c r="A492" i="39" l="1"/>
  <c r="A493" i="39" l="1"/>
  <c r="A494" i="39" l="1"/>
  <c r="A495" i="39" s="1"/>
  <c r="A496" i="39" l="1"/>
  <c r="A497" i="39" s="1"/>
  <c r="A500" i="39" s="1"/>
  <c r="A502" i="39" s="1"/>
  <c r="A504" i="39" s="1"/>
  <c r="A507" i="39" s="1"/>
  <c r="A508" i="39" l="1"/>
  <c r="A509" i="39" s="1"/>
  <c r="A510" i="39" l="1"/>
  <c r="A511" i="39" l="1"/>
  <c r="A516" i="39" l="1"/>
  <c r="A517" i="39" s="1"/>
  <c r="A519" i="39" l="1"/>
  <c r="A521" i="39" l="1"/>
  <c r="A522" i="39" l="1"/>
  <c r="A524" i="39" s="1"/>
  <c r="A525" i="39" l="1"/>
  <c r="A526" i="39" l="1"/>
  <c r="A527" i="39" s="1"/>
  <c r="A528" i="39" s="1"/>
  <c r="A529" i="39" l="1"/>
  <c r="A531" i="39" s="1"/>
  <c r="A533" i="39" s="1"/>
  <c r="A534" i="39" s="1"/>
  <c r="A536" i="39" l="1"/>
  <c r="A538" i="39" s="1"/>
  <c r="A541" i="39" s="1"/>
  <c r="A543" i="39" s="1"/>
  <c r="A544" i="39" l="1"/>
  <c r="A545" i="39" l="1"/>
  <c r="A546" i="39" l="1"/>
  <c r="A548" i="39" s="1"/>
  <c r="A550" i="39" l="1"/>
  <c r="A551" i="39" l="1"/>
  <c r="A553" i="39" s="1"/>
  <c r="A555" i="39" l="1"/>
  <c r="A556" i="39" s="1"/>
  <c r="A559" i="39" s="1"/>
  <c r="A560" i="39" l="1"/>
  <c r="A561" i="39" l="1"/>
  <c r="A562" i="39" l="1"/>
  <c r="A563" i="39" l="1"/>
  <c r="A564" i="39" s="1"/>
  <c r="A565" i="39" l="1"/>
  <c r="A566" i="39"/>
  <c r="A567" i="39" l="1"/>
  <c r="A568" i="39" s="1"/>
  <c r="A569" i="39" l="1"/>
  <c r="A570" i="39" l="1"/>
  <c r="A572" i="39" s="1"/>
  <c r="A575" i="39" l="1"/>
  <c r="A576" i="39" l="1"/>
  <c r="A579" i="39" s="1"/>
  <c r="A580" i="39" s="1"/>
  <c r="A582" i="39" l="1"/>
  <c r="A583" i="39" l="1"/>
  <c r="A586" i="39" l="1"/>
  <c r="A587" i="39" s="1"/>
  <c r="A588" i="39" l="1"/>
  <c r="A589" i="39" s="1"/>
  <c r="A591" i="39" s="1"/>
  <c r="A593" i="39" s="1"/>
  <c r="A594" i="39" s="1"/>
  <c r="A597" i="39" s="1"/>
  <c r="A598" i="39" l="1"/>
  <c r="A600" i="39" l="1"/>
  <c r="A602" i="39" l="1"/>
  <c r="A604" i="39" s="1"/>
  <c r="A605" i="39" l="1"/>
  <c r="A606" i="39" l="1"/>
  <c r="A607" i="39" s="1"/>
  <c r="A608" i="39" l="1"/>
  <c r="A612" i="39" s="1"/>
  <c r="A613" i="39" l="1"/>
  <c r="A614" i="39" s="1"/>
  <c r="A615" i="39" l="1"/>
  <c r="A616" i="39" s="1"/>
  <c r="A619" i="39" s="1"/>
  <c r="A620" i="39" l="1"/>
  <c r="A624" i="39" s="1"/>
  <c r="A627" i="39" l="1"/>
  <c r="A629" i="39" s="1"/>
  <c r="A631" i="39" l="1"/>
  <c r="A633" i="39" l="1"/>
  <c r="A635" i="39" s="1"/>
  <c r="A636" i="39" l="1"/>
  <c r="A637" i="39" s="1"/>
  <c r="A638" i="39" s="1"/>
  <c r="A641" i="39" l="1"/>
  <c r="A642" i="39" l="1"/>
  <c r="A643" i="39" s="1"/>
  <c r="A644" i="39" s="1"/>
  <c r="A645" i="39" l="1"/>
  <c r="A646" i="39" l="1"/>
  <c r="A647" i="39" l="1"/>
  <c r="A648" i="39" l="1"/>
  <c r="A649" i="39" l="1"/>
  <c r="A650" i="39" l="1"/>
  <c r="A651" i="39" l="1"/>
  <c r="A652" i="39"/>
  <c r="A653" i="39" l="1"/>
  <c r="A656" i="39" s="1"/>
  <c r="A657" i="39" l="1"/>
  <c r="A658" i="39" s="1"/>
  <c r="A659" i="39" l="1"/>
  <c r="A661" i="39"/>
  <c r="A662" i="39" s="1"/>
  <c r="A663" i="39" s="1"/>
  <c r="A664" i="39" l="1"/>
  <c r="A666" i="39" s="1"/>
  <c r="A667" i="39" l="1"/>
  <c r="A668" i="39" l="1"/>
  <c r="A669" i="39" s="1"/>
  <c r="A671" i="39" s="1"/>
  <c r="A672" i="39" l="1"/>
  <c r="A673" i="39" s="1"/>
  <c r="A674" i="39" s="1"/>
  <c r="A676" i="39" l="1"/>
  <c r="A677" i="39" s="1"/>
  <c r="A678" i="39" l="1"/>
  <c r="A679" i="39" l="1"/>
  <c r="A681" i="39" s="1"/>
  <c r="A682" i="39" l="1"/>
  <c r="A683" i="39" s="1"/>
  <c r="A684" i="39" l="1"/>
  <c r="A686" i="39" l="1"/>
  <c r="A687" i="39" l="1"/>
  <c r="A688" i="39" l="1"/>
  <c r="A689" i="39" l="1"/>
  <c r="A691" i="39" l="1"/>
  <c r="A692" i="39" l="1"/>
  <c r="A693" i="39" l="1"/>
  <c r="A694" i="39" l="1"/>
  <c r="A696" i="39" l="1"/>
  <c r="A697" i="39" l="1"/>
  <c r="A698" i="39" l="1"/>
  <c r="A699" i="39" l="1"/>
  <c r="A701" i="39" l="1"/>
  <c r="A702" i="39"/>
  <c r="A703" i="39" l="1"/>
  <c r="A704" i="39" l="1"/>
  <c r="A706" i="39"/>
  <c r="A707" i="39" s="1"/>
  <c r="A708" i="39" l="1"/>
  <c r="A709" i="39" l="1"/>
  <c r="A711" i="39" l="1"/>
  <c r="A712" i="39" s="1"/>
  <c r="A713" i="39" l="1"/>
  <c r="A714" i="39" l="1"/>
  <c r="A716" i="39" s="1"/>
  <c r="A717" i="39" l="1"/>
  <c r="A718" i="39" s="1"/>
  <c r="A719" i="39" l="1"/>
  <c r="A721" i="39"/>
  <c r="A722" i="39" l="1"/>
  <c r="A723" i="39" l="1"/>
  <c r="A724" i="39" l="1"/>
  <c r="A726" i="39" l="1"/>
  <c r="A727" i="39" l="1"/>
  <c r="A728" i="39" l="1"/>
  <c r="A729" i="39" l="1"/>
  <c r="A731" i="39" l="1"/>
  <c r="A732" i="39" l="1"/>
  <c r="A733" i="39" s="1"/>
  <c r="A734" i="39" l="1"/>
  <c r="A736" i="39"/>
  <c r="A737" i="39" l="1"/>
  <c r="A738" i="39" s="1"/>
  <c r="A739" i="39" l="1"/>
  <c r="A741" i="39" l="1"/>
  <c r="A742" i="39" l="1"/>
  <c r="A743" i="39" l="1"/>
  <c r="A744" i="39" s="1"/>
  <c r="A746" i="39" s="1"/>
  <c r="A747" i="39" l="1"/>
  <c r="A748" i="39"/>
  <c r="A749" i="39" s="1"/>
  <c r="A751" i="39" l="1"/>
  <c r="A752" i="39" l="1"/>
  <c r="A753" i="39" l="1"/>
  <c r="A754" i="39" l="1"/>
  <c r="A756" i="39" l="1"/>
  <c r="A757" i="39" l="1"/>
  <c r="A758" i="39" s="1"/>
  <c r="A759" i="39" l="1"/>
  <c r="A761" i="39" s="1"/>
  <c r="A762" i="39" l="1"/>
  <c r="A763" i="39" l="1"/>
  <c r="A764" i="39" s="1"/>
  <c r="A766" i="39" l="1"/>
  <c r="A767" i="39" l="1"/>
  <c r="A768" i="39" l="1"/>
  <c r="A769" i="39"/>
  <c r="A771" i="39" s="1"/>
  <c r="A772" i="39" l="1"/>
  <c r="A773" i="39" s="1"/>
  <c r="A774" i="39" s="1"/>
  <c r="A776" i="39" l="1"/>
  <c r="A777" i="39" s="1"/>
  <c r="A778" i="39" l="1"/>
  <c r="A779" i="39" s="1"/>
  <c r="A781" i="39" l="1"/>
  <c r="A782" i="39" s="1"/>
  <c r="A783" i="39" s="1"/>
  <c r="A784" i="39" l="1"/>
  <c r="A786" i="39" l="1"/>
  <c r="A787" i="39" s="1"/>
  <c r="A788" i="39" s="1"/>
  <c r="A789" i="39" l="1"/>
  <c r="A791" i="39" l="1"/>
  <c r="A792" i="39" s="1"/>
  <c r="A793" i="39" s="1"/>
  <c r="A794" i="39" l="1"/>
  <c r="A798" i="39"/>
  <c r="A799" i="39" l="1"/>
  <c r="A801" i="39" l="1"/>
  <c r="A802" i="39" l="1"/>
  <c r="A804" i="39" s="1"/>
  <c r="A806" i="39" l="1"/>
  <c r="A807" i="39" l="1"/>
  <c r="A810" i="39" l="1"/>
  <c r="A811" i="39" s="1"/>
  <c r="A813" i="39" l="1"/>
  <c r="A814" i="39" l="1"/>
  <c r="A816" i="39" s="1"/>
  <c r="A817" i="39" l="1"/>
  <c r="A819" i="39" l="1"/>
  <c r="A821" i="39" l="1"/>
  <c r="A822" i="39"/>
  <c r="A823" i="39" l="1"/>
  <c r="A826" i="39"/>
  <c r="A828" i="39" l="1"/>
  <c r="A829" i="39" l="1"/>
  <c r="A831" i="39" l="1"/>
  <c r="A833" i="39" l="1"/>
  <c r="A834" i="39" s="1"/>
  <c r="A835" i="39"/>
  <c r="A837" i="39" l="1"/>
  <c r="A840" i="39" s="1"/>
  <c r="A841" i="39" l="1"/>
  <c r="A842" i="39" s="1"/>
  <c r="A843" i="39" l="1"/>
  <c r="A844" i="39" s="1"/>
  <c r="A845" i="39" s="1"/>
  <c r="A846" i="39" l="1"/>
  <c r="A847" i="39" s="1"/>
  <c r="A848" i="39" l="1"/>
  <c r="A850" i="39" l="1"/>
  <c r="A851" i="39" l="1"/>
  <c r="A852" i="39" s="1"/>
  <c r="A854" i="39" s="1"/>
  <c r="A855" i="39" l="1"/>
  <c r="A856" i="39" s="1"/>
  <c r="A857" i="39" l="1"/>
  <c r="A858" i="39" s="1"/>
  <c r="A859" i="39" s="1"/>
  <c r="A861" i="39" l="1"/>
  <c r="A862" i="39" s="1"/>
  <c r="A863" i="39" l="1"/>
  <c r="A864" i="39" s="1"/>
  <c r="A865" i="39" s="1"/>
  <c r="A866" i="39" l="1"/>
  <c r="A867" i="39" s="1"/>
  <c r="A868" i="39" l="1"/>
  <c r="A871" i="39" s="1"/>
  <c r="A872" i="39" l="1"/>
  <c r="A873" i="39" l="1"/>
  <c r="A874" i="39" s="1"/>
  <c r="A876" i="39" s="1"/>
  <c r="A19" i="39"/>
  <c r="A30" i="39"/>
  <c r="A32" i="39"/>
  <c r="A34" i="39"/>
  <c r="A57" i="39"/>
  <c r="A58" i="39"/>
  <c r="A61" i="39"/>
  <c r="A63" i="39"/>
  <c r="A66" i="39"/>
  <c r="A67" i="39"/>
  <c r="A75" i="39"/>
  <c r="A76" i="39"/>
  <c r="A79" i="39"/>
  <c r="A81" i="39"/>
  <c r="A84" i="39"/>
  <c r="A89" i="39"/>
  <c r="A91" i="39"/>
  <c r="A94" i="39"/>
  <c r="A96" i="39"/>
  <c r="A98" i="39"/>
  <c r="A99" i="39"/>
  <c r="A101" i="39"/>
  <c r="A107" i="39"/>
  <c r="A110" i="39"/>
  <c r="A113" i="39"/>
  <c r="A118" i="39"/>
  <c r="A119" i="39"/>
  <c r="A131" i="39"/>
  <c r="A134" i="39"/>
  <c r="A135" i="39"/>
  <c r="A139" i="39"/>
  <c r="A148" i="39"/>
  <c r="A154" i="39"/>
  <c r="A159" i="39"/>
  <c r="A162" i="39"/>
  <c r="A165" i="39"/>
  <c r="A166" i="39"/>
  <c r="A169" i="39"/>
  <c r="A171" i="39"/>
  <c r="A173" i="39"/>
  <c r="A180" i="39"/>
  <c r="A181" i="39"/>
  <c r="A182" i="39"/>
  <c r="A188" i="39"/>
  <c r="A189" i="39"/>
  <c r="A193" i="39"/>
  <c r="A195" i="39"/>
  <c r="A197" i="39"/>
  <c r="A200" i="39"/>
  <c r="A203" i="39"/>
  <c r="A210" i="39"/>
  <c r="A211" i="39"/>
  <c r="A213" i="39"/>
  <c r="A215" i="39"/>
  <c r="A225" i="39"/>
  <c r="A227" i="39"/>
  <c r="A229" i="39"/>
  <c r="A230" i="39"/>
  <c r="A232" i="39"/>
  <c r="A234" i="39"/>
  <c r="A236" i="39"/>
  <c r="A243" i="39"/>
  <c r="A244" i="39"/>
  <c r="A270" i="39"/>
  <c r="A275" i="39"/>
  <c r="A280" i="39"/>
  <c r="A285" i="39"/>
  <c r="A290" i="39"/>
  <c r="A295" i="39"/>
  <c r="A300" i="39"/>
  <c r="A305" i="39"/>
  <c r="A310" i="39"/>
  <c r="A315" i="39"/>
  <c r="A320" i="39"/>
  <c r="A325" i="39"/>
  <c r="A330" i="39"/>
  <c r="A335" i="39"/>
  <c r="A340" i="39"/>
  <c r="A345" i="39"/>
  <c r="A346" i="39"/>
  <c r="A350" i="39"/>
  <c r="A353" i="39"/>
  <c r="A355" i="39"/>
  <c r="A357" i="39"/>
  <c r="A360" i="39"/>
  <c r="A363" i="39"/>
  <c r="A366" i="39"/>
  <c r="A373" i="39"/>
  <c r="A376" i="39"/>
  <c r="A378" i="39"/>
  <c r="A379" i="39"/>
  <c r="A392" i="39"/>
  <c r="A396" i="39"/>
  <c r="A402" i="39"/>
  <c r="A414" i="39"/>
  <c r="A418" i="39"/>
  <c r="A419" i="39"/>
  <c r="A424" i="39"/>
  <c r="F432" i="39"/>
  <c r="F429" i="39"/>
  <c r="F427" i="39"/>
  <c r="F412" i="39"/>
  <c r="F410" i="39"/>
  <c r="F405" i="39"/>
  <c r="F404" i="39"/>
  <c r="F403" i="39"/>
  <c r="F395" i="39"/>
  <c r="F185" i="39"/>
  <c r="F183" i="39"/>
  <c r="F149" i="39"/>
  <c r="F126" i="39"/>
  <c r="F122" i="39"/>
  <c r="F49" i="39"/>
  <c r="A13" i="39"/>
  <c r="A877" i="39" l="1"/>
  <c r="A878" i="39" s="1"/>
  <c r="A879" i="39" s="1"/>
  <c r="A14" i="39"/>
  <c r="A880" i="39" l="1"/>
  <c r="A18" i="39"/>
  <c r="A20" i="39" s="1"/>
  <c r="A881" i="39" l="1"/>
  <c r="A882" i="39" s="1"/>
  <c r="A21" i="39"/>
  <c r="A22" i="39" l="1"/>
  <c r="A23" i="39" s="1"/>
  <c r="A883" i="39"/>
  <c r="A884" i="39" s="1"/>
  <c r="A887" i="39" s="1"/>
  <c r="A24" i="39" l="1"/>
  <c r="A25" i="39" s="1"/>
  <c r="A26" i="39" l="1"/>
  <c r="A27" i="39" l="1"/>
  <c r="A28" i="39" s="1"/>
  <c r="A29" i="39" s="1"/>
  <c r="A31" i="39" l="1"/>
  <c r="A33" i="39" s="1"/>
  <c r="A35" i="39" s="1"/>
  <c r="A36" i="39" l="1"/>
  <c r="A37" i="39" s="1"/>
  <c r="A38" i="39" s="1"/>
  <c r="A39" i="39" l="1"/>
  <c r="A40" i="39" s="1"/>
  <c r="A41" i="39" l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s="1"/>
  <c r="A53" i="39" s="1"/>
  <c r="A54" i="39" s="1"/>
  <c r="A55" i="39" s="1"/>
  <c r="A56" i="39" s="1"/>
  <c r="A59" i="39" s="1"/>
  <c r="A60" i="39" s="1"/>
  <c r="A62" i="39" s="1"/>
  <c r="A68" i="39" s="1"/>
  <c r="A69" i="39" s="1"/>
  <c r="A70" i="39" s="1"/>
  <c r="A71" i="39" s="1"/>
  <c r="A72" i="39" s="1"/>
  <c r="A77" i="39" l="1"/>
  <c r="A78" i="39" s="1"/>
  <c r="A80" i="39" s="1"/>
  <c r="A82" i="39" s="1"/>
  <c r="A83" i="39" s="1"/>
  <c r="A85" i="39" s="1"/>
  <c r="A86" i="39" s="1"/>
  <c r="A87" i="39" s="1"/>
  <c r="A88" i="39" s="1"/>
  <c r="A90" i="39" s="1"/>
  <c r="A92" i="39" s="1"/>
  <c r="A93" i="39" s="1"/>
  <c r="A95" i="39" s="1"/>
  <c r="A97" i="39" s="1"/>
  <c r="A100" i="39" s="1"/>
  <c r="A102" i="39" s="1"/>
  <c r="A103" i="39" s="1"/>
  <c r="A104" i="39" s="1"/>
  <c r="A105" i="39" s="1"/>
  <c r="A106" i="39" s="1"/>
  <c r="A108" i="39" s="1"/>
  <c r="A109" i="39" s="1"/>
  <c r="A111" i="39" s="1"/>
  <c r="A112" i="39" s="1"/>
  <c r="A114" i="39" s="1"/>
  <c r="A115" i="39" s="1"/>
  <c r="A116" i="39" s="1"/>
  <c r="A117" i="39" s="1"/>
  <c r="A120" i="39" s="1"/>
  <c r="A121" i="39" s="1"/>
  <c r="A122" i="39" s="1"/>
  <c r="A123" i="39" s="1"/>
  <c r="A124" i="39" s="1"/>
  <c r="A125" i="39" s="1"/>
  <c r="A126" i="39" s="1"/>
  <c r="A127" i="39" s="1"/>
  <c r="A128" i="39" s="1"/>
  <c r="A129" i="39" s="1"/>
  <c r="A130" i="39" s="1"/>
  <c r="A132" i="39" s="1"/>
  <c r="A133" i="39" s="1"/>
  <c r="A136" i="39" s="1"/>
  <c r="A137" i="39" s="1"/>
  <c r="A138" i="39" s="1"/>
  <c r="A140" i="39" s="1"/>
  <c r="A141" i="39" s="1"/>
  <c r="A142" i="39" s="1"/>
  <c r="A143" i="39" s="1"/>
  <c r="A145" i="39" s="1"/>
  <c r="A146" i="39" s="1"/>
  <c r="A147" i="39" s="1"/>
  <c r="A149" i="39" s="1"/>
  <c r="A150" i="39" s="1"/>
  <c r="A151" i="39" s="1"/>
  <c r="A152" i="39" s="1"/>
  <c r="A153" i="39" s="1"/>
  <c r="A155" i="39" s="1"/>
  <c r="A156" i="39" s="1"/>
  <c r="A157" i="39" s="1"/>
  <c r="A158" i="39" s="1"/>
  <c r="A160" i="39" s="1"/>
  <c r="A161" i="39" s="1"/>
  <c r="A163" i="39" s="1"/>
  <c r="A164" i="39" s="1"/>
  <c r="A167" i="39" s="1"/>
  <c r="A168" i="39" s="1"/>
  <c r="A170" i="39" s="1"/>
  <c r="A172" i="39" s="1"/>
  <c r="A174" i="39" s="1"/>
  <c r="A175" i="39" s="1"/>
  <c r="A176" i="39" s="1"/>
  <c r="A177" i="39" s="1"/>
  <c r="A178" i="39" s="1"/>
  <c r="A179" i="39" s="1"/>
  <c r="A183" i="39" s="1"/>
  <c r="A184" i="39" s="1"/>
  <c r="A185" i="39" s="1"/>
  <c r="A186" i="39" s="1"/>
  <c r="A187" i="39" s="1"/>
  <c r="A190" i="39" s="1"/>
  <c r="A191" i="39" s="1"/>
  <c r="A192" i="39" s="1"/>
  <c r="A198" i="39" s="1"/>
  <c r="A201" i="39" s="1"/>
  <c r="A204" i="39" s="1"/>
  <c r="A209" i="39" s="1"/>
  <c r="A212" i="39" l="1"/>
  <c r="A214" i="39" s="1"/>
  <c r="A216" i="39" s="1"/>
  <c r="A218" i="39" s="1"/>
  <c r="A219" i="39" s="1"/>
  <c r="A220" i="39" s="1"/>
  <c r="A221" i="39" s="1"/>
  <c r="A228" i="39" l="1"/>
  <c r="A231" i="39" s="1"/>
  <c r="A233" i="39" s="1"/>
  <c r="A235" i="39" s="1"/>
  <c r="A237" i="39" s="1"/>
  <c r="A239" i="39" s="1"/>
  <c r="A240" i="39" s="1"/>
  <c r="A241" i="39" s="1"/>
  <c r="A242" i="39" s="1"/>
  <c r="A245" i="39" s="1"/>
  <c r="A246" i="39" s="1"/>
  <c r="A247" i="39" s="1"/>
  <c r="A248" i="39" s="1"/>
  <c r="A249" i="39" s="1"/>
  <c r="A250" i="39" s="1"/>
  <c r="A251" i="39" s="1"/>
  <c r="A252" i="39" s="1"/>
  <c r="A253" i="39" s="1"/>
  <c r="A254" i="39" s="1"/>
  <c r="A255" i="39" s="1"/>
  <c r="A256" i="39" s="1"/>
  <c r="A257" i="39" s="1"/>
  <c r="A258" i="39" s="1"/>
  <c r="A259" i="39" s="1"/>
  <c r="A261" i="39" s="1"/>
  <c r="A262" i="39" s="1"/>
  <c r="A263" i="39" s="1"/>
  <c r="A264" i="39" s="1"/>
  <c r="A266" i="39" s="1"/>
  <c r="A267" i="39" s="1"/>
  <c r="A268" i="39" s="1"/>
  <c r="A269" i="39" s="1"/>
  <c r="A271" i="39" s="1"/>
  <c r="A272" i="39" s="1"/>
  <c r="A273" i="39" s="1"/>
  <c r="A274" i="39" s="1"/>
  <c r="A276" i="39" s="1"/>
  <c r="A277" i="39" s="1"/>
  <c r="A278" i="39" s="1"/>
  <c r="A279" i="39" s="1"/>
  <c r="A281" i="39" s="1"/>
  <c r="A282" i="39" s="1"/>
  <c r="A283" i="39" s="1"/>
  <c r="A284" i="39" s="1"/>
  <c r="A286" i="39" s="1"/>
  <c r="A287" i="39" s="1"/>
  <c r="A288" i="39" s="1"/>
  <c r="A289" i="39" s="1"/>
  <c r="A291" i="39" s="1"/>
  <c r="A292" i="39" s="1"/>
  <c r="A293" i="39" s="1"/>
  <c r="A294" i="39" s="1"/>
  <c r="A296" i="39" s="1"/>
  <c r="A297" i="39" s="1"/>
  <c r="A298" i="39" s="1"/>
  <c r="A299" i="39" s="1"/>
  <c r="A301" i="39" s="1"/>
  <c r="A302" i="39" s="1"/>
  <c r="A303" i="39" s="1"/>
  <c r="A304" i="39" s="1"/>
  <c r="A306" i="39" s="1"/>
  <c r="A307" i="39" s="1"/>
  <c r="A308" i="39" s="1"/>
  <c r="A309" i="39" s="1"/>
  <c r="A311" i="39" s="1"/>
  <c r="A312" i="39" s="1"/>
  <c r="A313" i="39" s="1"/>
  <c r="A314" i="39" s="1"/>
  <c r="A316" i="39" s="1"/>
  <c r="A317" i="39" s="1"/>
  <c r="A318" i="39" s="1"/>
  <c r="A319" i="39" s="1"/>
  <c r="A321" i="39" s="1"/>
  <c r="A322" i="39" s="1"/>
  <c r="A323" i="39" s="1"/>
  <c r="A324" i="39" s="1"/>
  <c r="A326" i="39" s="1"/>
  <c r="A327" i="39" s="1"/>
  <c r="A328" i="39" s="1"/>
  <c r="A329" i="39" s="1"/>
  <c r="A331" i="39" s="1"/>
  <c r="A332" i="39" s="1"/>
  <c r="A333" i="39" s="1"/>
  <c r="A334" i="39" s="1"/>
  <c r="A336" i="39" s="1"/>
  <c r="A337" i="39" s="1"/>
  <c r="A338" i="39" s="1"/>
  <c r="A339" i="39" s="1"/>
  <c r="A341" i="39" s="1"/>
  <c r="A342" i="39" s="1"/>
  <c r="A343" i="39" s="1"/>
  <c r="A344" i="39" s="1"/>
  <c r="A348" i="39" s="1"/>
  <c r="A349" i="39" s="1"/>
  <c r="A351" i="39" s="1"/>
  <c r="A352" i="39" s="1"/>
  <c r="A354" i="39" s="1"/>
  <c r="A356" i="39" s="1"/>
  <c r="A358" i="39" s="1"/>
  <c r="A359" i="39" s="1"/>
  <c r="A362" i="39" s="1"/>
  <c r="A364" i="39" s="1"/>
  <c r="A365" i="39" s="1"/>
  <c r="A367" i="39" s="1"/>
  <c r="A368" i="39" s="1"/>
  <c r="A369" i="39" s="1"/>
  <c r="A370" i="39" s="1"/>
  <c r="A374" i="39" l="1"/>
  <c r="A375" i="39" s="1"/>
  <c r="A377" i="39" s="1"/>
  <c r="A380" i="39" s="1"/>
  <c r="A381" i="39" s="1"/>
  <c r="A382" i="39" s="1"/>
  <c r="A383" i="39" s="1"/>
  <c r="A384" i="39" s="1"/>
  <c r="A385" i="39" s="1"/>
  <c r="A386" i="39" s="1"/>
  <c r="A387" i="39" s="1"/>
  <c r="A388" i="39" s="1"/>
  <c r="A389" i="39" s="1"/>
  <c r="A390" i="39" s="1"/>
  <c r="A391" i="39" s="1"/>
  <c r="A393" i="39" s="1"/>
  <c r="A394" i="39" s="1"/>
  <c r="A395" i="39" s="1"/>
  <c r="A397" i="39" s="1"/>
  <c r="A398" i="39" s="1"/>
  <c r="A399" i="39" s="1"/>
  <c r="A400" i="39" s="1"/>
  <c r="A401" i="39" s="1"/>
  <c r="A403" i="39" s="1"/>
  <c r="A404" i="39" s="1"/>
  <c r="A405" i="39" s="1"/>
  <c r="A406" i="39" s="1"/>
  <c r="A407" i="39" s="1"/>
  <c r="A408" i="39" s="1"/>
  <c r="A409" i="39" s="1"/>
  <c r="A410" i="39" s="1"/>
  <c r="A411" i="39" s="1"/>
  <c r="A412" i="39" s="1"/>
  <c r="A413" i="39" s="1"/>
  <c r="A415" i="39" s="1"/>
  <c r="A416" i="39" s="1"/>
  <c r="A417" i="39" s="1"/>
  <c r="A420" i="39" s="1"/>
  <c r="A421" i="39" s="1"/>
  <c r="A422" i="39" s="1"/>
  <c r="A423" i="39" s="1"/>
  <c r="A425" i="39" s="1"/>
  <c r="A426" i="39" s="1"/>
  <c r="A427" i="39" s="1"/>
  <c r="A428" i="39" s="1"/>
  <c r="A429" i="39" s="1"/>
  <c r="A430" i="39" s="1"/>
  <c r="A432" i="39" s="1"/>
  <c r="A433" i="39" s="1"/>
  <c r="A434" i="39" s="1"/>
  <c r="A435" i="39" s="1"/>
  <c r="A436" i="39" s="1"/>
  <c r="A437" i="39" s="1"/>
  <c r="A438" i="39" s="1"/>
  <c r="A439" i="39" s="1"/>
  <c r="A442" i="3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tc={2DC92253-1D1F-4A98-804C-A712FD727616}</author>
  </authors>
  <commentList>
    <comment ref="F201" authorId="0" shapeId="0" xr:uid="{2DC92253-1D1F-4A98-804C-A712FD727616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Inna wartość niż udostępniona na przetargu</t>
      </text>
    </comment>
  </commentList>
</comments>
</file>

<file path=xl/sharedStrings.xml><?xml version="1.0" encoding="utf-8"?>
<sst xmlns="http://schemas.openxmlformats.org/spreadsheetml/2006/main" count="2051" uniqueCount="549">
  <si>
    <t>Lp.</t>
  </si>
  <si>
    <t>CPV</t>
  </si>
  <si>
    <t>Numer Specyfikacji Technicznej</t>
  </si>
  <si>
    <t>Wyszczególnienie elementów rozliczeniowych 
i wyliczenie ilości</t>
  </si>
  <si>
    <t>Jednostka</t>
  </si>
  <si>
    <t>Nazwa</t>
  </si>
  <si>
    <t>Ilość</t>
  </si>
  <si>
    <t>ROBOTY PRZYGOTOWAWCZE</t>
  </si>
  <si>
    <t>45111000-8</t>
  </si>
  <si>
    <t>01.01.01.</t>
  </si>
  <si>
    <t>km</t>
  </si>
  <si>
    <t>45112000-5</t>
  </si>
  <si>
    <t>ZDJĘCIE WARSTWY HUMUSU</t>
  </si>
  <si>
    <t>m2</t>
  </si>
  <si>
    <t>szt.</t>
  </si>
  <si>
    <t>m</t>
  </si>
  <si>
    <t>02.00.00</t>
  </si>
  <si>
    <t>ROBOTY ZIEMNE</t>
  </si>
  <si>
    <t>m3</t>
  </si>
  <si>
    <t>03.00.00</t>
  </si>
  <si>
    <t>ODWODNIENIE KORPUSU DROGOWEGO</t>
  </si>
  <si>
    <t>45231000-5</t>
  </si>
  <si>
    <t>04.00.00</t>
  </si>
  <si>
    <t>PODBUDOWY</t>
  </si>
  <si>
    <t>45233000-9</t>
  </si>
  <si>
    <t>04.03.01</t>
  </si>
  <si>
    <t>04.04.02</t>
  </si>
  <si>
    <t>04.05.01</t>
  </si>
  <si>
    <t>PODBUDOWA Z BETONU CEMENTOWEGO</t>
  </si>
  <si>
    <t>05.00.00</t>
  </si>
  <si>
    <t xml:space="preserve">NAWIERZCHNIE     </t>
  </si>
  <si>
    <t>05.03.01</t>
  </si>
  <si>
    <t>05.03.13</t>
  </si>
  <si>
    <t>05.03.23</t>
  </si>
  <si>
    <t>06.00.00</t>
  </si>
  <si>
    <t>ROBOTY WYKOŃCZENIOWE</t>
  </si>
  <si>
    <t>45112000-2</t>
  </si>
  <si>
    <t>06.01.01</t>
  </si>
  <si>
    <t>06.03.01</t>
  </si>
  <si>
    <t>UMOCNIENIE POBOCZA</t>
  </si>
  <si>
    <t>07.00.00</t>
  </si>
  <si>
    <t>OZNAKOWANIA DRÓG I URZĄDZENIA BEZPIECZEŃSTWA RUCHU</t>
  </si>
  <si>
    <t>OZNAKOWANIE POZIOME</t>
  </si>
  <si>
    <t>07.01.01</t>
  </si>
  <si>
    <t>07.02.01</t>
  </si>
  <si>
    <t>07.05.01</t>
  </si>
  <si>
    <t>45342000-6</t>
  </si>
  <si>
    <t>07.06.01</t>
  </si>
  <si>
    <t>OGRODZENIA</t>
  </si>
  <si>
    <t>08.00.00</t>
  </si>
  <si>
    <t>ELEMENTY ULIC</t>
  </si>
  <si>
    <t>08.01.01</t>
  </si>
  <si>
    <t xml:space="preserve">KRAWĘŻNIKI BETONOWE </t>
  </si>
  <si>
    <t>KRAWĘŻNIKI KAMIENNE</t>
  </si>
  <si>
    <t>08.03.01</t>
  </si>
  <si>
    <t>OBRZEŻA BETONOWE</t>
  </si>
  <si>
    <t>08.05.01</t>
  </si>
  <si>
    <t>ryczałt</t>
  </si>
  <si>
    <t>01.02.04</t>
  </si>
  <si>
    <t>WYKONANIE NASYPÓW</t>
  </si>
  <si>
    <t>03.01.02</t>
  </si>
  <si>
    <t>04.07.01</t>
  </si>
  <si>
    <t>Oznakowanie grubowarstwowe</t>
  </si>
  <si>
    <t>Tablice "E"</t>
  </si>
  <si>
    <t>URZĄDZENIA ZABEZPIECZAJACE RUCH PIESZYCH</t>
  </si>
  <si>
    <t>07.06.02</t>
  </si>
  <si>
    <t>00.00.00</t>
  </si>
  <si>
    <t>07.02.02</t>
  </si>
  <si>
    <t>SŁUPKI PROWADZĄCE ORAZ ZNAKI KILOMETROWE I HEKTOMETROWE</t>
  </si>
  <si>
    <t>OZNAKOWANIE PIONOWE  ORAZ URZĄDZENIA BEZPIECZEŃSTWA RUCHU</t>
  </si>
  <si>
    <t>Słupki prowadzące; U-1a i U1b</t>
  </si>
  <si>
    <t xml:space="preserve">WARUNKI OGÓLNE </t>
  </si>
  <si>
    <t>NAWIERZCHNIA Z KOSTKI KAMIENNEJ</t>
  </si>
  <si>
    <t>NAWIERZCHNIA Z BRUKOWEJ KOSTKI BETONOWEJ</t>
  </si>
  <si>
    <t>08.01.02</t>
  </si>
  <si>
    <t xml:space="preserve">ŚCIEKI </t>
  </si>
  <si>
    <t>PODBUDOWA Z MIESZANKI NIEZWIĄZANEJ</t>
  </si>
  <si>
    <t>WYMAGANIA OGÓLNE</t>
  </si>
  <si>
    <t>PODBUDOWA Z MIESZANKI ZWIĄZANEJ SPOIWEM HYDRAULICZNYM</t>
  </si>
  <si>
    <t>Znaki wraz z konstrukcjami wsporczymi w grupach wielkości "S";</t>
  </si>
  <si>
    <t>Znaki wraz z konstrukcjami wsporczymi w grupach wielkości "M";</t>
  </si>
  <si>
    <t>05.03.05.B</t>
  </si>
  <si>
    <t>PODBUDOWA Z BETONU ASFALTOWEGO</t>
  </si>
  <si>
    <t xml:space="preserve"> </t>
  </si>
  <si>
    <t>UMOCNIENIE POWIERZCHNI SKARP, RÓWÓW</t>
  </si>
  <si>
    <t>Oznakowanie cienkowarstwowe</t>
  </si>
  <si>
    <t>Oznakowanie grubowarstwowe - akustyczne</t>
  </si>
  <si>
    <t>01.02.01</t>
  </si>
  <si>
    <t>Ścinanie drzew śr. od 36 do 45 cm wraz z karczowaniem pni oraz wywiezieniem dłużyć i utylizacji pozostałości po karczowaniu</t>
  </si>
  <si>
    <t>Ścinanie drzew śr. 46-55 cm wraz z karczowaniem pni oraz wywiezieniem dłużyć i utylizacji pozostałości po karczowaniu</t>
  </si>
  <si>
    <t>Ścinanie drzew śr. od 56 do 65 cm wraz z karczowaniem pni oraz wywiezieniem dłużyć i utylizacji pozostałości po karczowaniu</t>
  </si>
  <si>
    <t>Ścinanie drzew śr. od 66 do 75 cm wraz z karczowaniem pni oraz wywiezieniem dłużyć i utylizacji pozostałości po karczowaniu</t>
  </si>
  <si>
    <t>Ścinanie drzew śr. od 76 do 100 cm wraz z karczowaniem pni oraz wywiezieniem dłużyć i utylizacji pozostałości po karczowaniu</t>
  </si>
  <si>
    <t>ha</t>
  </si>
  <si>
    <t>Zabezpieczenie drzew nie przeznaczonych do wycinki na czas budowy wraz z pielęgnacją</t>
  </si>
  <si>
    <t>Ścinanie drzew śr. od 101 do 130 cm wraz z karczowaniem pni oraz wywiezieniem dłużyć i utylizacji pozostałości po karczowaniu</t>
  </si>
  <si>
    <t>Budowa ogrodzeń</t>
  </si>
  <si>
    <t>Budowa bram</t>
  </si>
  <si>
    <t>Wykonanie wymiany gruntów organicznych</t>
  </si>
  <si>
    <t>Elementy bezpieczeństwa ruchu: U-5a</t>
  </si>
  <si>
    <t>Umocnienie powierzchni płaskich i skarp darniną - cała powierzchnia</t>
  </si>
  <si>
    <t>Umocnienie darniną rowu przydrożnego z groblą</t>
  </si>
  <si>
    <t>Rozebranie tarcz i tablic oznakowania pionowego wraz z konstrukcjami wsporczymi</t>
  </si>
  <si>
    <t>Rozebranie i przestawienie tarcz i tablic oznakowania pionowego wraz z konstrukcjami wsporczymi</t>
  </si>
  <si>
    <t>Rozebranie ogrodzeń wraz z bramami i furtkami</t>
  </si>
  <si>
    <t xml:space="preserve">szt. </t>
  </si>
  <si>
    <t xml:space="preserve">Rozebranie fundamentów pod wiatami przystankowymi </t>
  </si>
  <si>
    <t>Umocnienia skarp betonowymi płytami ażurowymi 40x60x10cm</t>
  </si>
  <si>
    <t>Wykonanie nasypów  mechanicznie z gruntów nieskalistych z gruntu uzyskanego z wykopu</t>
  </si>
  <si>
    <t>Mechaniczne oczyszczenie i skropienie mechanicznie emulsją asfaltową  C 60 BP3 ZM warstw konstrukcyjnych (pobdudowa z betonu asfaltowego oraz warstwa wiążąca)</t>
  </si>
  <si>
    <t>Mechaniczne oczyszczenie i skropienie mechanicznie emulsją asfaltową  C60 B10 ZM/R  warstw konstrukcyjnych (podbudowa z mieszanki kruszywa niezwiązanego)</t>
  </si>
  <si>
    <t>Płytki betonowe porowate koloru żółtego 30x30 - grubości 8 cm na podsypce cementowo-piaskowej grubości 1:4</t>
  </si>
  <si>
    <t>Balustrady U-11a</t>
  </si>
  <si>
    <t>Wygrodzenia segmentowe U-12a</t>
  </si>
  <si>
    <t>Krawężniki betonowe 20x30x100cm</t>
  </si>
  <si>
    <t>Oporniki betonowe 10x25x100cm</t>
  </si>
  <si>
    <t>Krawężniki kamienne 20x30x100cm</t>
  </si>
  <si>
    <t>Obrzeża betonowe 8x30x100cm</t>
  </si>
  <si>
    <t>Ściek drogowy trójkątny</t>
  </si>
  <si>
    <t>Cena jedn. 
zł
(netto)</t>
  </si>
  <si>
    <t>Wartość zł
(netto)</t>
  </si>
  <si>
    <t>09.00.00</t>
  </si>
  <si>
    <t>ZIELEŃ DROGOWA</t>
  </si>
  <si>
    <t>K O S Z T O R Y S   O F E R T O W Y</t>
  </si>
  <si>
    <t>GEODEZYJNA OBSŁUGA INWESTYCJI</t>
  </si>
  <si>
    <t>02.02.02.</t>
  </si>
  <si>
    <t>WYMIANA GRUNTU</t>
  </si>
  <si>
    <t>04.04.01</t>
  </si>
  <si>
    <t>WARSTWA MROZOOCHRONNA Z MIESZANKI NIEZWIĄZANEJ</t>
  </si>
  <si>
    <t>04.05.01A.</t>
  </si>
  <si>
    <t>WARSTWA ULEPSZONEGO POŁOŻA Z GRUNTU STABILIZOWANEGO SPOIWEM HYDRAULICZNYM</t>
  </si>
  <si>
    <t>04.08.01</t>
  </si>
  <si>
    <t>Odtworzenie trasy i punktów wysokościowych wraz z pomiarem powykonawczym zrealizowanych obiektów drogowych z trwałą stabilizacją granic pasa drogowego</t>
  </si>
  <si>
    <t>ROZBIÓRKA ELEMENTÓW DRÓG, OGRODZEŃ I PRZEPUSTÓW</t>
  </si>
  <si>
    <t>OCZYSZCZENIE I SKROPIENIE EMULSJĄ WARSTW KONSTRUKCYJNYCH</t>
  </si>
  <si>
    <t>BARIERY OCHRONNE STALOWE</t>
  </si>
  <si>
    <t>USUNIĘCIE DRZEW I KRZEWÓW</t>
  </si>
  <si>
    <t>Lipa drobnolistna (Tillia cordata) - Pa.</t>
  </si>
  <si>
    <t>Sadzenie drzew w formie piennej</t>
  </si>
  <si>
    <t>Wycinka wraz z karczowaniem lasów niebędących we władaniu Lasów Państwowych</t>
  </si>
  <si>
    <t>Ściek drogowy korytkowy - szerokość 60 cm</t>
  </si>
  <si>
    <t>Ściek skarpowy</t>
  </si>
  <si>
    <t xml:space="preserve"> OCHRONA DRZEW</t>
  </si>
  <si>
    <t>01.02.01a</t>
  </si>
  <si>
    <t>02.01.01.</t>
  </si>
  <si>
    <t>02.03.01.</t>
  </si>
  <si>
    <t>Rozebranie poboczy</t>
  </si>
  <si>
    <t>Tablice U-3</t>
  </si>
  <si>
    <t xml:space="preserve">Saperskie sprawdzenie terenu pod kątem niewypałów i niewybuchów </t>
  </si>
  <si>
    <t>Wykopy wykonane mechanicznie w gruncie nieskalistym z odwiezienim gruntu na odkład</t>
  </si>
  <si>
    <t>Wykonanie nasypów  mechanicznie z gruntów nieskalistych z gruntu uzyskanego z dokopu</t>
  </si>
  <si>
    <t>Rozebranie słupków "U" prowadzących</t>
  </si>
  <si>
    <t>Kostka kamienna 18/20 cm na podsypce cementowo-piaskowej gr. 5cm, zatoki autobus., pachwiny, wyspy dzielące</t>
  </si>
  <si>
    <t xml:space="preserve">WARSTWA WIĄŻĄCA Z BETONU ASFALTOWEGO </t>
  </si>
  <si>
    <t xml:space="preserve">WARSTWA ŚCIERALNA Z BETONU ASFALTOWEGO </t>
  </si>
  <si>
    <t>Umocnienie powierzchni płaskich humusem - grubość 15 cm, obsianiem mieszanką traw i pielęgnacją</t>
  </si>
  <si>
    <t>Zdjęcie warstwy humusu lub gruntu próchniczego średnia grubość 30 cm</t>
  </si>
  <si>
    <t>Ściek drogowy korytkowy - szerokość 50 cm</t>
  </si>
  <si>
    <t>Wykonanie progu zwalniającego</t>
  </si>
  <si>
    <t>Wykopy wykonane mechanicznie w gruncie nieskalistym z wbudowaniem w nasyp</t>
  </si>
  <si>
    <t>Umocnienie poboczy mieszanką niezwiązaną gr. 15 cm</t>
  </si>
  <si>
    <t>Ułożenie przepustów rurowych pod zjazdami oraz ścieżkami pieszo-rowerowymi o średnicy 60cm</t>
  </si>
  <si>
    <t>Umocnienie skarp i rowów humusem (Typ A) - grubość 15 cm, obsianiem mieszanką traw i pielęgnacją</t>
  </si>
  <si>
    <t xml:space="preserve">Umocnienie rowu darniną (Typ B)                                                                              </t>
  </si>
  <si>
    <t>Umocnienie rowu brukowcem (Typ D)</t>
  </si>
  <si>
    <t>Umocnienia rowu pref. korytkiem KPED 01.37 i płytami chodnikowymi (Typ C)</t>
  </si>
  <si>
    <t>Tabliczki hektometrowe; U-7, U-8</t>
  </si>
  <si>
    <t>Tabliczki hektometrowe; U-1f</t>
  </si>
  <si>
    <t>Regulacja skarp</t>
  </si>
  <si>
    <t>WYKONANIE WYKOPÓW</t>
  </si>
  <si>
    <t>NAWIERZCHNIA Z MIESZANKI MASTYKSOWO-GRYSOWEJ (SMA)</t>
  </si>
  <si>
    <t>05.03.05A</t>
  </si>
  <si>
    <t>01.00.00</t>
  </si>
  <si>
    <t>01.02.02.a</t>
  </si>
  <si>
    <t xml:space="preserve">Warstwa mrozoochronna z mieszanki  niezwiązanej 0/31.5, CBR≥35%, CNR - grubość 20 cm </t>
  </si>
  <si>
    <t>09.01.01.</t>
  </si>
  <si>
    <t>Ścinanie drzew śr. od 20 do 35 cm wraz z karczowaniem pni oraz wywiezieniem dłużyć i utylizacji pozostałości po karczowaniu</t>
  </si>
  <si>
    <t>Ułożenie przepustów rurowych o średnicy 100cm</t>
  </si>
  <si>
    <t>Ułożenie przepustów rurowych o średnicy 120cm</t>
  </si>
  <si>
    <r>
      <t>Podbudowa z mieszanki  niezwiązanej 0/31.5, CBR</t>
    </r>
    <r>
      <rPr>
        <sz val="10"/>
        <rFont val="Calibri"/>
        <family val="2"/>
        <charset val="238"/>
      </rPr>
      <t>≥</t>
    </r>
    <r>
      <rPr>
        <sz val="10"/>
        <rFont val="Times New Roman"/>
        <family val="1"/>
        <charset val="238"/>
      </rPr>
      <t>80%, C50/30, 
 - grubość 20 cm</t>
    </r>
  </si>
  <si>
    <t>Grunt związany spoiwem hydraulicznym C0.4/0.5 - grubość 35 cm.</t>
  </si>
  <si>
    <t>Grunt związany spoiwem hydraulicznym C0.4/0.5 - grubość 45 cm.</t>
  </si>
  <si>
    <t>Grunt związany spoiwem hydraulicznym C1.5/2 - grubość 50 cm.</t>
  </si>
  <si>
    <t xml:space="preserve">Podbudowa z bet. asfaltowego AC 22P 35/50 - grubość 7 cm </t>
  </si>
  <si>
    <t xml:space="preserve">Podbudowa z bet. asfaltowego AC 22P 35/50  - grubość 10 cm </t>
  </si>
  <si>
    <t xml:space="preserve">Warstwa mieszanki związanej spoiwem hydraulicznym C3/4
 - grubość 15 cm. </t>
  </si>
  <si>
    <t>Warstwa wiążąca z bet. asfaltowego AC11W 50/70 - grubość 4 cm</t>
  </si>
  <si>
    <t xml:space="preserve">Warstwa wiążąca z bet. asfaltowego AC16W 35/50 - grubość 5 cm </t>
  </si>
  <si>
    <t xml:space="preserve">Warstwa wiążąca z bet. asfaltowego AC16W 35/50 - grubość 6 cm </t>
  </si>
  <si>
    <t xml:space="preserve">Warstwa wiążąca z bet. asfaltowego AC16W 50/70 - grubość 8 cm </t>
  </si>
  <si>
    <t xml:space="preserve">Warstwa wiążąca z bet. asfaltowego AC16W 50/70 - grubość 5 cm </t>
  </si>
  <si>
    <t>Warstwa ścieralna z betonu asfaltowego AC 8S 50/70 - grubość 4 cm</t>
  </si>
  <si>
    <t>Warstwa ścieralna z betonu asfaltowego AC 8S 50/70 - grubość 3 cm</t>
  </si>
  <si>
    <t>Warstwa ścieralna z SMA 8 45/80-55 - grubość 4 cm</t>
  </si>
  <si>
    <t>04.10.01</t>
  </si>
  <si>
    <t>PODBUDOWA Z MIESZANKI MINERALNO-CEMENTOWO-EMULSYJNEJ</t>
  </si>
  <si>
    <t>Podbudowa z mieszanki mineralno-cementowo-emulsyjnej (MCE) - grubość 20 cm.</t>
  </si>
  <si>
    <t>Umocnienia dna zbiornika przy wlocie rowu kostką brukową 13/16 na podsypce cementowo-piaskowej, łączna  gr. 20cm</t>
  </si>
  <si>
    <t>N2W4</t>
  </si>
  <si>
    <t>N2W2</t>
  </si>
  <si>
    <t>N2W1</t>
  </si>
  <si>
    <t>Barieroporęcz N2W2</t>
  </si>
  <si>
    <t>Ściek przykrawężnikowy z kostki kamiennej 8/10</t>
  </si>
  <si>
    <t>Klon zwyczajny (Acer platanoides) - Pa.</t>
  </si>
  <si>
    <t>Brzoza omszona (Betula pubescens) - Pa</t>
  </si>
  <si>
    <t>10.00.00</t>
  </si>
  <si>
    <t>INNE ROBOTY</t>
  </si>
  <si>
    <t>10.04.02</t>
  </si>
  <si>
    <t>SCHODY TERENOWE</t>
  </si>
  <si>
    <t>Wykonanie schodów i zejść z elementów betonowych (ilość 5 szt.)</t>
  </si>
  <si>
    <t>Wykonanie balustrady przy schodach terenowych</t>
  </si>
  <si>
    <t xml:space="preserve">Wykonanie pochylni </t>
  </si>
  <si>
    <t>Słupki prowadzące; U-2</t>
  </si>
  <si>
    <t>Rozebranie masztów reklamowych, masztów i pylonów reklam oraz tablic informacyjnych</t>
  </si>
  <si>
    <t>Regulacja bram, furtek, ogrodzeń i szlabanów</t>
  </si>
  <si>
    <t>Mechaniczne karczowanie po wycince lasów wraz karczowaniem krzaków i podszycia z wywiezieniem i utylizacją karpin po wycince Lasów Państwowych</t>
  </si>
  <si>
    <r>
      <t>Rozebranie barier drogowych</t>
    </r>
    <r>
      <rPr>
        <sz val="10"/>
        <color rgb="FF7030A0"/>
        <rFont val="Times New Roman"/>
        <family val="1"/>
        <charset val="238"/>
      </rPr>
      <t/>
    </r>
  </si>
  <si>
    <t>Rozbiórka schodów</t>
  </si>
  <si>
    <t xml:space="preserve">Rozebranie murków oporowych </t>
  </si>
  <si>
    <t>Znaki wraz z konstrukcjami wsporczymi w grupach wielkości "Mi";</t>
  </si>
  <si>
    <t>Warstwa ścieralna z SMA 11 45/80-55 - grubość 4 cm</t>
  </si>
  <si>
    <t>Poszerzenie z umocnieniem skarpy przy lampach oświetleniowych</t>
  </si>
  <si>
    <t>Wycinka grup drzew, podrostów i krzewów i podszycia wraz z karczowaniem</t>
  </si>
  <si>
    <t>Grunt związany spoiwem hydraulicznym C1.5/2 - grubość 30 cm.</t>
  </si>
  <si>
    <t>Zamulenie istniejących przepustów</t>
  </si>
  <si>
    <t>Wykonanie za pomocą przecisku lub mikrotunelowania przepustów rurowych o średnicy 120cm</t>
  </si>
  <si>
    <t>Klon zwyczajny (Acer platanoides) - Pa. w formie balotowanej w wieku ok. 15 lat o obwodach pni ok. 20cm, średnicy bryły korzeniowej nie mniejszej niż 50cm</t>
  </si>
  <si>
    <t>Brzoza omszona (Betula pubescens)  - Pa. w formie balotowanej w wieku ok. 15 lat o obwodach pni ok. 20cm, średnicy bryły korzeniowej nie mniejszej niż 50cm</t>
  </si>
  <si>
    <t>Rozebranie przepustów wraz z umocnieniami wylotów</t>
  </si>
  <si>
    <t>Wykonanie kieszeni przy wpuście przy krawężniku</t>
  </si>
  <si>
    <t>PRZEPUSTY STALOWE</t>
  </si>
  <si>
    <t>Gniazdo do montażu słupów RS</t>
  </si>
  <si>
    <t>Rozebranie krawężników betonowych wraz z posadowieniem</t>
  </si>
  <si>
    <t>Rozebranie obrzeży betonowych wraz z posadowieniem</t>
  </si>
  <si>
    <t>Rozebranie i odtworzenie obiektów kubaturowych (wiat przystanków)</t>
  </si>
  <si>
    <t>Rozebranie ścieków betonowych wraz z posadowieniem</t>
  </si>
  <si>
    <t>Umocnienie poboczy brukiem kamiennym 12/15 cm
na betonie cementowym C16/20 gr. 15 cm</t>
  </si>
  <si>
    <t>Podbudowa z betonu cementowego C30/37 - grubość 20 cm.</t>
  </si>
  <si>
    <t>Rozbiórka warstwy bitumicznej dróg bocznych, zjazdów, zatok wraz z istniejącą podbudową - średnia grubość ok. 40 cm</t>
  </si>
  <si>
    <t>Całkowita rozbiórka nawierzchni z płyt z betonu cementowego wraz z istniejącą podbudową - średnia grubośc ok. 40cm</t>
  </si>
  <si>
    <t>Całkowita rozbiórka nawierzchni brukowej wraz z istniejącą podbudową - średnia grubość ok. 40cm</t>
  </si>
  <si>
    <t>Całkowita rozbiórka nawierzchni z kostki betonowej wraz z istniejącą podbudową - średnia grubość ok 35 cm</t>
  </si>
  <si>
    <t>Całkowita rozbiórka nawierzchni gruntowej - średnia grubość ok. 30 cm</t>
  </si>
  <si>
    <t>Kostka betonowa wibroprasowana TT grubości 8 cm na podsypce cementowo-piaskowej grubości 3cm, kolor kostki grafitowy</t>
  </si>
  <si>
    <t>Kostka betonowa wibroprasowana TT grubości 8 cm na podsypce cementowo-piaskowej grubości 3cm, kolor kostki szary</t>
  </si>
  <si>
    <t>Rozbiórka warstw bitumicznych drogi wojewódzkiej nr 221 poprzez frezowanie - średnia grubość ok. 21 cm</t>
  </si>
  <si>
    <t>Rozbiórka podbudowy drogi wojewódzkiej nr 221 - średnia grubość ok. 17.6 cm</t>
  </si>
  <si>
    <t>M-11.00.00</t>
  </si>
  <si>
    <t>FUNDAMENTOWANIE</t>
  </si>
  <si>
    <t>M-11.01.01</t>
  </si>
  <si>
    <t>Wykopy w gruncie niespoistym/ spoistym</t>
  </si>
  <si>
    <t>- wykonanie wykopu</t>
  </si>
  <si>
    <t>M-20.00.00</t>
  </si>
  <si>
    <t>M-20.01.13</t>
  </si>
  <si>
    <t>Umocnienie skarp kostką granitową</t>
  </si>
  <si>
    <t>45221000-2</t>
  </si>
  <si>
    <t>- wykonanie umocnienia skarpy wlotu/wylotu kostką granitową</t>
  </si>
  <si>
    <t>M-20.01.15</t>
  </si>
  <si>
    <t>Umocnienie koryta cieku/rzeki</t>
  </si>
  <si>
    <t>- wykonanie umocnienia koryta cieku/rzeki</t>
  </si>
  <si>
    <t>M-20.02.01</t>
  </si>
  <si>
    <t>Roboty rozbiórkowe</t>
  </si>
  <si>
    <t>- komplet rozebranego obiektu mostowego</t>
  </si>
  <si>
    <t>kpl.</t>
  </si>
  <si>
    <t>M-20.05.01</t>
  </si>
  <si>
    <t>Przepust stalowy spiralnie karbowany</t>
  </si>
  <si>
    <t>- przepust stalowy spiralnie karbowany 2,5/1,83m</t>
  </si>
  <si>
    <t> </t>
  </si>
  <si>
    <t>mb</t>
  </si>
  <si>
    <t>- wykonanie ławy kruszywowej</t>
  </si>
  <si>
    <t>- wykonanie zagęszczonej zasypki rury</t>
  </si>
  <si>
    <t>- wykonanie umocnienia narzutem kamiennym</t>
  </si>
  <si>
    <t>BRANŻA DROGOWA</t>
  </si>
  <si>
    <t>ODWODNIENIE DROGI</t>
  </si>
  <si>
    <t>PRZEBUDOWA SIECI WODOCIĄGOWEJ I KANALIZACJI SANITARNEJ</t>
  </si>
  <si>
    <t>BUDOWA PRZEPUSTU P-16</t>
  </si>
  <si>
    <t>BUDOWA PRZEPUSTU P-17</t>
  </si>
  <si>
    <t>M-11.05.01</t>
  </si>
  <si>
    <t>Ścianka szczelna stalowa (stała)</t>
  </si>
  <si>
    <t>- wykonanie ścianki szczelnej z grodzic stalowych</t>
  </si>
  <si>
    <t>M-12.00.00</t>
  </si>
  <si>
    <t>ZBROJENIE</t>
  </si>
  <si>
    <t>M-12.01.00</t>
  </si>
  <si>
    <t>Stal zbrojeniowa</t>
  </si>
  <si>
    <t>kg</t>
  </si>
  <si>
    <t>M-13.00.00</t>
  </si>
  <si>
    <t>BETON</t>
  </si>
  <si>
    <t>M-13.01.00</t>
  </si>
  <si>
    <t xml:space="preserve"> Wykonanie elementów żelbetowych</t>
  </si>
  <si>
    <t>- beton przepustu - oczep ścianki stalowej</t>
  </si>
  <si>
    <t>M-19.00.00</t>
  </si>
  <si>
    <t>ELEMENTY ZABEZPIECZAJĄCE</t>
  </si>
  <si>
    <t>M-19.01.04</t>
  </si>
  <si>
    <t>Balustrady stalowe</t>
  </si>
  <si>
    <t>- balustrady stalowe</t>
  </si>
  <si>
    <t>- przepust stalowy spiralnie karbowany 1,0/1,0m</t>
  </si>
  <si>
    <t>D.03.02.01</t>
  </si>
  <si>
    <t>KANALIZACJA DESZCZOWA</t>
  </si>
  <si>
    <t>Budowa kanałów deszczowych PP-B DN200 SN10 wraz z wykopem umocnionym, podłożem, zasypką technologiczną z zagęszczeniem i ewentualnym odwodnieniem wykopów</t>
  </si>
  <si>
    <t>Budowa kanałów deszczowych z rur PE DN300 SN16 wraz z wykopem umocnionym, podłożem, zasypką technologiczną z zagęszczeniem i ewentualnym odwodnieniem wykopów</t>
  </si>
  <si>
    <t>Budowa kanałów deszczowych z rur PE DN400 SN16 wraz z wykopem umocnionym, podłożem, zasypką technologiczną z zagęszczeniem i ewentualnym odwodnieniem wykopów</t>
  </si>
  <si>
    <t>Budowa kanałów deszczowych z rur PE DN500 SN16 wraz z wykopem umocnionym, podłożem, zasypką technologiczną z zagęszczeniem i ewentualnym odwodnieniem wykopów</t>
  </si>
  <si>
    <t>Montaż kompletnej studzienki DN1000 z kręgów betonowych wraz z wykopem umocnionym, podłożem, zasypką technologiczną z zagęszczeniem i ewentualnym odwodnieniem wykopów</t>
  </si>
  <si>
    <t>kpl</t>
  </si>
  <si>
    <t>Montaż kompletnej studzienki DN1200 z kręgów betonowych wraz z wykopem umocnionym, podłożem, zasypką technologiczną z zagęszczeniem i ewentualnym odwodnieniem wykopów</t>
  </si>
  <si>
    <t>Montaż kompletnej studzienki osadnikowej DN1200 z kręgów betonowych wraz z wykopem umocnionym, podłożem, zasypką technologiczną z zagęszczeniem i ewentualnym odwodnieniem wykopów</t>
  </si>
  <si>
    <t>Montaż kompletnej studzienki wpadowej DN1200 z piaskownikiem z kręgów betonowych wraz z wykopem umocnionym, podłożem, zasypką technologiczną z zagęszczeniem i ewentualnym odwodnieniem wykopów</t>
  </si>
  <si>
    <t>Montaż kompletnej studzienki kaskadowej DN1200 z kręgów betonowych wraz z wykopem umocnionym, podłożem, zasypką technologiczną z zagęszczeniem i ewentualnym odwodnieniem wykopów</t>
  </si>
  <si>
    <t>Montaż wpustów ulicznych DN500 z osadnikiem z wykopem umocnionym, podłożem, ewentualnym odwodnieniem wykopów</t>
  </si>
  <si>
    <t>Montaż kompletnych wylotów prefabrykowanych DN200 wraz z podłożem i umocnieniem skarp i dna odbiornika wokół wylotu i ściekiem skarpowym</t>
  </si>
  <si>
    <t>Montaż kompletnych wylotów prefabrykowanych DN300 wraz z podłożem i umocnieniem skarp i dna odbiornika wokół wylotu i ściekiem skarpowym</t>
  </si>
  <si>
    <t>Montaż kompletnych wylotów prefabrykowanych DN400 wraz z podłożem i umocnieniem skarp i dna odbiornika wokół wylotu i ściekiem skarpowym</t>
  </si>
  <si>
    <t>Montaż kompletnych wylotów prefabrykowanych DN500 wraz z podłożem i umocnieniem skarp i dna odbiornika wokół wylotu i ściekiem skarpowym</t>
  </si>
  <si>
    <t>Demontaż kanałów deszczowych i wywóz elementów z rozbiórki</t>
  </si>
  <si>
    <t>D.03.05.01</t>
  </si>
  <si>
    <t>Rów poszerzony R-33L&gt;R.B.N.2</t>
  </si>
  <si>
    <t>x</t>
  </si>
  <si>
    <t>Płyty ażurowe</t>
  </si>
  <si>
    <t>Podsypka piaskowa</t>
  </si>
  <si>
    <t>Geowłoknina</t>
  </si>
  <si>
    <t>Humus gr 10 cm</t>
  </si>
  <si>
    <t>Rów poszerzony R-34L</t>
  </si>
  <si>
    <t>geowłoknina</t>
  </si>
  <si>
    <t>Rów poszerzony R-35L</t>
  </si>
  <si>
    <t>Rów poszerzony R-36L</t>
  </si>
  <si>
    <t>Rów poszerzony R-37L</t>
  </si>
  <si>
    <t>Rów poszerzony R-38L</t>
  </si>
  <si>
    <t>Rów poszerzony R-06L</t>
  </si>
  <si>
    <t>Rów poszerzony R-09P</t>
  </si>
  <si>
    <t>Rów poszerzony R-10P</t>
  </si>
  <si>
    <t>Rów poszerzony R-11L</t>
  </si>
  <si>
    <t>Rów poszerzony R-12P</t>
  </si>
  <si>
    <t>Rów poszerzony R-13P</t>
  </si>
  <si>
    <t>Rów poszerzony R-05L</t>
  </si>
  <si>
    <t>Rów poszerzony R-07L</t>
  </si>
  <si>
    <t>Rów poszerzony R-40L</t>
  </si>
  <si>
    <t>Rów poszerzony R-39L</t>
  </si>
  <si>
    <t>Rów poszerzony R08P</t>
  </si>
  <si>
    <t>D-01.03.05</t>
  </si>
  <si>
    <t>PRZEBUDOWA SIECI WODOCIĄGOWEJ</t>
  </si>
  <si>
    <t xml:space="preserve">Przebudowa sieci wodociągowej DN90 </t>
  </si>
  <si>
    <t>Istniejący pas drogowy</t>
  </si>
  <si>
    <t>Budowa wodociagu DN90  z rur PE100 SDR 11 PN16 wraz z armaturą, robotami ziemnymi w wykopach umocnionych, ewentualnym odwodnieniem wykopów, podsypką, zasypką technologiczną, ułożeniem taśmy lokalizacyjno-ostrzegawczej, wykonaniem bloków oporowych, próbą szczelności, płukaniem i dezynfekcja sieci, zasypaniem wykopów z zagęszczeniem</t>
  </si>
  <si>
    <t>Poza istniejącym pasem drogowym</t>
  </si>
  <si>
    <t>Montaż rur ochronnych DN 160</t>
  </si>
  <si>
    <t>Montaz rur ochronnych DN160 PEHD mm na wodociągu wraz z płozami i zamknięciem końcówek</t>
  </si>
  <si>
    <t>Montaż hydrantów nadziemnych DN80</t>
  </si>
  <si>
    <t>Montaż zestawu hydrantowego nadziemnego DN80 mm wraz z armaturą, robotami ziemnymi w wykopach umocnionych, ewentualnym odwodnieniem wykopów, podsypką, zasypką technologiczną, zasypaniem wykopów z zagęszczeniem</t>
  </si>
  <si>
    <t>Montaż zasuw DN80</t>
  </si>
  <si>
    <t>Montaż zasuw żeliwnych DN80 wraz ze skrzynkami do zasuw i oznakowaniem</t>
  </si>
  <si>
    <t>Demontaz rurociągów</t>
  </si>
  <si>
    <t>Demontaż wodociągu wraz z armaturą, zaślepienie końcówek i wywóz elementów z rozbiórki</t>
  </si>
  <si>
    <t>Przebudowa kanalizacji sanitarnej tłocznej DN90</t>
  </si>
  <si>
    <t>Budowa kanału tłocznego sanitarnego DN 90 PN10 z rur 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</si>
  <si>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Przebudowa kanalizacji sanitarnej grawitacyjnej DN 200</t>
  </si>
  <si>
    <t>Budowa kanału grawitacyjnego sanitarnego DN 200 PVC SN10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</si>
  <si>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Montaż studni kanalizacyjnych</t>
  </si>
  <si>
    <t>Montaż kompletnej studni kanalizacyjnej PP DN 400 wraz z robotami ziemnymi, podsypką, ewentualnym odwodnieniem wykopu na czas budowy, wywozem nadmiaru urobku oraz zasypaniem wykopu</t>
  </si>
  <si>
    <t>Montaż kompletnej studzienki rozpręznej wraz z deflektorem z kręgów betonowych DN 800 w wykopie umocnionym wraz z robotami ziemnymi, podsypką, ewentualnym odwodnieniem wykopu na czas budowy, wywozem nadmiaru urobku oraz zasypaniem wykopu</t>
  </si>
  <si>
    <t>Montaż kompletnych studzienek z kręgów betonowych DN 1200 w wykopie umocnionym wraz z robotami ziemnymi, podsypką, ewentualnym odwodnieniem wykopu na czas budowy, wywozem nadmiaru urobku oraz zasypaniem wykopu</t>
  </si>
  <si>
    <t>Likwidacje</t>
  </si>
  <si>
    <t>Demontaż kanału tłocznego i wywóz elementów z rozbiórki</t>
  </si>
  <si>
    <t>Demontaż kanału grawitacyjnego i wywóz elementów z rozbiórki</t>
  </si>
  <si>
    <t>Regulacja wysokosciowa skrzynek i włazów</t>
  </si>
  <si>
    <t>Wykonanie regulacji wysokościowej skrzynek i wlazów</t>
  </si>
  <si>
    <t>PRZEBUDOWA KANALIZACJI SANITARNEJ</t>
  </si>
  <si>
    <t>45316000-5</t>
  </si>
  <si>
    <t>D-07.07.01</t>
  </si>
  <si>
    <t>Instalowanie systemów oświetleniowych</t>
  </si>
  <si>
    <t xml:space="preserve">montaż szafki oświetleniowej </t>
  </si>
  <si>
    <t xml:space="preserve">wykopy liniowe dla projektowanych kabli </t>
  </si>
  <si>
    <t>budowa linii kablowych YAKXS 4x35</t>
  </si>
  <si>
    <t>montaż nowych słupów oświetleniowych wysokości 8m z wysięgnikiem</t>
  </si>
  <si>
    <t>montaż nowych słupów oświetleniowych wysokości 6m z wysięgnikiem</t>
  </si>
  <si>
    <t>montaż opraw oświetleniowych typu LED – B</t>
  </si>
  <si>
    <t>montaż opraw oświetleniowych typu LED –C</t>
  </si>
  <si>
    <t>montaż opraw oświetleniowych typu LED –E</t>
  </si>
  <si>
    <t>montaż opraw oświetleniowych typu LED doświetlacz przejścia – 53W</t>
  </si>
  <si>
    <t>przebudowa i demontaz systemów oświetleniowych
KOLIZJE W PASIE ISTNIEJĄCEJ DROGI</t>
  </si>
  <si>
    <t>demontaż opraw oświelteniowych</t>
  </si>
  <si>
    <t>45231400-9</t>
  </si>
  <si>
    <t>D-01-03.02.</t>
  </si>
  <si>
    <t>Roboty budowlane w zakresie budowy linii kablowych energetycznych
KOLIZJE W PASIE ISTNIEJĄCEJ DROGI</t>
  </si>
  <si>
    <t>ułożenie nowych linii kablowych nn YAKXS 4x120</t>
  </si>
  <si>
    <t>przestawienie złącz kablowych nn</t>
  </si>
  <si>
    <t>demontaż linii kablowej</t>
  </si>
  <si>
    <t>zabezpieczenie linii kablowych rurami dwudzielnymi – regulacja wysokościowa</t>
  </si>
  <si>
    <t>aktualizacja dokumentacji technicznej dla Energa, harmonogram robót, dopuszczenia na pracy na liniach Operatora, dokumentacja powykonawcza z uzgodnieniami</t>
  </si>
  <si>
    <t>D-01-03.04.1</t>
  </si>
  <si>
    <t>Budowa kanału technologicznego.</t>
  </si>
  <si>
    <t>budowa kanalizacji KTp-1</t>
  </si>
  <si>
    <t>budowa kanalizacji KTu-1</t>
  </si>
  <si>
    <t>studnia kablowa SKR-2</t>
  </si>
  <si>
    <t>studnia kablowa SKR-1</t>
  </si>
  <si>
    <t>D-01-03.04.</t>
  </si>
  <si>
    <t>Usunięcie kolizji telekomunikacyjnych.
KOLIZJE W PASIE ISTNIEJĄCEJ DROGI</t>
  </si>
  <si>
    <t>projektowana mufa optyczna 24</t>
  </si>
  <si>
    <t>osłona XAGA</t>
  </si>
  <si>
    <t>przestawienie słupa telekomunikacyjnego (wymiana w razie uszkodzenia)</t>
  </si>
  <si>
    <t>BUDOWA KANAŁU TECHNOLOGICZNEGO ORAZ USUNIĘCIE KOLIZJI TELETECHNICZNYCH</t>
  </si>
  <si>
    <t>BUDOWA OŚWIETLENIA DROGOWEGO I 
USUNIĘCIE KOLIZJI ELEKTROENERGETYCZNYCH</t>
  </si>
  <si>
    <t>montaż opraw oświetleniowych typu LED – A</t>
  </si>
  <si>
    <t>montaż opraw oświetleniowych typu LED – D</t>
  </si>
  <si>
    <t>montaż opraw oświetleniowych typu LED –F</t>
  </si>
  <si>
    <t>demontaż istniejącego słupa oświetleniowego typu ZN</t>
  </si>
  <si>
    <t>demontaż linii napowietrznej oświetleniowej</t>
  </si>
  <si>
    <t>45232210-7</t>
  </si>
  <si>
    <t>D-01.03.01</t>
  </si>
  <si>
    <t>Roboty budowlane zakresie budowy napowietrznych linii napowietrznych
KOLIZJE W PASIE ISTNIEJĄCEJ DROGI</t>
  </si>
  <si>
    <t xml:space="preserve">posadowienie nowych stanowisk słupowych nn typu E </t>
  </si>
  <si>
    <t xml:space="preserve">posadowienie nowych stanowisk słupowych SN/nn typu E </t>
  </si>
  <si>
    <t xml:space="preserve">przestawienie słupów nn typu E </t>
  </si>
  <si>
    <t xml:space="preserve">budowa linii napowietrznej typu AsXSn </t>
  </si>
  <si>
    <t>demontaż słupów linii napowietrznej nn</t>
  </si>
  <si>
    <t>ułożenie nowych linii kablowych SN</t>
  </si>
  <si>
    <t>ułożenie nowych linii kablowych nn YAKXS 4x35</t>
  </si>
  <si>
    <t>ułożenie w nowym wykopie linii kablowych nn z demontażu</t>
  </si>
  <si>
    <t xml:space="preserve">montaz nowego złącza nn </t>
  </si>
  <si>
    <t>przestawienie złacza kablowego ZK SN 15kV</t>
  </si>
  <si>
    <t>wykopy liniowe dla projektowanych kabli 
zg z dec 39/2007 RDW-Gd/jb/542/39/2007 km 17+750</t>
  </si>
  <si>
    <t>ułożenie nowych linii kablowych SN
zg z dec 39/2007 RDW-Gd/jb/542/39/2007 km 17+750</t>
  </si>
  <si>
    <t>demontaż linii kablowej
zg z dec 39/2007 RDW-Gd/jb/542/39/2007 km 17+750</t>
  </si>
  <si>
    <t>Roboty budowlane w zakresie budowy linii kablowych energetycznych - KOLIZJE 
W ZAKRESIE ISTN. Pasa DW 221 na które wydano decyzje o umieszczeniu 
urzadzenia w pasie drogowym</t>
  </si>
  <si>
    <t>przestawienie słupków kablowych</t>
  </si>
  <si>
    <t xml:space="preserve">przełożenie kabla optycznego na nową trase </t>
  </si>
  <si>
    <t xml:space="preserve">przełożenie kabla miedzianego na nową trase </t>
  </si>
  <si>
    <t>budowa linii Z-XOTKtsd 24J (w kanalizacji 2 x HDPE40)</t>
  </si>
  <si>
    <t>budowa linii XzTKMXpw 3x2x0,5</t>
  </si>
  <si>
    <t>przewiert HDPE 110 z kanalizacją wtórną BIALL NET</t>
  </si>
  <si>
    <t>budowa studni BIALL NET SKR-1  BIALL NET</t>
  </si>
  <si>
    <t>budowa linii Z-XOTKtsd 72J   BIALL NET</t>
  </si>
  <si>
    <t>projektowana mufa optyczna 72  BIALL NET</t>
  </si>
  <si>
    <t>-</t>
  </si>
  <si>
    <t>ODCINEK B1: od km ok. 14+645 do km 21+710</t>
  </si>
  <si>
    <t>PROMOCJA</t>
  </si>
  <si>
    <t xml:space="preserve">tablica informacyjna o wymiarach 120cm x 240 cm wraz z konstrukcja wsporczą zgodnie z opisem w zał. nr 1 do Umowy (wymagany termin trwalości dla tablicy 8 lat od montażu) </t>
  </si>
  <si>
    <t>RAZEM ODCINEK B1 [ZŁ NETTO]:</t>
  </si>
  <si>
    <t>ODCINEK B2: od km 21+710 do km ok. 26+875</t>
  </si>
  <si>
    <t>Rozbiórka warstw bitumicznych drogi wojewódzkiej nr 221 poprzez frezowanie - średnia grubość ok. 18.3 cm</t>
  </si>
  <si>
    <t>Rozbiórka podbudowy drogi wojewódzkiej nr 221 - średnia grubość ok. 19.8 cm</t>
  </si>
  <si>
    <t>Rozebranie obiektów kubaturowych (wiat przystanków)</t>
  </si>
  <si>
    <t>Rozbiórka balustrad</t>
  </si>
  <si>
    <t>Przestawienie pomnika</t>
  </si>
  <si>
    <t>Podbudowa z mieszanki  niezwiązanej 0/31.5, CBR≥80%, C50/30, 
 - grubość 20 cm</t>
  </si>
  <si>
    <t>Podbudowa z mieszanki  niezwiązanej 0/31.5, CBR≥80%, C90/3,
 - grubość 20 cm</t>
  </si>
  <si>
    <t>Grunt związany spoiwem hydraulicznym C0.4/0.5 - grubość 25 cm.</t>
  </si>
  <si>
    <t>Grunt związany spoiwem hydraulicznym C1.5/2 - grubość 40 cm.</t>
  </si>
  <si>
    <t>Wykonanie palisady oporowej przy chodniku</t>
  </si>
  <si>
    <t>PRZEBUDOWA PRZEPUSTÓW</t>
  </si>
  <si>
    <r>
      <t>m</t>
    </r>
    <r>
      <rPr>
        <b/>
        <sz val="10"/>
        <rFont val="Times New Roman"/>
        <family val="1"/>
        <charset val="238"/>
      </rPr>
      <t>3</t>
    </r>
  </si>
  <si>
    <r>
      <t>m</t>
    </r>
    <r>
      <rPr>
        <b/>
        <sz val="10"/>
        <rFont val="Times New Roman"/>
        <family val="1"/>
        <charset val="238"/>
      </rPr>
      <t>2</t>
    </r>
  </si>
  <si>
    <t>Budowa drenaży z rur PP DN200SN8 wraz z wykopem umocnionym, podłożem, zasypką technologiczną z zagęszczeniem i ewentualnym odwodnieniem wykopów</t>
  </si>
  <si>
    <t>Rów poszerzony R-16P</t>
  </si>
  <si>
    <t>Rów poszerzony R-17L</t>
  </si>
  <si>
    <t>Rów poszerzony R-20L</t>
  </si>
  <si>
    <t>Rów poszerzony R-21P</t>
  </si>
  <si>
    <t>Rów poszerzony R-22L</t>
  </si>
  <si>
    <t>Rów poszerzony R-23P</t>
  </si>
  <si>
    <t>Rów poszerzony R-24P</t>
  </si>
  <si>
    <t>Rów poszerzony R-18P</t>
  </si>
  <si>
    <t>Rów poszerzony R-19L</t>
  </si>
  <si>
    <t>Rów poszerzony R-14L</t>
  </si>
  <si>
    <t>Rów poszerzony R-15P</t>
  </si>
  <si>
    <t>Przebudowa sieci wodociągowej DN110</t>
  </si>
  <si>
    <t>Budowa wodociagu DN110  z rur PE100 SDR 17 PN10 wraz z armaturą, robotami ziemnymi w wykopach umocnionych, ewentualnym odwodnieniem wykopów, podsypką, zasypką technologiczną, ułożeniem taśmy lokalizacyjno-ostrzegawczej, wykonaniem bloków oporowych, próbą szczelności, płukaniem i dezynfekcja sieci, zasypaniem wykopów z zagęszczeniem</t>
  </si>
  <si>
    <t>Regulacja wysokosciowa skrzynek zasuw</t>
  </si>
  <si>
    <t>Wykonanie regulacji wysokościowej skrzynek zasuw</t>
  </si>
  <si>
    <t>Przebudowa kanalizacji sanitarnej tłocznej DN160</t>
  </si>
  <si>
    <t>Budowa kanału tłocznego sanitarnego DN 160 PN10 z rurPE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</si>
  <si>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Przebudowa kanalizacji sanitarnej tłocznej DN200</t>
  </si>
  <si>
    <t>Budowa kanału tłocznego sanitarnego DN 200 PN10 z rur 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</si>
  <si>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Po za istniejącym pasem drogowym</t>
  </si>
  <si>
    <t>Przebudowa kanalizacji sanitarnej grawitacyjnej DN 160</t>
  </si>
  <si>
    <t>Budowa kanału grawitacyjnego sanitarnego DN 160 PVC SN10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</si>
  <si>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Montaż kompletnych studzienek z zaworem odpowietrzająco - napowietrzającym z kręgów betonowych DN 1200 w wykopie umocnionym wraz z robotami ziemnymi, podsypką, ewentualnym odwodnieniem wykopu na czas budowy, wywozem nadmiaru urobku oraz zasypaniem wykopu</t>
  </si>
  <si>
    <t>Montaż zbiornika podziemnego (szamba)</t>
  </si>
  <si>
    <t>zbiornik 2,5 x2,5 m</t>
  </si>
  <si>
    <t>Montaż armatury</t>
  </si>
  <si>
    <t xml:space="preserve">Montaż armatury napowietrzająco - odpowietrzającej wraz z zasuwą w studni betonowej </t>
  </si>
  <si>
    <t>Montaż filtru antyodorowego</t>
  </si>
  <si>
    <t>Montaż filtra antyodorowego podwłazowego 800 mm</t>
  </si>
  <si>
    <t>BUDOWA OŚWIETLENIA DROGOWEGO I USUNIĘCIE KOLIZJI ELEKTROENERGETYCZNYCH</t>
  </si>
  <si>
    <t>demontaz istniejącego słupa oświetleniowego  stalowy</t>
  </si>
  <si>
    <t>demontaż linii napowietrznej oświelteniowej</t>
  </si>
  <si>
    <t>Roboty budowlane w zakresie budowy linii kablowych energetycznych
KOLIZJE W ZAKRESIE ISTN. Pasa DW 221 na które wydano decyzje o 
umieszczeniu urzadzenia w pasie drogowym</t>
  </si>
  <si>
    <t>wykopy liniowe dla projektowanych kabli 
zg z dec 09/2010 RDW-Gd/jb/542/09/2010 km 22+600</t>
  </si>
  <si>
    <t>ułożenie nowych linii kablowych nn YAKXS 4x120
zg z dec 09/2010 RDW-Gd/jb/542/09/2010 km 22+600</t>
  </si>
  <si>
    <t>przestawienie złącz kablowych nn
zg z dec 09/2010 RDW-Gd/jb/542/09/2010 km 22+600</t>
  </si>
  <si>
    <t>demontaż linii kablowej
zg z dec 09/2010 RDW-Gd/jb/542/09/2010 km 22+600</t>
  </si>
  <si>
    <t>wykopy liniowe dla projektowanych kabli 
zg z dec 48/2009 RDW-Gd/jb/542/48/2009 km 22+220</t>
  </si>
  <si>
    <t>ułożenie nowych linii kablowych nn YAKXS 4x120
zg z dec 48/2009 RDW-Gd/jb/542/48/2009 km 22+220</t>
  </si>
  <si>
    <t>przestawienie złącz kablowych nn
zg z dec 48/2009 RDW-Gd/jb/542/48/2009 km 22+220</t>
  </si>
  <si>
    <t>demontaż linii kablowej
zg z dec 48/2009 RDW-Gd/jb/542/48/2009 km 22+220</t>
  </si>
  <si>
    <t>BUDOWA KANAŁU TECHNOLIGICZNEGO ORAZ USUNIĘCIE KOLIZJI TELETECHNICZNYCH</t>
  </si>
  <si>
    <t>przełożenie kabla optycznego na nową trasę</t>
  </si>
  <si>
    <t>przełożenie kabla miedzianego na nową trasę</t>
  </si>
  <si>
    <t>budowa linii Z-XOTKtsd 24J (z rurą HDPE 40)</t>
  </si>
  <si>
    <t>montaz nowego słupa kablowego krancowego ze skrzynką łaczeniowa</t>
  </si>
  <si>
    <t>RAZEM ODCINEK B2 [ZŁ NETTO]:</t>
  </si>
  <si>
    <t>RAZEM WARTOŚĆ OFERTY (B1+B2) [ZŁ NETTO]:</t>
  </si>
  <si>
    <t>PODATEK VAT 23%:</t>
  </si>
  <si>
    <t>RAZEM WARTOŚĆ OFERTY  [ZŁ BRUTTO]:</t>
  </si>
  <si>
    <t xml:space="preserve">„Rozbudowa i przebudowa drogi wojewódzkiej nr 221 na odcinku od Jankowa do Obwodnicy Kościerzyny - Odcinek B - odcinek od m. Kolbudy do m. Przywidz w podziale na dwa odcinki:
odcinek B1: od km ok. 14+645 do km 21+710,
odcinek B2: od km 21+710 do km ok. 26+875.”  </t>
  </si>
  <si>
    <t>48a</t>
  </si>
  <si>
    <t>03.01.02.A</t>
  </si>
  <si>
    <t>PRZEPUSTY GRP</t>
  </si>
  <si>
    <t>46a</t>
  </si>
  <si>
    <t>Wykonanie za pomocą przecisku lub mikrotunelowania przepustów GRP o średnicy 120cm</t>
  </si>
  <si>
    <t>304A</t>
  </si>
  <si>
    <t>Zabezpieczenie istn kabli rurami oslonowymi</t>
  </si>
  <si>
    <t>316A</t>
  </si>
  <si>
    <t>134A</t>
  </si>
  <si>
    <t>134B</t>
  </si>
  <si>
    <t>- beton wlotu przepustu</t>
  </si>
  <si>
    <t>- izolacja materiałami bitumicznymi nakładanymi na zimno, 3-krotne zabezpieczenie (R+2P)</t>
  </si>
  <si>
    <t>138A</t>
  </si>
  <si>
    <t>- ułożenie geowłókniny separacyjnej</t>
  </si>
  <si>
    <t>147A</t>
  </si>
  <si>
    <t>- wykonanie podsypki pod przepustem</t>
  </si>
  <si>
    <t>296A</t>
  </si>
  <si>
    <t>budowa linii XzTKMXpw 25x4x0,6</t>
  </si>
  <si>
    <t>budowa linii XzTKMXpw 5x4x0,6</t>
  </si>
  <si>
    <t>budowa linii XzTKMXpw 50x4x0,6</t>
  </si>
  <si>
    <t>249A</t>
  </si>
  <si>
    <t>Montaż filtra antyodorowego</t>
  </si>
  <si>
    <t>269A</t>
  </si>
  <si>
    <t>Montaż kompletnych studzienek rewizyjnych z kręgów betonowych DN 1200 wraz z zasuwą  DN200 w wykopie umocnionym wraz z robotami ziemnymi, podsypką, ewentualnym odwodnieniem wykopu na czas budowy, wywozem nadmiaru urobku oraz zasypaniem wykopu</t>
  </si>
  <si>
    <t>140A</t>
  </si>
  <si>
    <t>Montaż kompletnej studzienki DN400 z PP wraz z wykopem umocnionym, podłożem, zasypką technologiczną z zagęszczeniem i ewentualnym odwodnieniem wykopów</t>
  </si>
  <si>
    <t>- zbrojenie betonu</t>
  </si>
  <si>
    <t>123A</t>
  </si>
  <si>
    <t>96A</t>
  </si>
  <si>
    <t>Tablice "E" montowane na konstrukcjach podatnych</t>
  </si>
  <si>
    <t>92A</t>
  </si>
  <si>
    <t>M-20.06.01</t>
  </si>
  <si>
    <t>Dodatkowe elementy</t>
  </si>
  <si>
    <t>142A</t>
  </si>
  <si>
    <t>- zakup i montaż ceowników C100, L=3,0m</t>
  </si>
  <si>
    <t>142B</t>
  </si>
  <si>
    <t>- drewniane zastawki szandorowe - zakup i montaż</t>
  </si>
  <si>
    <t>Koszt dostosowania się do wymagań ogólnych zawartych w Specyfikacji Technicznej D-M-00.00.00 *                                                                                                                                                                                                                                              * wartość niniejszej pozycji nie może być wyższa niż 2,5% całkowitej wartości oferty netto w zakresie odcinka B1</t>
  </si>
  <si>
    <t>1a</t>
  </si>
  <si>
    <t xml:space="preserve">Wykonanie, utrzymanie i likwidacji tymczasowej organizacji ruchu </t>
  </si>
  <si>
    <t>3a</t>
  </si>
  <si>
    <t>Nadzór przyrodniczy i środowiskowy</t>
  </si>
  <si>
    <t>Koszt dostosowania się do wymagań ogólnych zawartych w Specyfikacji Technicznej D-M-00.00.00 *                                                                                                                                                                                                                                              * wartość niniejszej pozycji nie może być wyższa niż 2,5% całkowitej wartości oferty netto w zakresie odcinka B2</t>
  </si>
  <si>
    <r>
      <t>Podbudowa z mieszanki  niezwiązanej 0/31.5, CBR</t>
    </r>
    <r>
      <rPr>
        <b/>
        <sz val="10"/>
        <rFont val="Calibri"/>
        <family val="2"/>
        <charset val="238"/>
      </rPr>
      <t>≥</t>
    </r>
    <r>
      <rPr>
        <b/>
        <sz val="10"/>
        <rFont val="Times New Roman"/>
        <family val="1"/>
        <charset val="238"/>
      </rPr>
      <t>80%, C90/3,
 - grubość 20 cm</t>
    </r>
  </si>
  <si>
    <t>Nadzór archeologiczny  w czasie trwania realizacji inwestycji</t>
  </si>
  <si>
    <t>usunięto 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</si>
</sst>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_-* #,##0.00\ _z_ł_-;\-* #,##0.00\ _z_ł_-;_-* &quot;-&quot;??\ _z_ł_-;_-@_-"/>
  </numFmts>
  <fonts count="51"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b/>
      <sz val="16"/>
      <name val="Times New Roman"/>
      <family val="1"/>
      <charset val="238"/>
    </font>
    <font>
      <sz val="10"/>
      <name val="Arial CE"/>
      <family val="2"/>
      <charset val="238"/>
    </font>
    <font>
      <b/>
      <sz val="22"/>
      <name val="Times New Roman"/>
      <family val="1"/>
      <charset val="238"/>
    </font>
    <font>
      <sz val="10"/>
      <color rgb="FFFF0000"/>
      <name val="Arial CE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0"/>
      <color rgb="FF7030A0"/>
      <name val="Times New Roman"/>
      <family val="1"/>
      <charset val="238"/>
    </font>
    <font>
      <b/>
      <sz val="15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PL Times New Roman"/>
    </font>
    <font>
      <b/>
      <i/>
      <sz val="14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7030A0"/>
      <name val="Times New Roman"/>
      <family val="1"/>
      <charset val="238"/>
    </font>
    <font>
      <sz val="10"/>
      <name val="Arial CE"/>
      <family val="2"/>
    </font>
    <font>
      <sz val="10"/>
      <color rgb="FFFF0000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strike/>
      <sz val="10"/>
      <color rgb="FFFF0000"/>
      <name val="Times New Roman"/>
      <family val="1"/>
      <charset val="238"/>
    </font>
    <font>
      <strike/>
      <sz val="10"/>
      <name val="Cambria"/>
      <family val="1"/>
      <charset val="238"/>
    </font>
    <font>
      <strike/>
      <sz val="9"/>
      <name val="Cambria"/>
      <family val="1"/>
      <charset val="238"/>
    </font>
    <font>
      <b/>
      <strike/>
      <sz val="10"/>
      <name val="Cambria"/>
      <family val="1"/>
      <charset val="238"/>
    </font>
    <font>
      <sz val="10"/>
      <name val="Times New Roman CE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10"/>
      <name val="Cambria"/>
      <family val="1"/>
      <charset val="238"/>
    </font>
    <font>
      <b/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10"/>
      <name val="Calibri"/>
      <family val="2"/>
      <charset val="238"/>
    </font>
    <font>
      <b/>
      <sz val="9"/>
      <name val="Times New Roman"/>
      <family val="1"/>
      <charset val="238"/>
    </font>
    <font>
      <strike/>
      <sz val="10"/>
      <name val="Times New Roman"/>
      <family val="1"/>
      <charset val="238"/>
    </font>
    <font>
      <strike/>
      <sz val="9"/>
      <name val="Times New Roman"/>
      <family val="1"/>
      <charset val="238"/>
    </font>
    <font>
      <b/>
      <strike/>
      <sz val="10"/>
      <name val="Times New Roman"/>
      <family val="1"/>
      <charset val="238"/>
    </font>
    <font>
      <strike/>
      <sz val="9"/>
      <color rgb="FFFF0000"/>
      <name val="Times New Roman"/>
      <family val="1"/>
      <charset val="238"/>
    </font>
    <font>
      <b/>
      <strike/>
      <sz val="10"/>
      <color rgb="FFFF0000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4" fillId="0" borderId="0"/>
    <xf numFmtId="43" fontId="14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31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0" fillId="5" borderId="0" xfId="0" applyFill="1" applyAlignment="1">
      <alignment vertical="center"/>
    </xf>
    <xf numFmtId="43" fontId="2" fillId="0" borderId="0" xfId="6" applyFont="1" applyAlignment="1">
      <alignment horizontal="right" vertical="center"/>
    </xf>
    <xf numFmtId="43" fontId="7" fillId="0" borderId="0" xfId="0" applyNumberFormat="1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6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3" fontId="2" fillId="0" borderId="1" xfId="6" applyFont="1" applyFill="1" applyBorder="1" applyAlignment="1">
      <alignment horizontal="right" vertical="center" wrapText="1"/>
    </xf>
    <xf numFmtId="43" fontId="6" fillId="5" borderId="1" xfId="6" applyFont="1" applyFill="1" applyBorder="1" applyAlignment="1">
      <alignment horizontal="right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3" fontId="17" fillId="0" borderId="1" xfId="6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left" vertical="center" wrapText="1"/>
    </xf>
    <xf numFmtId="4" fontId="6" fillId="5" borderId="1" xfId="0" applyNumberFormat="1" applyFont="1" applyFill="1" applyBorder="1" applyAlignment="1">
      <alignment horizontal="right" vertical="center" wrapText="1"/>
    </xf>
    <xf numFmtId="43" fontId="2" fillId="5" borderId="1" xfId="6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19" fillId="5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 wrapText="1"/>
    </xf>
    <xf numFmtId="43" fontId="6" fillId="0" borderId="1" xfId="6" applyFont="1" applyBorder="1" applyAlignment="1">
      <alignment vertical="center" wrapText="1"/>
    </xf>
    <xf numFmtId="43" fontId="6" fillId="0" borderId="1" xfId="6" applyFont="1" applyBorder="1" applyAlignment="1">
      <alignment horizontal="right" vertical="center" wrapText="1"/>
    </xf>
    <xf numFmtId="39" fontId="6" fillId="0" borderId="1" xfId="0" applyNumberFormat="1" applyFont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left" vertical="center" wrapText="1"/>
    </xf>
    <xf numFmtId="2" fontId="2" fillId="6" borderId="1" xfId="0" applyNumberFormat="1" applyFont="1" applyFill="1" applyBorder="1" applyAlignment="1">
      <alignment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horizontal="left" vertical="center" wrapText="1"/>
    </xf>
    <xf numFmtId="2" fontId="2" fillId="6" borderId="10" xfId="0" applyNumberFormat="1" applyFont="1" applyFill="1" applyBorder="1" applyAlignment="1">
      <alignment vertical="center" wrapText="1"/>
    </xf>
    <xf numFmtId="2" fontId="2" fillId="6" borderId="1" xfId="6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4" fontId="2" fillId="5" borderId="13" xfId="0" applyNumberFormat="1" applyFont="1" applyFill="1" applyBorder="1" applyAlignment="1">
      <alignment horizontal="right" vertical="center" wrapText="1"/>
    </xf>
    <xf numFmtId="0" fontId="9" fillId="5" borderId="14" xfId="0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wrapText="1"/>
    </xf>
    <xf numFmtId="0" fontId="9" fillId="3" borderId="14" xfId="0" applyFont="1" applyFill="1" applyBorder="1" applyAlignment="1">
      <alignment horizontal="center" vertical="center"/>
    </xf>
    <xf numFmtId="49" fontId="2" fillId="6" borderId="14" xfId="0" applyNumberFormat="1" applyFont="1" applyFill="1" applyBorder="1" applyAlignment="1">
      <alignment horizontal="center" vertical="center" wrapText="1"/>
    </xf>
    <xf numFmtId="2" fontId="2" fillId="6" borderId="13" xfId="0" applyNumberFormat="1" applyFont="1" applyFill="1" applyBorder="1" applyAlignment="1">
      <alignment horizontal="center" vertical="center" wrapText="1"/>
    </xf>
    <xf numFmtId="2" fontId="2" fillId="6" borderId="22" xfId="0" applyNumberFormat="1" applyFont="1" applyFill="1" applyBorder="1" applyAlignment="1">
      <alignment vertical="center" wrapText="1"/>
    </xf>
    <xf numFmtId="2" fontId="2" fillId="6" borderId="23" xfId="0" applyNumberFormat="1" applyFont="1" applyFill="1" applyBorder="1" applyAlignment="1">
      <alignment vertical="center" wrapText="1"/>
    </xf>
    <xf numFmtId="2" fontId="2" fillId="6" borderId="13" xfId="6" applyNumberFormat="1" applyFont="1" applyFill="1" applyBorder="1" applyAlignment="1">
      <alignment vertical="center" wrapText="1"/>
    </xf>
    <xf numFmtId="2" fontId="2" fillId="6" borderId="13" xfId="6" applyNumberFormat="1" applyFont="1" applyFill="1" applyBorder="1" applyAlignment="1">
      <alignment horizontal="right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43" fontId="0" fillId="5" borderId="0" xfId="0" applyNumberFormat="1" applyFill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5" fillId="10" borderId="25" xfId="0" applyFont="1" applyFill="1" applyBorder="1" applyAlignment="1">
      <alignment vertical="center" wrapText="1"/>
    </xf>
    <xf numFmtId="0" fontId="25" fillId="10" borderId="26" xfId="0" applyFont="1" applyFill="1" applyBorder="1" applyAlignment="1">
      <alignment vertical="center" wrapText="1"/>
    </xf>
    <xf numFmtId="0" fontId="2" fillId="10" borderId="26" xfId="0" applyFont="1" applyFill="1" applyBorder="1" applyAlignment="1">
      <alignment horizontal="center" vertical="center" wrapText="1"/>
    </xf>
    <xf numFmtId="4" fontId="2" fillId="10" borderId="26" xfId="0" applyNumberFormat="1" applyFont="1" applyFill="1" applyBorder="1" applyAlignment="1">
      <alignment horizontal="right" vertical="center" wrapText="1"/>
    </xf>
    <xf numFmtId="0" fontId="2" fillId="10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" fontId="6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6" fillId="5" borderId="10" xfId="0" applyNumberFormat="1" applyFont="1" applyFill="1" applyBorder="1" applyAlignment="1">
      <alignment vertical="center" wrapText="1"/>
    </xf>
    <xf numFmtId="0" fontId="6" fillId="5" borderId="10" xfId="0" applyFont="1" applyFill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4" fillId="0" borderId="35" xfId="0" applyNumberFormat="1" applyFont="1" applyBorder="1" applyAlignment="1">
      <alignment horizontal="right"/>
    </xf>
    <xf numFmtId="0" fontId="23" fillId="0" borderId="0" xfId="0" applyFont="1" applyAlignment="1">
      <alignment vertical="center"/>
    </xf>
    <xf numFmtId="0" fontId="2" fillId="10" borderId="24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2" fillId="10" borderId="10" xfId="0" applyFont="1" applyFill="1" applyBorder="1" applyAlignment="1">
      <alignment horizontal="left" vertical="center"/>
    </xf>
    <xf numFmtId="0" fontId="22" fillId="10" borderId="10" xfId="0" applyFont="1" applyFill="1" applyBorder="1" applyAlignment="1">
      <alignment horizontal="left" vertical="center" wrapText="1"/>
    </xf>
    <xf numFmtId="0" fontId="2" fillId="10" borderId="23" xfId="0" applyFont="1" applyFill="1" applyBorder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5" borderId="1" xfId="0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6" fillId="3" borderId="14" xfId="0" applyFont="1" applyFill="1" applyBorder="1" applyAlignment="1">
      <alignment horizontal="center" vertical="center"/>
    </xf>
    <xf numFmtId="165" fontId="6" fillId="5" borderId="0" xfId="0" applyNumberFormat="1" applyFont="1" applyFill="1" applyAlignment="1">
      <alignment vertical="center"/>
    </xf>
    <xf numFmtId="0" fontId="2" fillId="10" borderId="14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2" fillId="10" borderId="1" xfId="0" applyFont="1" applyFill="1" applyBorder="1" applyAlignment="1">
      <alignment horizontal="left" vertical="center"/>
    </xf>
    <xf numFmtId="0" fontId="22" fillId="10" borderId="1" xfId="0" applyFont="1" applyFill="1" applyBorder="1" applyAlignment="1">
      <alignment horizontal="left" vertical="center" wrapText="1"/>
    </xf>
    <xf numFmtId="0" fontId="2" fillId="10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4" fontId="24" fillId="0" borderId="17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1" fontId="1" fillId="0" borderId="0" xfId="8" applyNumberFormat="1" applyFont="1" applyAlignment="1">
      <alignment vertical="center"/>
    </xf>
    <xf numFmtId="4" fontId="1" fillId="0" borderId="20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43" fontId="33" fillId="0" borderId="1" xfId="6" applyFont="1" applyFill="1" applyBorder="1" applyAlignment="1">
      <alignment horizontal="right" vertical="center" wrapText="1"/>
    </xf>
    <xf numFmtId="4" fontId="6" fillId="5" borderId="37" xfId="0" applyNumberFormat="1" applyFont="1" applyFill="1" applyBorder="1" applyAlignment="1">
      <alignment horizontal="right" vertical="center" wrapText="1"/>
    </xf>
    <xf numFmtId="4" fontId="2" fillId="5" borderId="38" xfId="0" applyNumberFormat="1" applyFont="1" applyFill="1" applyBorder="1" applyAlignment="1">
      <alignment horizontal="right" vertical="center" wrapText="1"/>
    </xf>
    <xf numFmtId="4" fontId="2" fillId="5" borderId="17" xfId="0" applyNumberFormat="1" applyFont="1" applyFill="1" applyBorder="1" applyAlignment="1">
      <alignment horizontal="right" vertical="center" wrapText="1"/>
    </xf>
    <xf numFmtId="0" fontId="6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40" xfId="0" applyFont="1" applyBorder="1" applyAlignment="1">
      <alignment vertical="center" wrapText="1"/>
    </xf>
    <xf numFmtId="43" fontId="2" fillId="0" borderId="40" xfId="6" applyFont="1" applyFill="1" applyBorder="1" applyAlignment="1">
      <alignment horizontal="right" vertical="center" wrapText="1"/>
    </xf>
    <xf numFmtId="43" fontId="6" fillId="5" borderId="40" xfId="6" applyFont="1" applyFill="1" applyBorder="1" applyAlignment="1">
      <alignment horizontal="right" vertical="center" wrapText="1"/>
    </xf>
    <xf numFmtId="4" fontId="2" fillId="5" borderId="41" xfId="0" applyNumberFormat="1" applyFont="1" applyFill="1" applyBorder="1" applyAlignment="1">
      <alignment horizontal="right" vertical="center" wrapText="1"/>
    </xf>
    <xf numFmtId="0" fontId="32" fillId="0" borderId="14" xfId="0" applyFont="1" applyBorder="1" applyAlignment="1">
      <alignment horizontal="center" vertical="center"/>
    </xf>
    <xf numFmtId="4" fontId="19" fillId="5" borderId="1" xfId="0" applyNumberFormat="1" applyFont="1" applyFill="1" applyBorder="1" applyAlignment="1">
      <alignment horizontal="right" vertical="center" wrapText="1"/>
    </xf>
    <xf numFmtId="4" fontId="33" fillId="5" borderId="13" xfId="0" applyNumberFormat="1" applyFont="1" applyFill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4" fillId="5" borderId="0" xfId="0" applyFont="1" applyFill="1" applyAlignment="1">
      <alignment vertical="center"/>
    </xf>
    <xf numFmtId="0" fontId="32" fillId="5" borderId="14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9" fillId="5" borderId="1" xfId="14" applyNumberFormat="1" applyFont="1" applyFill="1" applyBorder="1" applyAlignment="1">
      <alignment horizontal="left" vertical="center" wrapText="1"/>
    </xf>
    <xf numFmtId="0" fontId="19" fillId="5" borderId="1" xfId="14" applyNumberFormat="1" applyFont="1" applyFill="1" applyBorder="1" applyAlignment="1">
      <alignment horizontal="center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2" fontId="2" fillId="8" borderId="2" xfId="0" applyNumberFormat="1" applyFont="1" applyFill="1" applyBorder="1" applyAlignment="1">
      <alignment wrapText="1"/>
    </xf>
    <xf numFmtId="4" fontId="2" fillId="0" borderId="10" xfId="7" applyNumberFormat="1" applyFont="1" applyFill="1" applyBorder="1" applyAlignment="1">
      <alignment horizontal="right" vertical="center" wrapText="1"/>
    </xf>
    <xf numFmtId="0" fontId="6" fillId="0" borderId="1" xfId="0" quotePrefix="1" applyFont="1" applyBorder="1" applyAlignment="1">
      <alignment vertical="center" wrapText="1"/>
    </xf>
    <xf numFmtId="43" fontId="2" fillId="0" borderId="1" xfId="10" applyFont="1" applyFill="1" applyBorder="1" applyAlignment="1">
      <alignment horizontal="right" vertical="center" wrapText="1"/>
    </xf>
    <xf numFmtId="0" fontId="35" fillId="0" borderId="14" xfId="0" applyFont="1" applyBorder="1" applyAlignment="1">
      <alignment horizontal="center" vertical="center"/>
    </xf>
    <xf numFmtId="0" fontId="36" fillId="5" borderId="1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 wrapText="1"/>
    </xf>
    <xf numFmtId="0" fontId="35" fillId="5" borderId="1" xfId="0" applyFont="1" applyFill="1" applyBorder="1" applyAlignment="1">
      <alignment vertical="center" wrapText="1"/>
    </xf>
    <xf numFmtId="43" fontId="37" fillId="5" borderId="1" xfId="6" applyFont="1" applyFill="1" applyBorder="1" applyAlignment="1">
      <alignment horizontal="right" vertical="center" wrapText="1"/>
    </xf>
    <xf numFmtId="43" fontId="2" fillId="5" borderId="1" xfId="10" applyFont="1" applyFill="1" applyBorder="1" applyAlignment="1">
      <alignment horizontal="right" vertical="center" wrapText="1"/>
    </xf>
    <xf numFmtId="0" fontId="38" fillId="5" borderId="1" xfId="0" applyFont="1" applyFill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vertical="center" wrapText="1"/>
    </xf>
    <xf numFmtId="0" fontId="6" fillId="5" borderId="16" xfId="0" applyFont="1" applyFill="1" applyBorder="1" applyAlignment="1">
      <alignment horizontal="center" vertical="center" wrapText="1"/>
    </xf>
    <xf numFmtId="43" fontId="2" fillId="5" borderId="16" xfId="9" applyFont="1" applyFill="1" applyBorder="1" applyAlignment="1">
      <alignment horizontal="right" vertical="center" wrapText="1"/>
    </xf>
    <xf numFmtId="0" fontId="0" fillId="0" borderId="1" xfId="0" applyBorder="1"/>
    <xf numFmtId="0" fontId="36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vertical="center" wrapText="1"/>
    </xf>
    <xf numFmtId="43" fontId="37" fillId="0" borderId="1" xfId="6" applyFont="1" applyFill="1" applyBorder="1" applyAlignment="1">
      <alignment horizontal="right" vertical="center" wrapText="1"/>
    </xf>
    <xf numFmtId="4" fontId="35" fillId="0" borderId="1" xfId="0" applyNumberFormat="1" applyFont="1" applyBorder="1" applyAlignment="1">
      <alignment horizontal="right" vertical="center" wrapText="1"/>
    </xf>
    <xf numFmtId="4" fontId="37" fillId="5" borderId="13" xfId="0" applyNumberFormat="1" applyFont="1" applyFill="1" applyBorder="1" applyAlignment="1">
      <alignment horizontal="right" vertical="center" wrapText="1"/>
    </xf>
    <xf numFmtId="0" fontId="39" fillId="0" borderId="14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vertical="center" wrapText="1"/>
    </xf>
    <xf numFmtId="43" fontId="41" fillId="0" borderId="1" xfId="6" applyFont="1" applyFill="1" applyBorder="1" applyAlignment="1">
      <alignment horizontal="right" vertical="center" wrapText="1"/>
    </xf>
    <xf numFmtId="4" fontId="39" fillId="0" borderId="1" xfId="0" applyNumberFormat="1" applyFont="1" applyBorder="1" applyAlignment="1">
      <alignment horizontal="right" vertical="center" wrapText="1"/>
    </xf>
    <xf numFmtId="4" fontId="41" fillId="5" borderId="13" xfId="0" applyNumberFormat="1" applyFont="1" applyFill="1" applyBorder="1" applyAlignment="1">
      <alignment horizontal="right" vertical="center" wrapText="1"/>
    </xf>
    <xf numFmtId="0" fontId="42" fillId="0" borderId="14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5" borderId="1" xfId="0" quotePrefix="1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right" vertical="center" wrapText="1"/>
    </xf>
    <xf numFmtId="4" fontId="2" fillId="5" borderId="21" xfId="0" applyNumberFormat="1" applyFont="1" applyFill="1" applyBorder="1" applyAlignment="1">
      <alignment horizontal="right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wrapText="1"/>
    </xf>
    <xf numFmtId="0" fontId="2" fillId="8" borderId="5" xfId="0" applyFont="1" applyFill="1" applyBorder="1" applyAlignment="1">
      <alignment wrapText="1"/>
    </xf>
    <xf numFmtId="2" fontId="2" fillId="8" borderId="21" xfId="0" applyNumberFormat="1" applyFont="1" applyFill="1" applyBorder="1" applyAlignment="1">
      <alignment wrapText="1"/>
    </xf>
    <xf numFmtId="0" fontId="46" fillId="0" borderId="14" xfId="0" applyFont="1" applyBorder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43" fontId="48" fillId="0" borderId="1" xfId="6" applyFont="1" applyFill="1" applyBorder="1" applyAlignment="1">
      <alignment horizontal="right" vertical="center" wrapText="1"/>
    </xf>
    <xf numFmtId="4" fontId="46" fillId="0" borderId="1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3" fontId="2" fillId="0" borderId="1" xfId="11" applyFont="1" applyFill="1" applyBorder="1" applyAlignment="1">
      <alignment horizontal="right" vertical="center" wrapText="1"/>
    </xf>
    <xf numFmtId="0" fontId="46" fillId="2" borderId="14" xfId="0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center" vertical="center"/>
    </xf>
    <xf numFmtId="0" fontId="48" fillId="2" borderId="1" xfId="0" applyFont="1" applyFill="1" applyBorder="1" applyAlignment="1">
      <alignment horizontal="left" vertical="center" wrapText="1"/>
    </xf>
    <xf numFmtId="43" fontId="46" fillId="5" borderId="1" xfId="6" applyFont="1" applyFill="1" applyBorder="1" applyAlignment="1">
      <alignment horizontal="right" vertical="center" wrapText="1"/>
    </xf>
    <xf numFmtId="4" fontId="48" fillId="5" borderId="13" xfId="0" applyNumberFormat="1" applyFont="1" applyFill="1" applyBorder="1" applyAlignment="1">
      <alignment horizontal="right" vertical="center" wrapText="1"/>
    </xf>
    <xf numFmtId="0" fontId="48" fillId="2" borderId="1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vertical="center" wrapText="1"/>
    </xf>
    <xf numFmtId="43" fontId="2" fillId="0" borderId="16" xfId="10" applyFont="1" applyFill="1" applyBorder="1" applyAlignment="1">
      <alignment horizontal="right" vertical="center" wrapText="1"/>
    </xf>
    <xf numFmtId="43" fontId="6" fillId="5" borderId="16" xfId="6" applyFont="1" applyFill="1" applyBorder="1" applyAlignment="1">
      <alignment horizontal="right" vertical="center" wrapText="1"/>
    </xf>
    <xf numFmtId="0" fontId="19" fillId="0" borderId="1" xfId="0" applyFont="1" applyBorder="1" applyAlignment="1">
      <alignment horizontal="left" vertical="center" wrapText="1"/>
    </xf>
    <xf numFmtId="1" fontId="1" fillId="0" borderId="14" xfId="8" applyNumberFormat="1" applyFont="1" applyBorder="1" applyAlignment="1">
      <alignment horizontal="right" vertical="center"/>
    </xf>
    <xf numFmtId="1" fontId="1" fillId="0" borderId="1" xfId="8" applyNumberFormat="1" applyFont="1" applyBorder="1" applyAlignment="1">
      <alignment horizontal="right" vertical="center"/>
    </xf>
    <xf numFmtId="1" fontId="1" fillId="0" borderId="15" xfId="8" applyNumberFormat="1" applyFont="1" applyBorder="1" applyAlignment="1">
      <alignment horizontal="right" vertical="center"/>
    </xf>
    <xf numFmtId="1" fontId="1" fillId="0" borderId="16" xfId="8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43" fontId="27" fillId="11" borderId="29" xfId="6" applyFont="1" applyFill="1" applyBorder="1" applyAlignment="1">
      <alignment horizontal="right" vertical="center"/>
    </xf>
    <xf numFmtId="43" fontId="27" fillId="11" borderId="30" xfId="6" applyFont="1" applyFill="1" applyBorder="1" applyAlignment="1">
      <alignment horizontal="right" vertical="center"/>
    </xf>
    <xf numFmtId="43" fontId="27" fillId="11" borderId="31" xfId="6" applyFont="1" applyFill="1" applyBorder="1" applyAlignment="1">
      <alignment horizontal="right" vertical="center"/>
    </xf>
    <xf numFmtId="1" fontId="1" fillId="0" borderId="19" xfId="8" applyNumberFormat="1" applyFont="1" applyBorder="1" applyAlignment="1">
      <alignment horizontal="right" vertical="center"/>
    </xf>
    <xf numFmtId="1" fontId="1" fillId="0" borderId="3" xfId="8" applyNumberFormat="1" applyFont="1" applyBorder="1" applyAlignment="1">
      <alignment horizontal="right" vertical="center"/>
    </xf>
    <xf numFmtId="0" fontId="48" fillId="2" borderId="1" xfId="0" applyFont="1" applyFill="1" applyBorder="1" applyAlignment="1">
      <alignment horizontal="left" vertical="center" wrapText="1"/>
    </xf>
    <xf numFmtId="0" fontId="48" fillId="2" borderId="1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3" fillId="9" borderId="32" xfId="0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3" fillId="9" borderId="3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43" fontId="1" fillId="2" borderId="1" xfId="6" applyFont="1" applyFill="1" applyBorder="1" applyAlignment="1">
      <alignment horizontal="center" vertical="center" wrapText="1"/>
    </xf>
    <xf numFmtId="0" fontId="22" fillId="7" borderId="4" xfId="0" applyFont="1" applyFill="1" applyBorder="1" applyAlignment="1">
      <alignment horizontal="left" vertical="center"/>
    </xf>
    <xf numFmtId="0" fontId="22" fillId="7" borderId="5" xfId="0" applyFont="1" applyFill="1" applyBorder="1" applyAlignment="1">
      <alignment horizontal="left" vertical="center"/>
    </xf>
    <xf numFmtId="0" fontId="22" fillId="7" borderId="21" xfId="0" applyFont="1" applyFill="1" applyBorder="1" applyAlignment="1">
      <alignment horizontal="left" vertical="center"/>
    </xf>
    <xf numFmtId="0" fontId="22" fillId="7" borderId="11" xfId="0" applyFont="1" applyFill="1" applyBorder="1" applyAlignment="1">
      <alignment horizontal="left" vertical="center" wrapText="1"/>
    </xf>
    <xf numFmtId="0" fontId="22" fillId="7" borderId="12" xfId="0" applyFont="1" applyFill="1" applyBorder="1" applyAlignment="1">
      <alignment horizontal="left" vertical="center" wrapText="1"/>
    </xf>
    <xf numFmtId="0" fontId="22" fillId="7" borderId="28" xfId="0" applyFont="1" applyFill="1" applyBorder="1" applyAlignment="1">
      <alignment horizontal="left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9" borderId="29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3" fillId="9" borderId="3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34" fillId="0" borderId="14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vertical="center" wrapText="1"/>
    </xf>
    <xf numFmtId="43" fontId="50" fillId="0" borderId="1" xfId="6" applyFont="1" applyFill="1" applyBorder="1" applyAlignment="1">
      <alignment horizontal="right" vertical="center" wrapText="1"/>
    </xf>
    <xf numFmtId="43" fontId="34" fillId="5" borderId="1" xfId="6" applyFont="1" applyFill="1" applyBorder="1" applyAlignment="1">
      <alignment horizontal="right" vertical="center" wrapText="1"/>
    </xf>
    <xf numFmtId="4" fontId="50" fillId="12" borderId="13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</cellXfs>
  <cellStyles count="15">
    <cellStyle name="Dziesiętny" xfId="6" builtinId="3"/>
    <cellStyle name="Dziesiętny 2" xfId="10" xr:uid="{A983377D-E29A-42E1-989D-EF4652B6D423}"/>
    <cellStyle name="Dziesiętny 2 2" xfId="13" xr:uid="{DE50B224-5429-467D-8FFE-E8FFBC0794A7}"/>
    <cellStyle name="Dziesiętny 3" xfId="9" xr:uid="{A4F30328-FA1B-4F54-8712-712C0BCB0C97}"/>
    <cellStyle name="Dziesiętny 4" xfId="11" xr:uid="{C8FCEA25-F6AE-440F-91EF-F32BC115993E}"/>
    <cellStyle name="Dziesiętny 5" xfId="12" xr:uid="{E5253120-5AF7-4681-A52B-6BB763FD4D28}"/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2 2" xfId="8" xr:uid="{7008CC6A-009F-426E-9901-9494BA5D5720}"/>
    <cellStyle name="Normalny 3" xfId="3" xr:uid="{00000000-0005-0000-0000-000003000000}"/>
    <cellStyle name="Normalny 4" xfId="4" xr:uid="{00000000-0005-0000-0000-000004000000}"/>
    <cellStyle name="Normalny 6" xfId="5" xr:uid="{00000000-0005-0000-0000-000005000000}"/>
    <cellStyle name="Normalny_kosztorys_DR_Obw_Wezly" xfId="14" xr:uid="{26F71717-0ABB-4784-9585-E5819AABF1BA}"/>
    <cellStyle name="Normalny_slepy-kosztorys" xfId="7" xr:uid="{F2739936-BB5E-460C-94A5-4D2BA2CAD7F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gdalena Paszko" id="{A6AE8B70-BDB4-4110-BE51-EE1C483C2E52}" userId="S-1-5-21-2010626048-3856280538-3477524999-2864" providerId="AD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01" dT="2024-10-30T08:04:59.29" personId="{A6AE8B70-BDB4-4110-BE51-EE1C483C2E52}" id="{2DC92253-1D1F-4A98-804C-A712FD727616}">
    <text>Inna wartość niż udostępniona na przetargu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S892"/>
  <sheetViews>
    <sheetView tabSelected="1" view="pageBreakPreview" zoomScaleNormal="100" zoomScaleSheetLayoutView="100" workbookViewId="0">
      <selection activeCell="A502" sqref="A502:E502"/>
    </sheetView>
  </sheetViews>
  <sheetFormatPr defaultColWidth="9.140625" defaultRowHeight="15.75"/>
  <cols>
    <col min="1" max="1" width="5.28515625" style="5" customWidth="1"/>
    <col min="2" max="2" width="11.140625" style="1" customWidth="1"/>
    <col min="3" max="3" width="12.28515625" style="1" customWidth="1"/>
    <col min="4" max="4" width="67.28515625" style="1" customWidth="1"/>
    <col min="5" max="5" width="8" style="92" customWidth="1"/>
    <col min="6" max="6" width="13" style="10" customWidth="1"/>
    <col min="7" max="7" width="13.42578125" style="6" customWidth="1"/>
    <col min="8" max="8" width="19.7109375" style="7" customWidth="1"/>
    <col min="9" max="9" width="9.140625" style="1"/>
    <col min="10" max="10" width="14.5703125" style="1" customWidth="1"/>
    <col min="11" max="11" width="15.140625" style="1" bestFit="1" customWidth="1"/>
    <col min="12" max="16384" width="9.140625" style="1"/>
  </cols>
  <sheetData>
    <row r="1" spans="1:8" ht="36.75" customHeight="1" thickBot="1">
      <c r="A1" s="269" t="s">
        <v>123</v>
      </c>
      <c r="B1" s="270"/>
      <c r="C1" s="270"/>
      <c r="D1" s="270"/>
      <c r="E1" s="270"/>
      <c r="F1" s="270"/>
      <c r="G1" s="270"/>
      <c r="H1" s="271"/>
    </row>
    <row r="2" spans="1:8" ht="120.75" customHeight="1" thickBot="1">
      <c r="A2" s="273" t="s">
        <v>502</v>
      </c>
      <c r="B2" s="274"/>
      <c r="C2" s="274"/>
      <c r="D2" s="274"/>
      <c r="E2" s="274"/>
      <c r="F2" s="274"/>
      <c r="G2" s="274"/>
      <c r="H2" s="275"/>
    </row>
    <row r="3" spans="1:8" ht="45" customHeight="1" thickBot="1">
      <c r="A3" s="276" t="s">
        <v>433</v>
      </c>
      <c r="B3" s="277"/>
      <c r="C3" s="277"/>
      <c r="D3" s="277"/>
      <c r="E3" s="277"/>
      <c r="F3" s="277"/>
      <c r="G3" s="277"/>
      <c r="H3" s="278"/>
    </row>
    <row r="4" spans="1:8" s="2" customFormat="1" ht="16.5" customHeight="1">
      <c r="A4" s="252" t="s">
        <v>0</v>
      </c>
      <c r="B4" s="254" t="s">
        <v>1</v>
      </c>
      <c r="C4" s="256" t="s">
        <v>2</v>
      </c>
      <c r="D4" s="256" t="s">
        <v>3</v>
      </c>
      <c r="E4" s="254" t="s">
        <v>4</v>
      </c>
      <c r="F4" s="254"/>
      <c r="G4" s="258" t="s">
        <v>119</v>
      </c>
      <c r="H4" s="260" t="s">
        <v>120</v>
      </c>
    </row>
    <row r="5" spans="1:8" s="2" customFormat="1" ht="14.25" customHeight="1">
      <c r="A5" s="253"/>
      <c r="B5" s="255"/>
      <c r="C5" s="257"/>
      <c r="D5" s="257"/>
      <c r="E5" s="272" t="s">
        <v>5</v>
      </c>
      <c r="F5" s="262" t="s">
        <v>6</v>
      </c>
      <c r="G5" s="259"/>
      <c r="H5" s="261"/>
    </row>
    <row r="6" spans="1:8" s="2" customFormat="1" ht="15.75" customHeight="1">
      <c r="A6" s="253"/>
      <c r="B6" s="255"/>
      <c r="C6" s="257"/>
      <c r="D6" s="257"/>
      <c r="E6" s="272"/>
      <c r="F6" s="262"/>
      <c r="G6" s="259"/>
      <c r="H6" s="261"/>
    </row>
    <row r="7" spans="1:8" ht="13.5" thickBot="1">
      <c r="A7" s="81">
        <v>1</v>
      </c>
      <c r="B7" s="82">
        <v>2</v>
      </c>
      <c r="C7" s="82">
        <v>3</v>
      </c>
      <c r="D7" s="82">
        <v>4</v>
      </c>
      <c r="E7" s="84">
        <v>5</v>
      </c>
      <c r="F7" s="82">
        <v>6</v>
      </c>
      <c r="G7" s="82">
        <v>7</v>
      </c>
      <c r="H7" s="83">
        <v>8</v>
      </c>
    </row>
    <row r="8" spans="1:8" ht="16.5" customHeight="1">
      <c r="A8" s="79"/>
      <c r="B8" s="80"/>
      <c r="C8" s="266" t="s">
        <v>272</v>
      </c>
      <c r="D8" s="267"/>
      <c r="E8" s="267"/>
      <c r="F8" s="267"/>
      <c r="G8" s="267"/>
      <c r="H8" s="268"/>
    </row>
    <row r="9" spans="1:8" s="3" customFormat="1">
      <c r="A9" s="63"/>
      <c r="B9" s="20" t="s">
        <v>432</v>
      </c>
      <c r="C9" s="21" t="s">
        <v>66</v>
      </c>
      <c r="D9" s="244" t="s">
        <v>71</v>
      </c>
      <c r="E9" s="244"/>
      <c r="F9" s="244"/>
      <c r="G9" s="244"/>
      <c r="H9" s="245"/>
    </row>
    <row r="10" spans="1:8" s="3" customFormat="1" ht="15">
      <c r="A10" s="64" t="s">
        <v>83</v>
      </c>
      <c r="B10" s="22" t="s">
        <v>8</v>
      </c>
      <c r="C10" s="19" t="s">
        <v>66</v>
      </c>
      <c r="D10" s="234" t="s">
        <v>77</v>
      </c>
      <c r="E10" s="234"/>
      <c r="F10" s="234"/>
      <c r="G10" s="234"/>
      <c r="H10" s="235"/>
    </row>
    <row r="11" spans="1:8" ht="63" customHeight="1">
      <c r="A11" s="154">
        <v>1</v>
      </c>
      <c r="B11" s="160"/>
      <c r="C11" s="141"/>
      <c r="D11" s="142" t="s">
        <v>540</v>
      </c>
      <c r="E11" s="141" t="s">
        <v>57</v>
      </c>
      <c r="F11" s="143">
        <v>1</v>
      </c>
      <c r="G11" s="26"/>
      <c r="H11" s="66"/>
    </row>
    <row r="12" spans="1:8" ht="24.95" customHeight="1">
      <c r="A12" s="154" t="s">
        <v>541</v>
      </c>
      <c r="B12" s="160"/>
      <c r="C12" s="141"/>
      <c r="D12" s="162" t="s">
        <v>542</v>
      </c>
      <c r="E12" s="163" t="s">
        <v>57</v>
      </c>
      <c r="F12" s="164">
        <v>1</v>
      </c>
      <c r="G12" s="26"/>
      <c r="H12" s="66"/>
    </row>
    <row r="13" spans="1:8" ht="24.95" customHeight="1">
      <c r="A13" s="67">
        <f>IF(B13=0,MAX(A11:A11)+1," ")</f>
        <v>2</v>
      </c>
      <c r="B13" s="28"/>
      <c r="C13" s="29"/>
      <c r="D13" s="12" t="s">
        <v>148</v>
      </c>
      <c r="E13" s="24" t="s">
        <v>57</v>
      </c>
      <c r="F13" s="25">
        <v>1</v>
      </c>
      <c r="G13" s="26"/>
      <c r="H13" s="66"/>
    </row>
    <row r="14" spans="1:8" ht="27.75" customHeight="1">
      <c r="A14" s="159">
        <f t="shared" ref="A14" si="0">IF(B14=0,MAX(A13:A13)+1," ")</f>
        <v>3</v>
      </c>
      <c r="B14" s="28"/>
      <c r="C14" s="29"/>
      <c r="D14" s="142" t="s">
        <v>547</v>
      </c>
      <c r="E14" s="141" t="s">
        <v>57</v>
      </c>
      <c r="F14" s="143">
        <v>1</v>
      </c>
      <c r="G14" s="26"/>
      <c r="H14" s="66"/>
    </row>
    <row r="15" spans="1:8" ht="24.95" customHeight="1">
      <c r="A15" s="159" t="s">
        <v>543</v>
      </c>
      <c r="B15" s="28"/>
      <c r="C15" s="29"/>
      <c r="D15" s="229" t="s">
        <v>544</v>
      </c>
      <c r="E15" s="163" t="s">
        <v>57</v>
      </c>
      <c r="F15" s="164">
        <v>1</v>
      </c>
      <c r="G15" s="26"/>
      <c r="H15" s="66"/>
    </row>
    <row r="16" spans="1:8" s="3" customFormat="1" ht="15" customHeight="1">
      <c r="A16" s="63" t="s">
        <v>83</v>
      </c>
      <c r="B16" s="20" t="s">
        <v>432</v>
      </c>
      <c r="C16" s="21" t="s">
        <v>172</v>
      </c>
      <c r="D16" s="248" t="s">
        <v>7</v>
      </c>
      <c r="E16" s="248"/>
      <c r="F16" s="248"/>
      <c r="G16" s="244"/>
      <c r="H16" s="245"/>
    </row>
    <row r="17" spans="1:12" ht="12.75">
      <c r="A17" s="64" t="s">
        <v>83</v>
      </c>
      <c r="B17" s="22" t="s">
        <v>8</v>
      </c>
      <c r="C17" s="19" t="s">
        <v>9</v>
      </c>
      <c r="D17" s="246" t="s">
        <v>124</v>
      </c>
      <c r="E17" s="246"/>
      <c r="F17" s="246"/>
      <c r="G17" s="246"/>
      <c r="H17" s="247"/>
    </row>
    <row r="18" spans="1:12" ht="24.95" customHeight="1">
      <c r="A18" s="65">
        <f>IF(F18&gt;0,MAX($A$11:A17)+1," ")</f>
        <v>4</v>
      </c>
      <c r="B18" s="23"/>
      <c r="C18" s="24"/>
      <c r="D18" s="13" t="s">
        <v>132</v>
      </c>
      <c r="E18" s="24" t="s">
        <v>10</v>
      </c>
      <c r="F18" s="25">
        <v>5.31</v>
      </c>
      <c r="G18" s="26"/>
      <c r="H18" s="66"/>
    </row>
    <row r="19" spans="1:12" ht="12.75">
      <c r="A19" s="64" t="str">
        <f>IF(F19&gt;0,MAX($A$11:A18)+1," ")</f>
        <v xml:space="preserve"> </v>
      </c>
      <c r="B19" s="22" t="s">
        <v>11</v>
      </c>
      <c r="C19" s="19" t="s">
        <v>87</v>
      </c>
      <c r="D19" s="234" t="s">
        <v>136</v>
      </c>
      <c r="E19" s="234"/>
      <c r="F19" s="234"/>
      <c r="G19" s="234"/>
      <c r="H19" s="235"/>
    </row>
    <row r="20" spans="1:12" s="4" customFormat="1" ht="25.5">
      <c r="A20" s="65">
        <f>IF(F20&gt;0,MAX($A$11:A19)+1," ")</f>
        <v>5</v>
      </c>
      <c r="B20" s="23"/>
      <c r="C20" s="24"/>
      <c r="D20" s="32" t="s">
        <v>176</v>
      </c>
      <c r="E20" s="24" t="s">
        <v>14</v>
      </c>
      <c r="F20" s="34">
        <v>272</v>
      </c>
      <c r="G20" s="26"/>
      <c r="H20" s="66"/>
    </row>
    <row r="21" spans="1:12" s="4" customFormat="1" ht="25.5">
      <c r="A21" s="65">
        <f>IF(F21&gt;0,MAX($A$11:A20)+1," ")</f>
        <v>6</v>
      </c>
      <c r="B21" s="23"/>
      <c r="C21" s="24"/>
      <c r="D21" s="32" t="s">
        <v>88</v>
      </c>
      <c r="E21" s="24" t="s">
        <v>14</v>
      </c>
      <c r="F21" s="34">
        <v>46</v>
      </c>
      <c r="G21" s="33"/>
      <c r="H21" s="66"/>
    </row>
    <row r="22" spans="1:12" s="4" customFormat="1" ht="25.5">
      <c r="A22" s="65">
        <f>IF(F22&gt;0,MAX($A$11:A21)+1," ")</f>
        <v>7</v>
      </c>
      <c r="B22" s="23"/>
      <c r="C22" s="24"/>
      <c r="D22" s="32" t="s">
        <v>89</v>
      </c>
      <c r="E22" s="24" t="s">
        <v>14</v>
      </c>
      <c r="F22" s="34">
        <v>14</v>
      </c>
      <c r="G22" s="33"/>
      <c r="H22" s="66"/>
    </row>
    <row r="23" spans="1:12" s="4" customFormat="1" ht="25.5">
      <c r="A23" s="65">
        <f>IF(F23&gt;0,MAX($A$11:A22)+1," ")</f>
        <v>8</v>
      </c>
      <c r="B23" s="23"/>
      <c r="C23" s="24"/>
      <c r="D23" s="32" t="s">
        <v>90</v>
      </c>
      <c r="E23" s="24" t="s">
        <v>14</v>
      </c>
      <c r="F23" s="34">
        <v>23</v>
      </c>
      <c r="G23" s="33"/>
      <c r="H23" s="66"/>
    </row>
    <row r="24" spans="1:12" s="4" customFormat="1" ht="25.5">
      <c r="A24" s="65">
        <f>IF(F24&gt;0,MAX($A$11:A23)+1," ")</f>
        <v>9</v>
      </c>
      <c r="B24" s="23"/>
      <c r="C24" s="24"/>
      <c r="D24" s="32" t="s">
        <v>91</v>
      </c>
      <c r="E24" s="24" t="s">
        <v>14</v>
      </c>
      <c r="F24" s="34">
        <v>31</v>
      </c>
      <c r="G24" s="33"/>
      <c r="H24" s="66"/>
      <c r="L24" s="11"/>
    </row>
    <row r="25" spans="1:12" s="4" customFormat="1" ht="25.5">
      <c r="A25" s="65">
        <f>IF(F25&gt;0,MAX($A$11:A24)+1," ")</f>
        <v>10</v>
      </c>
      <c r="B25" s="23"/>
      <c r="C25" s="24"/>
      <c r="D25" s="32" t="s">
        <v>92</v>
      </c>
      <c r="E25" s="24" t="s">
        <v>14</v>
      </c>
      <c r="F25" s="34">
        <v>20</v>
      </c>
      <c r="G25" s="33"/>
      <c r="H25" s="66"/>
    </row>
    <row r="26" spans="1:12" s="4" customFormat="1" ht="25.5">
      <c r="A26" s="65">
        <f>IF(F26&gt;0,MAX($A$11:A25)+1," ")</f>
        <v>11</v>
      </c>
      <c r="B26" s="28"/>
      <c r="C26" s="29"/>
      <c r="D26" s="32" t="s">
        <v>95</v>
      </c>
      <c r="E26" s="29" t="s">
        <v>14</v>
      </c>
      <c r="F26" s="34">
        <v>5</v>
      </c>
      <c r="G26" s="33"/>
      <c r="H26" s="66"/>
    </row>
    <row r="27" spans="1:12" s="4" customFormat="1" ht="12.75">
      <c r="A27" s="65">
        <f>IF(F27&gt;0,MAX($A$11:A26)+1," ")</f>
        <v>12</v>
      </c>
      <c r="B27" s="28"/>
      <c r="C27" s="29"/>
      <c r="D27" s="32" t="s">
        <v>222</v>
      </c>
      <c r="E27" s="29" t="s">
        <v>93</v>
      </c>
      <c r="F27" s="34">
        <v>3.94</v>
      </c>
      <c r="G27" s="26"/>
      <c r="H27" s="66"/>
    </row>
    <row r="28" spans="1:12" s="4" customFormat="1" ht="25.5">
      <c r="A28" s="65">
        <f>IF(F28&gt;0,MAX($A$11:A27)+1," ")</f>
        <v>13</v>
      </c>
      <c r="B28" s="23"/>
      <c r="C28" s="24"/>
      <c r="D28" s="13" t="s">
        <v>215</v>
      </c>
      <c r="E28" s="24" t="s">
        <v>93</v>
      </c>
      <c r="F28" s="34">
        <v>3.33</v>
      </c>
      <c r="G28" s="26"/>
      <c r="H28" s="66"/>
    </row>
    <row r="29" spans="1:12" s="4" customFormat="1" ht="12.75">
      <c r="A29" s="65">
        <f>IF(F29&gt;0,MAX($A$11:A28)+1," ")</f>
        <v>14</v>
      </c>
      <c r="B29" s="23"/>
      <c r="C29" s="24"/>
      <c r="D29" s="13" t="s">
        <v>139</v>
      </c>
      <c r="E29" s="24" t="s">
        <v>93</v>
      </c>
      <c r="F29" s="34">
        <v>0.95</v>
      </c>
      <c r="G29" s="26"/>
      <c r="H29" s="66"/>
    </row>
    <row r="30" spans="1:12" ht="12.75">
      <c r="A30" s="64" t="str">
        <f>IF(F30&gt;0,MAX($A$11:A29)+1," ")</f>
        <v xml:space="preserve"> </v>
      </c>
      <c r="B30" s="22" t="s">
        <v>11</v>
      </c>
      <c r="C30" s="19" t="s">
        <v>143</v>
      </c>
      <c r="D30" s="234" t="s">
        <v>142</v>
      </c>
      <c r="E30" s="234"/>
      <c r="F30" s="234"/>
      <c r="G30" s="234"/>
      <c r="H30" s="235"/>
    </row>
    <row r="31" spans="1:12" ht="25.5">
      <c r="A31" s="67">
        <f>IF(F31&gt;0,MAX($A$11:A30)+1," ")</f>
        <v>15</v>
      </c>
      <c r="B31" s="28"/>
      <c r="C31" s="29"/>
      <c r="D31" s="13" t="s">
        <v>94</v>
      </c>
      <c r="E31" s="29" t="s">
        <v>14</v>
      </c>
      <c r="F31" s="34">
        <v>32</v>
      </c>
      <c r="G31" s="26"/>
      <c r="H31" s="66"/>
    </row>
    <row r="32" spans="1:12" ht="12.75">
      <c r="A32" s="64" t="str">
        <f>IF(F32&gt;0,MAX($A$11:A31)+1," ")</f>
        <v xml:space="preserve"> </v>
      </c>
      <c r="B32" s="22" t="s">
        <v>11</v>
      </c>
      <c r="C32" s="35" t="s">
        <v>173</v>
      </c>
      <c r="D32" s="234" t="s">
        <v>12</v>
      </c>
      <c r="E32" s="234"/>
      <c r="F32" s="234"/>
      <c r="G32" s="234"/>
      <c r="H32" s="235"/>
    </row>
    <row r="33" spans="1:8" ht="36" customHeight="1">
      <c r="A33" s="67">
        <f>IF(F33&gt;0,MAX($A$11:A32)+1," ")</f>
        <v>16</v>
      </c>
      <c r="B33" s="28"/>
      <c r="C33" s="29"/>
      <c r="D33" s="36" t="s">
        <v>156</v>
      </c>
      <c r="E33" s="29" t="s">
        <v>18</v>
      </c>
      <c r="F33" s="34">
        <v>36723.68</v>
      </c>
      <c r="G33" s="33"/>
      <c r="H33" s="66"/>
    </row>
    <row r="34" spans="1:8" ht="12.75">
      <c r="A34" s="64" t="str">
        <f>IF(F34&gt;0,MAX($A$11:A33)+1," ")</f>
        <v xml:space="preserve"> </v>
      </c>
      <c r="B34" s="22" t="s">
        <v>8</v>
      </c>
      <c r="C34" s="19" t="s">
        <v>58</v>
      </c>
      <c r="D34" s="234" t="s">
        <v>133</v>
      </c>
      <c r="E34" s="234"/>
      <c r="F34" s="234"/>
      <c r="G34" s="234"/>
      <c r="H34" s="235"/>
    </row>
    <row r="35" spans="1:8" ht="24.95" customHeight="1">
      <c r="A35" s="67">
        <f>IF(F35&gt;0,MAX($A$11:A34)+1," ")</f>
        <v>17</v>
      </c>
      <c r="B35" s="28"/>
      <c r="C35" s="29"/>
      <c r="D35" s="12" t="s">
        <v>245</v>
      </c>
      <c r="E35" s="29" t="s">
        <v>13</v>
      </c>
      <c r="F35" s="34">
        <v>44561.59</v>
      </c>
      <c r="G35" s="33"/>
      <c r="H35" s="66"/>
    </row>
    <row r="36" spans="1:8" ht="24.95" customHeight="1">
      <c r="A36" s="67">
        <f>IF(F36&gt;0,MAX($A$11:A35)+1," ")</f>
        <v>18</v>
      </c>
      <c r="B36" s="28"/>
      <c r="C36" s="29"/>
      <c r="D36" s="12" t="s">
        <v>246</v>
      </c>
      <c r="E36" s="29" t="s">
        <v>13</v>
      </c>
      <c r="F36" s="34">
        <v>44561.59</v>
      </c>
      <c r="G36" s="33"/>
      <c r="H36" s="66"/>
    </row>
    <row r="37" spans="1:8" ht="24.95" customHeight="1">
      <c r="A37" s="67">
        <f>IF(F37&gt;0,MAX($A$11:A36)+1," ")</f>
        <v>19</v>
      </c>
      <c r="B37" s="28"/>
      <c r="C37" s="29"/>
      <c r="D37" s="12" t="s">
        <v>238</v>
      </c>
      <c r="E37" s="29" t="s">
        <v>13</v>
      </c>
      <c r="F37" s="34">
        <v>1967.36</v>
      </c>
      <c r="G37" s="33"/>
      <c r="H37" s="66"/>
    </row>
    <row r="38" spans="1:8" ht="24.95" customHeight="1">
      <c r="A38" s="67">
        <f>IF(F38&gt;0,MAX($A$11:A37)+1," ")</f>
        <v>20</v>
      </c>
      <c r="B38" s="28"/>
      <c r="C38" s="29"/>
      <c r="D38" s="12" t="s">
        <v>239</v>
      </c>
      <c r="E38" s="29" t="s">
        <v>13</v>
      </c>
      <c r="F38" s="34">
        <v>329.74</v>
      </c>
      <c r="G38" s="33"/>
      <c r="H38" s="66"/>
    </row>
    <row r="39" spans="1:8" ht="24.95" customHeight="1">
      <c r="A39" s="67">
        <f>IF(F39&gt;0,MAX($A$11:A38)+1," ")</f>
        <v>21</v>
      </c>
      <c r="B39" s="28"/>
      <c r="C39" s="29"/>
      <c r="D39" s="12" t="s">
        <v>240</v>
      </c>
      <c r="E39" s="29" t="s">
        <v>13</v>
      </c>
      <c r="F39" s="34">
        <v>207.62</v>
      </c>
      <c r="G39" s="33"/>
      <c r="H39" s="66"/>
    </row>
    <row r="40" spans="1:8" ht="24.95" customHeight="1">
      <c r="A40" s="67">
        <f>IF(F40&gt;0,MAX($A$11:A39)+1," ")</f>
        <v>22</v>
      </c>
      <c r="B40" s="28"/>
      <c r="C40" s="29"/>
      <c r="D40" s="12" t="s">
        <v>241</v>
      </c>
      <c r="E40" s="29" t="s">
        <v>13</v>
      </c>
      <c r="F40" s="34">
        <v>2299.33</v>
      </c>
      <c r="G40" s="33"/>
      <c r="H40" s="66"/>
    </row>
    <row r="41" spans="1:8" ht="24.95" customHeight="1">
      <c r="A41" s="67">
        <f>IF(F41&gt;0,MAX($A$11:A40)+1," ")</f>
        <v>23</v>
      </c>
      <c r="B41" s="28"/>
      <c r="C41" s="29"/>
      <c r="D41" s="12" t="s">
        <v>242</v>
      </c>
      <c r="E41" s="29" t="s">
        <v>13</v>
      </c>
      <c r="F41" s="34">
        <v>3001.72</v>
      </c>
      <c r="G41" s="33"/>
      <c r="H41" s="66"/>
    </row>
    <row r="42" spans="1:8" ht="24.95" customHeight="1">
      <c r="A42" s="67">
        <f>IF(F42&gt;0,MAX($A$11:A41)+1," ")</f>
        <v>24</v>
      </c>
      <c r="B42" s="28"/>
      <c r="C42" s="29"/>
      <c r="D42" s="36" t="s">
        <v>232</v>
      </c>
      <c r="E42" s="29" t="s">
        <v>15</v>
      </c>
      <c r="F42" s="34">
        <v>2248.08</v>
      </c>
      <c r="G42" s="33"/>
      <c r="H42" s="66"/>
    </row>
    <row r="43" spans="1:8" ht="24.95" customHeight="1">
      <c r="A43" s="67">
        <f>IF(F43&gt;0,MAX($A$11:A42)+1," ")</f>
        <v>25</v>
      </c>
      <c r="B43" s="28"/>
      <c r="C43" s="29"/>
      <c r="D43" s="36" t="s">
        <v>233</v>
      </c>
      <c r="E43" s="29" t="s">
        <v>15</v>
      </c>
      <c r="F43" s="34">
        <v>492.07</v>
      </c>
      <c r="G43" s="33"/>
      <c r="H43" s="66"/>
    </row>
    <row r="44" spans="1:8" ht="24.95" customHeight="1">
      <c r="A44" s="67">
        <f>IF(F44&gt;0,MAX($A$11:A43)+1," ")</f>
        <v>26</v>
      </c>
      <c r="B44" s="28"/>
      <c r="C44" s="29"/>
      <c r="D44" s="36" t="s">
        <v>216</v>
      </c>
      <c r="E44" s="29" t="s">
        <v>15</v>
      </c>
      <c r="F44" s="34">
        <v>3291.58</v>
      </c>
      <c r="G44" s="33"/>
      <c r="H44" s="66"/>
    </row>
    <row r="45" spans="1:8" ht="24.95" customHeight="1">
      <c r="A45" s="67">
        <f>IF(F45&gt;0,MAX($A$11:A44)+1," ")</f>
        <v>27</v>
      </c>
      <c r="B45" s="28"/>
      <c r="C45" s="29"/>
      <c r="D45" s="36" t="s">
        <v>234</v>
      </c>
      <c r="E45" s="29" t="s">
        <v>14</v>
      </c>
      <c r="F45" s="34">
        <v>4</v>
      </c>
      <c r="G45" s="33"/>
      <c r="H45" s="66"/>
    </row>
    <row r="46" spans="1:8" ht="24.95" customHeight="1">
      <c r="A46" s="67">
        <f>IF(F46&gt;0,MAX($A$11:A45)+1," ")</f>
        <v>28</v>
      </c>
      <c r="B46" s="28"/>
      <c r="C46" s="29"/>
      <c r="D46" s="36" t="s">
        <v>106</v>
      </c>
      <c r="E46" s="29" t="s">
        <v>13</v>
      </c>
      <c r="F46" s="34">
        <v>31.24</v>
      </c>
      <c r="G46" s="182"/>
      <c r="H46" s="66"/>
    </row>
    <row r="47" spans="1:8" ht="24.95" customHeight="1">
      <c r="A47" s="67">
        <f>IF(F47&gt;0,MAX($A$11:A46)+1," ")</f>
        <v>29</v>
      </c>
      <c r="B47" s="28"/>
      <c r="C47" s="29"/>
      <c r="D47" s="36" t="s">
        <v>228</v>
      </c>
      <c r="E47" s="29" t="s">
        <v>15</v>
      </c>
      <c r="F47" s="34">
        <v>367.38</v>
      </c>
      <c r="G47" s="33"/>
      <c r="H47" s="66"/>
    </row>
    <row r="48" spans="1:8" ht="24.95" customHeight="1">
      <c r="A48" s="67">
        <f>IF(F48&gt;0,MAX($A$11:A47)+1," ")</f>
        <v>30</v>
      </c>
      <c r="B48" s="28"/>
      <c r="C48" s="29"/>
      <c r="D48" s="36" t="s">
        <v>235</v>
      </c>
      <c r="E48" s="29" t="s">
        <v>15</v>
      </c>
      <c r="F48" s="34">
        <v>25.27</v>
      </c>
      <c r="G48" s="33"/>
      <c r="H48" s="66"/>
    </row>
    <row r="49" spans="1:8" ht="24.95" customHeight="1">
      <c r="A49" s="67">
        <f>IF(F49&gt;0,MAX($A$11:A48)+1," ")</f>
        <v>31</v>
      </c>
      <c r="B49" s="28"/>
      <c r="C49" s="29"/>
      <c r="D49" s="36" t="s">
        <v>104</v>
      </c>
      <c r="E49" s="29" t="s">
        <v>15</v>
      </c>
      <c r="F49" s="34">
        <f>867.45+62.99</f>
        <v>930.44</v>
      </c>
      <c r="G49" s="33"/>
      <c r="H49" s="66"/>
    </row>
    <row r="50" spans="1:8" ht="24.95" customHeight="1">
      <c r="A50" s="67">
        <f>IF(F50&gt;0,MAX($A$11:A49)+1," ")</f>
        <v>32</v>
      </c>
      <c r="B50" s="28"/>
      <c r="C50" s="29"/>
      <c r="D50" s="36" t="s">
        <v>214</v>
      </c>
      <c r="E50" s="29" t="s">
        <v>15</v>
      </c>
      <c r="F50" s="34">
        <v>98.78</v>
      </c>
      <c r="G50" s="33"/>
      <c r="H50" s="66"/>
    </row>
    <row r="51" spans="1:8" ht="24.95" customHeight="1">
      <c r="A51" s="67">
        <f>IF(F51&gt;0,MAX($A$11:A50)+1," ")</f>
        <v>33</v>
      </c>
      <c r="B51" s="28"/>
      <c r="C51" s="29"/>
      <c r="D51" s="36" t="s">
        <v>146</v>
      </c>
      <c r="E51" s="29" t="s">
        <v>13</v>
      </c>
      <c r="F51" s="34">
        <v>14021.6</v>
      </c>
      <c r="G51" s="33"/>
      <c r="H51" s="66"/>
    </row>
    <row r="52" spans="1:8" ht="24.95" customHeight="1">
      <c r="A52" s="67">
        <f>IF(F52&gt;0,MAX($A$11:A51)+1," ")</f>
        <v>34</v>
      </c>
      <c r="B52" s="28"/>
      <c r="C52" s="29"/>
      <c r="D52" s="36" t="s">
        <v>213</v>
      </c>
      <c r="E52" s="29" t="s">
        <v>14</v>
      </c>
      <c r="F52" s="34">
        <v>10</v>
      </c>
      <c r="G52" s="33"/>
      <c r="H52" s="66"/>
    </row>
    <row r="53" spans="1:8" ht="24.95" customHeight="1">
      <c r="A53" s="67">
        <f>IF(F53&gt;0,MAX($A$11:A52)+1," ")</f>
        <v>35</v>
      </c>
      <c r="B53" s="28"/>
      <c r="C53" s="29"/>
      <c r="D53" s="36" t="s">
        <v>102</v>
      </c>
      <c r="E53" s="29" t="s">
        <v>14</v>
      </c>
      <c r="F53" s="34">
        <v>189</v>
      </c>
      <c r="G53" s="33"/>
      <c r="H53" s="66"/>
    </row>
    <row r="54" spans="1:8" ht="24.95" customHeight="1">
      <c r="A54" s="67">
        <f>IF(F54&gt;0,MAX($A$11:A53)+1," ")</f>
        <v>36</v>
      </c>
      <c r="B54" s="28"/>
      <c r="C54" s="29"/>
      <c r="D54" s="36" t="s">
        <v>151</v>
      </c>
      <c r="E54" s="29" t="s">
        <v>14</v>
      </c>
      <c r="F54" s="34">
        <v>125</v>
      </c>
      <c r="G54" s="33"/>
      <c r="H54" s="66"/>
    </row>
    <row r="55" spans="1:8" ht="24.95" customHeight="1">
      <c r="A55" s="67">
        <f>IF(F55&gt;0,MAX($A$11:A54)+1," ")</f>
        <v>37</v>
      </c>
      <c r="B55" s="28"/>
      <c r="C55" s="34"/>
      <c r="D55" s="36" t="s">
        <v>217</v>
      </c>
      <c r="E55" s="29" t="s">
        <v>14</v>
      </c>
      <c r="F55" s="34">
        <v>1</v>
      </c>
      <c r="G55" s="33"/>
      <c r="H55" s="66"/>
    </row>
    <row r="56" spans="1:8" ht="24.95" customHeight="1">
      <c r="A56" s="67">
        <f>IF(F56&gt;0,MAX($A$11:A55)+1," ")</f>
        <v>38</v>
      </c>
      <c r="B56" s="28"/>
      <c r="C56" s="25"/>
      <c r="D56" s="36" t="s">
        <v>218</v>
      </c>
      <c r="E56" s="29" t="s">
        <v>15</v>
      </c>
      <c r="F56" s="25">
        <v>52.56</v>
      </c>
      <c r="G56" s="38"/>
      <c r="H56" s="66"/>
    </row>
    <row r="57" spans="1:8" s="3" customFormat="1">
      <c r="A57" s="63" t="str">
        <f>IF(F57&gt;0,MAX($A$11:A56)+1," ")</f>
        <v xml:space="preserve"> </v>
      </c>
      <c r="B57" s="20" t="s">
        <v>432</v>
      </c>
      <c r="C57" s="21" t="s">
        <v>16</v>
      </c>
      <c r="D57" s="244" t="s">
        <v>17</v>
      </c>
      <c r="E57" s="244"/>
      <c r="F57" s="244"/>
      <c r="G57" s="244"/>
      <c r="H57" s="245"/>
    </row>
    <row r="58" spans="1:8" ht="12.75">
      <c r="A58" s="64" t="str">
        <f>IF(F58&gt;0,MAX($A$11:A57)+1," ")</f>
        <v xml:space="preserve"> </v>
      </c>
      <c r="B58" s="22" t="s">
        <v>8</v>
      </c>
      <c r="C58" s="19" t="s">
        <v>144</v>
      </c>
      <c r="D58" s="234" t="s">
        <v>169</v>
      </c>
      <c r="E58" s="234"/>
      <c r="F58" s="234"/>
      <c r="G58" s="234"/>
      <c r="H58" s="235"/>
    </row>
    <row r="59" spans="1:8" ht="24.95" customHeight="1">
      <c r="A59" s="65">
        <f>IF(F59&gt;0,MAX($A$11:A58)+1," ")</f>
        <v>39</v>
      </c>
      <c r="B59" s="23"/>
      <c r="C59" s="24"/>
      <c r="D59" s="12" t="s">
        <v>149</v>
      </c>
      <c r="E59" s="24" t="s">
        <v>18</v>
      </c>
      <c r="F59" s="25">
        <v>121497.8</v>
      </c>
      <c r="G59" s="38"/>
      <c r="H59" s="66"/>
    </row>
    <row r="60" spans="1:8" ht="24.95" customHeight="1">
      <c r="A60" s="65">
        <f>IF(F60&gt;0,MAX($A$11:A59)+1," ")</f>
        <v>40</v>
      </c>
      <c r="B60" s="23"/>
      <c r="C60" s="24"/>
      <c r="D60" s="12" t="s">
        <v>159</v>
      </c>
      <c r="E60" s="24" t="s">
        <v>18</v>
      </c>
      <c r="F60" s="25">
        <v>7701.9</v>
      </c>
      <c r="G60" s="38"/>
      <c r="H60" s="66"/>
    </row>
    <row r="61" spans="1:8" ht="12.75">
      <c r="A61" s="64" t="str">
        <f>IF(F61&gt;0,MAX($A$11:A60)+1," ")</f>
        <v xml:space="preserve"> </v>
      </c>
      <c r="B61" s="22" t="s">
        <v>8</v>
      </c>
      <c r="C61" s="19" t="s">
        <v>125</v>
      </c>
      <c r="D61" s="234" t="s">
        <v>126</v>
      </c>
      <c r="E61" s="234"/>
      <c r="F61" s="234"/>
      <c r="G61" s="234"/>
      <c r="H61" s="235"/>
    </row>
    <row r="62" spans="1:8" ht="24.95" customHeight="1">
      <c r="A62" s="154">
        <f>IF(F62&gt;0,MAX($A$11:A61)+1," ")</f>
        <v>41</v>
      </c>
      <c r="B62" s="160"/>
      <c r="C62" s="141"/>
      <c r="D62" s="142" t="s">
        <v>98</v>
      </c>
      <c r="E62" s="141" t="s">
        <v>18</v>
      </c>
      <c r="F62" s="143">
        <v>11045.96</v>
      </c>
      <c r="G62" s="38"/>
      <c r="H62" s="66"/>
    </row>
    <row r="63" spans="1:8" ht="24.95" customHeight="1">
      <c r="A63" s="64" t="str">
        <f>IF(F63&gt;0,MAX($A$11:A62)+1," ")</f>
        <v xml:space="preserve"> </v>
      </c>
      <c r="B63" s="22" t="s">
        <v>8</v>
      </c>
      <c r="C63" s="19" t="s">
        <v>145</v>
      </c>
      <c r="D63" s="234" t="s">
        <v>59</v>
      </c>
      <c r="E63" s="234"/>
      <c r="F63" s="234"/>
      <c r="G63" s="234"/>
      <c r="H63" s="235"/>
    </row>
    <row r="64" spans="1:8" ht="24.95" customHeight="1">
      <c r="A64" s="65">
        <v>42</v>
      </c>
      <c r="B64" s="23"/>
      <c r="C64" s="24"/>
      <c r="D64" s="12" t="s">
        <v>150</v>
      </c>
      <c r="E64" s="24" t="s">
        <v>18</v>
      </c>
      <c r="F64" s="25">
        <v>14403.28</v>
      </c>
      <c r="G64" s="38"/>
      <c r="H64" s="66"/>
    </row>
    <row r="65" spans="1:8" ht="24.95" customHeight="1">
      <c r="A65" s="65">
        <v>43</v>
      </c>
      <c r="B65" s="23"/>
      <c r="C65" s="24"/>
      <c r="D65" s="12" t="s">
        <v>108</v>
      </c>
      <c r="E65" s="24" t="s">
        <v>18</v>
      </c>
      <c r="F65" s="25">
        <v>7701.9</v>
      </c>
      <c r="G65" s="38"/>
      <c r="H65" s="66"/>
    </row>
    <row r="66" spans="1:8" s="3" customFormat="1">
      <c r="A66" s="63" t="str">
        <f>IF(F66&gt;0,MAX($A$11:A65)+1," ")</f>
        <v xml:space="preserve"> </v>
      </c>
      <c r="B66" s="20" t="s">
        <v>432</v>
      </c>
      <c r="C66" s="21" t="s">
        <v>19</v>
      </c>
      <c r="D66" s="244" t="s">
        <v>20</v>
      </c>
      <c r="E66" s="244"/>
      <c r="F66" s="244"/>
      <c r="G66" s="244"/>
      <c r="H66" s="245"/>
    </row>
    <row r="67" spans="1:8" ht="12.75">
      <c r="A67" s="64" t="str">
        <f>IF(F67&gt;0,MAX($A$11:A66)+1," ")</f>
        <v xml:space="preserve"> </v>
      </c>
      <c r="B67" s="22" t="s">
        <v>21</v>
      </c>
      <c r="C67" s="19" t="s">
        <v>60</v>
      </c>
      <c r="D67" s="234" t="s">
        <v>230</v>
      </c>
      <c r="E67" s="234"/>
      <c r="F67" s="234"/>
      <c r="G67" s="234"/>
      <c r="H67" s="235"/>
    </row>
    <row r="68" spans="1:8" ht="24.95" customHeight="1">
      <c r="A68" s="65">
        <f>IF(F68&gt;0,MAX($A$11:A67)+1," ")</f>
        <v>44</v>
      </c>
      <c r="B68" s="23"/>
      <c r="C68" s="24"/>
      <c r="D68" s="12" t="s">
        <v>161</v>
      </c>
      <c r="E68" s="24" t="s">
        <v>15</v>
      </c>
      <c r="F68" s="25">
        <v>181</v>
      </c>
      <c r="G68" s="38"/>
      <c r="H68" s="66"/>
    </row>
    <row r="69" spans="1:8" ht="12.75">
      <c r="A69" s="65">
        <f>IF(F69&gt;0,MAX($A$11:A68)+1," ")</f>
        <v>45</v>
      </c>
      <c r="B69" s="23"/>
      <c r="C69" s="24"/>
      <c r="D69" s="12" t="s">
        <v>177</v>
      </c>
      <c r="E69" s="24" t="s">
        <v>15</v>
      </c>
      <c r="F69" s="25">
        <v>15</v>
      </c>
      <c r="G69" s="38"/>
      <c r="H69" s="66"/>
    </row>
    <row r="70" spans="1:8" ht="25.5">
      <c r="A70" s="169">
        <f>IF(F70&gt;0,MAX($A$11:A69)+1," ")</f>
        <v>46</v>
      </c>
      <c r="B70" s="183"/>
      <c r="C70" s="184"/>
      <c r="D70" s="185" t="s">
        <v>225</v>
      </c>
      <c r="E70" s="184" t="s">
        <v>15</v>
      </c>
      <c r="F70" s="186">
        <v>138.5</v>
      </c>
      <c r="G70" s="187"/>
      <c r="H70" s="188"/>
    </row>
    <row r="71" spans="1:8" ht="12.75">
      <c r="A71" s="65">
        <f>IF(F71&gt;0,MAX($A$11:A70)+1," ")</f>
        <v>47</v>
      </c>
      <c r="B71" s="23"/>
      <c r="C71" s="24"/>
      <c r="D71" s="12" t="s">
        <v>178</v>
      </c>
      <c r="E71" s="24" t="s">
        <v>15</v>
      </c>
      <c r="F71" s="25">
        <v>92.25</v>
      </c>
      <c r="G71" s="38"/>
      <c r="H71" s="66"/>
    </row>
    <row r="72" spans="1:8" ht="24.95" customHeight="1">
      <c r="A72" s="65">
        <f>IF(F72&gt;0,MAX($A$11:A71)+1," ")</f>
        <v>48</v>
      </c>
      <c r="B72" s="23"/>
      <c r="C72" s="24"/>
      <c r="D72" s="12" t="s">
        <v>224</v>
      </c>
      <c r="E72" s="24" t="s">
        <v>14</v>
      </c>
      <c r="F72" s="25">
        <v>4</v>
      </c>
      <c r="G72" s="38"/>
      <c r="H72" s="68"/>
    </row>
    <row r="73" spans="1:8" s="3" customFormat="1" ht="15">
      <c r="A73" s="64" t="str">
        <f>IF(F73&gt;0,MAX($A$11:A72)+1," ")</f>
        <v xml:space="preserve"> </v>
      </c>
      <c r="B73" s="22" t="s">
        <v>21</v>
      </c>
      <c r="C73" s="19" t="s">
        <v>504</v>
      </c>
      <c r="D73" s="234" t="s">
        <v>505</v>
      </c>
      <c r="E73" s="234"/>
      <c r="F73" s="234"/>
      <c r="G73" s="234"/>
      <c r="H73" s="235"/>
    </row>
    <row r="74" spans="1:8" ht="25.5">
      <c r="A74" s="189" t="s">
        <v>503</v>
      </c>
      <c r="B74" s="190"/>
      <c r="C74" s="191"/>
      <c r="D74" s="192" t="s">
        <v>507</v>
      </c>
      <c r="E74" s="191" t="s">
        <v>15</v>
      </c>
      <c r="F74" s="193">
        <v>138.5</v>
      </c>
      <c r="G74" s="194"/>
      <c r="H74" s="195"/>
    </row>
    <row r="75" spans="1:8" s="3" customFormat="1">
      <c r="A75" s="63" t="str">
        <f>IF(F75&gt;0,MAX($A$11:A72)+1," ")</f>
        <v xml:space="preserve"> </v>
      </c>
      <c r="B75" s="20" t="s">
        <v>432</v>
      </c>
      <c r="C75" s="21" t="s">
        <v>22</v>
      </c>
      <c r="D75" s="244" t="s">
        <v>23</v>
      </c>
      <c r="E75" s="244"/>
      <c r="F75" s="244"/>
      <c r="G75" s="244"/>
      <c r="H75" s="245"/>
    </row>
    <row r="76" spans="1:8" ht="12.75">
      <c r="A76" s="64" t="str">
        <f>IF(F76&gt;0,MAX($A$11:A75)+1," ")</f>
        <v xml:space="preserve"> </v>
      </c>
      <c r="B76" s="22" t="s">
        <v>24</v>
      </c>
      <c r="C76" s="19" t="s">
        <v>25</v>
      </c>
      <c r="D76" s="234" t="s">
        <v>134</v>
      </c>
      <c r="E76" s="234"/>
      <c r="F76" s="234"/>
      <c r="G76" s="234"/>
      <c r="H76" s="235"/>
    </row>
    <row r="77" spans="1:8" ht="38.25">
      <c r="A77" s="65">
        <f>IF(F77&gt;0,MAX($A$11:A76)+1," ")</f>
        <v>49</v>
      </c>
      <c r="B77" s="23"/>
      <c r="C77" s="24"/>
      <c r="D77" s="13" t="s">
        <v>109</v>
      </c>
      <c r="E77" s="24" t="s">
        <v>13</v>
      </c>
      <c r="F77" s="25">
        <v>109781.3</v>
      </c>
      <c r="G77" s="38"/>
      <c r="H77" s="66"/>
    </row>
    <row r="78" spans="1:8" ht="25.5">
      <c r="A78" s="65">
        <f>IF(F78&gt;0,MAX($A$11:A77)+1," ")</f>
        <v>50</v>
      </c>
      <c r="B78" s="23"/>
      <c r="C78" s="24"/>
      <c r="D78" s="13" t="s">
        <v>110</v>
      </c>
      <c r="E78" s="24" t="s">
        <v>13</v>
      </c>
      <c r="F78" s="25">
        <v>60087.63</v>
      </c>
      <c r="G78" s="38"/>
      <c r="H78" s="66"/>
    </row>
    <row r="79" spans="1:8" ht="12.75">
      <c r="A79" s="64" t="str">
        <f>IF(F79&gt;0,MAX($A$11:A78)+1," ")</f>
        <v xml:space="preserve"> </v>
      </c>
      <c r="B79" s="22" t="s">
        <v>24</v>
      </c>
      <c r="C79" s="19" t="s">
        <v>127</v>
      </c>
      <c r="D79" s="234" t="s">
        <v>128</v>
      </c>
      <c r="E79" s="234"/>
      <c r="F79" s="234"/>
      <c r="G79" s="234"/>
      <c r="H79" s="235"/>
    </row>
    <row r="80" spans="1:8" ht="24.75" customHeight="1">
      <c r="A80" s="65">
        <f>IF(F80&gt;0,MAX($A$11:A79)+1," ")</f>
        <v>51</v>
      </c>
      <c r="B80" s="40"/>
      <c r="C80" s="17"/>
      <c r="D80" s="13" t="s">
        <v>174</v>
      </c>
      <c r="E80" s="24" t="s">
        <v>13</v>
      </c>
      <c r="F80" s="25">
        <v>79958.62</v>
      </c>
      <c r="G80" s="41"/>
      <c r="H80" s="66"/>
    </row>
    <row r="81" spans="1:8" ht="12.75">
      <c r="A81" s="64" t="str">
        <f>IF(F81&gt;0,MAX($A$11:A80)+1," ")</f>
        <v xml:space="preserve"> </v>
      </c>
      <c r="B81" s="22" t="s">
        <v>24</v>
      </c>
      <c r="C81" s="19" t="s">
        <v>26</v>
      </c>
      <c r="D81" s="234" t="s">
        <v>76</v>
      </c>
      <c r="E81" s="234"/>
      <c r="F81" s="234"/>
      <c r="G81" s="234"/>
      <c r="H81" s="235"/>
    </row>
    <row r="82" spans="1:8" ht="25.5">
      <c r="A82" s="65">
        <f>IF(F82&gt;0,MAX($A$11:A81)+1," ")</f>
        <v>52</v>
      </c>
      <c r="B82" s="23"/>
      <c r="C82" s="24"/>
      <c r="D82" s="13" t="s">
        <v>179</v>
      </c>
      <c r="E82" s="24" t="s">
        <v>13</v>
      </c>
      <c r="F82" s="25">
        <v>1791.18</v>
      </c>
      <c r="G82" s="38"/>
      <c r="H82" s="66"/>
    </row>
    <row r="83" spans="1:8" ht="25.5">
      <c r="A83" s="196">
        <f>IF(F83&gt;0,MAX($A$11:A82)+1," ")</f>
        <v>53</v>
      </c>
      <c r="B83" s="197"/>
      <c r="C83" s="17"/>
      <c r="D83" s="198" t="s">
        <v>546</v>
      </c>
      <c r="E83" s="17" t="s">
        <v>13</v>
      </c>
      <c r="F83" s="25">
        <v>18378</v>
      </c>
      <c r="G83" s="38"/>
      <c r="H83" s="66"/>
    </row>
    <row r="84" spans="1:8" ht="12.75">
      <c r="A84" s="64" t="str">
        <f>IF(F84&gt;0,MAX($A$11:A83)+1," ")</f>
        <v xml:space="preserve"> </v>
      </c>
      <c r="B84" s="22" t="s">
        <v>24</v>
      </c>
      <c r="C84" s="19" t="s">
        <v>129</v>
      </c>
      <c r="D84" s="234" t="s">
        <v>130</v>
      </c>
      <c r="E84" s="234"/>
      <c r="F84" s="234"/>
      <c r="G84" s="234"/>
      <c r="H84" s="235"/>
    </row>
    <row r="85" spans="1:8" ht="24.75" customHeight="1">
      <c r="A85" s="196">
        <f>IF(F85&gt;0,MAX($A$11:A84)+1," ")</f>
        <v>54</v>
      </c>
      <c r="B85" s="199"/>
      <c r="C85" s="17"/>
      <c r="D85" s="198" t="s">
        <v>180</v>
      </c>
      <c r="E85" s="17" t="s">
        <v>13</v>
      </c>
      <c r="F85" s="25">
        <v>63883.19</v>
      </c>
      <c r="G85" s="41"/>
      <c r="H85" s="66"/>
    </row>
    <row r="86" spans="1:8" ht="24.75" customHeight="1">
      <c r="A86" s="196">
        <f>IF(F86&gt;0,MAX($A$11:A85)+1," ")</f>
        <v>55</v>
      </c>
      <c r="B86" s="199"/>
      <c r="C86" s="17"/>
      <c r="D86" s="198" t="s">
        <v>181</v>
      </c>
      <c r="E86" s="17" t="s">
        <v>13</v>
      </c>
      <c r="F86" s="25">
        <v>37059.800000000003</v>
      </c>
      <c r="G86" s="41"/>
      <c r="H86" s="66"/>
    </row>
    <row r="87" spans="1:8" ht="24.75" customHeight="1">
      <c r="A87" s="65">
        <f>IF(F87&gt;0,MAX($A$11:A86)+1," ")</f>
        <v>56</v>
      </c>
      <c r="B87" s="40"/>
      <c r="C87" s="17"/>
      <c r="D87" s="13" t="s">
        <v>223</v>
      </c>
      <c r="E87" s="24" t="s">
        <v>13</v>
      </c>
      <c r="F87" s="25">
        <v>12242.89</v>
      </c>
      <c r="G87" s="41"/>
      <c r="H87" s="66"/>
    </row>
    <row r="88" spans="1:8" ht="24.75" customHeight="1">
      <c r="A88" s="65">
        <f>IF(F88&gt;0,MAX($A$11:A87)+1," ")</f>
        <v>57</v>
      </c>
      <c r="B88" s="40"/>
      <c r="C88" s="17"/>
      <c r="D88" s="13" t="s">
        <v>182</v>
      </c>
      <c r="E88" s="24" t="s">
        <v>13</v>
      </c>
      <c r="F88" s="25">
        <v>423.03</v>
      </c>
      <c r="G88" s="41"/>
      <c r="H88" s="66"/>
    </row>
    <row r="89" spans="1:8" ht="12.75">
      <c r="A89" s="64" t="str">
        <f>IF(F89&gt;0,MAX($A$11:A88)+1," ")</f>
        <v xml:space="preserve"> </v>
      </c>
      <c r="B89" s="22" t="s">
        <v>24</v>
      </c>
      <c r="C89" s="19" t="s">
        <v>27</v>
      </c>
      <c r="D89" s="234" t="s">
        <v>78</v>
      </c>
      <c r="E89" s="234"/>
      <c r="F89" s="234"/>
      <c r="G89" s="234"/>
      <c r="H89" s="235"/>
    </row>
    <row r="90" spans="1:8" ht="24.75" customHeight="1">
      <c r="A90" s="196">
        <f>IF(F90&gt;0,MAX($A$11:A89)+1," ")</f>
        <v>58</v>
      </c>
      <c r="B90" s="199"/>
      <c r="C90" s="17"/>
      <c r="D90" s="198" t="s">
        <v>185</v>
      </c>
      <c r="E90" s="17" t="s">
        <v>13</v>
      </c>
      <c r="F90" s="25">
        <v>72459.7</v>
      </c>
      <c r="G90" s="41"/>
      <c r="H90" s="66"/>
    </row>
    <row r="91" spans="1:8" ht="12.75">
      <c r="A91" s="64" t="str">
        <f>IF(F91&gt;0,MAX($A$11:A90)+1," ")</f>
        <v xml:space="preserve"> </v>
      </c>
      <c r="B91" s="22" t="s">
        <v>24</v>
      </c>
      <c r="C91" s="19" t="s">
        <v>61</v>
      </c>
      <c r="D91" s="234" t="s">
        <v>82</v>
      </c>
      <c r="E91" s="234"/>
      <c r="F91" s="234"/>
      <c r="G91" s="234"/>
      <c r="H91" s="235"/>
    </row>
    <row r="92" spans="1:8" ht="24.75" customHeight="1">
      <c r="A92" s="65">
        <f>IF(F92&gt;0,MAX($A$11:A91)+1," ")</f>
        <v>59</v>
      </c>
      <c r="B92" s="40"/>
      <c r="C92" s="17"/>
      <c r="D92" s="13" t="s">
        <v>184</v>
      </c>
      <c r="E92" s="24" t="s">
        <v>13</v>
      </c>
      <c r="F92" s="25">
        <v>9940.7900000000009</v>
      </c>
      <c r="G92" s="41"/>
      <c r="H92" s="66"/>
    </row>
    <row r="93" spans="1:8" ht="24.75" customHeight="1">
      <c r="A93" s="65">
        <f>IF(F93&gt;0,MAX($A$11:A92)+1," ")</f>
        <v>60</v>
      </c>
      <c r="B93" s="40"/>
      <c r="C93" s="17"/>
      <c r="D93" s="13" t="s">
        <v>183</v>
      </c>
      <c r="E93" s="24" t="s">
        <v>13</v>
      </c>
      <c r="F93" s="25">
        <v>43869.33</v>
      </c>
      <c r="G93" s="41"/>
      <c r="H93" s="66"/>
    </row>
    <row r="94" spans="1:8" s="8" customFormat="1" ht="12.75">
      <c r="A94" s="64" t="str">
        <f>IF(F94&gt;0,MAX($A$11:A93)+1," ")</f>
        <v xml:space="preserve"> </v>
      </c>
      <c r="B94" s="22" t="s">
        <v>24</v>
      </c>
      <c r="C94" s="19" t="s">
        <v>131</v>
      </c>
      <c r="D94" s="234" t="s">
        <v>28</v>
      </c>
      <c r="E94" s="234"/>
      <c r="F94" s="234"/>
      <c r="G94" s="234"/>
      <c r="H94" s="235"/>
    </row>
    <row r="95" spans="1:8" s="8" customFormat="1" ht="12.75">
      <c r="A95" s="65">
        <f>IF(F95&gt;0,MAX($A$11:A94)+1," ")</f>
        <v>61</v>
      </c>
      <c r="B95" s="40"/>
      <c r="C95" s="17"/>
      <c r="D95" s="13" t="s">
        <v>237</v>
      </c>
      <c r="E95" s="24" t="s">
        <v>13</v>
      </c>
      <c r="F95" s="25">
        <v>966.19</v>
      </c>
      <c r="G95" s="41"/>
      <c r="H95" s="66"/>
    </row>
    <row r="96" spans="1:8" s="8" customFormat="1" ht="12.75">
      <c r="A96" s="64" t="str">
        <f>IF(F96&gt;0,MAX($A$11:A95)+1," ")</f>
        <v xml:space="preserve"> </v>
      </c>
      <c r="B96" s="22" t="s">
        <v>24</v>
      </c>
      <c r="C96" s="35" t="s">
        <v>194</v>
      </c>
      <c r="D96" s="234" t="s">
        <v>195</v>
      </c>
      <c r="E96" s="234"/>
      <c r="F96" s="234"/>
      <c r="G96" s="234"/>
      <c r="H96" s="235"/>
    </row>
    <row r="97" spans="1:8" s="8" customFormat="1" ht="24.75" customHeight="1">
      <c r="A97" s="196">
        <f>IF(F97&gt;0,MAX($A$11:A96)+1," ")</f>
        <v>62</v>
      </c>
      <c r="B97" s="199"/>
      <c r="C97" s="17"/>
      <c r="D97" s="198" t="s">
        <v>196</v>
      </c>
      <c r="E97" s="17" t="s">
        <v>13</v>
      </c>
      <c r="F97" s="25">
        <v>49294.51</v>
      </c>
      <c r="G97" s="41"/>
      <c r="H97" s="66"/>
    </row>
    <row r="98" spans="1:8" s="3" customFormat="1">
      <c r="A98" s="63" t="str">
        <f>IF(F98&gt;0,MAX($A$11:A97)+1," ")</f>
        <v xml:space="preserve"> </v>
      </c>
      <c r="B98" s="20" t="s">
        <v>432</v>
      </c>
      <c r="C98" s="21" t="s">
        <v>29</v>
      </c>
      <c r="D98" s="244" t="s">
        <v>30</v>
      </c>
      <c r="E98" s="244"/>
      <c r="F98" s="244"/>
      <c r="G98" s="244"/>
      <c r="H98" s="245"/>
    </row>
    <row r="99" spans="1:8" ht="12.75">
      <c r="A99" s="64" t="str">
        <f>IF(F99&gt;0,MAX($A$11:A98)+1," ")</f>
        <v xml:space="preserve"> </v>
      </c>
      <c r="B99" s="22" t="s">
        <v>24</v>
      </c>
      <c r="C99" s="19" t="s">
        <v>31</v>
      </c>
      <c r="D99" s="234" t="s">
        <v>72</v>
      </c>
      <c r="E99" s="234"/>
      <c r="F99" s="234"/>
      <c r="G99" s="234"/>
      <c r="H99" s="235"/>
    </row>
    <row r="100" spans="1:8" ht="25.5">
      <c r="A100" s="65">
        <f>IF(F100&gt;0,MAX($A$11:A99)+1," ")</f>
        <v>63</v>
      </c>
      <c r="B100" s="23"/>
      <c r="C100" s="24"/>
      <c r="D100" s="13" t="s">
        <v>152</v>
      </c>
      <c r="E100" s="24" t="s">
        <v>13</v>
      </c>
      <c r="F100" s="25">
        <v>966.17</v>
      </c>
      <c r="G100" s="41"/>
      <c r="H100" s="66"/>
    </row>
    <row r="101" spans="1:8" ht="12.75" customHeight="1">
      <c r="A101" s="64" t="str">
        <f>IF(F101&gt;0,MAX($A$11:A100)+1," ")</f>
        <v xml:space="preserve"> </v>
      </c>
      <c r="B101" s="22" t="s">
        <v>24</v>
      </c>
      <c r="C101" s="19" t="s">
        <v>171</v>
      </c>
      <c r="D101" s="234" t="s">
        <v>153</v>
      </c>
      <c r="E101" s="234"/>
      <c r="F101" s="234"/>
      <c r="G101" s="234"/>
      <c r="H101" s="235"/>
    </row>
    <row r="102" spans="1:8" ht="26.25" customHeight="1">
      <c r="A102" s="65">
        <f>IF(F102&gt;0,MAX($A$11:A101)+1," ")</f>
        <v>64</v>
      </c>
      <c r="B102" s="40"/>
      <c r="C102" s="24"/>
      <c r="D102" s="13" t="s">
        <v>186</v>
      </c>
      <c r="E102" s="24" t="s">
        <v>13</v>
      </c>
      <c r="F102" s="25">
        <v>2657.14</v>
      </c>
      <c r="G102" s="42"/>
      <c r="H102" s="66"/>
    </row>
    <row r="103" spans="1:8" ht="26.25" customHeight="1">
      <c r="A103" s="65">
        <f>IF(F103&gt;0,MAX($A$11:A102)+1," ")</f>
        <v>65</v>
      </c>
      <c r="B103" s="40"/>
      <c r="C103" s="24"/>
      <c r="D103" s="13" t="s">
        <v>187</v>
      </c>
      <c r="E103" s="24" t="s">
        <v>13</v>
      </c>
      <c r="F103" s="25">
        <v>42662.12</v>
      </c>
      <c r="G103" s="42"/>
      <c r="H103" s="66"/>
    </row>
    <row r="104" spans="1:8" ht="26.25" customHeight="1">
      <c r="A104" s="65">
        <f>IF(F104&gt;0,MAX($A$11:A103)+1," ")</f>
        <v>66</v>
      </c>
      <c r="B104" s="40"/>
      <c r="C104" s="24"/>
      <c r="D104" s="13" t="s">
        <v>188</v>
      </c>
      <c r="E104" s="24" t="s">
        <v>13</v>
      </c>
      <c r="F104" s="25">
        <v>9581.82</v>
      </c>
      <c r="G104" s="42"/>
      <c r="H104" s="66"/>
    </row>
    <row r="105" spans="1:8" ht="26.25" customHeight="1">
      <c r="A105" s="65">
        <f>IF(F105&gt;0,MAX($A$11:A104)+1," ")</f>
        <v>67</v>
      </c>
      <c r="B105" s="40"/>
      <c r="C105" s="24"/>
      <c r="D105" s="13" t="s">
        <v>189</v>
      </c>
      <c r="E105" s="24" t="s">
        <v>13</v>
      </c>
      <c r="F105" s="25">
        <v>398.35</v>
      </c>
      <c r="G105" s="42"/>
      <c r="H105" s="66"/>
    </row>
    <row r="106" spans="1:8" ht="26.25" customHeight="1">
      <c r="A106" s="65">
        <f>IF(F106&gt;0,MAX($A$11:A105)+1," ")</f>
        <v>68</v>
      </c>
      <c r="B106" s="40"/>
      <c r="C106" s="24"/>
      <c r="D106" s="13" t="s">
        <v>190</v>
      </c>
      <c r="E106" s="24" t="s">
        <v>13</v>
      </c>
      <c r="F106" s="25">
        <v>2499</v>
      </c>
      <c r="G106" s="42"/>
      <c r="H106" s="66"/>
    </row>
    <row r="107" spans="1:8" ht="15.75" customHeight="1">
      <c r="A107" s="64" t="str">
        <f>IF(F107&gt;0,MAX($A$11:A106)+1," ")</f>
        <v xml:space="preserve"> </v>
      </c>
      <c r="B107" s="22" t="s">
        <v>24</v>
      </c>
      <c r="C107" s="19" t="s">
        <v>81</v>
      </c>
      <c r="D107" s="234" t="s">
        <v>154</v>
      </c>
      <c r="E107" s="234"/>
      <c r="F107" s="234"/>
      <c r="G107" s="234"/>
      <c r="H107" s="235"/>
    </row>
    <row r="108" spans="1:8" ht="26.25" customHeight="1">
      <c r="A108" s="65">
        <f>IF(F108&gt;0,MAX($A$11:A107)+1," ")</f>
        <v>69</v>
      </c>
      <c r="B108" s="40"/>
      <c r="C108" s="24"/>
      <c r="D108" s="13" t="s">
        <v>191</v>
      </c>
      <c r="E108" s="24" t="s">
        <v>13</v>
      </c>
      <c r="F108" s="25">
        <v>2840.36</v>
      </c>
      <c r="G108" s="42"/>
      <c r="H108" s="66"/>
    </row>
    <row r="109" spans="1:8" ht="26.25" customHeight="1">
      <c r="A109" s="65">
        <f>IF(F109&gt;0,MAX($A$11:A108)+1," ")</f>
        <v>70</v>
      </c>
      <c r="B109" s="40"/>
      <c r="C109" s="24"/>
      <c r="D109" s="13" t="s">
        <v>192</v>
      </c>
      <c r="E109" s="24" t="s">
        <v>13</v>
      </c>
      <c r="F109" s="25">
        <v>2657.14</v>
      </c>
      <c r="G109" s="42"/>
      <c r="H109" s="66"/>
    </row>
    <row r="110" spans="1:8" ht="12.75">
      <c r="A110" s="64" t="str">
        <f>IF(F110&gt;0,MAX($A$11:A109)+1," ")</f>
        <v xml:space="preserve"> </v>
      </c>
      <c r="B110" s="22" t="s">
        <v>24</v>
      </c>
      <c r="C110" s="19" t="s">
        <v>32</v>
      </c>
      <c r="D110" s="234" t="s">
        <v>170</v>
      </c>
      <c r="E110" s="234"/>
      <c r="F110" s="234"/>
      <c r="G110" s="234"/>
      <c r="H110" s="235"/>
    </row>
    <row r="111" spans="1:8" ht="25.5" customHeight="1">
      <c r="A111" s="65">
        <f>IF(F111&gt;0,MAX($A$11:A110)+1," ")</f>
        <v>71</v>
      </c>
      <c r="B111" s="40"/>
      <c r="C111" s="24"/>
      <c r="D111" s="13" t="s">
        <v>193</v>
      </c>
      <c r="E111" s="24" t="s">
        <v>13</v>
      </c>
      <c r="F111" s="25">
        <v>16023.73</v>
      </c>
      <c r="G111" s="42"/>
      <c r="H111" s="66"/>
    </row>
    <row r="112" spans="1:8" ht="25.5" customHeight="1">
      <c r="A112" s="65">
        <f>IF(F112&gt;0,MAX($A$11:A111)+1," ")</f>
        <v>72</v>
      </c>
      <c r="B112" s="40"/>
      <c r="C112" s="24"/>
      <c r="D112" s="13" t="s">
        <v>220</v>
      </c>
      <c r="E112" s="24" t="s">
        <v>13</v>
      </c>
      <c r="F112" s="25">
        <v>35090.43</v>
      </c>
      <c r="G112" s="42"/>
      <c r="H112" s="66"/>
    </row>
    <row r="113" spans="1:9" ht="12.75">
      <c r="A113" s="64" t="str">
        <f>IF(F113&gt;0,MAX($A$11:A112)+1," ")</f>
        <v xml:space="preserve"> </v>
      </c>
      <c r="B113" s="22" t="s">
        <v>24</v>
      </c>
      <c r="C113" s="19" t="s">
        <v>33</v>
      </c>
      <c r="D113" s="234" t="s">
        <v>73</v>
      </c>
      <c r="E113" s="234"/>
      <c r="F113" s="234"/>
      <c r="G113" s="234"/>
      <c r="H113" s="235"/>
    </row>
    <row r="114" spans="1:9" ht="26.25" customHeight="1">
      <c r="A114" s="65">
        <f>IF(F114&gt;0,MAX($A$11:A113)+1," ")</f>
        <v>73</v>
      </c>
      <c r="B114" s="40"/>
      <c r="C114" s="24"/>
      <c r="D114" s="13" t="s">
        <v>244</v>
      </c>
      <c r="E114" s="24" t="s">
        <v>13</v>
      </c>
      <c r="F114" s="25">
        <v>3824.25</v>
      </c>
      <c r="G114" s="42"/>
      <c r="H114" s="66"/>
    </row>
    <row r="115" spans="1:9" ht="26.25" customHeight="1">
      <c r="A115" s="65">
        <f>IF(F115&gt;0,MAX($A$11:A114)+1," ")</f>
        <v>74</v>
      </c>
      <c r="B115" s="40"/>
      <c r="C115" s="24"/>
      <c r="D115" s="13" t="s">
        <v>243</v>
      </c>
      <c r="E115" s="24" t="s">
        <v>13</v>
      </c>
      <c r="F115" s="25">
        <v>1791.18</v>
      </c>
      <c r="G115" s="42"/>
      <c r="H115" s="66"/>
    </row>
    <row r="116" spans="1:9" ht="26.25" customHeight="1">
      <c r="A116" s="65">
        <f>IF(F116&gt;0,MAX($A$11:A115)+1," ")</f>
        <v>75</v>
      </c>
      <c r="B116" s="40"/>
      <c r="C116" s="24"/>
      <c r="D116" s="13" t="s">
        <v>111</v>
      </c>
      <c r="E116" s="24" t="s">
        <v>15</v>
      </c>
      <c r="F116" s="25">
        <v>182.17</v>
      </c>
      <c r="G116" s="33"/>
      <c r="H116" s="66"/>
    </row>
    <row r="117" spans="1:9" s="9" customFormat="1" ht="12.75">
      <c r="A117" s="67">
        <f>IF(F117&gt;0,MAX($A$11:A116)+1," ")</f>
        <v>76</v>
      </c>
      <c r="B117" s="28"/>
      <c r="C117" s="29"/>
      <c r="D117" s="32" t="s">
        <v>158</v>
      </c>
      <c r="E117" s="29" t="s">
        <v>13</v>
      </c>
      <c r="F117" s="34">
        <v>52.41</v>
      </c>
      <c r="G117" s="33"/>
      <c r="H117" s="66"/>
    </row>
    <row r="118" spans="1:9" s="3" customFormat="1">
      <c r="A118" s="63" t="str">
        <f>IF(F118&gt;0,MAX($A$11:A117)+1," ")</f>
        <v xml:space="preserve"> </v>
      </c>
      <c r="B118" s="20" t="s">
        <v>432</v>
      </c>
      <c r="C118" s="21" t="s">
        <v>34</v>
      </c>
      <c r="D118" s="244" t="s">
        <v>35</v>
      </c>
      <c r="E118" s="244"/>
      <c r="F118" s="244"/>
      <c r="G118" s="244"/>
      <c r="H118" s="245"/>
    </row>
    <row r="119" spans="1:9" ht="12.75">
      <c r="A119" s="64" t="str">
        <f>IF(F119&gt;0,MAX($A$11:A118)+1," ")</f>
        <v xml:space="preserve"> </v>
      </c>
      <c r="B119" s="22" t="s">
        <v>36</v>
      </c>
      <c r="C119" s="19" t="s">
        <v>37</v>
      </c>
      <c r="D119" s="234" t="s">
        <v>84</v>
      </c>
      <c r="E119" s="234"/>
      <c r="F119" s="234"/>
      <c r="G119" s="234"/>
      <c r="H119" s="235"/>
    </row>
    <row r="120" spans="1:9" s="9" customFormat="1" ht="24.95" customHeight="1">
      <c r="A120" s="67">
        <f>IF(F120&gt;0,MAX($A$11:A119)+1," ")</f>
        <v>77</v>
      </c>
      <c r="B120" s="28"/>
      <c r="C120" s="29"/>
      <c r="D120" s="36" t="s">
        <v>155</v>
      </c>
      <c r="E120" s="29" t="s">
        <v>13</v>
      </c>
      <c r="F120" s="34">
        <v>50523.519999999997</v>
      </c>
      <c r="G120" s="33"/>
      <c r="H120" s="66"/>
      <c r="I120" s="1"/>
    </row>
    <row r="121" spans="1:9" s="9" customFormat="1" ht="24.95" customHeight="1">
      <c r="A121" s="196">
        <f>IF(F121&gt;0,MAX($A$11:A120)+1," ")</f>
        <v>78</v>
      </c>
      <c r="B121" s="197"/>
      <c r="C121" s="17"/>
      <c r="D121" s="200" t="s">
        <v>162</v>
      </c>
      <c r="E121" s="17" t="s">
        <v>13</v>
      </c>
      <c r="F121" s="34">
        <v>86117.49</v>
      </c>
      <c r="G121" s="33"/>
      <c r="H121" s="66"/>
      <c r="I121" s="1"/>
    </row>
    <row r="122" spans="1:9" s="9" customFormat="1" ht="24.95" customHeight="1">
      <c r="A122" s="65">
        <f>IF(F122&gt;0,MAX($A$11:A121)+1," ")</f>
        <v>79</v>
      </c>
      <c r="B122" s="23"/>
      <c r="C122" s="24"/>
      <c r="D122" s="12" t="s">
        <v>100</v>
      </c>
      <c r="E122" s="24" t="s">
        <v>13</v>
      </c>
      <c r="F122" s="34">
        <f>27826.03+13.89</f>
        <v>27839.919999999998</v>
      </c>
      <c r="G122" s="38"/>
      <c r="H122" s="66"/>
    </row>
    <row r="123" spans="1:9" ht="24.95" customHeight="1">
      <c r="A123" s="65">
        <f>IF(F123&gt;0,MAX($A$11:A122)+1," ")</f>
        <v>80</v>
      </c>
      <c r="B123" s="23"/>
      <c r="C123" s="24"/>
      <c r="D123" s="12" t="s">
        <v>168</v>
      </c>
      <c r="E123" s="24" t="s">
        <v>13</v>
      </c>
      <c r="F123" s="34">
        <v>11083.22</v>
      </c>
      <c r="G123" s="38"/>
      <c r="H123" s="66"/>
    </row>
    <row r="124" spans="1:9" ht="24.95" customHeight="1">
      <c r="A124" s="65">
        <f>IF(F124&gt;0,MAX($A$11:A123)+1," ")</f>
        <v>81</v>
      </c>
      <c r="B124" s="23"/>
      <c r="C124" s="24"/>
      <c r="D124" s="12" t="s">
        <v>163</v>
      </c>
      <c r="E124" s="24" t="s">
        <v>15</v>
      </c>
      <c r="F124" s="34">
        <v>1560</v>
      </c>
      <c r="G124" s="38"/>
      <c r="H124" s="66"/>
    </row>
    <row r="125" spans="1:9" ht="24.95" customHeight="1">
      <c r="A125" s="65">
        <f>IF(F125&gt;0,MAX($A$11:A124)+1," ")</f>
        <v>82</v>
      </c>
      <c r="B125" s="23"/>
      <c r="C125" s="24"/>
      <c r="D125" s="12" t="s">
        <v>101</v>
      </c>
      <c r="E125" s="24" t="s">
        <v>13</v>
      </c>
      <c r="F125" s="34">
        <v>10166.36</v>
      </c>
      <c r="G125" s="38"/>
      <c r="H125" s="66"/>
    </row>
    <row r="126" spans="1:9" ht="28.5" customHeight="1">
      <c r="A126" s="65">
        <f>IF(F126&gt;0,MAX($A$11:A125)+1," ")</f>
        <v>83</v>
      </c>
      <c r="B126" s="23"/>
      <c r="C126" s="24"/>
      <c r="D126" s="12" t="s">
        <v>165</v>
      </c>
      <c r="E126" s="24" t="s">
        <v>15</v>
      </c>
      <c r="F126" s="34">
        <f>4546.91+5</f>
        <v>4551.91</v>
      </c>
      <c r="G126" s="38"/>
      <c r="H126" s="66"/>
    </row>
    <row r="127" spans="1:9" ht="28.5" customHeight="1">
      <c r="A127" s="65">
        <f>IF(F127&gt;0,MAX($A$11:A126)+1," ")</f>
        <v>84</v>
      </c>
      <c r="B127" s="23"/>
      <c r="C127" s="24"/>
      <c r="D127" s="12" t="s">
        <v>164</v>
      </c>
      <c r="E127" s="24" t="s">
        <v>15</v>
      </c>
      <c r="F127" s="34">
        <v>539.16</v>
      </c>
      <c r="G127" s="38"/>
      <c r="H127" s="66"/>
    </row>
    <row r="128" spans="1:9" ht="24.95" customHeight="1">
      <c r="A128" s="65">
        <f>IF(F128&gt;0,MAX($A$11:A127)+1," ")</f>
        <v>85</v>
      </c>
      <c r="B128" s="23"/>
      <c r="C128" s="24"/>
      <c r="D128" s="12" t="s">
        <v>107</v>
      </c>
      <c r="E128" s="24" t="s">
        <v>13</v>
      </c>
      <c r="F128" s="34">
        <v>389.01</v>
      </c>
      <c r="G128" s="38"/>
      <c r="H128" s="66"/>
    </row>
    <row r="129" spans="1:8" ht="25.5">
      <c r="A129" s="65">
        <f>IF(F129&gt;0,MAX($A$11:A128)+1," ")</f>
        <v>86</v>
      </c>
      <c r="B129" s="23"/>
      <c r="C129" s="24"/>
      <c r="D129" s="12" t="s">
        <v>197</v>
      </c>
      <c r="E129" s="24" t="s">
        <v>15</v>
      </c>
      <c r="F129" s="34">
        <v>87</v>
      </c>
      <c r="G129" s="43"/>
      <c r="H129" s="66"/>
    </row>
    <row r="130" spans="1:8" ht="24.95" customHeight="1">
      <c r="A130" s="65">
        <f>IF(F130&gt;0,MAX($A$11:A129)+1," ")</f>
        <v>87</v>
      </c>
      <c r="B130" s="23"/>
      <c r="C130" s="24"/>
      <c r="D130" s="12" t="s">
        <v>221</v>
      </c>
      <c r="E130" s="24" t="s">
        <v>14</v>
      </c>
      <c r="F130" s="27">
        <v>6</v>
      </c>
      <c r="G130" s="38"/>
      <c r="H130" s="66"/>
    </row>
    <row r="131" spans="1:8" ht="12.75">
      <c r="A131" s="64" t="str">
        <f>IF(F131&gt;0,MAX($A$11:A130)+1," ")</f>
        <v xml:space="preserve"> </v>
      </c>
      <c r="B131" s="22" t="s">
        <v>36</v>
      </c>
      <c r="C131" s="19" t="s">
        <v>38</v>
      </c>
      <c r="D131" s="234" t="s">
        <v>39</v>
      </c>
      <c r="E131" s="234"/>
      <c r="F131" s="234"/>
      <c r="G131" s="234"/>
      <c r="H131" s="235"/>
    </row>
    <row r="132" spans="1:8" ht="24.95" customHeight="1">
      <c r="A132" s="67">
        <f>IF(F132&gt;0,MAX($A$11:A131)+1," ")</f>
        <v>88</v>
      </c>
      <c r="B132" s="28"/>
      <c r="C132" s="29"/>
      <c r="D132" s="36" t="s">
        <v>160</v>
      </c>
      <c r="E132" s="29" t="s">
        <v>13</v>
      </c>
      <c r="F132" s="34">
        <v>20239.04</v>
      </c>
      <c r="G132" s="43"/>
      <c r="H132" s="66"/>
    </row>
    <row r="133" spans="1:8" ht="25.5">
      <c r="A133" s="67">
        <f>IF(F133&gt;0,MAX($A$11:A132)+1," ")</f>
        <v>89</v>
      </c>
      <c r="B133" s="28"/>
      <c r="C133" s="29"/>
      <c r="D133" s="12" t="s">
        <v>236</v>
      </c>
      <c r="E133" s="29" t="s">
        <v>15</v>
      </c>
      <c r="F133" s="34">
        <v>1242.56</v>
      </c>
      <c r="G133" s="38"/>
      <c r="H133" s="66"/>
    </row>
    <row r="134" spans="1:8" s="3" customFormat="1" ht="20.25" customHeight="1">
      <c r="A134" s="63" t="str">
        <f>IF(F134&gt;0,MAX($A$11:A133)+1," ")</f>
        <v xml:space="preserve"> </v>
      </c>
      <c r="B134" s="20" t="s">
        <v>432</v>
      </c>
      <c r="C134" s="21" t="s">
        <v>40</v>
      </c>
      <c r="D134" s="244" t="s">
        <v>41</v>
      </c>
      <c r="E134" s="244"/>
      <c r="F134" s="244"/>
      <c r="G134" s="244"/>
      <c r="H134" s="245"/>
    </row>
    <row r="135" spans="1:8" ht="12.75">
      <c r="A135" s="64" t="str">
        <f>IF(F135&gt;0,MAX($A$11:A134)+1," ")</f>
        <v xml:space="preserve"> </v>
      </c>
      <c r="B135" s="22" t="s">
        <v>36</v>
      </c>
      <c r="C135" s="19" t="s">
        <v>43</v>
      </c>
      <c r="D135" s="234" t="s">
        <v>42</v>
      </c>
      <c r="E135" s="234"/>
      <c r="F135" s="234"/>
      <c r="G135" s="234"/>
      <c r="H135" s="235"/>
    </row>
    <row r="136" spans="1:8" ht="24.95" customHeight="1">
      <c r="A136" s="67">
        <f>IF(F136&gt;0,MAX($A$11:A135)+1," ")</f>
        <v>90</v>
      </c>
      <c r="B136" s="28"/>
      <c r="C136" s="29"/>
      <c r="D136" s="36" t="s">
        <v>62</v>
      </c>
      <c r="E136" s="29" t="s">
        <v>13</v>
      </c>
      <c r="F136" s="34">
        <v>2027</v>
      </c>
      <c r="G136" s="33"/>
      <c r="H136" s="66"/>
    </row>
    <row r="137" spans="1:8" ht="24.95" customHeight="1">
      <c r="A137" s="67">
        <f>IF(F137&gt;0,MAX($A$11:A136)+1," ")</f>
        <v>91</v>
      </c>
      <c r="B137" s="28"/>
      <c r="C137" s="29"/>
      <c r="D137" s="36" t="s">
        <v>86</v>
      </c>
      <c r="E137" s="29" t="s">
        <v>13</v>
      </c>
      <c r="F137" s="34">
        <v>1521</v>
      </c>
      <c r="G137" s="38"/>
      <c r="H137" s="66"/>
    </row>
    <row r="138" spans="1:8" ht="24.95" customHeight="1">
      <c r="A138" s="67">
        <f>IF(F138&gt;0,MAX($A$11:A137)+1," ")</f>
        <v>92</v>
      </c>
      <c r="B138" s="28"/>
      <c r="C138" s="29"/>
      <c r="D138" s="36" t="s">
        <v>85</v>
      </c>
      <c r="E138" s="29" t="s">
        <v>13</v>
      </c>
      <c r="F138" s="34">
        <v>30</v>
      </c>
      <c r="G138" s="38"/>
      <c r="H138" s="66"/>
    </row>
    <row r="139" spans="1:8" ht="12.75" customHeight="1">
      <c r="A139" s="64" t="str">
        <f>IF(F139&gt;0,MAX($A$11:A138)+1," ")</f>
        <v xml:space="preserve"> </v>
      </c>
      <c r="B139" s="22" t="s">
        <v>36</v>
      </c>
      <c r="C139" s="19" t="s">
        <v>44</v>
      </c>
      <c r="D139" s="234" t="s">
        <v>69</v>
      </c>
      <c r="E139" s="234"/>
      <c r="F139" s="234"/>
      <c r="G139" s="234"/>
      <c r="H139" s="235"/>
    </row>
    <row r="140" spans="1:8" ht="24.95" customHeight="1">
      <c r="A140" s="67">
        <f>IF(F140&gt;0,MAX($A$11:A139)+1," ")</f>
        <v>93</v>
      </c>
      <c r="B140" s="28"/>
      <c r="C140" s="29"/>
      <c r="D140" s="36" t="s">
        <v>79</v>
      </c>
      <c r="E140" s="29" t="s">
        <v>14</v>
      </c>
      <c r="F140" s="34">
        <v>143</v>
      </c>
      <c r="G140" s="38"/>
      <c r="H140" s="66"/>
    </row>
    <row r="141" spans="1:8" ht="24.95" customHeight="1">
      <c r="A141" s="67">
        <f>IF(F141&gt;0,MAX($A$11:A140)+1," ")</f>
        <v>94</v>
      </c>
      <c r="B141" s="28"/>
      <c r="C141" s="29"/>
      <c r="D141" s="36" t="s">
        <v>80</v>
      </c>
      <c r="E141" s="29" t="s">
        <v>14</v>
      </c>
      <c r="F141" s="34">
        <v>18</v>
      </c>
      <c r="G141" s="38"/>
      <c r="H141" s="66"/>
    </row>
    <row r="142" spans="1:8" ht="24.95" customHeight="1">
      <c r="A142" s="67">
        <f>IF(F142&gt;0,MAX($A$11:A141)+1," ")</f>
        <v>95</v>
      </c>
      <c r="B142" s="28"/>
      <c r="C142" s="29"/>
      <c r="D142" s="36" t="s">
        <v>219</v>
      </c>
      <c r="E142" s="29" t="s">
        <v>14</v>
      </c>
      <c r="F142" s="34">
        <v>12</v>
      </c>
      <c r="G142" s="38"/>
      <c r="H142" s="66"/>
    </row>
    <row r="143" spans="1:8" ht="24.95" customHeight="1">
      <c r="A143" s="67">
        <f>IF(F143&gt;0,MAX($A$11:A142)+1," ")</f>
        <v>96</v>
      </c>
      <c r="B143" s="28"/>
      <c r="C143" s="29"/>
      <c r="D143" s="36" t="s">
        <v>63</v>
      </c>
      <c r="E143" s="29" t="s">
        <v>14</v>
      </c>
      <c r="F143" s="34">
        <v>18</v>
      </c>
      <c r="G143" s="38"/>
      <c r="H143" s="66"/>
    </row>
    <row r="144" spans="1:8" ht="24.95" customHeight="1">
      <c r="A144" s="67" t="s">
        <v>531</v>
      </c>
      <c r="B144" s="28"/>
      <c r="C144" s="29"/>
      <c r="D144" s="36" t="s">
        <v>532</v>
      </c>
      <c r="E144" s="29" t="s">
        <v>14</v>
      </c>
      <c r="F144" s="34">
        <v>12</v>
      </c>
      <c r="G144" s="38"/>
      <c r="H144" s="66"/>
    </row>
    <row r="145" spans="1:8" ht="24.95" customHeight="1">
      <c r="A145" s="67">
        <f>IF(F145&gt;0,MAX($A$11:A143)+1," ")</f>
        <v>97</v>
      </c>
      <c r="B145" s="28"/>
      <c r="C145" s="29"/>
      <c r="D145" s="36" t="s">
        <v>103</v>
      </c>
      <c r="E145" s="29" t="s">
        <v>14</v>
      </c>
      <c r="F145" s="34">
        <v>9</v>
      </c>
      <c r="G145" s="38"/>
      <c r="H145" s="66"/>
    </row>
    <row r="146" spans="1:8" ht="24.95" customHeight="1">
      <c r="A146" s="67">
        <f>IF(F146&gt;0,MAX($A$11:A145)+1," ")</f>
        <v>98</v>
      </c>
      <c r="B146" s="28"/>
      <c r="C146" s="29"/>
      <c r="D146" s="36" t="s">
        <v>99</v>
      </c>
      <c r="E146" s="29" t="s">
        <v>14</v>
      </c>
      <c r="F146" s="34">
        <v>20</v>
      </c>
      <c r="G146" s="38"/>
      <c r="H146" s="66"/>
    </row>
    <row r="147" spans="1:8" ht="24.95" customHeight="1">
      <c r="A147" s="67">
        <f>IF(F147&gt;0,MAX($A$11:A146)+1," ")</f>
        <v>99</v>
      </c>
      <c r="B147" s="28"/>
      <c r="C147" s="29"/>
      <c r="D147" s="36" t="s">
        <v>231</v>
      </c>
      <c r="E147" s="29" t="s">
        <v>14</v>
      </c>
      <c r="F147" s="34">
        <v>20</v>
      </c>
      <c r="G147" s="38"/>
      <c r="H147" s="66"/>
    </row>
    <row r="148" spans="1:8" ht="12.75">
      <c r="A148" s="64" t="str">
        <f>IF(F148&gt;0,MAX($A$11:A147)+1," ")</f>
        <v xml:space="preserve"> </v>
      </c>
      <c r="B148" s="22" t="s">
        <v>36</v>
      </c>
      <c r="C148" s="19" t="s">
        <v>67</v>
      </c>
      <c r="D148" s="234" t="s">
        <v>68</v>
      </c>
      <c r="E148" s="234"/>
      <c r="F148" s="234"/>
      <c r="G148" s="234"/>
      <c r="H148" s="235"/>
    </row>
    <row r="149" spans="1:8" ht="24.95" customHeight="1">
      <c r="A149" s="67">
        <f>IF(F149&gt;0,MAX($A$11:A148)+1," ")</f>
        <v>100</v>
      </c>
      <c r="B149" s="28"/>
      <c r="C149" s="29"/>
      <c r="D149" s="36" t="s">
        <v>70</v>
      </c>
      <c r="E149" s="29" t="s">
        <v>14</v>
      </c>
      <c r="F149" s="34">
        <f>123+67</f>
        <v>190</v>
      </c>
      <c r="G149" s="33"/>
      <c r="H149" s="66"/>
    </row>
    <row r="150" spans="1:8" ht="24.95" customHeight="1">
      <c r="A150" s="67">
        <f>IF(F150&gt;0,MAX($A$11:A149)+1," ")</f>
        <v>101</v>
      </c>
      <c r="B150" s="28"/>
      <c r="C150" s="29"/>
      <c r="D150" s="36" t="s">
        <v>212</v>
      </c>
      <c r="E150" s="29" t="s">
        <v>14</v>
      </c>
      <c r="F150" s="34">
        <v>3</v>
      </c>
      <c r="G150" s="33"/>
      <c r="H150" s="66"/>
    </row>
    <row r="151" spans="1:8" ht="24.95" customHeight="1">
      <c r="A151" s="67">
        <f>IF(F151&gt;0,MAX($A$11:A150)+1," ")</f>
        <v>102</v>
      </c>
      <c r="B151" s="28"/>
      <c r="C151" s="29"/>
      <c r="D151" s="36" t="s">
        <v>166</v>
      </c>
      <c r="E151" s="29" t="s">
        <v>14</v>
      </c>
      <c r="F151" s="34">
        <v>380</v>
      </c>
      <c r="G151" s="33"/>
      <c r="H151" s="66"/>
    </row>
    <row r="152" spans="1:8" ht="24.95" customHeight="1">
      <c r="A152" s="67">
        <f>IF(F152&gt;0,MAX($A$11:A151)+1," ")</f>
        <v>103</v>
      </c>
      <c r="B152" s="28"/>
      <c r="C152" s="29"/>
      <c r="D152" s="36" t="s">
        <v>167</v>
      </c>
      <c r="E152" s="29" t="s">
        <v>14</v>
      </c>
      <c r="F152" s="34">
        <v>12</v>
      </c>
      <c r="G152" s="33"/>
      <c r="H152" s="66"/>
    </row>
    <row r="153" spans="1:8" ht="24.95" customHeight="1">
      <c r="A153" s="67">
        <f>IF(F153&gt;0,MAX($A$11:A152)+1," ")</f>
        <v>104</v>
      </c>
      <c r="B153" s="28"/>
      <c r="C153" s="29"/>
      <c r="D153" s="36" t="s">
        <v>147</v>
      </c>
      <c r="E153" s="29" t="s">
        <v>14</v>
      </c>
      <c r="F153" s="34">
        <v>46</v>
      </c>
      <c r="G153" s="33"/>
      <c r="H153" s="66"/>
    </row>
    <row r="154" spans="1:8" ht="12.75">
      <c r="A154" s="64" t="str">
        <f>IF(F154&gt;0,MAX($A$11:A153)+1," ")</f>
        <v xml:space="preserve"> </v>
      </c>
      <c r="B154" s="22" t="s">
        <v>24</v>
      </c>
      <c r="C154" s="19" t="s">
        <v>45</v>
      </c>
      <c r="D154" s="234" t="s">
        <v>135</v>
      </c>
      <c r="E154" s="234"/>
      <c r="F154" s="234"/>
      <c r="G154" s="234"/>
      <c r="H154" s="235"/>
    </row>
    <row r="155" spans="1:8" ht="24.95" customHeight="1">
      <c r="A155" s="67">
        <f>IF(F155&gt;0,MAX($A$11:A154)+1," ")</f>
        <v>105</v>
      </c>
      <c r="B155" s="23"/>
      <c r="C155" s="24"/>
      <c r="D155" s="12" t="s">
        <v>198</v>
      </c>
      <c r="E155" s="24" t="s">
        <v>15</v>
      </c>
      <c r="F155" s="34">
        <v>2552.89</v>
      </c>
      <c r="G155" s="38"/>
      <c r="H155" s="66"/>
    </row>
    <row r="156" spans="1:8" ht="24.95" customHeight="1">
      <c r="A156" s="67">
        <f>IF(F156&gt;0,MAX($A$11:A155)+1," ")</f>
        <v>106</v>
      </c>
      <c r="B156" s="23"/>
      <c r="C156" s="24"/>
      <c r="D156" s="12" t="s">
        <v>199</v>
      </c>
      <c r="E156" s="24" t="s">
        <v>15</v>
      </c>
      <c r="F156" s="34">
        <v>86.59</v>
      </c>
      <c r="G156" s="44"/>
      <c r="H156" s="66"/>
    </row>
    <row r="157" spans="1:8" ht="24.95" customHeight="1">
      <c r="A157" s="67">
        <f>IF(F157&gt;0,MAX($A$11:A156)+1," ")</f>
        <v>107</v>
      </c>
      <c r="B157" s="23"/>
      <c r="C157" s="24"/>
      <c r="D157" s="12" t="s">
        <v>200</v>
      </c>
      <c r="E157" s="24" t="s">
        <v>15</v>
      </c>
      <c r="F157" s="34">
        <v>2908.47</v>
      </c>
      <c r="G157" s="38"/>
      <c r="H157" s="66"/>
    </row>
    <row r="158" spans="1:8" ht="24.95" customHeight="1">
      <c r="A158" s="67">
        <f>IF(F158&gt;0,MAX($A$11:A157)+1," ")</f>
        <v>108</v>
      </c>
      <c r="B158" s="23"/>
      <c r="C158" s="24"/>
      <c r="D158" s="12" t="s">
        <v>201</v>
      </c>
      <c r="E158" s="24" t="s">
        <v>15</v>
      </c>
      <c r="F158" s="34">
        <v>95.92</v>
      </c>
      <c r="G158" s="44"/>
      <c r="H158" s="66"/>
    </row>
    <row r="159" spans="1:8" ht="12.75">
      <c r="A159" s="64" t="str">
        <f>IF(F159&gt;0,MAX($A$11:A158)+1," ")</f>
        <v xml:space="preserve"> </v>
      </c>
      <c r="B159" s="22" t="s">
        <v>46</v>
      </c>
      <c r="C159" s="19" t="s">
        <v>47</v>
      </c>
      <c r="D159" s="234" t="s">
        <v>48</v>
      </c>
      <c r="E159" s="234"/>
      <c r="F159" s="234"/>
      <c r="G159" s="234"/>
      <c r="H159" s="235"/>
    </row>
    <row r="160" spans="1:8" ht="24.95" customHeight="1">
      <c r="A160" s="65">
        <f>IF(F160&gt;0,MAX($A$11:A159)+1," ")</f>
        <v>109</v>
      </c>
      <c r="B160" s="23"/>
      <c r="C160" s="24"/>
      <c r="D160" s="12" t="s">
        <v>96</v>
      </c>
      <c r="E160" s="24" t="s">
        <v>15</v>
      </c>
      <c r="F160" s="34">
        <v>80.02</v>
      </c>
      <c r="G160" s="38"/>
      <c r="H160" s="66"/>
    </row>
    <row r="161" spans="1:8" ht="24.95" customHeight="1">
      <c r="A161" s="65">
        <f>IF(F161&gt;0,MAX($A$11:A160)+1," ")</f>
        <v>110</v>
      </c>
      <c r="B161" s="23"/>
      <c r="C161" s="24"/>
      <c r="D161" s="12" t="s">
        <v>97</v>
      </c>
      <c r="E161" s="24" t="s">
        <v>14</v>
      </c>
      <c r="F161" s="34">
        <v>1</v>
      </c>
      <c r="G161" s="38"/>
      <c r="H161" s="66"/>
    </row>
    <row r="162" spans="1:8" ht="12.75">
      <c r="A162" s="64" t="str">
        <f>IF(F162&gt;0,MAX($A$11:A161)+1," ")</f>
        <v xml:space="preserve"> </v>
      </c>
      <c r="B162" s="22" t="s">
        <v>46</v>
      </c>
      <c r="C162" s="19" t="s">
        <v>65</v>
      </c>
      <c r="D162" s="234" t="s">
        <v>64</v>
      </c>
      <c r="E162" s="234"/>
      <c r="F162" s="234"/>
      <c r="G162" s="234"/>
      <c r="H162" s="235"/>
    </row>
    <row r="163" spans="1:8" ht="24.95" customHeight="1">
      <c r="A163" s="65">
        <f>IF(F163&gt;0,MAX($A$11:A162)+1," ")</f>
        <v>111</v>
      </c>
      <c r="B163" s="23"/>
      <c r="C163" s="24"/>
      <c r="D163" s="12" t="s">
        <v>112</v>
      </c>
      <c r="E163" s="24" t="s">
        <v>15</v>
      </c>
      <c r="F163" s="34">
        <v>413.65</v>
      </c>
      <c r="G163" s="44"/>
      <c r="H163" s="66"/>
    </row>
    <row r="164" spans="1:8" ht="24.95" customHeight="1">
      <c r="A164" s="65">
        <f>IF(F164&gt;0,MAX($A$11:A163)+1," ")</f>
        <v>112</v>
      </c>
      <c r="B164" s="23"/>
      <c r="C164" s="24"/>
      <c r="D164" s="12" t="s">
        <v>113</v>
      </c>
      <c r="E164" s="24" t="s">
        <v>15</v>
      </c>
      <c r="F164" s="34">
        <v>15.85</v>
      </c>
      <c r="G164" s="38"/>
      <c r="H164" s="66"/>
    </row>
    <row r="165" spans="1:8">
      <c r="A165" s="69" t="str">
        <f>IF(F165&gt;0,MAX($A$11:A164)+1," ")</f>
        <v xml:space="preserve"> </v>
      </c>
      <c r="B165" s="20" t="s">
        <v>432</v>
      </c>
      <c r="C165" s="21" t="s">
        <v>49</v>
      </c>
      <c r="D165" s="244" t="s">
        <v>50</v>
      </c>
      <c r="E165" s="244"/>
      <c r="F165" s="244"/>
      <c r="G165" s="244"/>
      <c r="H165" s="245"/>
    </row>
    <row r="166" spans="1:8" ht="12.75">
      <c r="A166" s="64" t="str">
        <f>IF(F166&gt;0,MAX($A$11:A165)+1," ")</f>
        <v xml:space="preserve"> </v>
      </c>
      <c r="B166" s="22" t="s">
        <v>24</v>
      </c>
      <c r="C166" s="19" t="s">
        <v>51</v>
      </c>
      <c r="D166" s="234" t="s">
        <v>52</v>
      </c>
      <c r="E166" s="234"/>
      <c r="F166" s="234"/>
      <c r="G166" s="234"/>
      <c r="H166" s="235"/>
    </row>
    <row r="167" spans="1:8" ht="24.95" customHeight="1">
      <c r="A167" s="65">
        <f>IF(F167&gt;0,MAX($A$11:A166)+1," ")</f>
        <v>113</v>
      </c>
      <c r="B167" s="23"/>
      <c r="C167" s="24"/>
      <c r="D167" s="12" t="s">
        <v>114</v>
      </c>
      <c r="E167" s="24" t="s">
        <v>15</v>
      </c>
      <c r="F167" s="34">
        <v>2302.4899999999998</v>
      </c>
      <c r="G167" s="44"/>
      <c r="H167" s="66"/>
    </row>
    <row r="168" spans="1:8" ht="24.95" customHeight="1">
      <c r="A168" s="65">
        <f>IF(F168&gt;0,MAX($A$11:A167)+1," ")</f>
        <v>114</v>
      </c>
      <c r="B168" s="23"/>
      <c r="C168" s="24"/>
      <c r="D168" s="12" t="s">
        <v>115</v>
      </c>
      <c r="E168" s="24" t="s">
        <v>15</v>
      </c>
      <c r="F168" s="34">
        <v>722.11</v>
      </c>
      <c r="G168" s="38"/>
      <c r="H168" s="66"/>
    </row>
    <row r="169" spans="1:8" ht="12.75">
      <c r="A169" s="64" t="str">
        <f>IF(F169&gt;0,MAX($A$11:A168)+1," ")</f>
        <v xml:space="preserve"> </v>
      </c>
      <c r="B169" s="22" t="s">
        <v>24</v>
      </c>
      <c r="C169" s="19" t="s">
        <v>74</v>
      </c>
      <c r="D169" s="234" t="s">
        <v>53</v>
      </c>
      <c r="E169" s="234"/>
      <c r="F169" s="234"/>
      <c r="G169" s="234"/>
      <c r="H169" s="235"/>
    </row>
    <row r="170" spans="1:8" ht="24.95" customHeight="1">
      <c r="A170" s="65">
        <f>IF(F170&gt;0,MAX($A$11:A169)+1," ")</f>
        <v>115</v>
      </c>
      <c r="B170" s="23"/>
      <c r="C170" s="24"/>
      <c r="D170" s="12" t="s">
        <v>116</v>
      </c>
      <c r="E170" s="24" t="s">
        <v>15</v>
      </c>
      <c r="F170" s="34">
        <v>1263.2</v>
      </c>
      <c r="G170" s="38"/>
      <c r="H170" s="66"/>
    </row>
    <row r="171" spans="1:8" ht="12.75">
      <c r="A171" s="64" t="str">
        <f>IF(F171&gt;0,MAX($A$11:A170)+1," ")</f>
        <v xml:space="preserve"> </v>
      </c>
      <c r="B171" s="22" t="s">
        <v>24</v>
      </c>
      <c r="C171" s="19" t="s">
        <v>54</v>
      </c>
      <c r="D171" s="234" t="s">
        <v>55</v>
      </c>
      <c r="E171" s="234"/>
      <c r="F171" s="234"/>
      <c r="G171" s="234"/>
      <c r="H171" s="235"/>
    </row>
    <row r="172" spans="1:8" ht="24.95" customHeight="1">
      <c r="A172" s="65">
        <f>IF(F172&gt;0,MAX($A$11:A171)+1," ")</f>
        <v>116</v>
      </c>
      <c r="B172" s="23"/>
      <c r="C172" s="24"/>
      <c r="D172" s="12" t="s">
        <v>117</v>
      </c>
      <c r="E172" s="24" t="s">
        <v>15</v>
      </c>
      <c r="F172" s="34">
        <v>3905.1</v>
      </c>
      <c r="G172" s="44"/>
      <c r="H172" s="66"/>
    </row>
    <row r="173" spans="1:8" ht="12.75">
      <c r="A173" s="64" t="str">
        <f>IF(F173&gt;0,MAX($A$11:A172)+1," ")</f>
        <v xml:space="preserve"> </v>
      </c>
      <c r="B173" s="22" t="s">
        <v>24</v>
      </c>
      <c r="C173" s="19" t="s">
        <v>56</v>
      </c>
      <c r="D173" s="234" t="s">
        <v>75</v>
      </c>
      <c r="E173" s="234"/>
      <c r="F173" s="234"/>
      <c r="G173" s="234"/>
      <c r="H173" s="235"/>
    </row>
    <row r="174" spans="1:8" ht="24.95" customHeight="1">
      <c r="A174" s="65">
        <f>IF(F174&gt;0,MAX($A$11:A173)+1," ")</f>
        <v>117</v>
      </c>
      <c r="B174" s="23"/>
      <c r="C174" s="24"/>
      <c r="D174" s="12" t="s">
        <v>140</v>
      </c>
      <c r="E174" s="24" t="s">
        <v>15</v>
      </c>
      <c r="F174" s="34">
        <v>19.5</v>
      </c>
      <c r="G174" s="44"/>
      <c r="H174" s="66"/>
    </row>
    <row r="175" spans="1:8" s="9" customFormat="1" ht="24.95" customHeight="1">
      <c r="A175" s="65">
        <f>IF(F175&gt;0,MAX($A$11:A174)+1," ")</f>
        <v>118</v>
      </c>
      <c r="B175" s="28"/>
      <c r="C175" s="29"/>
      <c r="D175" s="36" t="s">
        <v>157</v>
      </c>
      <c r="E175" s="29" t="s">
        <v>15</v>
      </c>
      <c r="F175" s="34">
        <v>21.76</v>
      </c>
      <c r="G175" s="33"/>
      <c r="H175" s="66"/>
    </row>
    <row r="176" spans="1:8" ht="24.95" customHeight="1">
      <c r="A176" s="65">
        <f>IF(F176&gt;0,MAX($A$11:A175)+1," ")</f>
        <v>119</v>
      </c>
      <c r="B176" s="23"/>
      <c r="C176" s="24"/>
      <c r="D176" s="12" t="s">
        <v>118</v>
      </c>
      <c r="E176" s="24" t="s">
        <v>15</v>
      </c>
      <c r="F176" s="34">
        <v>4287.83</v>
      </c>
      <c r="G176" s="44"/>
      <c r="H176" s="66"/>
    </row>
    <row r="177" spans="1:8" ht="24.95" customHeight="1">
      <c r="A177" s="65">
        <f>IF(F177&gt;0,MAX($A$11:A176)+1," ")</f>
        <v>120</v>
      </c>
      <c r="B177" s="28"/>
      <c r="C177" s="29"/>
      <c r="D177" s="36" t="s">
        <v>141</v>
      </c>
      <c r="E177" s="29" t="s">
        <v>15</v>
      </c>
      <c r="F177" s="34">
        <v>417.91</v>
      </c>
      <c r="G177" s="38"/>
      <c r="H177" s="66"/>
    </row>
    <row r="178" spans="1:8" ht="24.95" customHeight="1">
      <c r="A178" s="65">
        <f>IF(F178&gt;0,MAX($A$11:A177)+1," ")</f>
        <v>121</v>
      </c>
      <c r="B178" s="28"/>
      <c r="C178" s="29"/>
      <c r="D178" s="36" t="s">
        <v>202</v>
      </c>
      <c r="E178" s="29" t="s">
        <v>15</v>
      </c>
      <c r="F178" s="34">
        <v>67.260000000000005</v>
      </c>
      <c r="G178" s="44"/>
      <c r="H178" s="66"/>
    </row>
    <row r="179" spans="1:8" ht="24.95" customHeight="1">
      <c r="A179" s="65">
        <f>IF(F179&gt;0,MAX($A$11:A178)+1," ")</f>
        <v>122</v>
      </c>
      <c r="B179" s="28"/>
      <c r="C179" s="29"/>
      <c r="D179" s="36" t="s">
        <v>229</v>
      </c>
      <c r="E179" s="29" t="s">
        <v>14</v>
      </c>
      <c r="F179" s="34">
        <v>3</v>
      </c>
      <c r="G179" s="38"/>
      <c r="H179" s="66"/>
    </row>
    <row r="180" spans="1:8">
      <c r="A180" s="69" t="str">
        <f>IF(F180&gt;0,MAX($A$11:A179)+1," ")</f>
        <v xml:space="preserve"> </v>
      </c>
      <c r="B180" s="20"/>
      <c r="C180" s="21" t="s">
        <v>121</v>
      </c>
      <c r="D180" s="244" t="s">
        <v>122</v>
      </c>
      <c r="E180" s="244"/>
      <c r="F180" s="244"/>
      <c r="G180" s="244"/>
      <c r="H180" s="245"/>
    </row>
    <row r="181" spans="1:8" ht="12.75">
      <c r="A181" s="64" t="str">
        <f>IF(F181&gt;0,MAX($A$11:A180)+1," ")</f>
        <v xml:space="preserve"> </v>
      </c>
      <c r="B181" s="22" t="s">
        <v>24</v>
      </c>
      <c r="C181" s="45" t="s">
        <v>175</v>
      </c>
      <c r="D181" s="234" t="s">
        <v>122</v>
      </c>
      <c r="E181" s="234"/>
      <c r="F181" s="234"/>
      <c r="G181" s="234"/>
      <c r="H181" s="235"/>
    </row>
    <row r="182" spans="1:8" s="9" customFormat="1" ht="12.75">
      <c r="A182" s="67" t="str">
        <f>IF(F182&gt;0,MAX($A$11:A181)+1," ")</f>
        <v xml:space="preserve"> </v>
      </c>
      <c r="B182" s="46"/>
      <c r="C182" s="161"/>
      <c r="D182" s="243" t="s">
        <v>138</v>
      </c>
      <c r="E182" s="243"/>
      <c r="F182" s="243"/>
      <c r="G182" s="33"/>
      <c r="H182" s="66"/>
    </row>
    <row r="183" spans="1:8" s="9" customFormat="1" ht="24.95" customHeight="1">
      <c r="A183" s="65">
        <f>IF(F183&gt;0,MAX($A$11:A182)+1," ")</f>
        <v>123</v>
      </c>
      <c r="B183" s="28"/>
      <c r="C183" s="29"/>
      <c r="D183" s="36" t="s">
        <v>203</v>
      </c>
      <c r="E183" s="29" t="s">
        <v>14</v>
      </c>
      <c r="F183" s="34">
        <f>28-F186</f>
        <v>23</v>
      </c>
      <c r="G183" s="33"/>
      <c r="H183" s="66"/>
    </row>
    <row r="184" spans="1:8" s="9" customFormat="1" ht="24.95" customHeight="1">
      <c r="A184" s="65">
        <f>IF(F184&gt;0,MAX($A$11:A183)+1," ")</f>
        <v>124</v>
      </c>
      <c r="B184" s="28"/>
      <c r="C184" s="29"/>
      <c r="D184" s="36" t="s">
        <v>137</v>
      </c>
      <c r="E184" s="29" t="s">
        <v>105</v>
      </c>
      <c r="F184" s="34">
        <v>110</v>
      </c>
      <c r="G184" s="33"/>
      <c r="H184" s="66"/>
    </row>
    <row r="185" spans="1:8" s="9" customFormat="1" ht="24.95" customHeight="1">
      <c r="A185" s="65">
        <f>IF(F185&gt;0,MAX($A$11:A184)+1," ")</f>
        <v>125</v>
      </c>
      <c r="B185" s="28"/>
      <c r="C185" s="29"/>
      <c r="D185" s="36" t="s">
        <v>204</v>
      </c>
      <c r="E185" s="29" t="s">
        <v>14</v>
      </c>
      <c r="F185" s="34">
        <f>91-23</f>
        <v>68</v>
      </c>
      <c r="G185" s="33"/>
      <c r="H185" s="66"/>
    </row>
    <row r="186" spans="1:8" s="9" customFormat="1" ht="24.95" customHeight="1">
      <c r="A186" s="65">
        <f>IF(F186&gt;0,MAX($A$11:A185)+1," ")</f>
        <v>126</v>
      </c>
      <c r="B186" s="28"/>
      <c r="C186" s="29"/>
      <c r="D186" s="36" t="s">
        <v>226</v>
      </c>
      <c r="E186" s="29" t="s">
        <v>14</v>
      </c>
      <c r="F186" s="34">
        <v>5</v>
      </c>
      <c r="G186" s="33"/>
      <c r="H186" s="66"/>
    </row>
    <row r="187" spans="1:8" s="9" customFormat="1" ht="24.95" customHeight="1">
      <c r="A187" s="65">
        <f>IF(F187&gt;0,MAX($A$11:A186)+1," ")</f>
        <v>127</v>
      </c>
      <c r="B187" s="28"/>
      <c r="C187" s="29"/>
      <c r="D187" s="36" t="s">
        <v>227</v>
      </c>
      <c r="E187" s="29" t="s">
        <v>14</v>
      </c>
      <c r="F187" s="34">
        <v>23</v>
      </c>
      <c r="G187" s="33"/>
      <c r="H187" s="66"/>
    </row>
    <row r="188" spans="1:8">
      <c r="A188" s="69" t="str">
        <f>IF(F188&gt;0,MAX($A$11:A187)+1," ")</f>
        <v xml:space="preserve"> </v>
      </c>
      <c r="B188" s="20"/>
      <c r="C188" s="21" t="s">
        <v>205</v>
      </c>
      <c r="D188" s="244" t="s">
        <v>206</v>
      </c>
      <c r="E188" s="244"/>
      <c r="F188" s="244"/>
      <c r="G188" s="244"/>
      <c r="H188" s="245"/>
    </row>
    <row r="189" spans="1:8" ht="12.75">
      <c r="A189" s="64" t="str">
        <f>IF(F189&gt;0,MAX($A$11:A188)+1," ")</f>
        <v xml:space="preserve"> </v>
      </c>
      <c r="B189" s="22" t="s">
        <v>24</v>
      </c>
      <c r="C189" s="19" t="s">
        <v>207</v>
      </c>
      <c r="D189" s="234" t="s">
        <v>208</v>
      </c>
      <c r="E189" s="234"/>
      <c r="F189" s="234"/>
      <c r="G189" s="234"/>
      <c r="H189" s="235"/>
    </row>
    <row r="190" spans="1:8" s="9" customFormat="1" ht="24.95" customHeight="1">
      <c r="A190" s="65">
        <f>IF(F190&gt;0,MAX($A$11:A189)+1," ")</f>
        <v>128</v>
      </c>
      <c r="B190" s="28"/>
      <c r="C190" s="29"/>
      <c r="D190" s="36" t="s">
        <v>209</v>
      </c>
      <c r="E190" s="29" t="s">
        <v>13</v>
      </c>
      <c r="F190" s="34">
        <v>22.5</v>
      </c>
      <c r="G190" s="33"/>
      <c r="H190" s="66"/>
    </row>
    <row r="191" spans="1:8" s="9" customFormat="1" ht="24.95" customHeight="1">
      <c r="A191" s="65">
        <f>IF(F191&gt;0,MAX($A$11:A190)+1," ")</f>
        <v>129</v>
      </c>
      <c r="B191" s="28"/>
      <c r="C191" s="29"/>
      <c r="D191" s="36" t="s">
        <v>210</v>
      </c>
      <c r="E191" s="29" t="s">
        <v>15</v>
      </c>
      <c r="F191" s="34">
        <v>94.28</v>
      </c>
      <c r="G191" s="33"/>
      <c r="H191" s="66"/>
    </row>
    <row r="192" spans="1:8" s="9" customFormat="1" ht="24.95" customHeight="1">
      <c r="A192" s="65">
        <f>IF(F192&gt;0,MAX($A$11:A191)+1," ")</f>
        <v>130</v>
      </c>
      <c r="B192" s="28"/>
      <c r="C192" s="29"/>
      <c r="D192" s="36" t="s">
        <v>211</v>
      </c>
      <c r="E192" s="29" t="s">
        <v>13</v>
      </c>
      <c r="F192" s="34">
        <v>147.1</v>
      </c>
      <c r="G192" s="33"/>
      <c r="H192" s="66"/>
    </row>
    <row r="193" spans="1:8" ht="19.5">
      <c r="A193" s="62" t="str">
        <f>IF(F193&gt;0,MAX($A$11:A192)+1," ")</f>
        <v xml:space="preserve"> </v>
      </c>
      <c r="B193" s="48"/>
      <c r="C193" s="263" t="s">
        <v>275</v>
      </c>
      <c r="D193" s="264"/>
      <c r="E193" s="264"/>
      <c r="F193" s="264"/>
      <c r="G193" s="264"/>
      <c r="H193" s="265"/>
    </row>
    <row r="194" spans="1:8" ht="12.75">
      <c r="A194" s="70"/>
      <c r="B194" s="49"/>
      <c r="C194" s="14" t="s">
        <v>247</v>
      </c>
      <c r="D194" s="50" t="s">
        <v>248</v>
      </c>
      <c r="E194" s="85"/>
      <c r="F194" s="15" t="s">
        <v>83</v>
      </c>
      <c r="G194" s="16" t="s">
        <v>83</v>
      </c>
      <c r="H194" s="71" t="s">
        <v>83</v>
      </c>
    </row>
    <row r="195" spans="1:8" ht="12.75">
      <c r="A195" s="64" t="str">
        <f>IF(F195&gt;0,MAX($A$11:A194)+1," ")</f>
        <v xml:space="preserve"> </v>
      </c>
      <c r="B195" s="22" t="s">
        <v>8</v>
      </c>
      <c r="C195" s="19" t="s">
        <v>249</v>
      </c>
      <c r="D195" s="234" t="s">
        <v>250</v>
      </c>
      <c r="E195" s="234"/>
      <c r="F195" s="234"/>
      <c r="G195" s="234"/>
      <c r="H195" s="235"/>
    </row>
    <row r="196" spans="1:8" s="9" customFormat="1" ht="24.95" customHeight="1">
      <c r="A196" s="65">
        <v>131</v>
      </c>
      <c r="B196" s="28"/>
      <c r="C196" s="29"/>
      <c r="D196" s="36" t="s">
        <v>251</v>
      </c>
      <c r="E196" s="29" t="s">
        <v>18</v>
      </c>
      <c r="F196" s="34">
        <v>219.14</v>
      </c>
      <c r="G196" s="33"/>
      <c r="H196" s="66"/>
    </row>
    <row r="197" spans="1:8" ht="12.75">
      <c r="A197" s="64" t="str">
        <f>IF(F197&gt;0,MAX($A$11:A196)+1," ")</f>
        <v xml:space="preserve"> </v>
      </c>
      <c r="B197" s="22" t="s">
        <v>8</v>
      </c>
      <c r="C197" s="19" t="s">
        <v>277</v>
      </c>
      <c r="D197" s="234" t="s">
        <v>278</v>
      </c>
      <c r="E197" s="234"/>
      <c r="F197" s="234"/>
      <c r="G197" s="234"/>
      <c r="H197" s="235"/>
    </row>
    <row r="198" spans="1:8" s="9" customFormat="1" ht="24.95" customHeight="1">
      <c r="A198" s="65">
        <f>IF(F198&gt;0,MAX($A$11:A197)+1," ")</f>
        <v>132</v>
      </c>
      <c r="B198" s="28"/>
      <c r="C198" s="29"/>
      <c r="D198" s="36" t="s">
        <v>279</v>
      </c>
      <c r="E198" s="29" t="s">
        <v>13</v>
      </c>
      <c r="F198" s="34">
        <v>188.85</v>
      </c>
      <c r="G198" s="33"/>
      <c r="H198" s="66"/>
    </row>
    <row r="199" spans="1:8" ht="12.75">
      <c r="A199" s="70"/>
      <c r="B199" s="51"/>
      <c r="C199" s="52" t="s">
        <v>280</v>
      </c>
      <c r="D199" s="53" t="s">
        <v>281</v>
      </c>
      <c r="E199" s="86" t="s">
        <v>83</v>
      </c>
      <c r="F199" s="54" t="s">
        <v>83</v>
      </c>
      <c r="G199" s="54"/>
      <c r="H199" s="72"/>
    </row>
    <row r="200" spans="1:8" ht="12.75">
      <c r="A200" s="64" t="str">
        <f>IF(F200&gt;0,MAX($A$11:A199)+1," ")</f>
        <v xml:space="preserve"> </v>
      </c>
      <c r="B200" s="22" t="s">
        <v>255</v>
      </c>
      <c r="C200" s="19" t="s">
        <v>282</v>
      </c>
      <c r="D200" s="234" t="s">
        <v>283</v>
      </c>
      <c r="E200" s="234"/>
      <c r="F200" s="234"/>
      <c r="G200" s="234"/>
      <c r="H200" s="235"/>
    </row>
    <row r="201" spans="1:8" s="9" customFormat="1" ht="24.95" customHeight="1">
      <c r="A201" s="65">
        <f>IF(F201&gt;0,MAX($A$11:A200)+1," ")</f>
        <v>133</v>
      </c>
      <c r="B201" s="28"/>
      <c r="C201" s="29"/>
      <c r="D201" s="201" t="s">
        <v>529</v>
      </c>
      <c r="E201" s="29" t="s">
        <v>284</v>
      </c>
      <c r="F201" s="34">
        <v>1881.2</v>
      </c>
      <c r="G201" s="33"/>
      <c r="H201" s="66"/>
    </row>
    <row r="202" spans="1:8" ht="12.75">
      <c r="A202" s="70"/>
      <c r="B202" s="55"/>
      <c r="C202" s="56" t="s">
        <v>285</v>
      </c>
      <c r="D202" s="57" t="s">
        <v>286</v>
      </c>
      <c r="E202" s="87" t="s">
        <v>83</v>
      </c>
      <c r="F202" s="58" t="s">
        <v>83</v>
      </c>
      <c r="G202" s="58"/>
      <c r="H202" s="73"/>
    </row>
    <row r="203" spans="1:8" ht="12.75">
      <c r="A203" s="64" t="str">
        <f>IF(F203&gt;0,MAX($A$11:A202)+1," ")</f>
        <v xml:space="preserve"> </v>
      </c>
      <c r="B203" s="22" t="s">
        <v>8</v>
      </c>
      <c r="C203" s="19" t="s">
        <v>287</v>
      </c>
      <c r="D203" s="234" t="s">
        <v>288</v>
      </c>
      <c r="E203" s="234"/>
      <c r="F203" s="234"/>
      <c r="G203" s="234"/>
      <c r="H203" s="235"/>
    </row>
    <row r="204" spans="1:8" s="9" customFormat="1" ht="24.95" customHeight="1">
      <c r="A204" s="65">
        <f>IF(F204&gt;0,MAX($A$11:A203)+1," ")</f>
        <v>134</v>
      </c>
      <c r="B204" s="28"/>
      <c r="C204" s="29"/>
      <c r="D204" s="36" t="s">
        <v>289</v>
      </c>
      <c r="E204" s="29" t="s">
        <v>18</v>
      </c>
      <c r="F204" s="34">
        <v>6.96</v>
      </c>
      <c r="G204" s="33"/>
      <c r="H204" s="66"/>
    </row>
    <row r="205" spans="1:8" s="9" customFormat="1" ht="24.95" customHeight="1">
      <c r="A205" s="65" t="s">
        <v>511</v>
      </c>
      <c r="B205" s="202"/>
      <c r="C205" s="203"/>
      <c r="D205" s="167" t="s">
        <v>513</v>
      </c>
      <c r="E205" s="24" t="s">
        <v>18</v>
      </c>
      <c r="F205" s="168">
        <v>6.4</v>
      </c>
      <c r="G205" s="204"/>
      <c r="H205" s="205"/>
    </row>
    <row r="206" spans="1:8" s="9" customFormat="1" ht="24.95" customHeight="1">
      <c r="A206" s="65" t="s">
        <v>512</v>
      </c>
      <c r="B206" s="202"/>
      <c r="C206" s="203"/>
      <c r="D206" s="167" t="s">
        <v>514</v>
      </c>
      <c r="E206" s="24" t="s">
        <v>13</v>
      </c>
      <c r="F206" s="168">
        <v>23.049999999999997</v>
      </c>
      <c r="G206" s="204"/>
      <c r="H206" s="205"/>
    </row>
    <row r="207" spans="1:8" ht="12.75">
      <c r="A207" s="70"/>
      <c r="B207" s="206" t="s">
        <v>267</v>
      </c>
      <c r="C207" s="207" t="s">
        <v>290</v>
      </c>
      <c r="D207" s="208" t="s">
        <v>291</v>
      </c>
      <c r="E207" s="88" t="s">
        <v>83</v>
      </c>
      <c r="F207" s="165" t="s">
        <v>267</v>
      </c>
      <c r="G207" s="165"/>
      <c r="H207" s="209"/>
    </row>
    <row r="208" spans="1:8" ht="12.75">
      <c r="A208" s="64"/>
      <c r="B208" s="22" t="s">
        <v>255</v>
      </c>
      <c r="C208" s="19" t="s">
        <v>292</v>
      </c>
      <c r="D208" s="234" t="s">
        <v>293</v>
      </c>
      <c r="E208" s="234" t="s">
        <v>267</v>
      </c>
      <c r="F208" s="234" t="s">
        <v>267</v>
      </c>
      <c r="G208" s="234"/>
      <c r="H208" s="235"/>
    </row>
    <row r="209" spans="1:8" s="9" customFormat="1" ht="24.75" customHeight="1">
      <c r="A209" s="65">
        <f>IF(F209&gt;0,MAX($A$11:A204)+1," ")</f>
        <v>135</v>
      </c>
      <c r="B209" s="28"/>
      <c r="C209" s="29"/>
      <c r="D209" s="36" t="s">
        <v>294</v>
      </c>
      <c r="E209" s="29" t="s">
        <v>268</v>
      </c>
      <c r="F209" s="34">
        <v>27.77</v>
      </c>
      <c r="G209" s="33"/>
      <c r="H209" s="66"/>
    </row>
    <row r="210" spans="1:8" ht="12.75">
      <c r="A210" s="70" t="str">
        <f>IF(F210&gt;0,MAX($A$11:A209)+1," ")</f>
        <v xml:space="preserve"> </v>
      </c>
      <c r="B210" s="49"/>
      <c r="C210" s="14" t="s">
        <v>252</v>
      </c>
      <c r="D210" s="50" t="s">
        <v>206</v>
      </c>
      <c r="E210" s="89" t="s">
        <v>83</v>
      </c>
      <c r="F210" s="59"/>
      <c r="G210" s="59"/>
      <c r="H210" s="74"/>
    </row>
    <row r="211" spans="1:8" ht="12.75">
      <c r="A211" s="64" t="str">
        <f>IF(F211&gt;0,MAX($A$11:A210)+1," ")</f>
        <v xml:space="preserve"> </v>
      </c>
      <c r="B211" s="22" t="s">
        <v>255</v>
      </c>
      <c r="C211" s="19" t="s">
        <v>253</v>
      </c>
      <c r="D211" s="234" t="s">
        <v>254</v>
      </c>
      <c r="E211" s="234"/>
      <c r="F211" s="234"/>
      <c r="G211" s="234"/>
      <c r="H211" s="235"/>
    </row>
    <row r="212" spans="1:8" s="9" customFormat="1" ht="24.95" customHeight="1">
      <c r="A212" s="65">
        <f>IF(F212&gt;0,MAX($A$11:A211)+1," ")</f>
        <v>136</v>
      </c>
      <c r="B212" s="28"/>
      <c r="C212" s="29"/>
      <c r="D212" s="36" t="s">
        <v>256</v>
      </c>
      <c r="E212" s="29" t="s">
        <v>13</v>
      </c>
      <c r="F212" s="34">
        <v>24.97</v>
      </c>
      <c r="G212" s="33"/>
      <c r="H212" s="66"/>
    </row>
    <row r="213" spans="1:8" ht="12.75">
      <c r="A213" s="64" t="str">
        <f>IF(F213&gt;0,MAX($A$11:A212)+1," ")</f>
        <v xml:space="preserve"> </v>
      </c>
      <c r="B213" s="22" t="s">
        <v>255</v>
      </c>
      <c r="C213" s="19" t="s">
        <v>260</v>
      </c>
      <c r="D213" s="234" t="s">
        <v>261</v>
      </c>
      <c r="E213" s="234"/>
      <c r="F213" s="234"/>
      <c r="G213" s="234"/>
      <c r="H213" s="235"/>
    </row>
    <row r="214" spans="1:8" s="9" customFormat="1" ht="24.95" customHeight="1">
      <c r="A214" s="65">
        <f>IF(F214&gt;0,MAX($A$11:A213)+1," ")</f>
        <v>137</v>
      </c>
      <c r="B214" s="28"/>
      <c r="C214" s="29"/>
      <c r="D214" s="36" t="s">
        <v>262</v>
      </c>
      <c r="E214" s="29" t="s">
        <v>263</v>
      </c>
      <c r="F214" s="34">
        <v>1</v>
      </c>
      <c r="G214" s="33"/>
      <c r="H214" s="66"/>
    </row>
    <row r="215" spans="1:8" ht="12.75">
      <c r="A215" s="64" t="str">
        <f>IF(F215&gt;0,MAX($A$11:A214)+1," ")</f>
        <v xml:space="preserve"> </v>
      </c>
      <c r="B215" s="22" t="s">
        <v>255</v>
      </c>
      <c r="C215" s="19" t="s">
        <v>264</v>
      </c>
      <c r="D215" s="234" t="s">
        <v>265</v>
      </c>
      <c r="E215" s="234"/>
      <c r="F215" s="234"/>
      <c r="G215" s="234"/>
      <c r="H215" s="235"/>
    </row>
    <row r="216" spans="1:8" s="9" customFormat="1" ht="24.95" customHeight="1">
      <c r="A216" s="65">
        <f>IF(F216&gt;0,MAX($A$11:A215)+1," ")</f>
        <v>138</v>
      </c>
      <c r="B216" s="28"/>
      <c r="C216" s="29"/>
      <c r="D216" s="36" t="s">
        <v>295</v>
      </c>
      <c r="E216" s="29" t="s">
        <v>268</v>
      </c>
      <c r="F216" s="34">
        <v>17.920000000000002</v>
      </c>
      <c r="G216" s="33"/>
      <c r="H216" s="66"/>
    </row>
    <row r="217" spans="1:8" s="9" customFormat="1" ht="24.95" customHeight="1">
      <c r="A217" s="65" t="s">
        <v>515</v>
      </c>
      <c r="B217" s="28"/>
      <c r="C217" s="29"/>
      <c r="D217" s="167" t="s">
        <v>516</v>
      </c>
      <c r="E217" s="24" t="s">
        <v>13</v>
      </c>
      <c r="F217" s="168">
        <v>132</v>
      </c>
      <c r="G217" s="33"/>
      <c r="H217" s="66"/>
    </row>
    <row r="218" spans="1:8" s="9" customFormat="1" ht="24.95" customHeight="1">
      <c r="A218" s="65">
        <f>IF(F218&gt;0,MAX($A$11:A216)+1," ")</f>
        <v>139</v>
      </c>
      <c r="B218" s="28"/>
      <c r="C218" s="29"/>
      <c r="D218" s="201" t="s">
        <v>518</v>
      </c>
      <c r="E218" s="29" t="s">
        <v>18</v>
      </c>
      <c r="F218" s="34">
        <v>9.5</v>
      </c>
      <c r="G218" s="33"/>
      <c r="H218" s="66"/>
    </row>
    <row r="219" spans="1:8" s="9" customFormat="1" ht="24.95" customHeight="1">
      <c r="A219" s="65">
        <f>IF(F219&gt;0,MAX($A$11:A218)+1," ")</f>
        <v>140</v>
      </c>
      <c r="B219" s="28"/>
      <c r="C219" s="29"/>
      <c r="D219" s="36" t="s">
        <v>269</v>
      </c>
      <c r="E219" s="29" t="s">
        <v>18</v>
      </c>
      <c r="F219" s="34">
        <v>19.670000000000002</v>
      </c>
      <c r="G219" s="33"/>
      <c r="H219" s="66"/>
    </row>
    <row r="220" spans="1:8" s="9" customFormat="1" ht="24.95" customHeight="1">
      <c r="A220" s="65">
        <f>IF(F220&gt;0,MAX($A$11:A219)+1," ")</f>
        <v>141</v>
      </c>
      <c r="B220" s="28"/>
      <c r="C220" s="29"/>
      <c r="D220" s="36" t="s">
        <v>270</v>
      </c>
      <c r="E220" s="29" t="s">
        <v>18</v>
      </c>
      <c r="F220" s="34">
        <v>210.18</v>
      </c>
      <c r="G220" s="33"/>
      <c r="H220" s="66"/>
    </row>
    <row r="221" spans="1:8" s="9" customFormat="1" ht="24.95" customHeight="1">
      <c r="A221" s="154">
        <f>IF(F221&gt;0,MAX($A$11:A220)+1," ")</f>
        <v>142</v>
      </c>
      <c r="B221" s="160"/>
      <c r="C221" s="141"/>
      <c r="D221" s="142" t="s">
        <v>271</v>
      </c>
      <c r="E221" s="141" t="s">
        <v>13</v>
      </c>
      <c r="F221" s="143">
        <v>6</v>
      </c>
      <c r="G221" s="33"/>
      <c r="H221" s="66"/>
    </row>
    <row r="222" spans="1:8" ht="12.75">
      <c r="A222" s="64" t="str">
        <f>IF(F222&gt;0,MAX($A$11:A221)+1," ")</f>
        <v xml:space="preserve"> </v>
      </c>
      <c r="B222" s="22" t="s">
        <v>255</v>
      </c>
      <c r="C222" s="19" t="s">
        <v>534</v>
      </c>
      <c r="D222" s="234" t="s">
        <v>535</v>
      </c>
      <c r="E222" s="234"/>
      <c r="F222" s="234"/>
      <c r="G222" s="234"/>
      <c r="H222" s="235"/>
    </row>
    <row r="223" spans="1:8" s="9" customFormat="1" ht="24.95" customHeight="1">
      <c r="A223" s="154" t="s">
        <v>536</v>
      </c>
      <c r="B223" s="160"/>
      <c r="C223" s="141"/>
      <c r="D223" s="142" t="s">
        <v>537</v>
      </c>
      <c r="E223" s="141" t="s">
        <v>14</v>
      </c>
      <c r="F223" s="143">
        <v>2</v>
      </c>
      <c r="G223" s="33"/>
      <c r="H223" s="66"/>
    </row>
    <row r="224" spans="1:8" s="9" customFormat="1" ht="24.95" customHeight="1">
      <c r="A224" s="154" t="s">
        <v>538</v>
      </c>
      <c r="B224" s="160"/>
      <c r="C224" s="141"/>
      <c r="D224" s="142" t="s">
        <v>539</v>
      </c>
      <c r="E224" s="141" t="s">
        <v>13</v>
      </c>
      <c r="F224" s="143">
        <v>3.6</v>
      </c>
      <c r="G224" s="155"/>
      <c r="H224" s="156"/>
    </row>
    <row r="225" spans="1:8" ht="19.5">
      <c r="A225" s="62" t="str">
        <f>IF(F225&gt;0,MAX($A$11:A221)+1," ")</f>
        <v xml:space="preserve"> </v>
      </c>
      <c r="B225" s="48"/>
      <c r="C225" s="263" t="s">
        <v>276</v>
      </c>
      <c r="D225" s="264"/>
      <c r="E225" s="264"/>
      <c r="F225" s="264"/>
      <c r="G225" s="264"/>
      <c r="H225" s="265"/>
    </row>
    <row r="226" spans="1:8" ht="12.75">
      <c r="A226" s="70"/>
      <c r="B226" s="15"/>
      <c r="C226" s="14" t="s">
        <v>247</v>
      </c>
      <c r="D226" s="47" t="s">
        <v>248</v>
      </c>
      <c r="E226" s="90"/>
      <c r="F226" s="15" t="s">
        <v>83</v>
      </c>
      <c r="G226" s="16" t="s">
        <v>83</v>
      </c>
      <c r="H226" s="71" t="s">
        <v>83</v>
      </c>
    </row>
    <row r="227" spans="1:8" ht="12.75">
      <c r="A227" s="64" t="str">
        <f>IF(F227&gt;0,MAX($A$11:A226)+1," ")</f>
        <v xml:space="preserve"> </v>
      </c>
      <c r="B227" s="22" t="s">
        <v>8</v>
      </c>
      <c r="C227" s="19" t="s">
        <v>249</v>
      </c>
      <c r="D227" s="234" t="s">
        <v>250</v>
      </c>
      <c r="E227" s="234"/>
      <c r="F227" s="234"/>
      <c r="G227" s="234"/>
      <c r="H227" s="235"/>
    </row>
    <row r="228" spans="1:8" s="9" customFormat="1" ht="24.95" customHeight="1">
      <c r="A228" s="65">
        <f>IF(F228&gt;0,MAX($A$11:A227)+1," ")</f>
        <v>143</v>
      </c>
      <c r="B228" s="28"/>
      <c r="C228" s="29"/>
      <c r="D228" s="36" t="s">
        <v>251</v>
      </c>
      <c r="E228" s="29" t="s">
        <v>18</v>
      </c>
      <c r="F228" s="34">
        <v>510.47</v>
      </c>
      <c r="G228" s="33"/>
      <c r="H228" s="66"/>
    </row>
    <row r="229" spans="1:8" ht="12.75">
      <c r="A229" s="70" t="str">
        <f>IF(F229&gt;0,MAX($A$11:A228)+1," ")</f>
        <v xml:space="preserve"> </v>
      </c>
      <c r="B229" s="15"/>
      <c r="C229" s="14" t="s">
        <v>252</v>
      </c>
      <c r="D229" s="47" t="s">
        <v>206</v>
      </c>
      <c r="E229" s="89" t="s">
        <v>83</v>
      </c>
      <c r="F229" s="18"/>
      <c r="G229" s="18"/>
      <c r="H229" s="75"/>
    </row>
    <row r="230" spans="1:8" ht="12.75">
      <c r="A230" s="64" t="str">
        <f>IF(F230&gt;0,MAX($A$11:A229)+1," ")</f>
        <v xml:space="preserve"> </v>
      </c>
      <c r="B230" s="22" t="s">
        <v>255</v>
      </c>
      <c r="C230" s="19" t="s">
        <v>253</v>
      </c>
      <c r="D230" s="234" t="s">
        <v>254</v>
      </c>
      <c r="E230" s="234"/>
      <c r="F230" s="234"/>
      <c r="G230" s="234"/>
      <c r="H230" s="235"/>
    </row>
    <row r="231" spans="1:8" s="9" customFormat="1" ht="24.95" customHeight="1">
      <c r="A231" s="65">
        <f>IF(F231&gt;0,MAX($A$11:A230)+1," ")</f>
        <v>144</v>
      </c>
      <c r="B231" s="28"/>
      <c r="C231" s="29"/>
      <c r="D231" s="36" t="s">
        <v>256</v>
      </c>
      <c r="E231" s="29" t="s">
        <v>13</v>
      </c>
      <c r="F231" s="34">
        <v>56.28</v>
      </c>
      <c r="G231" s="33"/>
      <c r="H231" s="66"/>
    </row>
    <row r="232" spans="1:8" ht="12.75">
      <c r="A232" s="64" t="str">
        <f>IF(F232&gt;0,MAX($A$11:A231)+1," ")</f>
        <v xml:space="preserve"> </v>
      </c>
      <c r="B232" s="22" t="s">
        <v>255</v>
      </c>
      <c r="C232" s="19" t="s">
        <v>257</v>
      </c>
      <c r="D232" s="234" t="s">
        <v>258</v>
      </c>
      <c r="E232" s="234"/>
      <c r="F232" s="234"/>
      <c r="G232" s="234"/>
      <c r="H232" s="235"/>
    </row>
    <row r="233" spans="1:8" s="9" customFormat="1" ht="24.95" customHeight="1">
      <c r="A233" s="65">
        <f>IF(F233&gt;0,MAX($A$11:A232)+1," ")</f>
        <v>145</v>
      </c>
      <c r="B233" s="28"/>
      <c r="C233" s="29"/>
      <c r="D233" s="36" t="s">
        <v>259</v>
      </c>
      <c r="E233" s="29" t="s">
        <v>13</v>
      </c>
      <c r="F233" s="34">
        <v>58</v>
      </c>
      <c r="G233" s="33"/>
      <c r="H233" s="66"/>
    </row>
    <row r="234" spans="1:8" ht="12.75">
      <c r="A234" s="64" t="str">
        <f>IF(F234&gt;0,MAX($A$11:A233)+1," ")</f>
        <v xml:space="preserve"> </v>
      </c>
      <c r="B234" s="22" t="s">
        <v>255</v>
      </c>
      <c r="C234" s="19" t="s">
        <v>260</v>
      </c>
      <c r="D234" s="234" t="s">
        <v>261</v>
      </c>
      <c r="E234" s="234"/>
      <c r="F234" s="234"/>
      <c r="G234" s="234"/>
      <c r="H234" s="235"/>
    </row>
    <row r="235" spans="1:8" s="9" customFormat="1" ht="24.95" customHeight="1">
      <c r="A235" s="65">
        <f>IF(F235&gt;0,MAX($A$11:A234)+1," ")</f>
        <v>146</v>
      </c>
      <c r="B235" s="28"/>
      <c r="C235" s="29"/>
      <c r="D235" s="36" t="s">
        <v>262</v>
      </c>
      <c r="E235" s="29" t="s">
        <v>263</v>
      </c>
      <c r="F235" s="34">
        <v>1</v>
      </c>
      <c r="G235" s="33"/>
      <c r="H235" s="66"/>
    </row>
    <row r="236" spans="1:8" ht="12.75">
      <c r="A236" s="64" t="str">
        <f>IF(F236&gt;0,MAX($A$11:A235)+1," ")</f>
        <v xml:space="preserve"> </v>
      </c>
      <c r="B236" s="22" t="s">
        <v>255</v>
      </c>
      <c r="C236" s="19" t="s">
        <v>264</v>
      </c>
      <c r="D236" s="234" t="s">
        <v>265</v>
      </c>
      <c r="E236" s="234"/>
      <c r="F236" s="234"/>
      <c r="G236" s="234"/>
      <c r="H236" s="235"/>
    </row>
    <row r="237" spans="1:8" s="9" customFormat="1" ht="24.95" customHeight="1">
      <c r="A237" s="65">
        <f>IF(F237&gt;0,MAX($A$11:A236)+1," ")</f>
        <v>147</v>
      </c>
      <c r="B237" s="28"/>
      <c r="C237" s="29"/>
      <c r="D237" s="36" t="s">
        <v>266</v>
      </c>
      <c r="E237" s="29" t="s">
        <v>268</v>
      </c>
      <c r="F237" s="34">
        <v>27.22</v>
      </c>
      <c r="G237" s="33"/>
      <c r="H237" s="66"/>
    </row>
    <row r="238" spans="1:8" s="9" customFormat="1" ht="24.95" customHeight="1">
      <c r="A238" s="65" t="s">
        <v>517</v>
      </c>
      <c r="B238" s="28"/>
      <c r="C238" s="29"/>
      <c r="D238" s="167" t="s">
        <v>516</v>
      </c>
      <c r="E238" s="24" t="s">
        <v>13</v>
      </c>
      <c r="F238" s="168">
        <v>273</v>
      </c>
      <c r="G238" s="33"/>
      <c r="H238" s="66"/>
    </row>
    <row r="239" spans="1:8" s="9" customFormat="1" ht="24.95" customHeight="1">
      <c r="A239" s="65">
        <f>IF(F239&gt;0,MAX($A$11:A237)+1," ")</f>
        <v>148</v>
      </c>
      <c r="B239" s="28"/>
      <c r="C239" s="29"/>
      <c r="D239" s="167" t="s">
        <v>518</v>
      </c>
      <c r="E239" s="29" t="s">
        <v>18</v>
      </c>
      <c r="F239" s="34">
        <v>28.32</v>
      </c>
      <c r="G239" s="33"/>
      <c r="H239" s="66"/>
    </row>
    <row r="240" spans="1:8" s="9" customFormat="1" ht="24.95" customHeight="1">
      <c r="A240" s="65">
        <f>IF(F240&gt;0,MAX($A$11:A239)+1," ")</f>
        <v>149</v>
      </c>
      <c r="B240" s="28"/>
      <c r="C240" s="29"/>
      <c r="D240" s="36" t="s">
        <v>269</v>
      </c>
      <c r="E240" s="29" t="s">
        <v>18</v>
      </c>
      <c r="F240" s="34">
        <v>54.34</v>
      </c>
      <c r="G240" s="33"/>
      <c r="H240" s="66"/>
    </row>
    <row r="241" spans="1:8" s="9" customFormat="1" ht="24.95" customHeight="1">
      <c r="A241" s="65">
        <f>IF(F241&gt;0,MAX($A$11:A240)+1," ")</f>
        <v>150</v>
      </c>
      <c r="B241" s="28"/>
      <c r="C241" s="29"/>
      <c r="D241" s="36" t="s">
        <v>270</v>
      </c>
      <c r="E241" s="29" t="s">
        <v>18</v>
      </c>
      <c r="F241" s="34">
        <v>648.70000000000005</v>
      </c>
      <c r="G241" s="33"/>
      <c r="H241" s="66"/>
    </row>
    <row r="242" spans="1:8" s="9" customFormat="1" ht="24.95" customHeight="1">
      <c r="A242" s="65">
        <f>IF(F242&gt;0,MAX($A$11:A241)+1," ")</f>
        <v>151</v>
      </c>
      <c r="B242" s="28"/>
      <c r="C242" s="29"/>
      <c r="D242" s="36" t="s">
        <v>271</v>
      </c>
      <c r="E242" s="29" t="s">
        <v>13</v>
      </c>
      <c r="F242" s="34">
        <v>23.02</v>
      </c>
      <c r="G242" s="33"/>
      <c r="H242" s="66"/>
    </row>
    <row r="243" spans="1:8" ht="19.5">
      <c r="A243" s="62" t="str">
        <f>IF(F243&gt;0,MAX($A$11:A242)+1," ")</f>
        <v xml:space="preserve"> </v>
      </c>
      <c r="B243" s="48"/>
      <c r="C243" s="263" t="s">
        <v>273</v>
      </c>
      <c r="D243" s="264"/>
      <c r="E243" s="264"/>
      <c r="F243" s="264"/>
      <c r="G243" s="264"/>
      <c r="H243" s="265"/>
    </row>
    <row r="244" spans="1:8" ht="12.75">
      <c r="A244" s="64" t="str">
        <f>IF(F244&gt;0,MAX($A$11:A243)+1," ")</f>
        <v xml:space="preserve"> </v>
      </c>
      <c r="B244" s="22"/>
      <c r="C244" s="19" t="s">
        <v>296</v>
      </c>
      <c r="D244" s="234" t="s">
        <v>297</v>
      </c>
      <c r="E244" s="234"/>
      <c r="F244" s="234"/>
      <c r="G244" s="234"/>
      <c r="H244" s="235"/>
    </row>
    <row r="245" spans="1:8" s="9" customFormat="1" ht="24.95" customHeight="1">
      <c r="A245" s="65">
        <f>IF(F245&gt;0,MAX($A$11:A244)+1," ")</f>
        <v>152</v>
      </c>
      <c r="B245" s="28"/>
      <c r="C245" s="29"/>
      <c r="D245" s="36" t="s">
        <v>298</v>
      </c>
      <c r="E245" s="29" t="s">
        <v>15</v>
      </c>
      <c r="F245" s="34">
        <v>749</v>
      </c>
      <c r="G245" s="33"/>
      <c r="H245" s="66"/>
    </row>
    <row r="246" spans="1:8" s="9" customFormat="1" ht="24.95" customHeight="1">
      <c r="A246" s="65">
        <f>IF(F246&gt;0,MAX($A$11:A245)+1," ")</f>
        <v>153</v>
      </c>
      <c r="B246" s="28"/>
      <c r="C246" s="29"/>
      <c r="D246" s="36" t="s">
        <v>299</v>
      </c>
      <c r="E246" s="29" t="s">
        <v>15</v>
      </c>
      <c r="F246" s="34">
        <v>1075</v>
      </c>
      <c r="G246" s="33"/>
      <c r="H246" s="66"/>
    </row>
    <row r="247" spans="1:8" s="9" customFormat="1" ht="24.95" customHeight="1">
      <c r="A247" s="65">
        <f>IF(F247&gt;0,MAX($A$11:A246)+1," ")</f>
        <v>154</v>
      </c>
      <c r="B247" s="28"/>
      <c r="C247" s="29"/>
      <c r="D247" s="36" t="s">
        <v>300</v>
      </c>
      <c r="E247" s="29" t="s">
        <v>15</v>
      </c>
      <c r="F247" s="34">
        <v>537</v>
      </c>
      <c r="G247" s="33"/>
      <c r="H247" s="66"/>
    </row>
    <row r="248" spans="1:8" s="9" customFormat="1" ht="24.95" customHeight="1">
      <c r="A248" s="65">
        <f>IF(F248&gt;0,MAX($A$11:A247)+1," ")</f>
        <v>155</v>
      </c>
      <c r="B248" s="28"/>
      <c r="C248" s="29"/>
      <c r="D248" s="36" t="s">
        <v>301</v>
      </c>
      <c r="E248" s="29" t="s">
        <v>15</v>
      </c>
      <c r="F248" s="34">
        <v>13</v>
      </c>
      <c r="G248" s="33"/>
      <c r="H248" s="66"/>
    </row>
    <row r="249" spans="1:8" s="9" customFormat="1" ht="24.95" customHeight="1">
      <c r="A249" s="65">
        <f>IF(F249&gt;0,MAX($A$11:A248)+1," ")</f>
        <v>156</v>
      </c>
      <c r="B249" s="28"/>
      <c r="C249" s="29"/>
      <c r="D249" s="36" t="s">
        <v>302</v>
      </c>
      <c r="E249" s="29" t="s">
        <v>303</v>
      </c>
      <c r="F249" s="34">
        <v>10</v>
      </c>
      <c r="G249" s="33"/>
      <c r="H249" s="66"/>
    </row>
    <row r="250" spans="1:8" s="9" customFormat="1" ht="24.95" customHeight="1">
      <c r="A250" s="65">
        <f>IF(F250&gt;0,MAX($A$11:A249)+1," ")</f>
        <v>157</v>
      </c>
      <c r="B250" s="28"/>
      <c r="C250" s="29"/>
      <c r="D250" s="36" t="s">
        <v>304</v>
      </c>
      <c r="E250" s="29" t="s">
        <v>303</v>
      </c>
      <c r="F250" s="34">
        <v>46</v>
      </c>
      <c r="G250" s="33"/>
      <c r="H250" s="66"/>
    </row>
    <row r="251" spans="1:8" s="9" customFormat="1" ht="24.95" customHeight="1">
      <c r="A251" s="65">
        <f>IF(F251&gt;0,MAX($A$11:A250)+1," ")</f>
        <v>158</v>
      </c>
      <c r="B251" s="28"/>
      <c r="C251" s="29"/>
      <c r="D251" s="36" t="s">
        <v>305</v>
      </c>
      <c r="E251" s="29" t="s">
        <v>303</v>
      </c>
      <c r="F251" s="34">
        <v>4</v>
      </c>
      <c r="G251" s="33"/>
      <c r="H251" s="66"/>
    </row>
    <row r="252" spans="1:8" s="9" customFormat="1" ht="24.95" customHeight="1">
      <c r="A252" s="65">
        <f>IF(F252&gt;0,MAX($A$11:A251)+1," ")</f>
        <v>159</v>
      </c>
      <c r="B252" s="28"/>
      <c r="C252" s="29"/>
      <c r="D252" s="36" t="s">
        <v>306</v>
      </c>
      <c r="E252" s="29" t="s">
        <v>303</v>
      </c>
      <c r="F252" s="34">
        <v>11</v>
      </c>
      <c r="G252" s="33"/>
      <c r="H252" s="66"/>
    </row>
    <row r="253" spans="1:8" s="9" customFormat="1" ht="24.95" customHeight="1">
      <c r="A253" s="65">
        <f>IF(F253&gt;0,MAX($A$11:A252)+1," ")</f>
        <v>160</v>
      </c>
      <c r="B253" s="28"/>
      <c r="C253" s="29"/>
      <c r="D253" s="36" t="s">
        <v>307</v>
      </c>
      <c r="E253" s="29" t="s">
        <v>303</v>
      </c>
      <c r="F253" s="34">
        <v>13</v>
      </c>
      <c r="G253" s="33"/>
      <c r="H253" s="66"/>
    </row>
    <row r="254" spans="1:8" s="9" customFormat="1" ht="24.95" customHeight="1">
      <c r="A254" s="65">
        <f>IF(F254&gt;0,MAX($A$11:A253)+1," ")</f>
        <v>161</v>
      </c>
      <c r="B254" s="28"/>
      <c r="C254" s="29"/>
      <c r="D254" s="36" t="s">
        <v>308</v>
      </c>
      <c r="E254" s="29" t="s">
        <v>303</v>
      </c>
      <c r="F254" s="34">
        <v>79</v>
      </c>
      <c r="G254" s="33"/>
      <c r="H254" s="66"/>
    </row>
    <row r="255" spans="1:8" s="9" customFormat="1" ht="24.95" customHeight="1">
      <c r="A255" s="65">
        <f>IF(F255&gt;0,MAX($A$11:A254)+1," ")</f>
        <v>162</v>
      </c>
      <c r="B255" s="28"/>
      <c r="C255" s="29"/>
      <c r="D255" s="36" t="s">
        <v>309</v>
      </c>
      <c r="E255" s="29" t="s">
        <v>303</v>
      </c>
      <c r="F255" s="34">
        <v>34</v>
      </c>
      <c r="G255" s="33"/>
      <c r="H255" s="66"/>
    </row>
    <row r="256" spans="1:8" s="9" customFormat="1" ht="24.95" customHeight="1">
      <c r="A256" s="65">
        <f>IF(F256&gt;0,MAX($A$11:A255)+1," ")</f>
        <v>163</v>
      </c>
      <c r="B256" s="28"/>
      <c r="C256" s="29"/>
      <c r="D256" s="36" t="s">
        <v>310</v>
      </c>
      <c r="E256" s="29" t="s">
        <v>303</v>
      </c>
      <c r="F256" s="34">
        <v>9</v>
      </c>
      <c r="G256" s="33"/>
      <c r="H256" s="66"/>
    </row>
    <row r="257" spans="1:8" s="9" customFormat="1" ht="24.95" customHeight="1">
      <c r="A257" s="65">
        <f>IF(F257&gt;0,MAX($A$11:A256)+1," ")</f>
        <v>164</v>
      </c>
      <c r="B257" s="28"/>
      <c r="C257" s="29"/>
      <c r="D257" s="36" t="s">
        <v>311</v>
      </c>
      <c r="E257" s="29" t="s">
        <v>303</v>
      </c>
      <c r="F257" s="34">
        <v>8</v>
      </c>
      <c r="G257" s="33"/>
      <c r="H257" s="66"/>
    </row>
    <row r="258" spans="1:8" s="9" customFormat="1" ht="24.95" customHeight="1">
      <c r="A258" s="65">
        <f>IF(F258&gt;0,MAX($A$11:A257)+1," ")</f>
        <v>165</v>
      </c>
      <c r="B258" s="28"/>
      <c r="C258" s="29"/>
      <c r="D258" s="36" t="s">
        <v>312</v>
      </c>
      <c r="E258" s="29" t="s">
        <v>303</v>
      </c>
      <c r="F258" s="34">
        <v>1</v>
      </c>
      <c r="G258" s="33"/>
      <c r="H258" s="66"/>
    </row>
    <row r="259" spans="1:8" s="9" customFormat="1" ht="24.95" customHeight="1">
      <c r="A259" s="65">
        <f>IF(F259&gt;0,MAX($A$11:A258)+1," ")</f>
        <v>166</v>
      </c>
      <c r="B259" s="28"/>
      <c r="C259" s="29"/>
      <c r="D259" s="36" t="s">
        <v>313</v>
      </c>
      <c r="E259" s="29" t="s">
        <v>15</v>
      </c>
      <c r="F259" s="34">
        <v>820</v>
      </c>
      <c r="G259" s="33"/>
      <c r="H259" s="66"/>
    </row>
    <row r="260" spans="1:8" ht="12.75">
      <c r="A260" s="64"/>
      <c r="B260" s="22"/>
      <c r="C260" s="19" t="s">
        <v>314</v>
      </c>
      <c r="D260" s="234" t="s">
        <v>315</v>
      </c>
      <c r="E260" s="234" t="s">
        <v>316</v>
      </c>
      <c r="F260" s="234" t="s">
        <v>316</v>
      </c>
      <c r="G260" s="234"/>
      <c r="H260" s="235"/>
    </row>
    <row r="261" spans="1:8" s="9" customFormat="1" ht="18" customHeight="1">
      <c r="A261" s="65">
        <f>IF(F261&gt;0,MAX($A$11:A260)+1," ")</f>
        <v>167</v>
      </c>
      <c r="B261" s="28"/>
      <c r="C261" s="29"/>
      <c r="D261" s="36" t="s">
        <v>317</v>
      </c>
      <c r="E261" s="29" t="s">
        <v>13</v>
      </c>
      <c r="F261" s="34">
        <v>124.02</v>
      </c>
      <c r="G261" s="33"/>
      <c r="H261" s="66"/>
    </row>
    <row r="262" spans="1:8" s="9" customFormat="1" ht="18" customHeight="1">
      <c r="A262" s="65">
        <f>IF(F262&gt;0,MAX($A$11:A261)+1," ")</f>
        <v>168</v>
      </c>
      <c r="B262" s="28"/>
      <c r="C262" s="29"/>
      <c r="D262" s="36" t="s">
        <v>318</v>
      </c>
      <c r="E262" s="29" t="s">
        <v>18</v>
      </c>
      <c r="F262" s="34">
        <v>24.8</v>
      </c>
      <c r="G262" s="33"/>
      <c r="H262" s="66"/>
    </row>
    <row r="263" spans="1:8" s="9" customFormat="1" ht="18" customHeight="1">
      <c r="A263" s="65">
        <f>IF(F263&gt;0,MAX($A$11:A262)+1," ")</f>
        <v>169</v>
      </c>
      <c r="B263" s="28"/>
      <c r="C263" s="29"/>
      <c r="D263" s="36" t="s">
        <v>319</v>
      </c>
      <c r="E263" s="29" t="s">
        <v>13</v>
      </c>
      <c r="F263" s="34">
        <v>148.83000000000001</v>
      </c>
      <c r="G263" s="33"/>
      <c r="H263" s="66"/>
    </row>
    <row r="264" spans="1:8" s="9" customFormat="1" ht="18" customHeight="1">
      <c r="A264" s="65">
        <f>IF(F264&gt;0,MAX($A$11:A263)+1," ")</f>
        <v>170</v>
      </c>
      <c r="B264" s="28"/>
      <c r="C264" s="29"/>
      <c r="D264" s="36" t="s">
        <v>320</v>
      </c>
      <c r="E264" s="29" t="s">
        <v>13</v>
      </c>
      <c r="F264" s="34">
        <v>343.48</v>
      </c>
      <c r="G264" s="33"/>
      <c r="H264" s="66"/>
    </row>
    <row r="265" spans="1:8" ht="12.75">
      <c r="A265" s="64"/>
      <c r="B265" s="22"/>
      <c r="C265" s="19" t="s">
        <v>314</v>
      </c>
      <c r="D265" s="234" t="s">
        <v>321</v>
      </c>
      <c r="E265" s="234" t="s">
        <v>316</v>
      </c>
      <c r="F265" s="234" t="s">
        <v>316</v>
      </c>
      <c r="G265" s="234"/>
      <c r="H265" s="235"/>
    </row>
    <row r="266" spans="1:8" s="9" customFormat="1" ht="18" customHeight="1">
      <c r="A266" s="65">
        <f>IF(F266&gt;0,MAX($A$11:A265)+1," ")</f>
        <v>171</v>
      </c>
      <c r="B266" s="28"/>
      <c r="C266" s="29"/>
      <c r="D266" s="36" t="s">
        <v>317</v>
      </c>
      <c r="E266" s="29" t="s">
        <v>13</v>
      </c>
      <c r="F266" s="34">
        <v>66.239999999999995</v>
      </c>
      <c r="G266" s="33"/>
      <c r="H266" s="66"/>
    </row>
    <row r="267" spans="1:8" s="9" customFormat="1" ht="18" customHeight="1">
      <c r="A267" s="65">
        <f>IF(F267&gt;0,MAX($A$11:A266)+1," ")</f>
        <v>172</v>
      </c>
      <c r="B267" s="28"/>
      <c r="C267" s="29"/>
      <c r="D267" s="36" t="s">
        <v>318</v>
      </c>
      <c r="E267" s="29" t="s">
        <v>18</v>
      </c>
      <c r="F267" s="34">
        <v>13.25</v>
      </c>
      <c r="G267" s="33"/>
      <c r="H267" s="66"/>
    </row>
    <row r="268" spans="1:8" s="9" customFormat="1" ht="18" customHeight="1">
      <c r="A268" s="65">
        <f>IF(F268&gt;0,MAX($A$11:A267)+1," ")</f>
        <v>173</v>
      </c>
      <c r="B268" s="28"/>
      <c r="C268" s="29"/>
      <c r="D268" s="36" t="s">
        <v>322</v>
      </c>
      <c r="E268" s="29" t="s">
        <v>13</v>
      </c>
      <c r="F268" s="34">
        <v>79.489999999999995</v>
      </c>
      <c r="G268" s="33"/>
      <c r="H268" s="66"/>
    </row>
    <row r="269" spans="1:8" s="9" customFormat="1" ht="18" customHeight="1">
      <c r="A269" s="65">
        <f>IF(F269&gt;0,MAX($A$11:A268)+1," ")</f>
        <v>174</v>
      </c>
      <c r="B269" s="28"/>
      <c r="C269" s="29"/>
      <c r="D269" s="36" t="s">
        <v>320</v>
      </c>
      <c r="E269" s="29" t="s">
        <v>13</v>
      </c>
      <c r="F269" s="34">
        <v>174.77</v>
      </c>
      <c r="G269" s="33"/>
      <c r="H269" s="66"/>
    </row>
    <row r="270" spans="1:8" ht="12.75">
      <c r="A270" s="64" t="str">
        <f>IF(F270&gt;0,MAX($A$11:A269)+1," ")</f>
        <v xml:space="preserve"> </v>
      </c>
      <c r="B270" s="22"/>
      <c r="C270" s="19" t="s">
        <v>314</v>
      </c>
      <c r="D270" s="234" t="s">
        <v>323</v>
      </c>
      <c r="E270" s="234"/>
      <c r="F270" s="234"/>
      <c r="G270" s="234"/>
      <c r="H270" s="235"/>
    </row>
    <row r="271" spans="1:8" s="9" customFormat="1" ht="18" customHeight="1">
      <c r="A271" s="65">
        <f>IF(F271&gt;0,MAX($A$11:A270)+1," ")</f>
        <v>175</v>
      </c>
      <c r="B271" s="28"/>
      <c r="C271" s="29"/>
      <c r="D271" s="36" t="s">
        <v>317</v>
      </c>
      <c r="E271" s="29" t="s">
        <v>13</v>
      </c>
      <c r="F271" s="34">
        <v>51.55</v>
      </c>
      <c r="G271" s="33"/>
      <c r="H271" s="66"/>
    </row>
    <row r="272" spans="1:8" s="9" customFormat="1" ht="18" customHeight="1">
      <c r="A272" s="65">
        <f>IF(F272&gt;0,MAX($A$11:A271)+1," ")</f>
        <v>176</v>
      </c>
      <c r="B272" s="28"/>
      <c r="C272" s="29"/>
      <c r="D272" s="36" t="s">
        <v>318</v>
      </c>
      <c r="E272" s="29" t="s">
        <v>18</v>
      </c>
      <c r="F272" s="34">
        <v>10.31</v>
      </c>
      <c r="G272" s="33"/>
      <c r="H272" s="66"/>
    </row>
    <row r="273" spans="1:8" s="9" customFormat="1" ht="18" customHeight="1">
      <c r="A273" s="65">
        <f>IF(F273&gt;0,MAX($A$11:A272)+1," ")</f>
        <v>177</v>
      </c>
      <c r="B273" s="28"/>
      <c r="C273" s="29"/>
      <c r="D273" s="36" t="s">
        <v>322</v>
      </c>
      <c r="E273" s="29" t="s">
        <v>13</v>
      </c>
      <c r="F273" s="34">
        <v>61.86</v>
      </c>
      <c r="G273" s="33"/>
      <c r="H273" s="66"/>
    </row>
    <row r="274" spans="1:8" s="9" customFormat="1" ht="18" customHeight="1">
      <c r="A274" s="65">
        <f>IF(F274&gt;0,MAX($A$11:A273)+1," ")</f>
        <v>178</v>
      </c>
      <c r="B274" s="28"/>
      <c r="C274" s="29"/>
      <c r="D274" s="36" t="s">
        <v>320</v>
      </c>
      <c r="E274" s="29" t="s">
        <v>13</v>
      </c>
      <c r="F274" s="34">
        <v>176.02</v>
      </c>
      <c r="G274" s="33"/>
      <c r="H274" s="66"/>
    </row>
    <row r="275" spans="1:8" ht="12.75">
      <c r="A275" s="64" t="str">
        <f>IF(F275&gt;0,MAX($A$11:A274)+1," ")</f>
        <v xml:space="preserve"> </v>
      </c>
      <c r="B275" s="22"/>
      <c r="C275" s="19" t="s">
        <v>314</v>
      </c>
      <c r="D275" s="234" t="s">
        <v>324</v>
      </c>
      <c r="E275" s="234"/>
      <c r="F275" s="234"/>
      <c r="G275" s="234"/>
      <c r="H275" s="235"/>
    </row>
    <row r="276" spans="1:8" s="9" customFormat="1" ht="18" customHeight="1">
      <c r="A276" s="65">
        <f>IF(F276&gt;0,MAX($A$11:A275)+1," ")</f>
        <v>179</v>
      </c>
      <c r="B276" s="28"/>
      <c r="C276" s="29"/>
      <c r="D276" s="36" t="s">
        <v>317</v>
      </c>
      <c r="E276" s="29" t="s">
        <v>13</v>
      </c>
      <c r="F276" s="34">
        <v>100.84</v>
      </c>
      <c r="G276" s="33"/>
      <c r="H276" s="66"/>
    </row>
    <row r="277" spans="1:8" s="9" customFormat="1" ht="18" customHeight="1">
      <c r="A277" s="65">
        <f>IF(F277&gt;0,MAX($A$11:A276)+1," ")</f>
        <v>180</v>
      </c>
      <c r="B277" s="28"/>
      <c r="C277" s="29"/>
      <c r="D277" s="36" t="s">
        <v>318</v>
      </c>
      <c r="E277" s="29" t="s">
        <v>18</v>
      </c>
      <c r="F277" s="34">
        <v>20.170000000000002</v>
      </c>
      <c r="G277" s="33"/>
      <c r="H277" s="66"/>
    </row>
    <row r="278" spans="1:8" s="9" customFormat="1" ht="18" customHeight="1">
      <c r="A278" s="65">
        <f>IF(F278&gt;0,MAX($A$11:A277)+1," ")</f>
        <v>181</v>
      </c>
      <c r="B278" s="28"/>
      <c r="C278" s="29"/>
      <c r="D278" s="36" t="s">
        <v>322</v>
      </c>
      <c r="E278" s="29" t="s">
        <v>13</v>
      </c>
      <c r="F278" s="34">
        <v>121</v>
      </c>
      <c r="G278" s="33"/>
      <c r="H278" s="66"/>
    </row>
    <row r="279" spans="1:8" s="9" customFormat="1" ht="18" customHeight="1">
      <c r="A279" s="65">
        <f>IF(F279&gt;0,MAX($A$11:A278)+1," ")</f>
        <v>182</v>
      </c>
      <c r="B279" s="28"/>
      <c r="C279" s="29"/>
      <c r="D279" s="36" t="s">
        <v>320</v>
      </c>
      <c r="E279" s="29" t="s">
        <v>13</v>
      </c>
      <c r="F279" s="34">
        <v>142.68</v>
      </c>
      <c r="G279" s="33"/>
      <c r="H279" s="66"/>
    </row>
    <row r="280" spans="1:8" ht="12.75">
      <c r="A280" s="64" t="str">
        <f>IF(F280&gt;0,MAX($A$11:A279)+1," ")</f>
        <v xml:space="preserve"> </v>
      </c>
      <c r="B280" s="22"/>
      <c r="C280" s="19" t="s">
        <v>314</v>
      </c>
      <c r="D280" s="234" t="s">
        <v>325</v>
      </c>
      <c r="E280" s="234"/>
      <c r="F280" s="234"/>
      <c r="G280" s="234"/>
      <c r="H280" s="235"/>
    </row>
    <row r="281" spans="1:8" s="9" customFormat="1" ht="18" customHeight="1">
      <c r="A281" s="65">
        <f>IF(F281&gt;0,MAX($A$11:A280)+1," ")</f>
        <v>183</v>
      </c>
      <c r="B281" s="28"/>
      <c r="C281" s="29"/>
      <c r="D281" s="36" t="s">
        <v>317</v>
      </c>
      <c r="E281" s="29" t="s">
        <v>13</v>
      </c>
      <c r="F281" s="34">
        <v>114.41</v>
      </c>
      <c r="G281" s="33"/>
      <c r="H281" s="66"/>
    </row>
    <row r="282" spans="1:8" s="9" customFormat="1" ht="18" customHeight="1">
      <c r="A282" s="65">
        <f>IF(F282&gt;0,MAX($A$11:A281)+1," ")</f>
        <v>184</v>
      </c>
      <c r="B282" s="28"/>
      <c r="C282" s="29"/>
      <c r="D282" s="36" t="s">
        <v>318</v>
      </c>
      <c r="E282" s="29" t="s">
        <v>18</v>
      </c>
      <c r="F282" s="34">
        <v>22.88</v>
      </c>
      <c r="G282" s="33"/>
      <c r="H282" s="66"/>
    </row>
    <row r="283" spans="1:8" s="9" customFormat="1" ht="18" customHeight="1">
      <c r="A283" s="65">
        <f>IF(F283&gt;0,MAX($A$11:A282)+1," ")</f>
        <v>185</v>
      </c>
      <c r="B283" s="28"/>
      <c r="C283" s="29"/>
      <c r="D283" s="36" t="s">
        <v>322</v>
      </c>
      <c r="E283" s="29" t="s">
        <v>13</v>
      </c>
      <c r="F283" s="34">
        <v>137.29</v>
      </c>
      <c r="G283" s="33"/>
      <c r="H283" s="66"/>
    </row>
    <row r="284" spans="1:8" s="9" customFormat="1" ht="18" customHeight="1">
      <c r="A284" s="65">
        <f>IF(F284&gt;0,MAX($A$11:A283)+1," ")</f>
        <v>186</v>
      </c>
      <c r="B284" s="28"/>
      <c r="C284" s="29"/>
      <c r="D284" s="36" t="s">
        <v>320</v>
      </c>
      <c r="E284" s="29" t="s">
        <v>13</v>
      </c>
      <c r="F284" s="34">
        <v>315.48</v>
      </c>
      <c r="G284" s="33"/>
      <c r="H284" s="66"/>
    </row>
    <row r="285" spans="1:8" ht="12.75">
      <c r="A285" s="64" t="str">
        <f>IF(F285&gt;0,MAX($A$11:A284)+1," ")</f>
        <v xml:space="preserve"> </v>
      </c>
      <c r="B285" s="22"/>
      <c r="C285" s="19" t="s">
        <v>314</v>
      </c>
      <c r="D285" s="234" t="s">
        <v>326</v>
      </c>
      <c r="E285" s="234"/>
      <c r="F285" s="234"/>
      <c r="G285" s="234"/>
      <c r="H285" s="235"/>
    </row>
    <row r="286" spans="1:8" s="9" customFormat="1" ht="18" customHeight="1">
      <c r="A286" s="65">
        <f>IF(F286&gt;0,MAX($A$11:A285)+1," ")</f>
        <v>187</v>
      </c>
      <c r="B286" s="28"/>
      <c r="C286" s="29"/>
      <c r="D286" s="36" t="s">
        <v>317</v>
      </c>
      <c r="E286" s="29" t="s">
        <v>13</v>
      </c>
      <c r="F286" s="34">
        <v>149.55000000000001</v>
      </c>
      <c r="G286" s="33"/>
      <c r="H286" s="66"/>
    </row>
    <row r="287" spans="1:8" s="9" customFormat="1" ht="18" customHeight="1">
      <c r="A287" s="65">
        <f>IF(F287&gt;0,MAX($A$11:A286)+1," ")</f>
        <v>188</v>
      </c>
      <c r="B287" s="28"/>
      <c r="C287" s="29"/>
      <c r="D287" s="36" t="s">
        <v>318</v>
      </c>
      <c r="E287" s="29" t="s">
        <v>18</v>
      </c>
      <c r="F287" s="34">
        <v>29.91</v>
      </c>
      <c r="G287" s="33"/>
      <c r="H287" s="66"/>
    </row>
    <row r="288" spans="1:8" s="9" customFormat="1" ht="18" customHeight="1">
      <c r="A288" s="65">
        <f>IF(F288&gt;0,MAX($A$11:A287)+1," ")</f>
        <v>189</v>
      </c>
      <c r="B288" s="28"/>
      <c r="C288" s="29"/>
      <c r="D288" s="36" t="s">
        <v>322</v>
      </c>
      <c r="E288" s="29" t="s">
        <v>13</v>
      </c>
      <c r="F288" s="34">
        <v>179.46</v>
      </c>
      <c r="G288" s="33"/>
      <c r="H288" s="66"/>
    </row>
    <row r="289" spans="1:8" s="9" customFormat="1" ht="18" customHeight="1">
      <c r="A289" s="65">
        <f>IF(F289&gt;0,MAX($A$11:A288)+1," ")</f>
        <v>190</v>
      </c>
      <c r="B289" s="28"/>
      <c r="C289" s="29"/>
      <c r="D289" s="36" t="s">
        <v>320</v>
      </c>
      <c r="E289" s="29" t="s">
        <v>13</v>
      </c>
      <c r="F289" s="34">
        <v>465.75</v>
      </c>
      <c r="G289" s="33"/>
      <c r="H289" s="66"/>
    </row>
    <row r="290" spans="1:8" ht="12.75">
      <c r="A290" s="64" t="str">
        <f>IF(F290&gt;0,MAX($A$11:A289)+1," ")</f>
        <v xml:space="preserve"> </v>
      </c>
      <c r="B290" s="22"/>
      <c r="C290" s="19" t="s">
        <v>314</v>
      </c>
      <c r="D290" s="234" t="s">
        <v>327</v>
      </c>
      <c r="E290" s="234"/>
      <c r="F290" s="234"/>
      <c r="G290" s="234"/>
      <c r="H290" s="235"/>
    </row>
    <row r="291" spans="1:8" s="9" customFormat="1" ht="18" customHeight="1">
      <c r="A291" s="65">
        <f>IF(F291&gt;0,MAX($A$11:A290)+1," ")</f>
        <v>191</v>
      </c>
      <c r="B291" s="28"/>
      <c r="C291" s="29"/>
      <c r="D291" s="36" t="s">
        <v>317</v>
      </c>
      <c r="E291" s="29" t="s">
        <v>13</v>
      </c>
      <c r="F291" s="34">
        <v>191.29</v>
      </c>
      <c r="G291" s="33"/>
      <c r="H291" s="66"/>
    </row>
    <row r="292" spans="1:8" s="9" customFormat="1" ht="18" customHeight="1">
      <c r="A292" s="65">
        <f>IF(F292&gt;0,MAX($A$11:A291)+1," ")</f>
        <v>192</v>
      </c>
      <c r="B292" s="28"/>
      <c r="C292" s="29"/>
      <c r="D292" s="36" t="s">
        <v>318</v>
      </c>
      <c r="E292" s="29" t="s">
        <v>18</v>
      </c>
      <c r="F292" s="34">
        <v>38.26</v>
      </c>
      <c r="G292" s="33"/>
      <c r="H292" s="66"/>
    </row>
    <row r="293" spans="1:8" s="9" customFormat="1" ht="18" customHeight="1">
      <c r="A293" s="65">
        <f>IF(F293&gt;0,MAX($A$11:A292)+1," ")</f>
        <v>193</v>
      </c>
      <c r="B293" s="28"/>
      <c r="C293" s="29"/>
      <c r="D293" s="36" t="s">
        <v>322</v>
      </c>
      <c r="E293" s="29" t="s">
        <v>13</v>
      </c>
      <c r="F293" s="34">
        <v>229.54</v>
      </c>
      <c r="G293" s="33"/>
      <c r="H293" s="66"/>
    </row>
    <row r="294" spans="1:8" s="9" customFormat="1" ht="18" customHeight="1">
      <c r="A294" s="65">
        <f>IF(F294&gt;0,MAX($A$11:A293)+1," ")</f>
        <v>194</v>
      </c>
      <c r="B294" s="28"/>
      <c r="C294" s="29"/>
      <c r="D294" s="36" t="s">
        <v>320</v>
      </c>
      <c r="E294" s="29" t="s">
        <v>13</v>
      </c>
      <c r="F294" s="34">
        <v>394.57</v>
      </c>
      <c r="G294" s="33"/>
      <c r="H294" s="66"/>
    </row>
    <row r="295" spans="1:8" ht="12.75">
      <c r="A295" s="64" t="str">
        <f>IF(F295&gt;0,MAX($A$11:A294)+1," ")</f>
        <v xml:space="preserve"> </v>
      </c>
      <c r="B295" s="22"/>
      <c r="C295" s="19" t="s">
        <v>314</v>
      </c>
      <c r="D295" s="234" t="s">
        <v>328</v>
      </c>
      <c r="E295" s="234"/>
      <c r="F295" s="234"/>
      <c r="G295" s="234"/>
      <c r="H295" s="235"/>
    </row>
    <row r="296" spans="1:8" s="9" customFormat="1" ht="18" customHeight="1">
      <c r="A296" s="65">
        <f>IF(F296&gt;0,MAX($A$11:A295)+1," ")</f>
        <v>195</v>
      </c>
      <c r="B296" s="28"/>
      <c r="C296" s="29"/>
      <c r="D296" s="36" t="s">
        <v>317</v>
      </c>
      <c r="E296" s="29" t="s">
        <v>13</v>
      </c>
      <c r="F296" s="34">
        <v>44.28</v>
      </c>
      <c r="G296" s="33"/>
      <c r="H296" s="66"/>
    </row>
    <row r="297" spans="1:8" s="9" customFormat="1" ht="18" customHeight="1">
      <c r="A297" s="65">
        <f>IF(F297&gt;0,MAX($A$11:A296)+1," ")</f>
        <v>196</v>
      </c>
      <c r="B297" s="28"/>
      <c r="C297" s="29"/>
      <c r="D297" s="36" t="s">
        <v>318</v>
      </c>
      <c r="E297" s="29" t="s">
        <v>18</v>
      </c>
      <c r="F297" s="34">
        <v>8.86</v>
      </c>
      <c r="G297" s="33"/>
      <c r="H297" s="66"/>
    </row>
    <row r="298" spans="1:8" s="9" customFormat="1" ht="18" customHeight="1">
      <c r="A298" s="65">
        <f>IF(F298&gt;0,MAX($A$11:A297)+1," ")</f>
        <v>197</v>
      </c>
      <c r="B298" s="28"/>
      <c r="C298" s="29"/>
      <c r="D298" s="36" t="s">
        <v>322</v>
      </c>
      <c r="E298" s="29" t="s">
        <v>13</v>
      </c>
      <c r="F298" s="34">
        <v>53.14</v>
      </c>
      <c r="G298" s="33"/>
      <c r="H298" s="66"/>
    </row>
    <row r="299" spans="1:8" s="9" customFormat="1" ht="18" customHeight="1">
      <c r="A299" s="65">
        <f>IF(F299&gt;0,MAX($A$11:A298)+1," ")</f>
        <v>198</v>
      </c>
      <c r="B299" s="28"/>
      <c r="C299" s="29"/>
      <c r="D299" s="36" t="s">
        <v>320</v>
      </c>
      <c r="E299" s="29" t="s">
        <v>13</v>
      </c>
      <c r="F299" s="34">
        <v>349.07</v>
      </c>
      <c r="G299" s="33"/>
      <c r="H299" s="66"/>
    </row>
    <row r="300" spans="1:8" ht="12.75">
      <c r="A300" s="64" t="str">
        <f>IF(F300&gt;0,MAX($A$11:A299)+1," ")</f>
        <v xml:space="preserve"> </v>
      </c>
      <c r="B300" s="22"/>
      <c r="C300" s="19" t="s">
        <v>314</v>
      </c>
      <c r="D300" s="279" t="s">
        <v>329</v>
      </c>
      <c r="E300" s="280"/>
      <c r="F300" s="280"/>
      <c r="G300" s="280"/>
      <c r="H300" s="281"/>
    </row>
    <row r="301" spans="1:8" s="9" customFormat="1" ht="18" customHeight="1">
      <c r="A301" s="65">
        <f>IF(F301&gt;0,MAX($A$11:A300)+1," ")</f>
        <v>199</v>
      </c>
      <c r="B301" s="28"/>
      <c r="C301" s="29"/>
      <c r="D301" s="36" t="s">
        <v>317</v>
      </c>
      <c r="E301" s="29" t="s">
        <v>13</v>
      </c>
      <c r="F301" s="34">
        <v>255.67</v>
      </c>
      <c r="G301" s="33"/>
      <c r="H301" s="66"/>
    </row>
    <row r="302" spans="1:8" s="9" customFormat="1" ht="18" customHeight="1">
      <c r="A302" s="65">
        <f>IF(F302&gt;0,MAX($A$11:A301)+1," ")</f>
        <v>200</v>
      </c>
      <c r="B302" s="28"/>
      <c r="C302" s="29"/>
      <c r="D302" s="36" t="s">
        <v>318</v>
      </c>
      <c r="E302" s="29" t="s">
        <v>18</v>
      </c>
      <c r="F302" s="34">
        <v>51.13</v>
      </c>
      <c r="G302" s="33"/>
      <c r="H302" s="66"/>
    </row>
    <row r="303" spans="1:8" s="9" customFormat="1" ht="18" customHeight="1">
      <c r="A303" s="65">
        <f>IF(F303&gt;0,MAX($A$11:A302)+1," ")</f>
        <v>201</v>
      </c>
      <c r="B303" s="28"/>
      <c r="C303" s="29"/>
      <c r="D303" s="36" t="s">
        <v>322</v>
      </c>
      <c r="E303" s="29" t="s">
        <v>13</v>
      </c>
      <c r="F303" s="34">
        <v>306.8</v>
      </c>
      <c r="G303" s="33"/>
      <c r="H303" s="66"/>
    </row>
    <row r="304" spans="1:8" s="9" customFormat="1" ht="18" customHeight="1">
      <c r="A304" s="65">
        <f>IF(F304&gt;0,MAX($A$11:A303)+1," ")</f>
        <v>202</v>
      </c>
      <c r="B304" s="28"/>
      <c r="C304" s="29"/>
      <c r="D304" s="36" t="s">
        <v>320</v>
      </c>
      <c r="E304" s="29" t="s">
        <v>13</v>
      </c>
      <c r="F304" s="34">
        <v>480.47</v>
      </c>
      <c r="G304" s="33"/>
      <c r="H304" s="66"/>
    </row>
    <row r="305" spans="1:8" ht="12.75">
      <c r="A305" s="64" t="str">
        <f>IF(F305&gt;0,MAX($A$11:A304)+1," ")</f>
        <v xml:space="preserve"> </v>
      </c>
      <c r="B305" s="22"/>
      <c r="C305" s="19" t="s">
        <v>314</v>
      </c>
      <c r="D305" s="234" t="s">
        <v>330</v>
      </c>
      <c r="E305" s="234"/>
      <c r="F305" s="234"/>
      <c r="G305" s="234"/>
      <c r="H305" s="235"/>
    </row>
    <row r="306" spans="1:8" s="9" customFormat="1" ht="18" customHeight="1">
      <c r="A306" s="65">
        <f>IF(F306&gt;0,MAX($A$11:A305)+1," ")</f>
        <v>203</v>
      </c>
      <c r="B306" s="28"/>
      <c r="C306" s="29"/>
      <c r="D306" s="36" t="s">
        <v>317</v>
      </c>
      <c r="E306" s="29" t="s">
        <v>13</v>
      </c>
      <c r="F306" s="34">
        <v>114.27</v>
      </c>
      <c r="G306" s="33"/>
      <c r="H306" s="66"/>
    </row>
    <row r="307" spans="1:8" s="9" customFormat="1" ht="18" customHeight="1">
      <c r="A307" s="65">
        <f>IF(F307&gt;0,MAX($A$11:A306)+1," ")</f>
        <v>204</v>
      </c>
      <c r="B307" s="28"/>
      <c r="C307" s="29"/>
      <c r="D307" s="36" t="s">
        <v>318</v>
      </c>
      <c r="E307" s="29" t="s">
        <v>18</v>
      </c>
      <c r="F307" s="34">
        <v>22.85</v>
      </c>
      <c r="G307" s="33"/>
      <c r="H307" s="66"/>
    </row>
    <row r="308" spans="1:8" s="9" customFormat="1" ht="18" customHeight="1">
      <c r="A308" s="65">
        <f>IF(F308&gt;0,MAX($A$11:A307)+1," ")</f>
        <v>205</v>
      </c>
      <c r="B308" s="28"/>
      <c r="C308" s="29"/>
      <c r="D308" s="36" t="s">
        <v>322</v>
      </c>
      <c r="E308" s="29" t="s">
        <v>13</v>
      </c>
      <c r="F308" s="34">
        <v>137.13</v>
      </c>
      <c r="G308" s="33"/>
      <c r="H308" s="66"/>
    </row>
    <row r="309" spans="1:8" s="9" customFormat="1" ht="18" customHeight="1">
      <c r="A309" s="65">
        <f>IF(F309&gt;0,MAX($A$11:A308)+1," ")</f>
        <v>206</v>
      </c>
      <c r="B309" s="28"/>
      <c r="C309" s="29"/>
      <c r="D309" s="36" t="s">
        <v>320</v>
      </c>
      <c r="E309" s="29" t="s">
        <v>13</v>
      </c>
      <c r="F309" s="34">
        <v>396.36</v>
      </c>
      <c r="G309" s="33"/>
      <c r="H309" s="66"/>
    </row>
    <row r="310" spans="1:8" ht="12.75">
      <c r="A310" s="64" t="str">
        <f>IF(F310&gt;0,MAX($A$11:A309)+1," ")</f>
        <v xml:space="preserve"> </v>
      </c>
      <c r="B310" s="22"/>
      <c r="C310" s="19" t="s">
        <v>314</v>
      </c>
      <c r="D310" s="234" t="s">
        <v>331</v>
      </c>
      <c r="E310" s="234"/>
      <c r="F310" s="234"/>
      <c r="G310" s="234"/>
      <c r="H310" s="235"/>
    </row>
    <row r="311" spans="1:8" s="9" customFormat="1" ht="18" customHeight="1">
      <c r="A311" s="65">
        <f>IF(F311&gt;0,MAX($A$11:A310)+1," ")</f>
        <v>207</v>
      </c>
      <c r="B311" s="28"/>
      <c r="C311" s="29"/>
      <c r="D311" s="36" t="s">
        <v>317</v>
      </c>
      <c r="E311" s="29" t="s">
        <v>13</v>
      </c>
      <c r="F311" s="34">
        <v>94.66</v>
      </c>
      <c r="G311" s="33"/>
      <c r="H311" s="66"/>
    </row>
    <row r="312" spans="1:8" s="9" customFormat="1" ht="18" customHeight="1">
      <c r="A312" s="65">
        <f>IF(F312&gt;0,MAX($A$11:A311)+1," ")</f>
        <v>208</v>
      </c>
      <c r="B312" s="28"/>
      <c r="C312" s="29"/>
      <c r="D312" s="36" t="s">
        <v>318</v>
      </c>
      <c r="E312" s="29" t="s">
        <v>18</v>
      </c>
      <c r="F312" s="34">
        <v>18.93</v>
      </c>
      <c r="G312" s="33"/>
      <c r="H312" s="66"/>
    </row>
    <row r="313" spans="1:8" s="9" customFormat="1" ht="18" customHeight="1">
      <c r="A313" s="65">
        <f>IF(F313&gt;0,MAX($A$11:A312)+1," ")</f>
        <v>209</v>
      </c>
      <c r="B313" s="28"/>
      <c r="C313" s="29"/>
      <c r="D313" s="36" t="s">
        <v>322</v>
      </c>
      <c r="E313" s="29" t="s">
        <v>13</v>
      </c>
      <c r="F313" s="34">
        <v>113.59</v>
      </c>
      <c r="G313" s="33"/>
      <c r="H313" s="66"/>
    </row>
    <row r="314" spans="1:8" s="9" customFormat="1" ht="18" customHeight="1">
      <c r="A314" s="65">
        <f>IF(F314&gt;0,MAX($A$11:A313)+1," ")</f>
        <v>210</v>
      </c>
      <c r="B314" s="28"/>
      <c r="C314" s="29"/>
      <c r="D314" s="36" t="s">
        <v>320</v>
      </c>
      <c r="E314" s="29" t="s">
        <v>13</v>
      </c>
      <c r="F314" s="34">
        <v>385.41</v>
      </c>
      <c r="G314" s="33"/>
      <c r="H314" s="66"/>
    </row>
    <row r="315" spans="1:8" ht="12.75">
      <c r="A315" s="64" t="str">
        <f>IF(F315&gt;0,MAX($A$11:A314)+1," ")</f>
        <v xml:space="preserve"> </v>
      </c>
      <c r="B315" s="22"/>
      <c r="C315" s="19" t="s">
        <v>314</v>
      </c>
      <c r="D315" s="234" t="s">
        <v>332</v>
      </c>
      <c r="E315" s="234"/>
      <c r="F315" s="234"/>
      <c r="G315" s="234"/>
      <c r="H315" s="235"/>
    </row>
    <row r="316" spans="1:8" s="9" customFormat="1" ht="18" customHeight="1">
      <c r="A316" s="65">
        <f>IF(F316&gt;0,MAX($A$11:A315)+1," ")</f>
        <v>211</v>
      </c>
      <c r="B316" s="28"/>
      <c r="C316" s="29"/>
      <c r="D316" s="36" t="s">
        <v>317</v>
      </c>
      <c r="E316" s="29" t="s">
        <v>13</v>
      </c>
      <c r="F316" s="34">
        <v>90.67</v>
      </c>
      <c r="G316" s="33"/>
      <c r="H316" s="66"/>
    </row>
    <row r="317" spans="1:8" s="9" customFormat="1" ht="18" customHeight="1">
      <c r="A317" s="65">
        <f>IF(F317&gt;0,MAX($A$11:A316)+1," ")</f>
        <v>212</v>
      </c>
      <c r="B317" s="28"/>
      <c r="C317" s="29"/>
      <c r="D317" s="36" t="s">
        <v>318</v>
      </c>
      <c r="E317" s="29" t="s">
        <v>18</v>
      </c>
      <c r="F317" s="34">
        <v>18.13</v>
      </c>
      <c r="G317" s="33"/>
      <c r="H317" s="66"/>
    </row>
    <row r="318" spans="1:8" s="9" customFormat="1" ht="18" customHeight="1">
      <c r="A318" s="65">
        <f>IF(F318&gt;0,MAX($A$11:A317)+1," ")</f>
        <v>213</v>
      </c>
      <c r="B318" s="28"/>
      <c r="C318" s="29"/>
      <c r="D318" s="36" t="s">
        <v>322</v>
      </c>
      <c r="E318" s="29" t="s">
        <v>13</v>
      </c>
      <c r="F318" s="34">
        <v>108.8</v>
      </c>
      <c r="G318" s="33"/>
      <c r="H318" s="66"/>
    </row>
    <row r="319" spans="1:8" s="9" customFormat="1" ht="18" customHeight="1">
      <c r="A319" s="65">
        <f>IF(F319&gt;0,MAX($A$11:A318)+1," ")</f>
        <v>214</v>
      </c>
      <c r="B319" s="28"/>
      <c r="C319" s="29"/>
      <c r="D319" s="36" t="s">
        <v>320</v>
      </c>
      <c r="E319" s="29" t="s">
        <v>13</v>
      </c>
      <c r="F319" s="34">
        <v>430.83</v>
      </c>
      <c r="G319" s="33"/>
      <c r="H319" s="66"/>
    </row>
    <row r="320" spans="1:8" ht="12.75">
      <c r="A320" s="64" t="str">
        <f>IF(F320&gt;0,MAX($A$11:A319)+1," ")</f>
        <v xml:space="preserve"> </v>
      </c>
      <c r="B320" s="22"/>
      <c r="C320" s="19" t="s">
        <v>314</v>
      </c>
      <c r="D320" s="234" t="s">
        <v>333</v>
      </c>
      <c r="E320" s="234"/>
      <c r="F320" s="234"/>
      <c r="G320" s="234"/>
      <c r="H320" s="235"/>
    </row>
    <row r="321" spans="1:8" s="9" customFormat="1" ht="18" customHeight="1">
      <c r="A321" s="65">
        <f>IF(F321&gt;0,MAX($A$11:A320)+1," ")</f>
        <v>215</v>
      </c>
      <c r="B321" s="28"/>
      <c r="C321" s="29"/>
      <c r="D321" s="36" t="s">
        <v>317</v>
      </c>
      <c r="E321" s="29" t="s">
        <v>13</v>
      </c>
      <c r="F321" s="34">
        <v>137.47</v>
      </c>
      <c r="G321" s="33"/>
      <c r="H321" s="66"/>
    </row>
    <row r="322" spans="1:8" s="9" customFormat="1" ht="18" customHeight="1">
      <c r="A322" s="65">
        <f>IF(F322&gt;0,MAX($A$11:A321)+1," ")</f>
        <v>216</v>
      </c>
      <c r="B322" s="28"/>
      <c r="C322" s="29"/>
      <c r="D322" s="36" t="s">
        <v>318</v>
      </c>
      <c r="E322" s="29" t="s">
        <v>18</v>
      </c>
      <c r="F322" s="34">
        <v>27.49</v>
      </c>
      <c r="G322" s="33"/>
      <c r="H322" s="66"/>
    </row>
    <row r="323" spans="1:8" s="9" customFormat="1" ht="18" customHeight="1">
      <c r="A323" s="65">
        <f>IF(F323&gt;0,MAX($A$11:A322)+1," ")</f>
        <v>217</v>
      </c>
      <c r="B323" s="28"/>
      <c r="C323" s="29"/>
      <c r="D323" s="36" t="s">
        <v>322</v>
      </c>
      <c r="E323" s="29" t="s">
        <v>13</v>
      </c>
      <c r="F323" s="34">
        <v>164.97</v>
      </c>
      <c r="G323" s="33"/>
      <c r="H323" s="66"/>
    </row>
    <row r="324" spans="1:8" s="9" customFormat="1" ht="18" customHeight="1">
      <c r="A324" s="65">
        <f>IF(F324&gt;0,MAX($A$11:A323)+1," ")</f>
        <v>218</v>
      </c>
      <c r="B324" s="28"/>
      <c r="C324" s="29"/>
      <c r="D324" s="36" t="s">
        <v>320</v>
      </c>
      <c r="E324" s="29" t="s">
        <v>13</v>
      </c>
      <c r="F324" s="34">
        <v>430.8</v>
      </c>
      <c r="G324" s="33"/>
      <c r="H324" s="66"/>
    </row>
    <row r="325" spans="1:8" ht="12.75">
      <c r="A325" s="64" t="str">
        <f>IF(F325&gt;0,MAX($A$11:A324)+1," ")</f>
        <v xml:space="preserve"> </v>
      </c>
      <c r="B325" s="22"/>
      <c r="C325" s="19" t="s">
        <v>314</v>
      </c>
      <c r="D325" s="234" t="s">
        <v>334</v>
      </c>
      <c r="E325" s="234"/>
      <c r="F325" s="234"/>
      <c r="G325" s="234"/>
      <c r="H325" s="235"/>
    </row>
    <row r="326" spans="1:8" s="9" customFormat="1" ht="18" customHeight="1">
      <c r="A326" s="65">
        <f>IF(F326&gt;0,MAX($A$11:A325)+1," ")</f>
        <v>219</v>
      </c>
      <c r="B326" s="28"/>
      <c r="C326" s="29"/>
      <c r="D326" s="36" t="s">
        <v>317</v>
      </c>
      <c r="E326" s="29" t="s">
        <v>13</v>
      </c>
      <c r="F326" s="34">
        <v>53.16</v>
      </c>
      <c r="G326" s="33"/>
      <c r="H326" s="66"/>
    </row>
    <row r="327" spans="1:8" s="9" customFormat="1" ht="18" customHeight="1">
      <c r="A327" s="65">
        <f>IF(F327&gt;0,MAX($A$11:A326)+1," ")</f>
        <v>220</v>
      </c>
      <c r="B327" s="28"/>
      <c r="C327" s="29"/>
      <c r="D327" s="36" t="s">
        <v>318</v>
      </c>
      <c r="E327" s="29" t="s">
        <v>18</v>
      </c>
      <c r="F327" s="34">
        <v>10.63</v>
      </c>
      <c r="G327" s="33"/>
      <c r="H327" s="66"/>
    </row>
    <row r="328" spans="1:8" s="9" customFormat="1" ht="18" customHeight="1">
      <c r="A328" s="65">
        <f>IF(F328&gt;0,MAX($A$11:A327)+1," ")</f>
        <v>221</v>
      </c>
      <c r="B328" s="28"/>
      <c r="C328" s="29"/>
      <c r="D328" s="36" t="s">
        <v>322</v>
      </c>
      <c r="E328" s="29" t="s">
        <v>13</v>
      </c>
      <c r="F328" s="34">
        <v>63.8</v>
      </c>
      <c r="G328" s="33"/>
      <c r="H328" s="66"/>
    </row>
    <row r="329" spans="1:8" s="9" customFormat="1" ht="18" customHeight="1">
      <c r="A329" s="65">
        <f>IF(F329&gt;0,MAX($A$11:A328)+1," ")</f>
        <v>222</v>
      </c>
      <c r="B329" s="28"/>
      <c r="C329" s="29"/>
      <c r="D329" s="36" t="s">
        <v>320</v>
      </c>
      <c r="E329" s="29" t="s">
        <v>13</v>
      </c>
      <c r="F329" s="34">
        <v>282.44</v>
      </c>
      <c r="G329" s="33"/>
      <c r="H329" s="66"/>
    </row>
    <row r="330" spans="1:8" ht="12.75">
      <c r="A330" s="64" t="str">
        <f>IF(F330&gt;0,MAX($A$11:A329)+1," ")</f>
        <v xml:space="preserve"> </v>
      </c>
      <c r="B330" s="22"/>
      <c r="C330" s="19" t="s">
        <v>314</v>
      </c>
      <c r="D330" s="234" t="s">
        <v>335</v>
      </c>
      <c r="E330" s="234"/>
      <c r="F330" s="234"/>
      <c r="G330" s="234"/>
      <c r="H330" s="235"/>
    </row>
    <row r="331" spans="1:8" s="9" customFormat="1" ht="18" customHeight="1">
      <c r="A331" s="65">
        <f>IF(F331&gt;0,MAX($A$11:A330)+1," ")</f>
        <v>223</v>
      </c>
      <c r="B331" s="28"/>
      <c r="C331" s="29"/>
      <c r="D331" s="36" t="s">
        <v>317</v>
      </c>
      <c r="E331" s="29" t="s">
        <v>13</v>
      </c>
      <c r="F331" s="34">
        <v>219.94</v>
      </c>
      <c r="G331" s="33"/>
      <c r="H331" s="66"/>
    </row>
    <row r="332" spans="1:8" s="9" customFormat="1" ht="18" customHeight="1">
      <c r="A332" s="65">
        <f>IF(F332&gt;0,MAX($A$11:A331)+1," ")</f>
        <v>224</v>
      </c>
      <c r="B332" s="28"/>
      <c r="C332" s="29"/>
      <c r="D332" s="36" t="s">
        <v>318</v>
      </c>
      <c r="E332" s="29" t="s">
        <v>18</v>
      </c>
      <c r="F332" s="34">
        <v>43.99</v>
      </c>
      <c r="G332" s="33"/>
      <c r="H332" s="66"/>
    </row>
    <row r="333" spans="1:8" s="9" customFormat="1" ht="18" customHeight="1">
      <c r="A333" s="65">
        <f>IF(F333&gt;0,MAX($A$11:A332)+1," ")</f>
        <v>225</v>
      </c>
      <c r="B333" s="28"/>
      <c r="C333" s="29"/>
      <c r="D333" s="36" t="s">
        <v>322</v>
      </c>
      <c r="E333" s="29" t="s">
        <v>13</v>
      </c>
      <c r="F333" s="34">
        <v>263.93</v>
      </c>
      <c r="G333" s="33"/>
      <c r="H333" s="66"/>
    </row>
    <row r="334" spans="1:8" s="9" customFormat="1" ht="18" customHeight="1">
      <c r="A334" s="65">
        <f>IF(F334&gt;0,MAX($A$11:A333)+1," ")</f>
        <v>226</v>
      </c>
      <c r="B334" s="28"/>
      <c r="C334" s="29"/>
      <c r="D334" s="36" t="s">
        <v>320</v>
      </c>
      <c r="E334" s="29" t="s">
        <v>13</v>
      </c>
      <c r="F334" s="34">
        <v>868.61</v>
      </c>
      <c r="G334" s="33"/>
      <c r="H334" s="66"/>
    </row>
    <row r="335" spans="1:8" ht="12.75">
      <c r="A335" s="64" t="str">
        <f>IF(F335&gt;0,MAX($A$11:A334)+1," ")</f>
        <v xml:space="preserve"> </v>
      </c>
      <c r="B335" s="22"/>
      <c r="C335" s="19" t="s">
        <v>314</v>
      </c>
      <c r="D335" s="234" t="s">
        <v>336</v>
      </c>
      <c r="E335" s="234"/>
      <c r="F335" s="234"/>
      <c r="G335" s="234"/>
      <c r="H335" s="235"/>
    </row>
    <row r="336" spans="1:8" s="9" customFormat="1" ht="18" customHeight="1">
      <c r="A336" s="65">
        <f>IF(F336&gt;0,MAX($A$11:A335)+1," ")</f>
        <v>227</v>
      </c>
      <c r="B336" s="28"/>
      <c r="C336" s="29"/>
      <c r="D336" s="36" t="s">
        <v>317</v>
      </c>
      <c r="E336" s="29" t="s">
        <v>13</v>
      </c>
      <c r="F336" s="34">
        <v>146.9</v>
      </c>
      <c r="G336" s="33"/>
      <c r="H336" s="66"/>
    </row>
    <row r="337" spans="1:10" s="9" customFormat="1" ht="18" customHeight="1">
      <c r="A337" s="65">
        <f>IF(F337&gt;0,MAX($A$11:A336)+1," ")</f>
        <v>228</v>
      </c>
      <c r="B337" s="28"/>
      <c r="C337" s="29"/>
      <c r="D337" s="36" t="s">
        <v>318</v>
      </c>
      <c r="E337" s="29" t="s">
        <v>18</v>
      </c>
      <c r="F337" s="34">
        <v>29.38</v>
      </c>
      <c r="G337" s="33"/>
      <c r="H337" s="66"/>
    </row>
    <row r="338" spans="1:10" s="9" customFormat="1" ht="18" customHeight="1">
      <c r="A338" s="65">
        <f>IF(F338&gt;0,MAX($A$11:A337)+1," ")</f>
        <v>229</v>
      </c>
      <c r="B338" s="28"/>
      <c r="C338" s="29"/>
      <c r="D338" s="36" t="s">
        <v>322</v>
      </c>
      <c r="E338" s="29" t="s">
        <v>13</v>
      </c>
      <c r="F338" s="34">
        <v>176.28</v>
      </c>
      <c r="G338" s="33"/>
      <c r="H338" s="66"/>
    </row>
    <row r="339" spans="1:10" s="9" customFormat="1" ht="18" customHeight="1">
      <c r="A339" s="65">
        <f>IF(F339&gt;0,MAX($A$11:A338)+1," ")</f>
        <v>230</v>
      </c>
      <c r="B339" s="28"/>
      <c r="C339" s="29"/>
      <c r="D339" s="36" t="s">
        <v>320</v>
      </c>
      <c r="E339" s="29" t="s">
        <v>13</v>
      </c>
      <c r="F339" s="34">
        <v>364.21</v>
      </c>
      <c r="G339" s="33"/>
      <c r="H339" s="66"/>
    </row>
    <row r="340" spans="1:10" ht="12.75">
      <c r="A340" s="64" t="str">
        <f>IF(F340&gt;0,MAX($A$11:A339)+1," ")</f>
        <v xml:space="preserve"> </v>
      </c>
      <c r="B340" s="22"/>
      <c r="C340" s="19" t="s">
        <v>314</v>
      </c>
      <c r="D340" s="234" t="s">
        <v>337</v>
      </c>
      <c r="E340" s="234"/>
      <c r="F340" s="234"/>
      <c r="G340" s="234"/>
      <c r="H340" s="235"/>
    </row>
    <row r="341" spans="1:10" s="9" customFormat="1" ht="18" customHeight="1">
      <c r="A341" s="65">
        <f>IF(F341&gt;0,MAX($A$11:A340)+1," ")</f>
        <v>231</v>
      </c>
      <c r="B341" s="28"/>
      <c r="C341" s="29"/>
      <c r="D341" s="36" t="s">
        <v>317</v>
      </c>
      <c r="E341" s="29" t="s">
        <v>13</v>
      </c>
      <c r="F341" s="34">
        <v>103.85</v>
      </c>
      <c r="G341" s="33"/>
      <c r="H341" s="66"/>
    </row>
    <row r="342" spans="1:10" s="9" customFormat="1" ht="18" customHeight="1">
      <c r="A342" s="65">
        <f>IF(F342&gt;0,MAX($A$11:A341)+1," ")</f>
        <v>232</v>
      </c>
      <c r="B342" s="28"/>
      <c r="C342" s="29"/>
      <c r="D342" s="36" t="s">
        <v>318</v>
      </c>
      <c r="E342" s="29" t="s">
        <v>18</v>
      </c>
      <c r="F342" s="34">
        <v>20.77</v>
      </c>
      <c r="G342" s="33"/>
      <c r="H342" s="66"/>
    </row>
    <row r="343" spans="1:10" s="9" customFormat="1" ht="18" customHeight="1">
      <c r="A343" s="65">
        <f>IF(F343&gt;0,MAX($A$11:A342)+1," ")</f>
        <v>233</v>
      </c>
      <c r="B343" s="28"/>
      <c r="C343" s="29"/>
      <c r="D343" s="36" t="s">
        <v>322</v>
      </c>
      <c r="E343" s="29" t="s">
        <v>13</v>
      </c>
      <c r="F343" s="34">
        <v>124.62</v>
      </c>
      <c r="G343" s="33"/>
      <c r="H343" s="66"/>
    </row>
    <row r="344" spans="1:10" s="9" customFormat="1" ht="18" customHeight="1">
      <c r="A344" s="65">
        <f>IF(F344&gt;0,MAX($A$11:A343)+1," ")</f>
        <v>234</v>
      </c>
      <c r="B344" s="28"/>
      <c r="C344" s="29"/>
      <c r="D344" s="36" t="s">
        <v>320</v>
      </c>
      <c r="E344" s="29" t="s">
        <v>13</v>
      </c>
      <c r="F344" s="34">
        <v>109.11</v>
      </c>
      <c r="G344" s="33"/>
      <c r="H344" s="66"/>
      <c r="J344" s="93"/>
    </row>
    <row r="345" spans="1:10" ht="19.5" customHeight="1">
      <c r="A345" s="76" t="str">
        <f>IF(F345&gt;0,MAX($A$11:A344)+1," ")</f>
        <v xml:space="preserve"> </v>
      </c>
      <c r="B345" s="48"/>
      <c r="C345" s="263" t="s">
        <v>274</v>
      </c>
      <c r="D345" s="264"/>
      <c r="E345" s="264"/>
      <c r="F345" s="264"/>
      <c r="G345" s="264"/>
      <c r="H345" s="265"/>
    </row>
    <row r="346" spans="1:10">
      <c r="A346" s="77" t="str">
        <f>IF(F346&gt;0,MAX($A$11:A345)+1," ")</f>
        <v xml:space="preserve"> </v>
      </c>
      <c r="B346" s="20"/>
      <c r="C346" s="60" t="s">
        <v>338</v>
      </c>
      <c r="D346" s="244" t="s">
        <v>339</v>
      </c>
      <c r="E346" s="244"/>
      <c r="F346" s="244"/>
      <c r="G346" s="244"/>
      <c r="H346" s="245"/>
    </row>
    <row r="347" spans="1:10" ht="12.75">
      <c r="A347" s="64"/>
      <c r="B347" s="22"/>
      <c r="C347" s="19" t="s">
        <v>338</v>
      </c>
      <c r="D347" s="234" t="s">
        <v>340</v>
      </c>
      <c r="E347" s="234" t="s">
        <v>316</v>
      </c>
      <c r="F347" s="234" t="s">
        <v>316</v>
      </c>
      <c r="G347" s="234" t="s">
        <v>316</v>
      </c>
      <c r="H347" s="235" t="s">
        <v>316</v>
      </c>
    </row>
    <row r="348" spans="1:10" s="9" customFormat="1" ht="63.75" customHeight="1">
      <c r="A348" s="65">
        <f>IF(F348&gt;0,MAX($A$11:A347)+1," ")</f>
        <v>235</v>
      </c>
      <c r="B348" s="28"/>
      <c r="C348" s="29" t="s">
        <v>341</v>
      </c>
      <c r="D348" s="36" t="s">
        <v>342</v>
      </c>
      <c r="E348" s="29" t="s">
        <v>15</v>
      </c>
      <c r="F348" s="34">
        <v>15</v>
      </c>
      <c r="G348" s="33"/>
      <c r="H348" s="66"/>
    </row>
    <row r="349" spans="1:10" s="9" customFormat="1" ht="63.75" customHeight="1">
      <c r="A349" s="65">
        <f>IF(F349&gt;0,MAX($A$11:A348)+1," ")</f>
        <v>236</v>
      </c>
      <c r="B349" s="28"/>
      <c r="C349" s="29" t="s">
        <v>343</v>
      </c>
      <c r="D349" s="36" t="s">
        <v>342</v>
      </c>
      <c r="E349" s="29" t="s">
        <v>15</v>
      </c>
      <c r="F349" s="34">
        <v>198</v>
      </c>
      <c r="G349" s="33"/>
      <c r="H349" s="66"/>
    </row>
    <row r="350" spans="1:10" ht="12.75">
      <c r="A350" s="64" t="str">
        <f>IF(F350&gt;0,MAX($A$11:A349)+1," ")</f>
        <v xml:space="preserve"> </v>
      </c>
      <c r="B350" s="22"/>
      <c r="C350" s="19" t="s">
        <v>338</v>
      </c>
      <c r="D350" s="234" t="s">
        <v>344</v>
      </c>
      <c r="E350" s="234" t="s">
        <v>316</v>
      </c>
      <c r="F350" s="234"/>
      <c r="G350" s="234"/>
      <c r="H350" s="235"/>
    </row>
    <row r="351" spans="1:10" s="9" customFormat="1" ht="42" customHeight="1">
      <c r="A351" s="65">
        <f>IF(F351&gt;0,MAX($A$11:A350)+1," ")</f>
        <v>237</v>
      </c>
      <c r="B351" s="28"/>
      <c r="C351" s="29" t="s">
        <v>341</v>
      </c>
      <c r="D351" s="36" t="s">
        <v>345</v>
      </c>
      <c r="E351" s="29" t="s">
        <v>15</v>
      </c>
      <c r="F351" s="34">
        <v>15</v>
      </c>
      <c r="G351" s="33"/>
      <c r="H351" s="66"/>
    </row>
    <row r="352" spans="1:10" s="9" customFormat="1" ht="53.25" customHeight="1">
      <c r="A352" s="65">
        <f>IF(F352&gt;0,MAX($A$11:A351)+1," ")</f>
        <v>238</v>
      </c>
      <c r="B352" s="28"/>
      <c r="C352" s="29" t="s">
        <v>343</v>
      </c>
      <c r="D352" s="36" t="s">
        <v>345</v>
      </c>
      <c r="E352" s="29" t="s">
        <v>15</v>
      </c>
      <c r="F352" s="34">
        <v>26</v>
      </c>
      <c r="G352" s="33"/>
      <c r="H352" s="66"/>
    </row>
    <row r="353" spans="1:8" ht="12.75">
      <c r="A353" s="64" t="str">
        <f>IF(F353&gt;0,MAX($A$11:A352)+1," ")</f>
        <v xml:space="preserve"> </v>
      </c>
      <c r="B353" s="22"/>
      <c r="C353" s="19" t="s">
        <v>338</v>
      </c>
      <c r="D353" s="234" t="s">
        <v>346</v>
      </c>
      <c r="E353" s="234"/>
      <c r="F353" s="234"/>
      <c r="G353" s="234"/>
      <c r="H353" s="235"/>
    </row>
    <row r="354" spans="1:8" s="9" customFormat="1" ht="53.25" customHeight="1">
      <c r="A354" s="65">
        <f>IF(F354&gt;0,MAX($A$11:A353)+1," ")</f>
        <v>239</v>
      </c>
      <c r="B354" s="28"/>
      <c r="C354" s="29"/>
      <c r="D354" s="36" t="s">
        <v>347</v>
      </c>
      <c r="E354" s="29" t="s">
        <v>263</v>
      </c>
      <c r="F354" s="34">
        <v>2</v>
      </c>
      <c r="G354" s="33"/>
      <c r="H354" s="66"/>
    </row>
    <row r="355" spans="1:8" ht="12.75">
      <c r="A355" s="64" t="str">
        <f>IF(F355&gt;0,MAX($A$11:A354)+1," ")</f>
        <v xml:space="preserve"> </v>
      </c>
      <c r="B355" s="22"/>
      <c r="C355" s="19" t="s">
        <v>338</v>
      </c>
      <c r="D355" s="234" t="s">
        <v>348</v>
      </c>
      <c r="E355" s="234" t="s">
        <v>316</v>
      </c>
      <c r="F355" s="234"/>
      <c r="G355" s="234"/>
      <c r="H355" s="235"/>
    </row>
    <row r="356" spans="1:8" s="9" customFormat="1" ht="26.25" customHeight="1">
      <c r="A356" s="65">
        <f>IF(F356&gt;0,MAX($A$11:A355)+1," ")</f>
        <v>240</v>
      </c>
      <c r="B356" s="28"/>
      <c r="C356" s="29"/>
      <c r="D356" s="36" t="s">
        <v>349</v>
      </c>
      <c r="E356" s="29" t="s">
        <v>263</v>
      </c>
      <c r="F356" s="34">
        <v>2</v>
      </c>
      <c r="G356" s="33"/>
      <c r="H356" s="66"/>
    </row>
    <row r="357" spans="1:8" ht="12.75">
      <c r="A357" s="64" t="str">
        <f>IF(F357&gt;0,MAX($A$11:A356)+1," ")</f>
        <v xml:space="preserve"> </v>
      </c>
      <c r="B357" s="22"/>
      <c r="C357" s="19" t="s">
        <v>338</v>
      </c>
      <c r="D357" s="234" t="s">
        <v>350</v>
      </c>
      <c r="E357" s="234" t="s">
        <v>316</v>
      </c>
      <c r="F357" s="234"/>
      <c r="G357" s="234"/>
      <c r="H357" s="235"/>
    </row>
    <row r="358" spans="1:8" s="9" customFormat="1" ht="26.25" customHeight="1">
      <c r="A358" s="65">
        <f>IF(F358&gt;0,MAX($A$11:A357)+1," ")</f>
        <v>241</v>
      </c>
      <c r="B358" s="28"/>
      <c r="C358" s="29" t="s">
        <v>341</v>
      </c>
      <c r="D358" s="36" t="s">
        <v>351</v>
      </c>
      <c r="E358" s="29" t="s">
        <v>15</v>
      </c>
      <c r="F358" s="34">
        <v>35.6</v>
      </c>
      <c r="G358" s="33"/>
      <c r="H358" s="66"/>
    </row>
    <row r="359" spans="1:8" s="9" customFormat="1" ht="57" customHeight="1">
      <c r="A359" s="65">
        <f>IF(F359&gt;0,MAX($A$11:A358)+1," ")</f>
        <v>242</v>
      </c>
      <c r="B359" s="28"/>
      <c r="C359" s="29" t="s">
        <v>343</v>
      </c>
      <c r="D359" s="36" t="s">
        <v>351</v>
      </c>
      <c r="E359" s="29" t="s">
        <v>15</v>
      </c>
      <c r="F359" s="34">
        <v>170.2</v>
      </c>
      <c r="G359" s="33"/>
      <c r="H359" s="66"/>
    </row>
    <row r="360" spans="1:8" ht="15.75" customHeight="1">
      <c r="A360" s="77" t="str">
        <f>IF(F360&gt;0,MAX($A$11:A359)+1," ")</f>
        <v xml:space="preserve"> </v>
      </c>
      <c r="B360" s="20"/>
      <c r="C360" s="60" t="s">
        <v>338</v>
      </c>
      <c r="D360" s="61" t="s">
        <v>365</v>
      </c>
      <c r="E360" s="91"/>
      <c r="F360" s="61"/>
      <c r="G360" s="61"/>
      <c r="H360" s="78"/>
    </row>
    <row r="361" spans="1:8" ht="12.75">
      <c r="A361" s="64"/>
      <c r="B361" s="22"/>
      <c r="C361" s="19" t="s">
        <v>338</v>
      </c>
      <c r="D361" s="234" t="s">
        <v>352</v>
      </c>
      <c r="E361" s="234" t="s">
        <v>316</v>
      </c>
      <c r="F361" s="234" t="s">
        <v>316</v>
      </c>
      <c r="G361" s="234" t="s">
        <v>316</v>
      </c>
      <c r="H361" s="235" t="s">
        <v>316</v>
      </c>
    </row>
    <row r="362" spans="1:8" s="9" customFormat="1" ht="72.75" customHeight="1">
      <c r="A362" s="65">
        <f>IF(F362&gt;0,MAX($A$11:A361)+1," ")</f>
        <v>243</v>
      </c>
      <c r="B362" s="28"/>
      <c r="C362" s="29" t="s">
        <v>341</v>
      </c>
      <c r="D362" s="36" t="s">
        <v>353</v>
      </c>
      <c r="E362" s="29" t="s">
        <v>15</v>
      </c>
      <c r="F362" s="34">
        <v>27</v>
      </c>
      <c r="G362" s="33"/>
      <c r="H362" s="66"/>
    </row>
    <row r="363" spans="1:8" ht="12.75">
      <c r="A363" s="64" t="str">
        <f>IF(F363&gt;0,MAX($A$11:A362)+1," ")</f>
        <v xml:space="preserve"> </v>
      </c>
      <c r="B363" s="22"/>
      <c r="C363" s="19" t="s">
        <v>338</v>
      </c>
      <c r="D363" s="234" t="s">
        <v>354</v>
      </c>
      <c r="E363" s="234" t="s">
        <v>316</v>
      </c>
      <c r="F363" s="234"/>
      <c r="G363" s="234"/>
      <c r="H363" s="235"/>
    </row>
    <row r="364" spans="1:8" s="9" customFormat="1" ht="72.75" customHeight="1">
      <c r="A364" s="65">
        <f>IF(F364&gt;0,MAX($A$11:A363)+1," ")</f>
        <v>244</v>
      </c>
      <c r="B364" s="28"/>
      <c r="C364" s="29" t="s">
        <v>341</v>
      </c>
      <c r="D364" s="36" t="s">
        <v>355</v>
      </c>
      <c r="E364" s="29" t="s">
        <v>15</v>
      </c>
      <c r="F364" s="34">
        <v>5.4</v>
      </c>
      <c r="G364" s="33"/>
      <c r="H364" s="66"/>
    </row>
    <row r="365" spans="1:8" s="9" customFormat="1" ht="72.75" customHeight="1">
      <c r="A365" s="65">
        <f>IF(F365&gt;0,MAX($A$11:A364)+1," ")</f>
        <v>245</v>
      </c>
      <c r="B365" s="28"/>
      <c r="C365" s="29" t="s">
        <v>343</v>
      </c>
      <c r="D365" s="36" t="s">
        <v>355</v>
      </c>
      <c r="E365" s="29" t="s">
        <v>15</v>
      </c>
      <c r="F365" s="34">
        <v>22.6</v>
      </c>
      <c r="G365" s="33"/>
      <c r="H365" s="66"/>
    </row>
    <row r="366" spans="1:8" ht="12.75">
      <c r="A366" s="64" t="str">
        <f>IF(F366&gt;0,MAX($A$11:A365)+1," ")</f>
        <v xml:space="preserve"> </v>
      </c>
      <c r="B366" s="22"/>
      <c r="C366" s="19" t="s">
        <v>338</v>
      </c>
      <c r="D366" s="234" t="s">
        <v>356</v>
      </c>
      <c r="E366" s="234" t="s">
        <v>316</v>
      </c>
      <c r="F366" s="234"/>
      <c r="G366" s="234"/>
      <c r="H366" s="235"/>
    </row>
    <row r="367" spans="1:8" s="9" customFormat="1" ht="48.75" customHeight="1">
      <c r="A367" s="65">
        <f>IF(F367&gt;0,MAX($A$11:A366)+1," ")</f>
        <v>246</v>
      </c>
      <c r="B367" s="28"/>
      <c r="C367" s="29" t="s">
        <v>341</v>
      </c>
      <c r="D367" s="36" t="s">
        <v>357</v>
      </c>
      <c r="E367" s="29" t="s">
        <v>263</v>
      </c>
      <c r="F367" s="34">
        <v>1</v>
      </c>
      <c r="G367" s="33"/>
      <c r="H367" s="66"/>
    </row>
    <row r="368" spans="1:8" s="9" customFormat="1" ht="53.25" customHeight="1">
      <c r="A368" s="65">
        <f>IF(F368&gt;0,MAX($A$11:A367)+1," ")</f>
        <v>247</v>
      </c>
      <c r="B368" s="28"/>
      <c r="C368" s="29" t="s">
        <v>343</v>
      </c>
      <c r="D368" s="36" t="s">
        <v>357</v>
      </c>
      <c r="E368" s="29" t="s">
        <v>263</v>
      </c>
      <c r="F368" s="34">
        <v>1</v>
      </c>
      <c r="G368" s="33"/>
      <c r="H368" s="66"/>
    </row>
    <row r="369" spans="1:8" s="9" customFormat="1" ht="48.75" customHeight="1">
      <c r="A369" s="65">
        <f>IF(F369&gt;0,MAX($A$11:A368)+1," ")</f>
        <v>248</v>
      </c>
      <c r="B369" s="28"/>
      <c r="C369" s="29" t="s">
        <v>341</v>
      </c>
      <c r="D369" s="36" t="s">
        <v>358</v>
      </c>
      <c r="E369" s="29" t="s">
        <v>263</v>
      </c>
      <c r="F369" s="34">
        <v>1</v>
      </c>
      <c r="G369" s="33"/>
      <c r="H369" s="66"/>
    </row>
    <row r="370" spans="1:8" s="9" customFormat="1" ht="56.25" customHeight="1">
      <c r="A370" s="169">
        <f>IF(F370&gt;0,MAX($A$11:A369)+1," ")</f>
        <v>249</v>
      </c>
      <c r="B370" s="170"/>
      <c r="C370" s="171" t="s">
        <v>343</v>
      </c>
      <c r="D370" s="172" t="s">
        <v>359</v>
      </c>
      <c r="E370" s="171" t="s">
        <v>263</v>
      </c>
      <c r="F370" s="173">
        <v>2</v>
      </c>
      <c r="G370" s="33"/>
      <c r="H370" s="66"/>
    </row>
    <row r="371" spans="1:8" ht="12.75">
      <c r="A371" s="64" t="str">
        <f>IF(F371&gt;0,MAX($A$11:A368)+1," ")</f>
        <v xml:space="preserve"> </v>
      </c>
      <c r="B371" s="22"/>
      <c r="C371" s="94" t="s">
        <v>338</v>
      </c>
      <c r="D371" s="234" t="s">
        <v>524</v>
      </c>
      <c r="E371" s="234" t="s">
        <v>316</v>
      </c>
      <c r="F371" s="234"/>
      <c r="G371" s="234"/>
      <c r="H371" s="235"/>
    </row>
    <row r="372" spans="1:8" s="9" customFormat="1" ht="60.75" customHeight="1">
      <c r="A372" s="65" t="s">
        <v>523</v>
      </c>
      <c r="B372" s="28"/>
      <c r="C372" s="29" t="s">
        <v>343</v>
      </c>
      <c r="D372" s="12" t="s">
        <v>480</v>
      </c>
      <c r="E372" s="24" t="s">
        <v>263</v>
      </c>
      <c r="F372" s="25">
        <v>1</v>
      </c>
      <c r="G372" s="33"/>
      <c r="H372" s="66"/>
    </row>
    <row r="373" spans="1:8" ht="12.75">
      <c r="A373" s="64" t="str">
        <f>IF(F373&gt;0,MAX($A$11:A370)+1," ")</f>
        <v xml:space="preserve"> </v>
      </c>
      <c r="B373" s="22"/>
      <c r="C373" s="19" t="s">
        <v>338</v>
      </c>
      <c r="D373" s="234" t="s">
        <v>360</v>
      </c>
      <c r="E373" s="234" t="s">
        <v>316</v>
      </c>
      <c r="F373" s="234"/>
      <c r="G373" s="234"/>
      <c r="H373" s="235"/>
    </row>
    <row r="374" spans="1:8" s="9" customFormat="1" ht="32.25" customHeight="1">
      <c r="A374" s="65">
        <f>IF(F374&gt;0,MAX($A$11:A373)+1," ")</f>
        <v>250</v>
      </c>
      <c r="B374" s="28"/>
      <c r="C374" s="29" t="s">
        <v>341</v>
      </c>
      <c r="D374" s="36" t="s">
        <v>361</v>
      </c>
      <c r="E374" s="29" t="s">
        <v>15</v>
      </c>
      <c r="F374" s="34">
        <v>32</v>
      </c>
      <c r="G374" s="33"/>
      <c r="H374" s="66"/>
    </row>
    <row r="375" spans="1:8" s="9" customFormat="1" ht="32.25" customHeight="1">
      <c r="A375" s="65">
        <f>IF(F375&gt;0,MAX($A$11:A374)+1," ")</f>
        <v>251</v>
      </c>
      <c r="B375" s="28"/>
      <c r="C375" s="29" t="s">
        <v>341</v>
      </c>
      <c r="D375" s="36" t="s">
        <v>362</v>
      </c>
      <c r="E375" s="29" t="s">
        <v>15</v>
      </c>
      <c r="F375" s="34">
        <v>8</v>
      </c>
      <c r="G375" s="33"/>
      <c r="H375" s="66"/>
    </row>
    <row r="376" spans="1:8" ht="12.75">
      <c r="A376" s="64" t="str">
        <f>IF(F376&gt;0,MAX($A$11:A375)+1," ")</f>
        <v xml:space="preserve"> </v>
      </c>
      <c r="B376" s="22"/>
      <c r="C376" s="19" t="s">
        <v>338</v>
      </c>
      <c r="D376" s="234" t="s">
        <v>363</v>
      </c>
      <c r="E376" s="234" t="s">
        <v>316</v>
      </c>
      <c r="F376" s="234"/>
      <c r="G376" s="234"/>
      <c r="H376" s="235"/>
    </row>
    <row r="377" spans="1:8" s="9" customFormat="1" ht="55.5" customHeight="1">
      <c r="A377" s="65">
        <f>IF(F377&gt;0,MAX($A$11:A376)+1," ")</f>
        <v>252</v>
      </c>
      <c r="B377" s="28"/>
      <c r="C377" s="29" t="s">
        <v>343</v>
      </c>
      <c r="D377" s="36" t="s">
        <v>364</v>
      </c>
      <c r="E377" s="29" t="s">
        <v>263</v>
      </c>
      <c r="F377" s="34">
        <v>27</v>
      </c>
      <c r="G377" s="33"/>
      <c r="H377" s="66"/>
    </row>
    <row r="378" spans="1:8" ht="19.5">
      <c r="A378" s="76" t="str">
        <f>IF(F378&gt;0,MAX($A$11:A377)+1," ")</f>
        <v xml:space="preserve"> </v>
      </c>
      <c r="B378" s="48"/>
      <c r="C378" s="263" t="s">
        <v>400</v>
      </c>
      <c r="D378" s="264"/>
      <c r="E378" s="264"/>
      <c r="F378" s="264"/>
      <c r="G378" s="264"/>
      <c r="H378" s="265"/>
    </row>
    <row r="379" spans="1:8" ht="12.75">
      <c r="A379" s="64" t="str">
        <f>IF(F379&gt;0,MAX($A$11:A378)+1," ")</f>
        <v xml:space="preserve"> </v>
      </c>
      <c r="B379" s="22" t="s">
        <v>366</v>
      </c>
      <c r="C379" s="19" t="s">
        <v>367</v>
      </c>
      <c r="D379" s="234" t="s">
        <v>368</v>
      </c>
      <c r="E379" s="234"/>
      <c r="F379" s="234"/>
      <c r="G379" s="234"/>
      <c r="H379" s="235"/>
    </row>
    <row r="380" spans="1:8" s="9" customFormat="1" ht="15" customHeight="1">
      <c r="A380" s="65">
        <f>IF(F380&gt;0,MAX($A$11:A379)+1," ")</f>
        <v>253</v>
      </c>
      <c r="B380" s="28"/>
      <c r="C380" s="29"/>
      <c r="D380" s="36" t="s">
        <v>369</v>
      </c>
      <c r="E380" s="29" t="s">
        <v>303</v>
      </c>
      <c r="F380" s="34">
        <v>2</v>
      </c>
      <c r="G380" s="33"/>
      <c r="H380" s="66"/>
    </row>
    <row r="381" spans="1:8" s="9" customFormat="1" ht="15" customHeight="1">
      <c r="A381" s="65">
        <f>IF(F381&gt;0,MAX($A$11:A380)+1," ")</f>
        <v>254</v>
      </c>
      <c r="B381" s="28"/>
      <c r="C381" s="29"/>
      <c r="D381" s="36" t="s">
        <v>370</v>
      </c>
      <c r="E381" s="29" t="s">
        <v>268</v>
      </c>
      <c r="F381" s="34">
        <v>2864</v>
      </c>
      <c r="G381" s="33"/>
      <c r="H381" s="66"/>
    </row>
    <row r="382" spans="1:8" s="9" customFormat="1" ht="15" customHeight="1">
      <c r="A382" s="65">
        <f>IF(F382&gt;0,MAX($A$11:A381)+1," ")</f>
        <v>255</v>
      </c>
      <c r="B382" s="28"/>
      <c r="C382" s="29"/>
      <c r="D382" s="36" t="s">
        <v>371</v>
      </c>
      <c r="E382" s="29" t="s">
        <v>268</v>
      </c>
      <c r="F382" s="34">
        <v>3431</v>
      </c>
      <c r="G382" s="33"/>
      <c r="H382" s="66"/>
    </row>
    <row r="383" spans="1:8" s="9" customFormat="1" ht="15" customHeight="1">
      <c r="A383" s="65">
        <f>IF(F383&gt;0,MAX($A$11:A382)+1," ")</f>
        <v>256</v>
      </c>
      <c r="B383" s="28"/>
      <c r="C383" s="29"/>
      <c r="D383" s="36" t="s">
        <v>372</v>
      </c>
      <c r="E383" s="29" t="s">
        <v>303</v>
      </c>
      <c r="F383" s="34">
        <v>73</v>
      </c>
      <c r="G383" s="33"/>
      <c r="H383" s="66"/>
    </row>
    <row r="384" spans="1:8" s="9" customFormat="1" ht="15" customHeight="1">
      <c r="A384" s="65">
        <f>IF(F384&gt;0,MAX($A$11:A383)+1," ")</f>
        <v>257</v>
      </c>
      <c r="B384" s="28"/>
      <c r="C384" s="29"/>
      <c r="D384" s="36" t="s">
        <v>373</v>
      </c>
      <c r="E384" s="29" t="s">
        <v>303</v>
      </c>
      <c r="F384" s="34">
        <v>33</v>
      </c>
      <c r="G384" s="33"/>
      <c r="H384" s="66"/>
    </row>
    <row r="385" spans="1:8" s="9" customFormat="1" ht="15" customHeight="1">
      <c r="A385" s="65">
        <f>IF(F385&gt;0,MAX($A$11:A384)+1," ")</f>
        <v>258</v>
      </c>
      <c r="B385" s="28"/>
      <c r="C385" s="29"/>
      <c r="D385" s="36" t="s">
        <v>401</v>
      </c>
      <c r="E385" s="29" t="s">
        <v>303</v>
      </c>
      <c r="F385" s="34">
        <v>20</v>
      </c>
      <c r="G385" s="33"/>
      <c r="H385" s="66"/>
    </row>
    <row r="386" spans="1:8" s="9" customFormat="1" ht="15" customHeight="1">
      <c r="A386" s="65">
        <f>IF(F386&gt;0,MAX($A$11:A385)+1," ")</f>
        <v>259</v>
      </c>
      <c r="B386" s="28"/>
      <c r="C386" s="29"/>
      <c r="D386" s="36" t="s">
        <v>374</v>
      </c>
      <c r="E386" s="29" t="s">
        <v>303</v>
      </c>
      <c r="F386" s="34">
        <v>8</v>
      </c>
      <c r="G386" s="33"/>
      <c r="H386" s="66"/>
    </row>
    <row r="387" spans="1:8" s="9" customFormat="1" ht="15" customHeight="1">
      <c r="A387" s="65">
        <f>IF(F387&gt;0,MAX($A$11:A386)+1," ")</f>
        <v>260</v>
      </c>
      <c r="B387" s="28"/>
      <c r="C387" s="29"/>
      <c r="D387" s="36" t="s">
        <v>375</v>
      </c>
      <c r="E387" s="29" t="s">
        <v>303</v>
      </c>
      <c r="F387" s="34">
        <v>31</v>
      </c>
      <c r="G387" s="33"/>
      <c r="H387" s="66"/>
    </row>
    <row r="388" spans="1:8" s="9" customFormat="1" ht="15" customHeight="1">
      <c r="A388" s="65">
        <f>IF(F388&gt;0,MAX($A$11:A387)+1," ")</f>
        <v>261</v>
      </c>
      <c r="B388" s="28"/>
      <c r="C388" s="29"/>
      <c r="D388" s="36" t="s">
        <v>402</v>
      </c>
      <c r="E388" s="29" t="s">
        <v>303</v>
      </c>
      <c r="F388" s="34">
        <v>21</v>
      </c>
      <c r="G388" s="33"/>
      <c r="H388" s="66"/>
    </row>
    <row r="389" spans="1:8" s="9" customFormat="1" ht="15" customHeight="1">
      <c r="A389" s="65">
        <f>IF(F389&gt;0,MAX($A$11:A388)+1," ")</f>
        <v>262</v>
      </c>
      <c r="B389" s="28"/>
      <c r="C389" s="29"/>
      <c r="D389" s="36" t="s">
        <v>376</v>
      </c>
      <c r="E389" s="29" t="s">
        <v>303</v>
      </c>
      <c r="F389" s="34">
        <v>10</v>
      </c>
      <c r="G389" s="33"/>
      <c r="H389" s="66"/>
    </row>
    <row r="390" spans="1:8" s="9" customFormat="1" ht="15" customHeight="1">
      <c r="A390" s="65">
        <f>IF(F390&gt;0,MAX($A$11:A389)+1," ")</f>
        <v>263</v>
      </c>
      <c r="B390" s="28"/>
      <c r="C390" s="29"/>
      <c r="D390" s="36" t="s">
        <v>403</v>
      </c>
      <c r="E390" s="29" t="s">
        <v>303</v>
      </c>
      <c r="F390" s="34">
        <v>8</v>
      </c>
      <c r="G390" s="33"/>
      <c r="H390" s="66"/>
    </row>
    <row r="391" spans="1:8" s="9" customFormat="1" ht="15" customHeight="1">
      <c r="A391" s="65">
        <f>IF(F391&gt;0,MAX($A$11:A390)+1," ")</f>
        <v>264</v>
      </c>
      <c r="B391" s="28"/>
      <c r="C391" s="29"/>
      <c r="D391" s="36" t="s">
        <v>377</v>
      </c>
      <c r="E391" s="29" t="s">
        <v>303</v>
      </c>
      <c r="F391" s="34">
        <v>14</v>
      </c>
      <c r="G391" s="33"/>
      <c r="H391" s="66"/>
    </row>
    <row r="392" spans="1:8" ht="30.75" customHeight="1">
      <c r="A392" s="64" t="str">
        <f>IF(F392&gt;0,MAX($A$11:A391)+1," ")</f>
        <v xml:space="preserve"> </v>
      </c>
      <c r="B392" s="22" t="s">
        <v>366</v>
      </c>
      <c r="C392" s="19" t="s">
        <v>367</v>
      </c>
      <c r="D392" s="234" t="s">
        <v>378</v>
      </c>
      <c r="E392" s="234"/>
      <c r="F392" s="234"/>
      <c r="G392" s="234"/>
      <c r="H392" s="235"/>
    </row>
    <row r="393" spans="1:8" s="9" customFormat="1" ht="15" customHeight="1">
      <c r="A393" s="65">
        <f>IF(F393&gt;0,MAX($A$11:A392)+1," ")</f>
        <v>265</v>
      </c>
      <c r="B393" s="28"/>
      <c r="C393" s="29"/>
      <c r="D393" s="36" t="s">
        <v>404</v>
      </c>
      <c r="E393" s="29" t="s">
        <v>303</v>
      </c>
      <c r="F393" s="34">
        <v>1</v>
      </c>
      <c r="G393" s="33"/>
      <c r="H393" s="66"/>
    </row>
    <row r="394" spans="1:8" s="9" customFormat="1" ht="15" customHeight="1">
      <c r="A394" s="65">
        <f>IF(F394&gt;0,MAX($A$11:A393)+1," ")</f>
        <v>266</v>
      </c>
      <c r="B394" s="28"/>
      <c r="C394" s="29"/>
      <c r="D394" s="36" t="s">
        <v>379</v>
      </c>
      <c r="E394" s="29" t="s">
        <v>303</v>
      </c>
      <c r="F394" s="34">
        <v>11</v>
      </c>
      <c r="G394" s="33"/>
      <c r="H394" s="66"/>
    </row>
    <row r="395" spans="1:8" s="9" customFormat="1" ht="15" customHeight="1">
      <c r="A395" s="65">
        <f>IF(F395&gt;0,MAX($A$11:A394)+1," ")</f>
        <v>267</v>
      </c>
      <c r="B395" s="28"/>
      <c r="C395" s="29"/>
      <c r="D395" s="36" t="s">
        <v>405</v>
      </c>
      <c r="E395" s="29" t="s">
        <v>268</v>
      </c>
      <c r="F395" s="34">
        <f>365+130</f>
        <v>495</v>
      </c>
      <c r="G395" s="33"/>
      <c r="H395" s="66"/>
    </row>
    <row r="396" spans="1:8" ht="30.75" customHeight="1">
      <c r="A396" s="64" t="str">
        <f>IF(F396&gt;0,MAX($A$11:A395)+1," ")</f>
        <v xml:space="preserve"> </v>
      </c>
      <c r="B396" s="22" t="s">
        <v>406</v>
      </c>
      <c r="C396" s="19" t="s">
        <v>407</v>
      </c>
      <c r="D396" s="234" t="s">
        <v>408</v>
      </c>
      <c r="E396" s="234"/>
      <c r="F396" s="234"/>
      <c r="G396" s="234"/>
      <c r="H396" s="235"/>
    </row>
    <row r="397" spans="1:8" s="9" customFormat="1" ht="15" customHeight="1">
      <c r="A397" s="65">
        <f>IF(F397&gt;0,MAX($A$11:A396)+1," ")</f>
        <v>268</v>
      </c>
      <c r="B397" s="28"/>
      <c r="C397" s="29"/>
      <c r="D397" s="36" t="s">
        <v>409</v>
      </c>
      <c r="E397" s="29" t="s">
        <v>303</v>
      </c>
      <c r="F397" s="34">
        <v>1</v>
      </c>
      <c r="G397" s="33"/>
      <c r="H397" s="66"/>
    </row>
    <row r="398" spans="1:8" s="9" customFormat="1" ht="15" customHeight="1">
      <c r="A398" s="65">
        <f>IF(F398&gt;0,MAX($A$11:A397)+1," ")</f>
        <v>269</v>
      </c>
      <c r="B398" s="28"/>
      <c r="C398" s="29"/>
      <c r="D398" s="36" t="s">
        <v>410</v>
      </c>
      <c r="E398" s="29" t="s">
        <v>303</v>
      </c>
      <c r="F398" s="34">
        <v>1</v>
      </c>
      <c r="G398" s="33"/>
      <c r="H398" s="66"/>
    </row>
    <row r="399" spans="1:8" s="9" customFormat="1" ht="15" customHeight="1">
      <c r="A399" s="65">
        <f>IF(F399&gt;0,MAX($A$11:A398)+1," ")</f>
        <v>270</v>
      </c>
      <c r="B399" s="28"/>
      <c r="C399" s="29"/>
      <c r="D399" s="36" t="s">
        <v>411</v>
      </c>
      <c r="E399" s="29" t="s">
        <v>303</v>
      </c>
      <c r="F399" s="34">
        <v>4</v>
      </c>
      <c r="G399" s="33"/>
      <c r="H399" s="66"/>
    </row>
    <row r="400" spans="1:8" s="9" customFormat="1" ht="15" customHeight="1">
      <c r="A400" s="65">
        <f>IF(F400&gt;0,MAX($A$11:A399)+1," ")</f>
        <v>271</v>
      </c>
      <c r="B400" s="28"/>
      <c r="C400" s="29"/>
      <c r="D400" s="36" t="s">
        <v>412</v>
      </c>
      <c r="E400" s="29" t="s">
        <v>268</v>
      </c>
      <c r="F400" s="34">
        <v>25</v>
      </c>
      <c r="G400" s="33"/>
      <c r="H400" s="66"/>
    </row>
    <row r="401" spans="1:8" s="9" customFormat="1" ht="15" customHeight="1">
      <c r="A401" s="65">
        <f>IF(F401&gt;0,MAX($A$11:A400)+1," ")</f>
        <v>272</v>
      </c>
      <c r="B401" s="28"/>
      <c r="C401" s="29"/>
      <c r="D401" s="36" t="s">
        <v>413</v>
      </c>
      <c r="E401" s="29" t="s">
        <v>303</v>
      </c>
      <c r="F401" s="34">
        <v>3</v>
      </c>
      <c r="G401" s="33"/>
      <c r="H401" s="66"/>
    </row>
    <row r="402" spans="1:8" ht="30.75" customHeight="1">
      <c r="A402" s="64" t="str">
        <f>IF(F402&gt;0,MAX($A$11:A401)+1," ")</f>
        <v xml:space="preserve"> </v>
      </c>
      <c r="B402" s="22" t="s">
        <v>380</v>
      </c>
      <c r="C402" s="19" t="s">
        <v>381</v>
      </c>
      <c r="D402" s="234" t="s">
        <v>382</v>
      </c>
      <c r="E402" s="234"/>
      <c r="F402" s="234"/>
      <c r="G402" s="234"/>
      <c r="H402" s="235"/>
    </row>
    <row r="403" spans="1:8" s="9" customFormat="1" ht="15" customHeight="1">
      <c r="A403" s="65">
        <f>IF(F403&gt;0,MAX($A$11:A402)+1," ")</f>
        <v>273</v>
      </c>
      <c r="B403" s="28"/>
      <c r="C403" s="29"/>
      <c r="D403" s="36" t="s">
        <v>370</v>
      </c>
      <c r="E403" s="29" t="s">
        <v>268</v>
      </c>
      <c r="F403" s="34">
        <f>69+176-80</f>
        <v>165</v>
      </c>
      <c r="G403" s="33"/>
      <c r="H403" s="66"/>
    </row>
    <row r="404" spans="1:8" s="9" customFormat="1" ht="15" customHeight="1">
      <c r="A404" s="65">
        <f>IF(F404&gt;0,MAX($A$11:A403)+1," ")</f>
        <v>274</v>
      </c>
      <c r="B404" s="28"/>
      <c r="C404" s="29"/>
      <c r="D404" s="36" t="s">
        <v>414</v>
      </c>
      <c r="E404" s="29" t="s">
        <v>268</v>
      </c>
      <c r="F404" s="34">
        <f>42+108-86</f>
        <v>64</v>
      </c>
      <c r="G404" s="33"/>
      <c r="H404" s="66"/>
    </row>
    <row r="405" spans="1:8" s="9" customFormat="1" ht="15" customHeight="1">
      <c r="A405" s="65">
        <f>IF(F405&gt;0,MAX($A$11:A404)+1," ")</f>
        <v>275</v>
      </c>
      <c r="B405" s="28"/>
      <c r="C405" s="29"/>
      <c r="D405" s="36" t="s">
        <v>383</v>
      </c>
      <c r="E405" s="29" t="s">
        <v>268</v>
      </c>
      <c r="F405" s="34">
        <f>38+74</f>
        <v>112</v>
      </c>
      <c r="G405" s="33"/>
      <c r="H405" s="66"/>
    </row>
    <row r="406" spans="1:8" s="9" customFormat="1" ht="15" customHeight="1">
      <c r="A406" s="65">
        <f>IF(F406&gt;0,MAX($A$11:A405)+1," ")</f>
        <v>276</v>
      </c>
      <c r="B406" s="28"/>
      <c r="C406" s="29"/>
      <c r="D406" s="36" t="s">
        <v>415</v>
      </c>
      <c r="E406" s="29" t="s">
        <v>268</v>
      </c>
      <c r="F406" s="34">
        <v>25</v>
      </c>
      <c r="G406" s="33"/>
      <c r="H406" s="66"/>
    </row>
    <row r="407" spans="1:8" s="9" customFormat="1" ht="15" customHeight="1">
      <c r="A407" s="65">
        <f>IF(F407&gt;0,MAX($A$11:A406)+1," ")</f>
        <v>277</v>
      </c>
      <c r="B407" s="28"/>
      <c r="C407" s="29"/>
      <c r="D407" s="36" t="s">
        <v>416</v>
      </c>
      <c r="E407" s="29" t="s">
        <v>268</v>
      </c>
      <c r="F407" s="34">
        <v>13</v>
      </c>
      <c r="G407" s="33"/>
      <c r="H407" s="66"/>
    </row>
    <row r="408" spans="1:8" s="9" customFormat="1" ht="15" customHeight="1">
      <c r="A408" s="65">
        <f>IF(F408&gt;0,MAX($A$11:A407)+1," ")</f>
        <v>278</v>
      </c>
      <c r="B408" s="28"/>
      <c r="C408" s="29"/>
      <c r="D408" s="36" t="s">
        <v>384</v>
      </c>
      <c r="E408" s="29" t="s">
        <v>303</v>
      </c>
      <c r="F408" s="34">
        <v>2</v>
      </c>
      <c r="G408" s="33"/>
      <c r="H408" s="66"/>
    </row>
    <row r="409" spans="1:8" s="9" customFormat="1" ht="15" customHeight="1">
      <c r="A409" s="65">
        <f>IF(F409&gt;0,MAX($A$11:A408)+1," ")</f>
        <v>279</v>
      </c>
      <c r="B409" s="28"/>
      <c r="C409" s="29"/>
      <c r="D409" s="36" t="s">
        <v>417</v>
      </c>
      <c r="E409" s="29" t="s">
        <v>303</v>
      </c>
      <c r="F409" s="34">
        <v>1</v>
      </c>
      <c r="G409" s="33"/>
      <c r="H409" s="66"/>
    </row>
    <row r="410" spans="1:8" s="9" customFormat="1" ht="15" customHeight="1">
      <c r="A410" s="65">
        <f>IF(F410&gt;0,MAX($A$11:A409)+1," ")</f>
        <v>280</v>
      </c>
      <c r="B410" s="28"/>
      <c r="C410" s="29"/>
      <c r="D410" s="36" t="s">
        <v>385</v>
      </c>
      <c r="E410" s="29" t="s">
        <v>268</v>
      </c>
      <c r="F410" s="34">
        <f>60+75-65</f>
        <v>70</v>
      </c>
      <c r="G410" s="33"/>
      <c r="H410" s="66"/>
    </row>
    <row r="411" spans="1:8" s="9" customFormat="1" ht="15" customHeight="1">
      <c r="A411" s="65">
        <f>IF(F411&gt;0,MAX($A$11:A410)+1," ")</f>
        <v>281</v>
      </c>
      <c r="B411" s="28"/>
      <c r="C411" s="29"/>
      <c r="D411" s="36" t="s">
        <v>418</v>
      </c>
      <c r="E411" s="29" t="s">
        <v>303</v>
      </c>
      <c r="F411" s="34">
        <v>1</v>
      </c>
      <c r="G411" s="33"/>
      <c r="H411" s="66"/>
    </row>
    <row r="412" spans="1:8" s="9" customFormat="1" ht="15" customHeight="1">
      <c r="A412" s="65">
        <f>IF(F412&gt;0,MAX($A$11:A411)+1," ")</f>
        <v>282</v>
      </c>
      <c r="B412" s="28"/>
      <c r="C412" s="29"/>
      <c r="D412" s="36" t="s">
        <v>386</v>
      </c>
      <c r="E412" s="29" t="s">
        <v>268</v>
      </c>
      <c r="F412" s="34">
        <f>42+128</f>
        <v>170</v>
      </c>
      <c r="G412" s="33"/>
      <c r="H412" s="66"/>
    </row>
    <row r="413" spans="1:8" s="9" customFormat="1" ht="29.25" customHeight="1">
      <c r="A413" s="65">
        <f>IF(F413&gt;0,MAX($A$11:A412)+1," ")</f>
        <v>283</v>
      </c>
      <c r="B413" s="28"/>
      <c r="C413" s="29"/>
      <c r="D413" s="36" t="s">
        <v>387</v>
      </c>
      <c r="E413" s="29" t="s">
        <v>303</v>
      </c>
      <c r="F413" s="34">
        <v>1</v>
      </c>
      <c r="G413" s="33"/>
      <c r="H413" s="66"/>
    </row>
    <row r="414" spans="1:8" ht="41.25" customHeight="1">
      <c r="A414" s="64" t="str">
        <f>IF(F414&gt;0,MAX($A$11:A413)+1," ")</f>
        <v xml:space="preserve"> </v>
      </c>
      <c r="B414" s="22"/>
      <c r="C414" s="19"/>
      <c r="D414" s="234" t="s">
        <v>422</v>
      </c>
      <c r="E414" s="234"/>
      <c r="F414" s="234"/>
      <c r="G414" s="234"/>
      <c r="H414" s="235"/>
    </row>
    <row r="415" spans="1:8" s="9" customFormat="1" ht="27.75" customHeight="1">
      <c r="A415" s="65">
        <f>IF(F415&gt;0,MAX($A$11:A414)+1," ")</f>
        <v>284</v>
      </c>
      <c r="B415" s="28"/>
      <c r="C415" s="29"/>
      <c r="D415" s="36" t="s">
        <v>419</v>
      </c>
      <c r="E415" s="29" t="s">
        <v>268</v>
      </c>
      <c r="F415" s="34">
        <v>80</v>
      </c>
      <c r="G415" s="33"/>
      <c r="H415" s="66"/>
    </row>
    <row r="416" spans="1:8" s="9" customFormat="1" ht="27.75" customHeight="1">
      <c r="A416" s="65">
        <f>IF(F416&gt;0,MAX($A$11:A415)+1," ")</f>
        <v>285</v>
      </c>
      <c r="B416" s="28"/>
      <c r="C416" s="29"/>
      <c r="D416" s="36" t="s">
        <v>420</v>
      </c>
      <c r="E416" s="29" t="s">
        <v>268</v>
      </c>
      <c r="F416" s="34">
        <v>86</v>
      </c>
      <c r="G416" s="33"/>
      <c r="H416" s="66"/>
    </row>
    <row r="417" spans="1:8" s="9" customFormat="1" ht="27.75" customHeight="1">
      <c r="A417" s="65">
        <f>IF(F417&gt;0,MAX($A$11:A416)+1," ")</f>
        <v>286</v>
      </c>
      <c r="B417" s="28"/>
      <c r="C417" s="29"/>
      <c r="D417" s="36" t="s">
        <v>421</v>
      </c>
      <c r="E417" s="29" t="s">
        <v>268</v>
      </c>
      <c r="F417" s="34">
        <v>65</v>
      </c>
      <c r="G417" s="33"/>
      <c r="H417" s="66"/>
    </row>
    <row r="418" spans="1:8" ht="19.5">
      <c r="A418" s="76" t="str">
        <f>IF(F418&gt;0,MAX($A$11:A417)+1," ")</f>
        <v xml:space="preserve"> </v>
      </c>
      <c r="B418" s="48"/>
      <c r="C418" s="263" t="s">
        <v>399</v>
      </c>
      <c r="D418" s="264"/>
      <c r="E418" s="264"/>
      <c r="F418" s="264"/>
      <c r="G418" s="264"/>
      <c r="H418" s="265"/>
    </row>
    <row r="419" spans="1:8" ht="30.75" customHeight="1">
      <c r="A419" s="64" t="str">
        <f>IF(F419&gt;0,MAX($A$11:A418)+1," ")</f>
        <v xml:space="preserve"> </v>
      </c>
      <c r="B419" s="22" t="s">
        <v>380</v>
      </c>
      <c r="C419" s="19" t="s">
        <v>388</v>
      </c>
      <c r="D419" s="234" t="s">
        <v>389</v>
      </c>
      <c r="E419" s="234"/>
      <c r="F419" s="234"/>
      <c r="G419" s="234"/>
      <c r="H419" s="235"/>
    </row>
    <row r="420" spans="1:8" s="9" customFormat="1" ht="15" customHeight="1">
      <c r="A420" s="65">
        <f>IF(F420&gt;0,MAX($A$11:A419)+1," ")</f>
        <v>287</v>
      </c>
      <c r="B420" s="28"/>
      <c r="C420" s="29"/>
      <c r="D420" s="36" t="s">
        <v>390</v>
      </c>
      <c r="E420" s="29" t="s">
        <v>268</v>
      </c>
      <c r="F420" s="34">
        <v>358</v>
      </c>
      <c r="G420" s="33"/>
      <c r="H420" s="66"/>
    </row>
    <row r="421" spans="1:8" s="9" customFormat="1" ht="15" customHeight="1">
      <c r="A421" s="65">
        <f>IF(F421&gt;0,MAX($A$11:A420)+1," ")</f>
        <v>288</v>
      </c>
      <c r="B421" s="28"/>
      <c r="C421" s="29"/>
      <c r="D421" s="36" t="s">
        <v>391</v>
      </c>
      <c r="E421" s="29" t="s">
        <v>268</v>
      </c>
      <c r="F421" s="34">
        <v>7138</v>
      </c>
      <c r="G421" s="33"/>
      <c r="H421" s="66"/>
    </row>
    <row r="422" spans="1:8" s="9" customFormat="1" ht="15" customHeight="1">
      <c r="A422" s="65">
        <f>IF(F422&gt;0,MAX($A$11:A421)+1," ")</f>
        <v>289</v>
      </c>
      <c r="B422" s="28"/>
      <c r="C422" s="29"/>
      <c r="D422" s="36" t="s">
        <v>392</v>
      </c>
      <c r="E422" s="29" t="s">
        <v>303</v>
      </c>
      <c r="F422" s="34">
        <v>21</v>
      </c>
      <c r="G422" s="33"/>
      <c r="H422" s="66"/>
    </row>
    <row r="423" spans="1:8" s="9" customFormat="1" ht="15" customHeight="1">
      <c r="A423" s="65">
        <f>IF(F423&gt;0,MAX($A$11:A422)+1," ")</f>
        <v>290</v>
      </c>
      <c r="B423" s="28"/>
      <c r="C423" s="29"/>
      <c r="D423" s="36" t="s">
        <v>393</v>
      </c>
      <c r="E423" s="29" t="s">
        <v>303</v>
      </c>
      <c r="F423" s="34">
        <v>53</v>
      </c>
      <c r="G423" s="33"/>
      <c r="H423" s="66"/>
    </row>
    <row r="424" spans="1:8" ht="30.75" customHeight="1">
      <c r="A424" s="64" t="str">
        <f>IF(F424&gt;0,MAX($A$11:A423)+1," ")</f>
        <v xml:space="preserve"> </v>
      </c>
      <c r="B424" s="22" t="s">
        <v>380</v>
      </c>
      <c r="C424" s="19" t="s">
        <v>394</v>
      </c>
      <c r="D424" s="234" t="s">
        <v>395</v>
      </c>
      <c r="E424" s="234"/>
      <c r="F424" s="234"/>
      <c r="G424" s="234"/>
      <c r="H424" s="235"/>
    </row>
    <row r="425" spans="1:8" s="9" customFormat="1" ht="15" customHeight="1">
      <c r="A425" s="65">
        <f>IF(F425&gt;0,MAX($A$11:A424)+1," ")</f>
        <v>291</v>
      </c>
      <c r="B425" s="28"/>
      <c r="C425" s="29"/>
      <c r="D425" s="36" t="s">
        <v>423</v>
      </c>
      <c r="E425" s="29" t="s">
        <v>303</v>
      </c>
      <c r="F425" s="34">
        <v>1</v>
      </c>
      <c r="G425" s="33"/>
      <c r="H425" s="66"/>
    </row>
    <row r="426" spans="1:8" s="9" customFormat="1" ht="15" customHeight="1">
      <c r="A426" s="65">
        <f>IF(F426&gt;0,MAX($A$11:A425)+1," ")</f>
        <v>292</v>
      </c>
      <c r="B426" s="28"/>
      <c r="C426" s="29"/>
      <c r="D426" s="36" t="s">
        <v>398</v>
      </c>
      <c r="E426" s="29" t="s">
        <v>303</v>
      </c>
      <c r="F426" s="34">
        <v>5</v>
      </c>
      <c r="G426" s="33"/>
      <c r="H426" s="66"/>
    </row>
    <row r="427" spans="1:8" s="9" customFormat="1" ht="15" customHeight="1">
      <c r="A427" s="65">
        <f>IF(F427&gt;0,MAX($A$11:A426)+1," ")</f>
        <v>293</v>
      </c>
      <c r="B427" s="28"/>
      <c r="C427" s="29"/>
      <c r="D427" s="36" t="s">
        <v>424</v>
      </c>
      <c r="E427" s="29" t="s">
        <v>268</v>
      </c>
      <c r="F427" s="34">
        <f>480+1038</f>
        <v>1518</v>
      </c>
      <c r="G427" s="33"/>
      <c r="H427" s="66"/>
    </row>
    <row r="428" spans="1:8" s="9" customFormat="1" ht="15" customHeight="1">
      <c r="A428" s="65">
        <f>IF(F428&gt;0,MAX($A$11:A427)+1," ")</f>
        <v>294</v>
      </c>
      <c r="B428" s="28"/>
      <c r="C428" s="29"/>
      <c r="D428" s="36" t="s">
        <v>425</v>
      </c>
      <c r="E428" s="29" t="s">
        <v>268</v>
      </c>
      <c r="F428" s="34">
        <v>92</v>
      </c>
      <c r="G428" s="33"/>
      <c r="H428" s="66"/>
    </row>
    <row r="429" spans="1:8" s="9" customFormat="1" ht="15" customHeight="1">
      <c r="A429" s="65">
        <f>IF(F429&gt;0,MAX($A$11:A428)+1," ")</f>
        <v>295</v>
      </c>
      <c r="B429" s="28"/>
      <c r="C429" s="29"/>
      <c r="D429" s="36" t="s">
        <v>426</v>
      </c>
      <c r="E429" s="29" t="s">
        <v>268</v>
      </c>
      <c r="F429" s="34">
        <f>390+101</f>
        <v>491</v>
      </c>
      <c r="G429" s="33"/>
      <c r="H429" s="66"/>
    </row>
    <row r="430" spans="1:8" s="9" customFormat="1" ht="15" customHeight="1">
      <c r="A430" s="65">
        <f>IF(F430&gt;0,MAX($A$11:A429)+1," ")</f>
        <v>296</v>
      </c>
      <c r="B430" s="28"/>
      <c r="C430" s="29"/>
      <c r="D430" s="36" t="s">
        <v>520</v>
      </c>
      <c r="E430" s="29" t="s">
        <v>268</v>
      </c>
      <c r="F430" s="174">
        <v>315</v>
      </c>
      <c r="G430" s="33"/>
      <c r="H430" s="66"/>
    </row>
    <row r="431" spans="1:8" s="9" customFormat="1" ht="15" customHeight="1">
      <c r="A431" s="65" t="s">
        <v>519</v>
      </c>
      <c r="B431" s="28"/>
      <c r="C431" s="29"/>
      <c r="D431" s="36" t="s">
        <v>521</v>
      </c>
      <c r="E431" s="175" t="s">
        <v>268</v>
      </c>
      <c r="F431" s="174">
        <v>31</v>
      </c>
      <c r="G431" s="33"/>
      <c r="H431" s="66"/>
    </row>
    <row r="432" spans="1:8" s="9" customFormat="1" ht="15" customHeight="1">
      <c r="A432" s="65">
        <f>IF(F432&gt;0,MAX($A$11:A430)+1," ")</f>
        <v>297</v>
      </c>
      <c r="B432" s="28"/>
      <c r="C432" s="29"/>
      <c r="D432" s="36" t="s">
        <v>427</v>
      </c>
      <c r="E432" s="29" t="s">
        <v>268</v>
      </c>
      <c r="F432" s="34">
        <f>42+40</f>
        <v>82</v>
      </c>
      <c r="G432" s="33"/>
      <c r="H432" s="66"/>
    </row>
    <row r="433" spans="1:8" s="9" customFormat="1" ht="15" customHeight="1">
      <c r="A433" s="65">
        <f>IF(F433&gt;0,MAX($A$11:A432)+1," ")</f>
        <v>298</v>
      </c>
      <c r="B433" s="28"/>
      <c r="C433" s="29"/>
      <c r="D433" s="36" t="s">
        <v>396</v>
      </c>
      <c r="E433" s="29" t="s">
        <v>303</v>
      </c>
      <c r="F433" s="34">
        <v>4</v>
      </c>
      <c r="G433" s="33"/>
      <c r="H433" s="66"/>
    </row>
    <row r="434" spans="1:8" s="9" customFormat="1" ht="15" customHeight="1">
      <c r="A434" s="65">
        <f>IF(F434&gt;0,MAX($A$11:A433)+1," ")</f>
        <v>299</v>
      </c>
      <c r="B434" s="28"/>
      <c r="C434" s="29"/>
      <c r="D434" s="36" t="s">
        <v>397</v>
      </c>
      <c r="E434" s="29" t="s">
        <v>303</v>
      </c>
      <c r="F434" s="34">
        <v>10</v>
      </c>
      <c r="G434" s="33"/>
      <c r="H434" s="66"/>
    </row>
    <row r="435" spans="1:8" s="9" customFormat="1" ht="15" customHeight="1">
      <c r="A435" s="65">
        <f>IF(F435&gt;0,MAX($A$11:A434)+1," ")</f>
        <v>300</v>
      </c>
      <c r="B435" s="28"/>
      <c r="C435" s="29"/>
      <c r="D435" s="36" t="s">
        <v>398</v>
      </c>
      <c r="E435" s="29" t="s">
        <v>303</v>
      </c>
      <c r="F435" s="34">
        <v>1</v>
      </c>
      <c r="G435" s="33"/>
      <c r="H435" s="66"/>
    </row>
    <row r="436" spans="1:8" s="9" customFormat="1" ht="15" customHeight="1">
      <c r="A436" s="65">
        <f>IF(F436&gt;0,MAX($A$11:A435)+1," ")</f>
        <v>301</v>
      </c>
      <c r="B436" s="28"/>
      <c r="C436" s="29"/>
      <c r="D436" s="36" t="s">
        <v>428</v>
      </c>
      <c r="E436" s="29" t="s">
        <v>268</v>
      </c>
      <c r="F436" s="34">
        <v>52</v>
      </c>
      <c r="G436" s="33"/>
      <c r="H436" s="66"/>
    </row>
    <row r="437" spans="1:8" s="9" customFormat="1" ht="15" customHeight="1">
      <c r="A437" s="65">
        <f>IF(F437&gt;0,MAX($A$11:A436)+1," ")</f>
        <v>302</v>
      </c>
      <c r="B437" s="28"/>
      <c r="C437" s="29"/>
      <c r="D437" s="36" t="s">
        <v>429</v>
      </c>
      <c r="E437" s="29" t="s">
        <v>303</v>
      </c>
      <c r="F437" s="34">
        <v>2</v>
      </c>
      <c r="G437" s="33"/>
      <c r="H437" s="66"/>
    </row>
    <row r="438" spans="1:8" s="9" customFormat="1" ht="15" customHeight="1">
      <c r="A438" s="65">
        <f>IF(F438&gt;0,MAX($A$11:A437)+1," ")</f>
        <v>303</v>
      </c>
      <c r="B438" s="28"/>
      <c r="C438" s="29"/>
      <c r="D438" s="36" t="s">
        <v>430</v>
      </c>
      <c r="E438" s="29" t="s">
        <v>268</v>
      </c>
      <c r="F438" s="34">
        <v>95</v>
      </c>
      <c r="G438" s="33"/>
      <c r="H438" s="66"/>
    </row>
    <row r="439" spans="1:8" s="9" customFormat="1" ht="15" customHeight="1">
      <c r="A439" s="65">
        <f>IF(F439&gt;0,MAX($A$11:A438)+1," ")</f>
        <v>304</v>
      </c>
      <c r="B439" s="28"/>
      <c r="C439" s="29"/>
      <c r="D439" s="36" t="s">
        <v>431</v>
      </c>
      <c r="E439" s="29" t="s">
        <v>303</v>
      </c>
      <c r="F439" s="34">
        <v>2</v>
      </c>
      <c r="G439" s="33"/>
      <c r="H439" s="66"/>
    </row>
    <row r="440" spans="1:8" s="9" customFormat="1" ht="15" customHeight="1" thickBot="1">
      <c r="A440" s="176" t="s">
        <v>508</v>
      </c>
      <c r="B440" s="177"/>
      <c r="C440" s="178"/>
      <c r="D440" s="179" t="s">
        <v>509</v>
      </c>
      <c r="E440" s="180" t="s">
        <v>268</v>
      </c>
      <c r="F440" s="181">
        <v>191</v>
      </c>
      <c r="G440" s="144"/>
      <c r="H440" s="145"/>
    </row>
    <row r="441" spans="1:8" s="100" customFormat="1" ht="32.25" customHeight="1" thickBot="1">
      <c r="A441" s="95"/>
      <c r="B441" s="96"/>
      <c r="C441" s="96"/>
      <c r="D441" s="96" t="s">
        <v>434</v>
      </c>
      <c r="E441" s="97"/>
      <c r="F441" s="98"/>
      <c r="G441" s="97"/>
      <c r="H441" s="99"/>
    </row>
    <row r="442" spans="1:8" s="100" customFormat="1" ht="39" thickBot="1">
      <c r="A442" s="101">
        <f>A439+1</f>
        <v>305</v>
      </c>
      <c r="B442" s="102"/>
      <c r="D442" s="103" t="s">
        <v>435</v>
      </c>
      <c r="E442" s="104" t="s">
        <v>303</v>
      </c>
      <c r="F442" s="166">
        <v>1</v>
      </c>
      <c r="G442" s="105"/>
      <c r="H442" s="106"/>
    </row>
    <row r="443" spans="1:8" ht="42.75" customHeight="1" thickBot="1">
      <c r="A443" s="236" t="s">
        <v>436</v>
      </c>
      <c r="B443" s="237"/>
      <c r="C443" s="237"/>
      <c r="D443" s="237"/>
      <c r="E443" s="237"/>
      <c r="F443" s="237"/>
      <c r="G443" s="238"/>
      <c r="H443" s="107"/>
    </row>
    <row r="444" spans="1:8" ht="21" thickBot="1">
      <c r="A444" s="249" t="s">
        <v>437</v>
      </c>
      <c r="B444" s="250"/>
      <c r="C444" s="250"/>
      <c r="D444" s="250"/>
      <c r="E444" s="250"/>
      <c r="F444" s="250"/>
      <c r="G444" s="250"/>
      <c r="H444" s="251"/>
    </row>
    <row r="445" spans="1:8" s="108" customFormat="1" ht="16.5" customHeight="1">
      <c r="A445" s="252" t="s">
        <v>0</v>
      </c>
      <c r="B445" s="254" t="s">
        <v>1</v>
      </c>
      <c r="C445" s="256" t="s">
        <v>2</v>
      </c>
      <c r="D445" s="256" t="s">
        <v>3</v>
      </c>
      <c r="E445" s="254" t="s">
        <v>4</v>
      </c>
      <c r="F445" s="254"/>
      <c r="G445" s="258" t="s">
        <v>119</v>
      </c>
      <c r="H445" s="260" t="s">
        <v>120</v>
      </c>
    </row>
    <row r="446" spans="1:8" s="108" customFormat="1" ht="14.25" customHeight="1">
      <c r="A446" s="253"/>
      <c r="B446" s="255"/>
      <c r="C446" s="257"/>
      <c r="D446" s="257"/>
      <c r="E446" s="255" t="s">
        <v>5</v>
      </c>
      <c r="F446" s="262" t="s">
        <v>6</v>
      </c>
      <c r="G446" s="259"/>
      <c r="H446" s="261"/>
    </row>
    <row r="447" spans="1:8" s="108" customFormat="1" ht="15.75" customHeight="1">
      <c r="A447" s="253"/>
      <c r="B447" s="255"/>
      <c r="C447" s="257"/>
      <c r="D447" s="257"/>
      <c r="E447" s="255"/>
      <c r="F447" s="262"/>
      <c r="G447" s="259"/>
      <c r="H447" s="261"/>
    </row>
    <row r="448" spans="1:8" s="100" customFormat="1" ht="13.5" thickBot="1">
      <c r="A448" s="81">
        <v>1</v>
      </c>
      <c r="B448" s="82">
        <v>2</v>
      </c>
      <c r="C448" s="82">
        <v>3</v>
      </c>
      <c r="D448" s="82">
        <v>4</v>
      </c>
      <c r="E448" s="82">
        <v>5</v>
      </c>
      <c r="F448" s="82">
        <v>6</v>
      </c>
      <c r="G448" s="82">
        <v>7</v>
      </c>
      <c r="H448" s="83">
        <v>8</v>
      </c>
    </row>
    <row r="449" spans="1:8" s="100" customFormat="1" ht="19.5">
      <c r="A449" s="109"/>
      <c r="B449" s="110"/>
      <c r="C449" s="111" t="s">
        <v>272</v>
      </c>
      <c r="D449" s="112"/>
      <c r="E449" s="110"/>
      <c r="F449" s="110"/>
      <c r="G449" s="110"/>
      <c r="H449" s="113"/>
    </row>
    <row r="450" spans="1:8" s="116" customFormat="1">
      <c r="A450" s="114"/>
      <c r="B450" s="115"/>
      <c r="C450" s="21" t="s">
        <v>66</v>
      </c>
      <c r="D450" s="244" t="s">
        <v>71</v>
      </c>
      <c r="E450" s="244"/>
      <c r="F450" s="244"/>
      <c r="G450" s="244"/>
      <c r="H450" s="245"/>
    </row>
    <row r="451" spans="1:8" s="116" customFormat="1">
      <c r="A451" s="117" t="s">
        <v>83</v>
      </c>
      <c r="B451" s="22" t="s">
        <v>8</v>
      </c>
      <c r="C451" s="19" t="s">
        <v>66</v>
      </c>
      <c r="D451" s="234" t="s">
        <v>77</v>
      </c>
      <c r="E451" s="234"/>
      <c r="F451" s="234"/>
      <c r="G451" s="234"/>
      <c r="H451" s="235"/>
    </row>
    <row r="452" spans="1:8" ht="63" customHeight="1">
      <c r="A452" s="154">
        <v>1</v>
      </c>
      <c r="B452" s="160"/>
      <c r="C452" s="141"/>
      <c r="D452" s="142" t="s">
        <v>545</v>
      </c>
      <c r="E452" s="141" t="s">
        <v>57</v>
      </c>
      <c r="F452" s="143">
        <v>1</v>
      </c>
      <c r="G452" s="26"/>
      <c r="H452" s="66"/>
    </row>
    <row r="453" spans="1:8" ht="24.95" customHeight="1">
      <c r="A453" s="154" t="s">
        <v>541</v>
      </c>
      <c r="B453" s="160"/>
      <c r="C453" s="141"/>
      <c r="D453" s="162" t="s">
        <v>542</v>
      </c>
      <c r="E453" s="163" t="s">
        <v>57</v>
      </c>
      <c r="F453" s="164">
        <v>1</v>
      </c>
      <c r="G453" s="26"/>
      <c r="H453" s="66"/>
    </row>
    <row r="454" spans="1:8" ht="24.95" customHeight="1">
      <c r="A454" s="67">
        <f>IF(B454=0,MAX(A452:A452)+1," ")</f>
        <v>2</v>
      </c>
      <c r="B454" s="28"/>
      <c r="C454" s="29"/>
      <c r="D454" s="12" t="s">
        <v>148</v>
      </c>
      <c r="E454" s="24" t="s">
        <v>57</v>
      </c>
      <c r="F454" s="25">
        <v>1</v>
      </c>
      <c r="G454" s="26"/>
      <c r="H454" s="66"/>
    </row>
    <row r="455" spans="1:8" ht="27" customHeight="1">
      <c r="A455" s="159">
        <f t="shared" ref="A455" si="1">IF(B455=0,MAX(A454:A454)+1," ")</f>
        <v>3</v>
      </c>
      <c r="B455" s="28"/>
      <c r="C455" s="29"/>
      <c r="D455" s="142" t="s">
        <v>547</v>
      </c>
      <c r="E455" s="141" t="s">
        <v>57</v>
      </c>
      <c r="F455" s="143">
        <v>1</v>
      </c>
      <c r="G455" s="26"/>
      <c r="H455" s="66"/>
    </row>
    <row r="456" spans="1:8" ht="24.95" customHeight="1">
      <c r="A456" s="159" t="s">
        <v>543</v>
      </c>
      <c r="B456" s="28"/>
      <c r="C456" s="29"/>
      <c r="D456" s="229" t="s">
        <v>544</v>
      </c>
      <c r="E456" s="163" t="s">
        <v>57</v>
      </c>
      <c r="F456" s="164">
        <v>1</v>
      </c>
      <c r="G456" s="26"/>
      <c r="H456" s="66"/>
    </row>
    <row r="457" spans="1:8" s="116" customFormat="1" ht="15" customHeight="1">
      <c r="A457" s="114" t="s">
        <v>83</v>
      </c>
      <c r="B457" s="115"/>
      <c r="C457" s="21" t="s">
        <v>172</v>
      </c>
      <c r="D457" s="248" t="s">
        <v>7</v>
      </c>
      <c r="E457" s="248"/>
      <c r="F457" s="248"/>
      <c r="G457" s="244"/>
      <c r="H457" s="245"/>
    </row>
    <row r="458" spans="1:8" s="100" customFormat="1" ht="12.75">
      <c r="A458" s="117" t="s">
        <v>83</v>
      </c>
      <c r="B458" s="22" t="s">
        <v>8</v>
      </c>
      <c r="C458" s="19" t="s">
        <v>9</v>
      </c>
      <c r="D458" s="246" t="s">
        <v>124</v>
      </c>
      <c r="E458" s="246"/>
      <c r="F458" s="246"/>
      <c r="G458" s="246"/>
      <c r="H458" s="247"/>
    </row>
    <row r="459" spans="1:8" s="100" customFormat="1" ht="24.95" customHeight="1">
      <c r="A459" s="118">
        <v>4</v>
      </c>
      <c r="B459" s="40"/>
      <c r="C459" s="24"/>
      <c r="D459" s="13" t="s">
        <v>132</v>
      </c>
      <c r="E459" s="30" t="s">
        <v>10</v>
      </c>
      <c r="F459" s="31">
        <f>12.46-5.31</f>
        <v>7.1500000000000012</v>
      </c>
      <c r="G459" s="26"/>
      <c r="H459" s="66"/>
    </row>
    <row r="460" spans="1:8" s="100" customFormat="1" ht="12.75">
      <c r="A460" s="117" t="s">
        <v>83</v>
      </c>
      <c r="B460" s="22" t="s">
        <v>11</v>
      </c>
      <c r="C460" s="19" t="s">
        <v>87</v>
      </c>
      <c r="D460" s="234" t="s">
        <v>136</v>
      </c>
      <c r="E460" s="234"/>
      <c r="F460" s="234"/>
      <c r="G460" s="234"/>
      <c r="H460" s="235"/>
    </row>
    <row r="461" spans="1:8" s="120" customFormat="1" ht="25.5">
      <c r="A461" s="118">
        <f>IF(B461=0,MAX(A457:A460)+1," ")</f>
        <v>5</v>
      </c>
      <c r="B461" s="40"/>
      <c r="C461" s="24"/>
      <c r="D461" s="32" t="s">
        <v>176</v>
      </c>
      <c r="E461" s="24" t="s">
        <v>14</v>
      </c>
      <c r="F461" s="34">
        <v>367</v>
      </c>
      <c r="G461" s="26"/>
      <c r="H461" s="66"/>
    </row>
    <row r="462" spans="1:8" s="120" customFormat="1" ht="25.5">
      <c r="A462" s="118">
        <f t="shared" ref="A462:A470" si="2">IF(B462=0,MAX(A458:A461)+1," ")</f>
        <v>6</v>
      </c>
      <c r="B462" s="40"/>
      <c r="C462" s="24"/>
      <c r="D462" s="32" t="s">
        <v>88</v>
      </c>
      <c r="E462" s="24" t="s">
        <v>14</v>
      </c>
      <c r="F462" s="34">
        <v>63</v>
      </c>
      <c r="G462" s="33"/>
      <c r="H462" s="66"/>
    </row>
    <row r="463" spans="1:8" s="120" customFormat="1" ht="25.5">
      <c r="A463" s="118">
        <f t="shared" si="2"/>
        <v>7</v>
      </c>
      <c r="B463" s="40"/>
      <c r="C463" s="24"/>
      <c r="D463" s="32" t="s">
        <v>89</v>
      </c>
      <c r="E463" s="24" t="s">
        <v>14</v>
      </c>
      <c r="F463" s="34">
        <v>20</v>
      </c>
      <c r="G463" s="33"/>
      <c r="H463" s="66"/>
    </row>
    <row r="464" spans="1:8" s="120" customFormat="1" ht="25.5">
      <c r="A464" s="118">
        <f>IF(B464=0,MAX(A458:A463)+1," ")</f>
        <v>8</v>
      </c>
      <c r="B464" s="40"/>
      <c r="C464" s="24"/>
      <c r="D464" s="32" t="s">
        <v>90</v>
      </c>
      <c r="E464" s="24" t="s">
        <v>14</v>
      </c>
      <c r="F464" s="34">
        <v>40</v>
      </c>
      <c r="G464" s="33"/>
      <c r="H464" s="66"/>
    </row>
    <row r="465" spans="1:8" s="120" customFormat="1" ht="25.5">
      <c r="A465" s="118">
        <f t="shared" si="2"/>
        <v>9</v>
      </c>
      <c r="B465" s="40"/>
      <c r="C465" s="24"/>
      <c r="D465" s="32" t="s">
        <v>91</v>
      </c>
      <c r="E465" s="24" t="s">
        <v>14</v>
      </c>
      <c r="F465" s="34">
        <v>42</v>
      </c>
      <c r="G465" s="33"/>
      <c r="H465" s="66"/>
    </row>
    <row r="466" spans="1:8" s="120" customFormat="1" ht="25.5">
      <c r="A466" s="118">
        <f t="shared" si="2"/>
        <v>10</v>
      </c>
      <c r="B466" s="40"/>
      <c r="C466" s="24"/>
      <c r="D466" s="32" t="s">
        <v>92</v>
      </c>
      <c r="E466" s="24" t="s">
        <v>14</v>
      </c>
      <c r="F466" s="34">
        <v>27</v>
      </c>
      <c r="G466" s="33"/>
      <c r="H466" s="66"/>
    </row>
    <row r="467" spans="1:8" s="120" customFormat="1" ht="25.5">
      <c r="A467" s="118">
        <f t="shared" si="2"/>
        <v>11</v>
      </c>
      <c r="B467" s="46"/>
      <c r="C467" s="29"/>
      <c r="D467" s="32" t="s">
        <v>95</v>
      </c>
      <c r="E467" s="29" t="s">
        <v>14</v>
      </c>
      <c r="F467" s="34">
        <v>7</v>
      </c>
      <c r="G467" s="33"/>
      <c r="H467" s="66"/>
    </row>
    <row r="468" spans="1:8" s="120" customFormat="1" ht="12.75">
      <c r="A468" s="118">
        <f t="shared" si="2"/>
        <v>12</v>
      </c>
      <c r="B468" s="46"/>
      <c r="C468" s="29"/>
      <c r="D468" s="32" t="s">
        <v>222</v>
      </c>
      <c r="E468" s="29" t="s">
        <v>93</v>
      </c>
      <c r="F468" s="34">
        <v>5.31</v>
      </c>
      <c r="G468" s="26"/>
      <c r="H468" s="66"/>
    </row>
    <row r="469" spans="1:8" s="120" customFormat="1" ht="25.5">
      <c r="A469" s="118">
        <f t="shared" si="2"/>
        <v>13</v>
      </c>
      <c r="B469" s="40"/>
      <c r="C469" s="24"/>
      <c r="D469" s="13" t="s">
        <v>215</v>
      </c>
      <c r="E469" s="24" t="s">
        <v>93</v>
      </c>
      <c r="F469" s="34">
        <v>4.49</v>
      </c>
      <c r="G469" s="26"/>
      <c r="H469" s="68"/>
    </row>
    <row r="470" spans="1:8" s="120" customFormat="1" ht="12.75">
      <c r="A470" s="118">
        <f t="shared" si="2"/>
        <v>14</v>
      </c>
      <c r="B470" s="40"/>
      <c r="C470" s="24"/>
      <c r="D470" s="13" t="s">
        <v>139</v>
      </c>
      <c r="E470" s="24" t="s">
        <v>93</v>
      </c>
      <c r="F470" s="34">
        <v>1.28</v>
      </c>
      <c r="G470" s="41"/>
      <c r="H470" s="66"/>
    </row>
    <row r="471" spans="1:8" s="100" customFormat="1" ht="12.75">
      <c r="A471" s="117"/>
      <c r="B471" s="22" t="s">
        <v>11</v>
      </c>
      <c r="C471" s="19" t="s">
        <v>143</v>
      </c>
      <c r="D471" s="234" t="s">
        <v>142</v>
      </c>
      <c r="E471" s="234"/>
      <c r="F471" s="234"/>
      <c r="G471" s="234"/>
      <c r="H471" s="235"/>
    </row>
    <row r="472" spans="1:8" s="100" customFormat="1" ht="25.5">
      <c r="A472" s="119">
        <f>IF(B472=0,MAX(A466:A470)+1," ")</f>
        <v>15</v>
      </c>
      <c r="B472" s="46"/>
      <c r="C472" s="29"/>
      <c r="D472" s="13" t="s">
        <v>94</v>
      </c>
      <c r="E472" s="29" t="s">
        <v>14</v>
      </c>
      <c r="F472" s="34">
        <v>32</v>
      </c>
      <c r="G472" s="26"/>
      <c r="H472" s="66"/>
    </row>
    <row r="473" spans="1:8" s="100" customFormat="1" ht="12.75">
      <c r="A473" s="117" t="s">
        <v>83</v>
      </c>
      <c r="B473" s="22" t="s">
        <v>11</v>
      </c>
      <c r="C473" s="35" t="s">
        <v>173</v>
      </c>
      <c r="D473" s="234" t="s">
        <v>12</v>
      </c>
      <c r="E473" s="234"/>
      <c r="F473" s="234"/>
      <c r="G473" s="234"/>
      <c r="H473" s="235"/>
    </row>
    <row r="474" spans="1:8" s="100" customFormat="1" ht="36" customHeight="1">
      <c r="A474" s="119">
        <f>IF(B474=0,MAX(A471:A473)+1," ")</f>
        <v>16</v>
      </c>
      <c r="B474" s="46"/>
      <c r="C474" s="29"/>
      <c r="D474" s="36" t="s">
        <v>156</v>
      </c>
      <c r="E474" s="29" t="s">
        <v>18</v>
      </c>
      <c r="F474" s="34">
        <v>19978.330000000002</v>
      </c>
      <c r="G474" s="33"/>
      <c r="H474" s="66"/>
    </row>
    <row r="475" spans="1:8" s="100" customFormat="1" ht="12.75">
      <c r="A475" s="117" t="s">
        <v>83</v>
      </c>
      <c r="B475" s="22" t="s">
        <v>8</v>
      </c>
      <c r="C475" s="19" t="s">
        <v>58</v>
      </c>
      <c r="D475" s="246" t="s">
        <v>133</v>
      </c>
      <c r="E475" s="246"/>
      <c r="F475" s="246"/>
      <c r="G475" s="246"/>
      <c r="H475" s="247"/>
    </row>
    <row r="476" spans="1:8" s="100" customFormat="1" ht="24.95" customHeight="1">
      <c r="A476" s="119">
        <f>IF(B476=0,MAX(A473:A474)+1," ")</f>
        <v>17</v>
      </c>
      <c r="B476" s="121"/>
      <c r="C476" s="37"/>
      <c r="D476" s="12" t="s">
        <v>438</v>
      </c>
      <c r="E476" s="29" t="s">
        <v>13</v>
      </c>
      <c r="F476" s="34">
        <v>31662.2</v>
      </c>
      <c r="G476" s="33"/>
      <c r="H476" s="66"/>
    </row>
    <row r="477" spans="1:8" s="100" customFormat="1" ht="24.95" customHeight="1">
      <c r="A477" s="119">
        <f>IF(B477=0,MAX(A472:A476)+1," ")</f>
        <v>18</v>
      </c>
      <c r="B477" s="121"/>
      <c r="C477" s="37"/>
      <c r="D477" s="12" t="s">
        <v>439</v>
      </c>
      <c r="E477" s="29" t="s">
        <v>13</v>
      </c>
      <c r="F477" s="34">
        <v>31662.2</v>
      </c>
      <c r="G477" s="33"/>
      <c r="H477" s="66"/>
    </row>
    <row r="478" spans="1:8" s="100" customFormat="1" ht="24.95" customHeight="1">
      <c r="A478" s="119">
        <f>IF(B478=0,MAX(A475:A477)+1," ")</f>
        <v>19</v>
      </c>
      <c r="B478" s="121"/>
      <c r="C478" s="37"/>
      <c r="D478" s="12" t="s">
        <v>238</v>
      </c>
      <c r="E478" s="29" t="s">
        <v>13</v>
      </c>
      <c r="F478" s="34">
        <v>1236.57</v>
      </c>
      <c r="G478" s="33"/>
      <c r="H478" s="66"/>
    </row>
    <row r="479" spans="1:8" s="100" customFormat="1" ht="24.95" customHeight="1">
      <c r="A479" s="119">
        <f>IF(B479=0,MAX(A474:A478)+1," ")</f>
        <v>20</v>
      </c>
      <c r="B479" s="46"/>
      <c r="C479" s="29"/>
      <c r="D479" s="12" t="s">
        <v>239</v>
      </c>
      <c r="E479" s="29" t="s">
        <v>13</v>
      </c>
      <c r="F479" s="34">
        <v>57.78</v>
      </c>
      <c r="G479" s="33"/>
      <c r="H479" s="66"/>
    </row>
    <row r="480" spans="1:8" s="100" customFormat="1" ht="24.95" customHeight="1">
      <c r="A480" s="119">
        <f>IF(B480=0,MAX(A477:A479)+1," ")</f>
        <v>21</v>
      </c>
      <c r="B480" s="46"/>
      <c r="C480" s="29"/>
      <c r="D480" s="12" t="s">
        <v>241</v>
      </c>
      <c r="E480" s="29" t="s">
        <v>13</v>
      </c>
      <c r="F480" s="34">
        <v>556.41</v>
      </c>
      <c r="G480" s="33"/>
      <c r="H480" s="66"/>
    </row>
    <row r="481" spans="1:8" s="100" customFormat="1" ht="24.95" customHeight="1">
      <c r="A481" s="119">
        <f>IF(B481=0,MAX(A478:A480)+1," ")</f>
        <v>22</v>
      </c>
      <c r="B481" s="46"/>
      <c r="C481" s="29"/>
      <c r="D481" s="12" t="s">
        <v>242</v>
      </c>
      <c r="E481" s="29" t="s">
        <v>13</v>
      </c>
      <c r="F481" s="34">
        <v>2056.71</v>
      </c>
      <c r="G481" s="33"/>
      <c r="H481" s="66"/>
    </row>
    <row r="482" spans="1:8" s="100" customFormat="1" ht="24.95" customHeight="1">
      <c r="A482" s="119">
        <f>IF(B482=0,MAX(A479:A481)+1," ")</f>
        <v>23</v>
      </c>
      <c r="B482" s="46"/>
      <c r="C482" s="29"/>
      <c r="D482" s="36" t="s">
        <v>232</v>
      </c>
      <c r="E482" s="29" t="s">
        <v>15</v>
      </c>
      <c r="F482" s="34">
        <v>299.5</v>
      </c>
      <c r="G482" s="33"/>
      <c r="H482" s="66"/>
    </row>
    <row r="483" spans="1:8" s="100" customFormat="1" ht="24.95" customHeight="1">
      <c r="A483" s="119">
        <f>IF(B483=0,MAX(A480:A482)+1," ")</f>
        <v>24</v>
      </c>
      <c r="B483" s="46"/>
      <c r="C483" s="29"/>
      <c r="D483" s="36" t="s">
        <v>233</v>
      </c>
      <c r="E483" s="29" t="s">
        <v>15</v>
      </c>
      <c r="F483" s="34">
        <v>188.06</v>
      </c>
      <c r="G483" s="33"/>
      <c r="H483" s="66"/>
    </row>
    <row r="484" spans="1:8" s="100" customFormat="1" ht="24.95" customHeight="1">
      <c r="A484" s="119">
        <f t="shared" ref="A484:A497" si="3">IF(B484=0,MAX(A480:A483)+1," ")</f>
        <v>25</v>
      </c>
      <c r="B484" s="46"/>
      <c r="C484" s="29"/>
      <c r="D484" s="36" t="s">
        <v>216</v>
      </c>
      <c r="E484" s="29" t="s">
        <v>15</v>
      </c>
      <c r="F484" s="34">
        <v>951.51</v>
      </c>
      <c r="G484" s="33"/>
      <c r="H484" s="66"/>
    </row>
    <row r="485" spans="1:8" s="100" customFormat="1" ht="24.95" customHeight="1">
      <c r="A485" s="119">
        <f t="shared" si="3"/>
        <v>26</v>
      </c>
      <c r="B485" s="46"/>
      <c r="C485" s="29"/>
      <c r="D485" s="36" t="s">
        <v>440</v>
      </c>
      <c r="E485" s="29" t="s">
        <v>14</v>
      </c>
      <c r="F485" s="34">
        <v>6</v>
      </c>
      <c r="G485" s="33"/>
      <c r="H485" s="66"/>
    </row>
    <row r="486" spans="1:8" s="100" customFormat="1" ht="24.95" customHeight="1">
      <c r="A486" s="119">
        <f t="shared" si="3"/>
        <v>27</v>
      </c>
      <c r="B486" s="46"/>
      <c r="C486" s="29"/>
      <c r="D486" s="36" t="s">
        <v>106</v>
      </c>
      <c r="E486" s="29" t="s">
        <v>13</v>
      </c>
      <c r="F486" s="34">
        <v>44.54</v>
      </c>
      <c r="G486" s="33"/>
      <c r="H486" s="66"/>
    </row>
    <row r="487" spans="1:8" s="100" customFormat="1" ht="24.95" customHeight="1">
      <c r="A487" s="119">
        <f t="shared" si="3"/>
        <v>28</v>
      </c>
      <c r="B487" s="46"/>
      <c r="C487" s="29"/>
      <c r="D487" s="36" t="s">
        <v>228</v>
      </c>
      <c r="E487" s="29" t="s">
        <v>15</v>
      </c>
      <c r="F487" s="34">
        <v>107.31</v>
      </c>
      <c r="G487" s="33"/>
      <c r="H487" s="66"/>
    </row>
    <row r="488" spans="1:8" s="100" customFormat="1" ht="24.95" customHeight="1">
      <c r="A488" s="119">
        <f>IF(B488=0,MAX(A485:A487)+1," ")</f>
        <v>29</v>
      </c>
      <c r="B488" s="46"/>
      <c r="C488" s="29"/>
      <c r="D488" s="36" t="s">
        <v>104</v>
      </c>
      <c r="E488" s="29" t="s">
        <v>15</v>
      </c>
      <c r="F488" s="34">
        <f>1101.37+19.01</f>
        <v>1120.3799999999999</v>
      </c>
      <c r="G488" s="33"/>
      <c r="H488" s="66"/>
    </row>
    <row r="489" spans="1:8" s="100" customFormat="1" ht="24.95" customHeight="1">
      <c r="A489" s="119">
        <f>IF(B489=0,MAX(A486:A488)+1," ")</f>
        <v>30</v>
      </c>
      <c r="B489" s="46"/>
      <c r="C489" s="29"/>
      <c r="D489" s="36" t="s">
        <v>214</v>
      </c>
      <c r="E489" s="29" t="s">
        <v>15</v>
      </c>
      <c r="F489" s="34">
        <v>10.96</v>
      </c>
      <c r="G489" s="33"/>
      <c r="H489" s="66"/>
    </row>
    <row r="490" spans="1:8" s="100" customFormat="1" ht="24.95" customHeight="1">
      <c r="A490" s="119">
        <f>IF(B490=0,MAX(A488:A489)+1," ")</f>
        <v>31</v>
      </c>
      <c r="B490" s="46"/>
      <c r="C490" s="29"/>
      <c r="D490" s="36" t="s">
        <v>146</v>
      </c>
      <c r="E490" s="29" t="s">
        <v>13</v>
      </c>
      <c r="F490" s="34">
        <v>10604.82</v>
      </c>
      <c r="G490" s="33"/>
      <c r="H490" s="66"/>
    </row>
    <row r="491" spans="1:8" s="100" customFormat="1" ht="24.95" customHeight="1">
      <c r="A491" s="119">
        <f>IF(B491=0,MAX(A488:A490)+1," ")</f>
        <v>32</v>
      </c>
      <c r="B491" s="46"/>
      <c r="C491" s="29"/>
      <c r="D491" s="36" t="s">
        <v>213</v>
      </c>
      <c r="E491" s="29" t="s">
        <v>14</v>
      </c>
      <c r="F491" s="34">
        <v>3</v>
      </c>
      <c r="G491" s="33"/>
      <c r="H491" s="66"/>
    </row>
    <row r="492" spans="1:8" s="100" customFormat="1" ht="24.95" customHeight="1">
      <c r="A492" s="119">
        <f t="shared" si="3"/>
        <v>33</v>
      </c>
      <c r="B492" s="46"/>
      <c r="C492" s="29"/>
      <c r="D492" s="36" t="s">
        <v>102</v>
      </c>
      <c r="E492" s="29" t="s">
        <v>14</v>
      </c>
      <c r="F492" s="34">
        <v>43</v>
      </c>
      <c r="G492" s="33"/>
      <c r="H492" s="66"/>
    </row>
    <row r="493" spans="1:8" s="100" customFormat="1" ht="24.95" customHeight="1">
      <c r="A493" s="119">
        <f t="shared" si="3"/>
        <v>34</v>
      </c>
      <c r="B493" s="121"/>
      <c r="C493" s="37"/>
      <c r="D493" s="36" t="s">
        <v>151</v>
      </c>
      <c r="E493" s="29" t="s">
        <v>14</v>
      </c>
      <c r="F493" s="34">
        <v>103</v>
      </c>
      <c r="G493" s="33"/>
      <c r="H493" s="66"/>
    </row>
    <row r="494" spans="1:8" s="100" customFormat="1" ht="24.95" customHeight="1">
      <c r="A494" s="119">
        <f t="shared" si="3"/>
        <v>35</v>
      </c>
      <c r="B494" s="121"/>
      <c r="C494" s="37"/>
      <c r="D494" s="36" t="s">
        <v>441</v>
      </c>
      <c r="E494" s="29" t="s">
        <v>15</v>
      </c>
      <c r="F494" s="34">
        <v>1.89</v>
      </c>
      <c r="G494" s="33"/>
      <c r="H494" s="66"/>
    </row>
    <row r="495" spans="1:8" s="100" customFormat="1" ht="24.95" customHeight="1">
      <c r="A495" s="119">
        <f t="shared" si="3"/>
        <v>36</v>
      </c>
      <c r="B495" s="122"/>
      <c r="C495" s="34"/>
      <c r="D495" s="36" t="s">
        <v>217</v>
      </c>
      <c r="E495" s="29" t="s">
        <v>14</v>
      </c>
      <c r="F495" s="34">
        <v>1</v>
      </c>
      <c r="G495" s="33"/>
      <c r="H495" s="66"/>
    </row>
    <row r="496" spans="1:8" s="100" customFormat="1" ht="24.95" customHeight="1">
      <c r="A496" s="119">
        <f t="shared" si="3"/>
        <v>37</v>
      </c>
      <c r="B496" s="122"/>
      <c r="C496" s="25"/>
      <c r="D496" s="36" t="s">
        <v>218</v>
      </c>
      <c r="E496" s="29" t="s">
        <v>15</v>
      </c>
      <c r="F496" s="25">
        <v>98.08</v>
      </c>
      <c r="G496" s="38"/>
      <c r="H496" s="66"/>
    </row>
    <row r="497" spans="1:8" s="100" customFormat="1" ht="24.95" customHeight="1">
      <c r="A497" s="119">
        <f t="shared" si="3"/>
        <v>38</v>
      </c>
      <c r="B497" s="122"/>
      <c r="C497" s="25"/>
      <c r="D497" s="36" t="s">
        <v>442</v>
      </c>
      <c r="E497" s="29" t="s">
        <v>14</v>
      </c>
      <c r="F497" s="25">
        <v>1</v>
      </c>
      <c r="G497" s="38"/>
      <c r="H497" s="66"/>
    </row>
    <row r="498" spans="1:8" s="116" customFormat="1">
      <c r="A498" s="114" t="s">
        <v>83</v>
      </c>
      <c r="B498" s="115"/>
      <c r="C498" s="21" t="s">
        <v>16</v>
      </c>
      <c r="D498" s="244" t="s">
        <v>17</v>
      </c>
      <c r="E498" s="244"/>
      <c r="F498" s="244"/>
      <c r="G498" s="244"/>
      <c r="H498" s="245"/>
    </row>
    <row r="499" spans="1:8" s="100" customFormat="1" ht="12.75">
      <c r="A499" s="117" t="s">
        <v>83</v>
      </c>
      <c r="B499" s="22" t="s">
        <v>8</v>
      </c>
      <c r="C499" s="19" t="s">
        <v>144</v>
      </c>
      <c r="D499" s="234" t="s">
        <v>169</v>
      </c>
      <c r="E499" s="234"/>
      <c r="F499" s="234"/>
      <c r="G499" s="234"/>
      <c r="H499" s="235"/>
    </row>
    <row r="500" spans="1:8" s="100" customFormat="1" ht="24.95" customHeight="1">
      <c r="A500" s="118">
        <f>IF(B500=0,MAX(A495:A499)+1," ")</f>
        <v>39</v>
      </c>
      <c r="B500" s="40"/>
      <c r="C500" s="24"/>
      <c r="D500" s="12" t="s">
        <v>149</v>
      </c>
      <c r="E500" s="24" t="s">
        <v>18</v>
      </c>
      <c r="F500" s="25">
        <v>75744.19</v>
      </c>
      <c r="G500" s="33"/>
      <c r="H500" s="66"/>
    </row>
    <row r="501" spans="1:8" s="100" customFormat="1" ht="12.75">
      <c r="A501" s="117" t="s">
        <v>83</v>
      </c>
      <c r="B501" s="22" t="s">
        <v>8</v>
      </c>
      <c r="C501" s="39" t="s">
        <v>125</v>
      </c>
      <c r="D501" s="246" t="s">
        <v>126</v>
      </c>
      <c r="E501" s="246"/>
      <c r="F501" s="246"/>
      <c r="G501" s="246"/>
      <c r="H501" s="247"/>
    </row>
    <row r="502" spans="1:8" s="100" customFormat="1" ht="24.95" customHeight="1">
      <c r="A502" s="289">
        <f>IF(B502=0,MAX(A499:A501)+1," ")</f>
        <v>40</v>
      </c>
      <c r="B502" s="290"/>
      <c r="C502" s="141"/>
      <c r="D502" s="142" t="s">
        <v>98</v>
      </c>
      <c r="E502" s="141" t="s">
        <v>18</v>
      </c>
      <c r="F502" s="143">
        <v>40186.199999999997</v>
      </c>
      <c r="G502" s="38"/>
      <c r="H502" s="66"/>
    </row>
    <row r="503" spans="1:8" s="100" customFormat="1" ht="24.95" customHeight="1">
      <c r="A503" s="117" t="s">
        <v>83</v>
      </c>
      <c r="B503" s="22" t="s">
        <v>8</v>
      </c>
      <c r="C503" s="19" t="s">
        <v>145</v>
      </c>
      <c r="D503" s="234" t="s">
        <v>59</v>
      </c>
      <c r="E503" s="234"/>
      <c r="F503" s="234"/>
      <c r="G503" s="234"/>
      <c r="H503" s="235"/>
    </row>
    <row r="504" spans="1:8" s="100" customFormat="1" ht="24.95" customHeight="1">
      <c r="A504" s="118">
        <f>IF(B504=0,MAX(A501:A503)+1," ")</f>
        <v>41</v>
      </c>
      <c r="B504" s="40"/>
      <c r="C504" s="24"/>
      <c r="D504" s="12" t="s">
        <v>150</v>
      </c>
      <c r="E504" s="24" t="s">
        <v>18</v>
      </c>
      <c r="F504" s="25">
        <v>11587.66</v>
      </c>
      <c r="G504" s="38"/>
      <c r="H504" s="66"/>
    </row>
    <row r="505" spans="1:8" s="116" customFormat="1">
      <c r="A505" s="114" t="s">
        <v>83</v>
      </c>
      <c r="B505" s="115"/>
      <c r="C505" s="21" t="s">
        <v>19</v>
      </c>
      <c r="D505" s="244" t="s">
        <v>20</v>
      </c>
      <c r="E505" s="244"/>
      <c r="F505" s="244"/>
      <c r="G505" s="244"/>
      <c r="H505" s="245"/>
    </row>
    <row r="506" spans="1:8" s="100" customFormat="1" ht="12.75">
      <c r="A506" s="117" t="s">
        <v>83</v>
      </c>
      <c r="B506" s="22" t="s">
        <v>21</v>
      </c>
      <c r="C506" s="19" t="s">
        <v>60</v>
      </c>
      <c r="D506" s="234" t="s">
        <v>230</v>
      </c>
      <c r="E506" s="234"/>
      <c r="F506" s="234"/>
      <c r="G506" s="234"/>
      <c r="H506" s="235"/>
    </row>
    <row r="507" spans="1:8" s="100" customFormat="1" ht="24.95" customHeight="1">
      <c r="A507" s="118">
        <f>IF(B507=0,MAX(A504:A505)+1," ")</f>
        <v>42</v>
      </c>
      <c r="B507" s="40"/>
      <c r="C507" s="24"/>
      <c r="D507" s="12" t="s">
        <v>161</v>
      </c>
      <c r="E507" s="24" t="s">
        <v>15</v>
      </c>
      <c r="F507" s="25">
        <v>195</v>
      </c>
      <c r="G507" s="38"/>
      <c r="H507" s="66"/>
    </row>
    <row r="508" spans="1:8" s="100" customFormat="1" ht="12.75">
      <c r="A508" s="118">
        <f>IF(B508=0,MAX(A506:A507)+1," ")</f>
        <v>43</v>
      </c>
      <c r="B508" s="40"/>
      <c r="C508" s="24"/>
      <c r="D508" s="12" t="s">
        <v>177</v>
      </c>
      <c r="E508" s="24" t="s">
        <v>15</v>
      </c>
      <c r="F508" s="25">
        <v>55.55</v>
      </c>
      <c r="G508" s="38"/>
      <c r="H508" s="66"/>
    </row>
    <row r="509" spans="1:8" s="100" customFormat="1" ht="25.5">
      <c r="A509" s="210">
        <f>IF(B509=0,MAX(A507:A508)+1," ")</f>
        <v>44</v>
      </c>
      <c r="B509" s="211"/>
      <c r="C509" s="212"/>
      <c r="D509" s="213" t="s">
        <v>225</v>
      </c>
      <c r="E509" s="212" t="s">
        <v>15</v>
      </c>
      <c r="F509" s="214">
        <v>27.8</v>
      </c>
      <c r="G509" s="215"/>
      <c r="H509" s="66"/>
    </row>
    <row r="510" spans="1:8" s="100" customFormat="1" ht="12.75">
      <c r="A510" s="118">
        <f>IF(B510=0,MAX(A508:A509)+1," ")</f>
        <v>45</v>
      </c>
      <c r="B510" s="40"/>
      <c r="C510" s="24"/>
      <c r="D510" s="12" t="s">
        <v>178</v>
      </c>
      <c r="E510" s="24" t="s">
        <v>15</v>
      </c>
      <c r="F510" s="25">
        <v>57.5</v>
      </c>
      <c r="G510" s="38"/>
      <c r="H510" s="66"/>
    </row>
    <row r="511" spans="1:8" s="100" customFormat="1" ht="24.95" customHeight="1">
      <c r="A511" s="118">
        <f>IF(B511=0,MAX(A509:A510)+1," ")</f>
        <v>46</v>
      </c>
      <c r="B511" s="40"/>
      <c r="C511" s="24"/>
      <c r="D511" s="12" t="s">
        <v>224</v>
      </c>
      <c r="E511" s="24" t="s">
        <v>14</v>
      </c>
      <c r="F511" s="25">
        <v>1</v>
      </c>
      <c r="G511" s="38"/>
      <c r="H511" s="66"/>
    </row>
    <row r="512" spans="1:8" s="100" customFormat="1" ht="12.75">
      <c r="A512" s="117" t="s">
        <v>83</v>
      </c>
      <c r="B512" s="22" t="s">
        <v>21</v>
      </c>
      <c r="C512" s="19" t="s">
        <v>504</v>
      </c>
      <c r="D512" s="234" t="s">
        <v>505</v>
      </c>
      <c r="E512" s="234"/>
      <c r="F512" s="234"/>
      <c r="G512" s="234"/>
      <c r="H512" s="235"/>
    </row>
    <row r="513" spans="1:8" s="100" customFormat="1" ht="25.5">
      <c r="A513" s="118" t="s">
        <v>506</v>
      </c>
      <c r="B513" s="40"/>
      <c r="C513" s="24"/>
      <c r="D513" s="12" t="s">
        <v>507</v>
      </c>
      <c r="E513" s="24" t="s">
        <v>15</v>
      </c>
      <c r="F513" s="25">
        <v>27.8</v>
      </c>
      <c r="G513" s="215"/>
      <c r="H513" s="66"/>
    </row>
    <row r="514" spans="1:8" s="116" customFormat="1">
      <c r="A514" s="114" t="s">
        <v>83</v>
      </c>
      <c r="B514" s="115"/>
      <c r="C514" s="21" t="s">
        <v>22</v>
      </c>
      <c r="D514" s="244" t="s">
        <v>23</v>
      </c>
      <c r="E514" s="244"/>
      <c r="F514" s="244"/>
      <c r="G514" s="244"/>
      <c r="H514" s="245"/>
    </row>
    <row r="515" spans="1:8" s="100" customFormat="1" ht="12.75">
      <c r="A515" s="117" t="s">
        <v>83</v>
      </c>
      <c r="B515" s="22" t="s">
        <v>24</v>
      </c>
      <c r="C515" s="19" t="s">
        <v>25</v>
      </c>
      <c r="D515" s="234" t="s">
        <v>134</v>
      </c>
      <c r="E515" s="234"/>
      <c r="F515" s="234"/>
      <c r="G515" s="234"/>
      <c r="H515" s="235"/>
    </row>
    <row r="516" spans="1:8" s="100" customFormat="1" ht="38.25">
      <c r="A516" s="118">
        <f>IF(B516=0,MAX(A510:A515)+1," ")</f>
        <v>47</v>
      </c>
      <c r="B516" s="40"/>
      <c r="C516" s="24"/>
      <c r="D516" s="13" t="s">
        <v>109</v>
      </c>
      <c r="E516" s="24" t="s">
        <v>13</v>
      </c>
      <c r="F516" s="25">
        <v>80024.95</v>
      </c>
      <c r="G516" s="38"/>
      <c r="H516" s="66"/>
    </row>
    <row r="517" spans="1:8" s="100" customFormat="1" ht="25.5">
      <c r="A517" s="118">
        <f>IF(B517=0,MAX(A514:A516)+1," ")</f>
        <v>48</v>
      </c>
      <c r="B517" s="40"/>
      <c r="C517" s="24"/>
      <c r="D517" s="13" t="s">
        <v>110</v>
      </c>
      <c r="E517" s="24" t="s">
        <v>13</v>
      </c>
      <c r="F517" s="25">
        <v>43520.61</v>
      </c>
      <c r="G517" s="38"/>
      <c r="H517" s="66"/>
    </row>
    <row r="518" spans="1:8" s="100" customFormat="1" ht="12.75">
      <c r="A518" s="117"/>
      <c r="B518" s="22" t="s">
        <v>24</v>
      </c>
      <c r="C518" s="19" t="s">
        <v>127</v>
      </c>
      <c r="D518" s="234" t="s">
        <v>128</v>
      </c>
      <c r="E518" s="234"/>
      <c r="F518" s="234"/>
      <c r="G518" s="234"/>
      <c r="H518" s="235"/>
    </row>
    <row r="519" spans="1:8" s="100" customFormat="1" ht="24.75" customHeight="1">
      <c r="A519" s="118">
        <f>IF(B519=0,MAX(A515:A518)+1," ")</f>
        <v>49</v>
      </c>
      <c r="B519" s="40"/>
      <c r="C519" s="17"/>
      <c r="D519" s="13" t="s">
        <v>174</v>
      </c>
      <c r="E519" s="24" t="s">
        <v>13</v>
      </c>
      <c r="F519" s="25">
        <v>66788.87</v>
      </c>
      <c r="G519" s="41"/>
      <c r="H519" s="66"/>
    </row>
    <row r="520" spans="1:8" s="100" customFormat="1" ht="12.75">
      <c r="A520" s="117" t="s">
        <v>83</v>
      </c>
      <c r="B520" s="22" t="s">
        <v>24</v>
      </c>
      <c r="C520" s="19" t="s">
        <v>26</v>
      </c>
      <c r="D520" s="234" t="s">
        <v>76</v>
      </c>
      <c r="E520" s="234"/>
      <c r="F520" s="234"/>
      <c r="G520" s="234"/>
      <c r="H520" s="235"/>
    </row>
    <row r="521" spans="1:8" s="100" customFormat="1" ht="25.5">
      <c r="A521" s="118">
        <f>IF(B521=0,MAX(A517:A520)+1," ")</f>
        <v>50</v>
      </c>
      <c r="B521" s="40"/>
      <c r="C521" s="24"/>
      <c r="D521" s="13" t="s">
        <v>443</v>
      </c>
      <c r="E521" s="24" t="s">
        <v>13</v>
      </c>
      <c r="F521" s="25">
        <v>596.48</v>
      </c>
      <c r="G521" s="38"/>
      <c r="H521" s="66"/>
    </row>
    <row r="522" spans="1:8" s="100" customFormat="1" ht="25.5">
      <c r="A522" s="216">
        <f>IF(B522=0,MAX(A518:A521)+1," ")</f>
        <v>51</v>
      </c>
      <c r="B522" s="199"/>
      <c r="C522" s="17"/>
      <c r="D522" s="198" t="s">
        <v>444</v>
      </c>
      <c r="E522" s="17" t="s">
        <v>13</v>
      </c>
      <c r="F522" s="25">
        <v>11574.7</v>
      </c>
      <c r="G522" s="38"/>
      <c r="H522" s="66"/>
    </row>
    <row r="523" spans="1:8" s="100" customFormat="1" ht="12.75">
      <c r="A523" s="117"/>
      <c r="B523" s="22" t="s">
        <v>24</v>
      </c>
      <c r="C523" s="19" t="s">
        <v>129</v>
      </c>
      <c r="D523" s="234" t="s">
        <v>130</v>
      </c>
      <c r="E523" s="234"/>
      <c r="F523" s="234"/>
      <c r="G523" s="234"/>
      <c r="H523" s="235"/>
    </row>
    <row r="524" spans="1:8" s="100" customFormat="1" ht="24.75" customHeight="1">
      <c r="A524" s="216">
        <f t="shared" ref="A524:A529" si="4">IF(B524=0,MAX(A519:A523)+1," ")</f>
        <v>52</v>
      </c>
      <c r="B524" s="199"/>
      <c r="C524" s="17"/>
      <c r="D524" s="198" t="s">
        <v>445</v>
      </c>
      <c r="E524" s="17" t="s">
        <v>13</v>
      </c>
      <c r="F524" s="25">
        <v>7756.8</v>
      </c>
      <c r="G524" s="41"/>
      <c r="H524" s="66"/>
    </row>
    <row r="525" spans="1:8" s="100" customFormat="1" ht="24.75" customHeight="1">
      <c r="A525" s="216">
        <f t="shared" si="4"/>
        <v>53</v>
      </c>
      <c r="B525" s="199"/>
      <c r="C525" s="17"/>
      <c r="D525" s="198" t="s">
        <v>180</v>
      </c>
      <c r="E525" s="17" t="s">
        <v>13</v>
      </c>
      <c r="F525" s="25">
        <v>44065.61</v>
      </c>
      <c r="G525" s="41"/>
      <c r="H525" s="66"/>
    </row>
    <row r="526" spans="1:8" s="100" customFormat="1" ht="24.75" customHeight="1">
      <c r="A526" s="216">
        <f t="shared" si="4"/>
        <v>54</v>
      </c>
      <c r="B526" s="199"/>
      <c r="C526" s="17"/>
      <c r="D526" s="198" t="s">
        <v>181</v>
      </c>
      <c r="E526" s="17" t="s">
        <v>13</v>
      </c>
      <c r="F526" s="25">
        <v>28020.35</v>
      </c>
      <c r="G526" s="41"/>
      <c r="H526" s="66"/>
    </row>
    <row r="527" spans="1:8" s="100" customFormat="1" ht="24.75" customHeight="1">
      <c r="A527" s="118">
        <f t="shared" si="4"/>
        <v>55</v>
      </c>
      <c r="B527" s="40"/>
      <c r="C527" s="17"/>
      <c r="D527" s="13" t="s">
        <v>223</v>
      </c>
      <c r="E527" s="24" t="s">
        <v>13</v>
      </c>
      <c r="F527" s="25">
        <v>5305</v>
      </c>
      <c r="G527" s="41"/>
      <c r="H527" s="66"/>
    </row>
    <row r="528" spans="1:8" s="100" customFormat="1" ht="24.75" customHeight="1">
      <c r="A528" s="118">
        <f t="shared" si="4"/>
        <v>56</v>
      </c>
      <c r="B528" s="40"/>
      <c r="C528" s="17"/>
      <c r="D528" s="13" t="s">
        <v>446</v>
      </c>
      <c r="E528" s="24" t="s">
        <v>13</v>
      </c>
      <c r="F528" s="25">
        <v>338.11</v>
      </c>
      <c r="G528" s="41"/>
      <c r="H528" s="66"/>
    </row>
    <row r="529" spans="1:8" s="100" customFormat="1" ht="24.75" customHeight="1">
      <c r="A529" s="118">
        <f t="shared" si="4"/>
        <v>57</v>
      </c>
      <c r="B529" s="40"/>
      <c r="C529" s="17"/>
      <c r="D529" s="13" t="s">
        <v>182</v>
      </c>
      <c r="E529" s="24" t="s">
        <v>13</v>
      </c>
      <c r="F529" s="25">
        <v>143.19999999999999</v>
      </c>
      <c r="G529" s="41"/>
      <c r="H529" s="66"/>
    </row>
    <row r="530" spans="1:8" s="100" customFormat="1" ht="12.75">
      <c r="A530" s="117" t="s">
        <v>83</v>
      </c>
      <c r="B530" s="22" t="s">
        <v>24</v>
      </c>
      <c r="C530" s="19" t="s">
        <v>27</v>
      </c>
      <c r="D530" s="234" t="s">
        <v>78</v>
      </c>
      <c r="E530" s="234"/>
      <c r="F530" s="234"/>
      <c r="G530" s="234"/>
      <c r="H530" s="235"/>
    </row>
    <row r="531" spans="1:8" s="100" customFormat="1" ht="24.75" customHeight="1">
      <c r="A531" s="216">
        <f>IF(B531=0,MAX(A529:A530)+1," ")</f>
        <v>58</v>
      </c>
      <c r="B531" s="199"/>
      <c r="C531" s="17"/>
      <c r="D531" s="198" t="s">
        <v>185</v>
      </c>
      <c r="E531" s="17" t="s">
        <v>13</v>
      </c>
      <c r="F531" s="25">
        <v>52581.01</v>
      </c>
      <c r="G531" s="41"/>
      <c r="H531" s="66"/>
    </row>
    <row r="532" spans="1:8" s="100" customFormat="1" ht="12.75">
      <c r="A532" s="117" t="s">
        <v>83</v>
      </c>
      <c r="B532" s="22" t="s">
        <v>24</v>
      </c>
      <c r="C532" s="19" t="s">
        <v>61</v>
      </c>
      <c r="D532" s="234" t="s">
        <v>82</v>
      </c>
      <c r="E532" s="234"/>
      <c r="F532" s="234"/>
      <c r="G532" s="234"/>
      <c r="H532" s="235"/>
    </row>
    <row r="533" spans="1:8" s="100" customFormat="1" ht="24.75" customHeight="1">
      <c r="A533" s="118">
        <f>IF(B533=0,MAX(A531:A532)+1," ")</f>
        <v>59</v>
      </c>
      <c r="B533" s="40"/>
      <c r="C533" s="17"/>
      <c r="D533" s="13" t="s">
        <v>184</v>
      </c>
      <c r="E533" s="24" t="s">
        <v>13</v>
      </c>
      <c r="F533" s="25">
        <v>8205.93</v>
      </c>
      <c r="G533" s="41"/>
      <c r="H533" s="66"/>
    </row>
    <row r="534" spans="1:8" s="100" customFormat="1" ht="24.75" customHeight="1">
      <c r="A534" s="118">
        <f>IF(B534=0,MAX(A532:A533)+1," ")</f>
        <v>60</v>
      </c>
      <c r="B534" s="40"/>
      <c r="C534" s="17"/>
      <c r="D534" s="13" t="s">
        <v>183</v>
      </c>
      <c r="E534" s="24" t="s">
        <v>13</v>
      </c>
      <c r="F534" s="25">
        <v>32401.24</v>
      </c>
      <c r="G534" s="41"/>
      <c r="H534" s="66"/>
    </row>
    <row r="535" spans="1:8" s="123" customFormat="1" ht="12.75">
      <c r="A535" s="117" t="s">
        <v>83</v>
      </c>
      <c r="B535" s="22" t="s">
        <v>24</v>
      </c>
      <c r="C535" s="19" t="s">
        <v>131</v>
      </c>
      <c r="D535" s="234" t="s">
        <v>28</v>
      </c>
      <c r="E535" s="234"/>
      <c r="F535" s="234"/>
      <c r="G535" s="234"/>
      <c r="H535" s="235"/>
    </row>
    <row r="536" spans="1:8" s="123" customFormat="1" ht="12.75">
      <c r="A536" s="118">
        <f>IF(B536=0,MAX(A532:A535)+1," ")</f>
        <v>61</v>
      </c>
      <c r="B536" s="40"/>
      <c r="C536" s="17"/>
      <c r="D536" s="13" t="s">
        <v>237</v>
      </c>
      <c r="E536" s="24" t="s">
        <v>13</v>
      </c>
      <c r="F536" s="25">
        <v>1076.02</v>
      </c>
      <c r="G536" s="41"/>
      <c r="H536" s="66"/>
    </row>
    <row r="537" spans="1:8" s="123" customFormat="1" ht="12.75">
      <c r="A537" s="117" t="s">
        <v>83</v>
      </c>
      <c r="B537" s="22" t="s">
        <v>24</v>
      </c>
      <c r="C537" s="35" t="s">
        <v>194</v>
      </c>
      <c r="D537" s="234" t="s">
        <v>195</v>
      </c>
      <c r="E537" s="234"/>
      <c r="F537" s="234"/>
      <c r="G537" s="234"/>
      <c r="H537" s="235"/>
    </row>
    <row r="538" spans="1:8" s="123" customFormat="1" ht="24.75" customHeight="1">
      <c r="A538" s="216">
        <f>IF(B538=0,MAX(A534:A537)+1," ")</f>
        <v>62</v>
      </c>
      <c r="B538" s="199"/>
      <c r="C538" s="17"/>
      <c r="D538" s="198" t="s">
        <v>196</v>
      </c>
      <c r="E538" s="17" t="s">
        <v>13</v>
      </c>
      <c r="F538" s="25">
        <v>35879.14</v>
      </c>
      <c r="G538" s="41"/>
      <c r="H538" s="66"/>
    </row>
    <row r="539" spans="1:8" s="116" customFormat="1">
      <c r="A539" s="114" t="s">
        <v>83</v>
      </c>
      <c r="B539" s="115"/>
      <c r="C539" s="21" t="s">
        <v>29</v>
      </c>
      <c r="D539" s="244" t="s">
        <v>30</v>
      </c>
      <c r="E539" s="244"/>
      <c r="F539" s="244"/>
      <c r="G539" s="244"/>
      <c r="H539" s="245"/>
    </row>
    <row r="540" spans="1:8" s="100" customFormat="1" ht="12.75">
      <c r="A540" s="117" t="s">
        <v>83</v>
      </c>
      <c r="B540" s="22" t="s">
        <v>24</v>
      </c>
      <c r="C540" s="19" t="s">
        <v>31</v>
      </c>
      <c r="D540" s="234" t="s">
        <v>72</v>
      </c>
      <c r="E540" s="234"/>
      <c r="F540" s="234"/>
      <c r="G540" s="234"/>
      <c r="H540" s="235"/>
    </row>
    <row r="541" spans="1:8" s="100" customFormat="1" ht="25.5">
      <c r="A541" s="118">
        <f>IF(B541=0,MAX(A538:A540)+1," ")</f>
        <v>63</v>
      </c>
      <c r="B541" s="40"/>
      <c r="C541" s="24"/>
      <c r="D541" s="13" t="s">
        <v>152</v>
      </c>
      <c r="E541" s="24" t="s">
        <v>13</v>
      </c>
      <c r="F541" s="25">
        <v>1076.02</v>
      </c>
      <c r="G541" s="41"/>
      <c r="H541" s="66"/>
    </row>
    <row r="542" spans="1:8" s="100" customFormat="1" ht="12.75" customHeight="1">
      <c r="A542" s="117" t="s">
        <v>83</v>
      </c>
      <c r="B542" s="22" t="s">
        <v>24</v>
      </c>
      <c r="C542" s="19" t="s">
        <v>171</v>
      </c>
      <c r="D542" s="234" t="s">
        <v>153</v>
      </c>
      <c r="E542" s="234"/>
      <c r="F542" s="234"/>
      <c r="G542" s="234"/>
      <c r="H542" s="235"/>
    </row>
    <row r="543" spans="1:8" s="100" customFormat="1" ht="26.25" customHeight="1">
      <c r="A543" s="118">
        <f>IF(B543=0,MAX(A540:A542)+1," ")</f>
        <v>64</v>
      </c>
      <c r="B543" s="40"/>
      <c r="C543" s="24"/>
      <c r="D543" s="13" t="s">
        <v>187</v>
      </c>
      <c r="E543" s="24" t="s">
        <v>13</v>
      </c>
      <c r="F543" s="25">
        <v>31226.69</v>
      </c>
      <c r="G543" s="42"/>
      <c r="H543" s="66"/>
    </row>
    <row r="544" spans="1:8" s="100" customFormat="1" ht="26.25" customHeight="1">
      <c r="A544" s="118">
        <f>IF(B544=0,MAX(A542:A543)+1," ")</f>
        <v>65</v>
      </c>
      <c r="B544" s="40"/>
      <c r="C544" s="24"/>
      <c r="D544" s="13" t="s">
        <v>188</v>
      </c>
      <c r="E544" s="24" t="s">
        <v>13</v>
      </c>
      <c r="F544" s="25">
        <v>7815.21</v>
      </c>
      <c r="G544" s="42"/>
      <c r="H544" s="66"/>
    </row>
    <row r="545" spans="1:8" s="100" customFormat="1" ht="26.25" customHeight="1">
      <c r="A545" s="118">
        <f>IF(B545=0,MAX(A542:A544)+1," ")</f>
        <v>66</v>
      </c>
      <c r="B545" s="40"/>
      <c r="C545" s="24"/>
      <c r="D545" s="13" t="s">
        <v>189</v>
      </c>
      <c r="E545" s="24" t="s">
        <v>13</v>
      </c>
      <c r="F545" s="25">
        <v>487.45</v>
      </c>
      <c r="G545" s="42"/>
      <c r="H545" s="66"/>
    </row>
    <row r="546" spans="1:8" s="100" customFormat="1" ht="26.25" customHeight="1">
      <c r="A546" s="118">
        <f>IF(B546=0,MAX(A543:A545)+1," ")</f>
        <v>67</v>
      </c>
      <c r="B546" s="40"/>
      <c r="C546" s="24"/>
      <c r="D546" s="13" t="s">
        <v>190</v>
      </c>
      <c r="E546" s="24" t="s">
        <v>13</v>
      </c>
      <c r="F546" s="25">
        <v>1489.78</v>
      </c>
      <c r="G546" s="42"/>
      <c r="H546" s="66"/>
    </row>
    <row r="547" spans="1:8" s="100" customFormat="1" ht="15.75" customHeight="1">
      <c r="A547" s="117" t="s">
        <v>83</v>
      </c>
      <c r="B547" s="22" t="s">
        <v>24</v>
      </c>
      <c r="C547" s="19" t="s">
        <v>81</v>
      </c>
      <c r="D547" s="234" t="s">
        <v>154</v>
      </c>
      <c r="E547" s="234"/>
      <c r="F547" s="234"/>
      <c r="G547" s="234"/>
      <c r="H547" s="235"/>
    </row>
    <row r="548" spans="1:8" s="100" customFormat="1" ht="26.25" customHeight="1">
      <c r="A548" s="118">
        <f>IF(B548=0,MAX(A544:A547)+1," ")</f>
        <v>68</v>
      </c>
      <c r="B548" s="40"/>
      <c r="C548" s="24"/>
      <c r="D548" s="13" t="s">
        <v>191</v>
      </c>
      <c r="E548" s="24" t="s">
        <v>13</v>
      </c>
      <c r="F548" s="25">
        <v>1937.73</v>
      </c>
      <c r="G548" s="42"/>
      <c r="H548" s="66"/>
    </row>
    <row r="549" spans="1:8" s="100" customFormat="1" ht="12.75">
      <c r="A549" s="117" t="str">
        <f>IF(B549=0,MAX(A546:A548)+1," ")</f>
        <v xml:space="preserve"> </v>
      </c>
      <c r="B549" s="22" t="s">
        <v>24</v>
      </c>
      <c r="C549" s="19" t="s">
        <v>32</v>
      </c>
      <c r="D549" s="234" t="s">
        <v>170</v>
      </c>
      <c r="E549" s="234"/>
      <c r="F549" s="234"/>
      <c r="G549" s="234"/>
      <c r="H549" s="235"/>
    </row>
    <row r="550" spans="1:8" s="100" customFormat="1" ht="25.5" customHeight="1">
      <c r="A550" s="118">
        <f>IF(B550=0,MAX(A547:A549)+1," ")</f>
        <v>69</v>
      </c>
      <c r="B550" s="40"/>
      <c r="C550" s="24"/>
      <c r="D550" s="13" t="s">
        <v>193</v>
      </c>
      <c r="E550" s="24" t="s">
        <v>13</v>
      </c>
      <c r="F550" s="25">
        <v>29658.04</v>
      </c>
      <c r="G550" s="42"/>
      <c r="H550" s="66"/>
    </row>
    <row r="551" spans="1:8" s="100" customFormat="1" ht="25.5" customHeight="1">
      <c r="A551" s="118">
        <f>IF(B551=0,MAX(A547:A550)+1," ")</f>
        <v>70</v>
      </c>
      <c r="B551" s="40"/>
      <c r="C551" s="24"/>
      <c r="D551" s="13" t="s">
        <v>220</v>
      </c>
      <c r="E551" s="24" t="s">
        <v>13</v>
      </c>
      <c r="F551" s="25">
        <v>8258.74</v>
      </c>
      <c r="G551" s="42"/>
      <c r="H551" s="66"/>
    </row>
    <row r="552" spans="1:8" s="100" customFormat="1" ht="12.75">
      <c r="A552" s="117" t="s">
        <v>83</v>
      </c>
      <c r="B552" s="22" t="s">
        <v>24</v>
      </c>
      <c r="C552" s="19" t="s">
        <v>33</v>
      </c>
      <c r="D552" s="234" t="s">
        <v>73</v>
      </c>
      <c r="E552" s="234"/>
      <c r="F552" s="234"/>
      <c r="G552" s="234"/>
      <c r="H552" s="235"/>
    </row>
    <row r="553" spans="1:8" s="100" customFormat="1" ht="26.25" customHeight="1">
      <c r="A553" s="118">
        <f>IF(B553=0,MAX(A548:A551)+1," ")</f>
        <v>71</v>
      </c>
      <c r="B553" s="40"/>
      <c r="C553" s="24"/>
      <c r="D553" s="13" t="s">
        <v>244</v>
      </c>
      <c r="E553" s="24" t="s">
        <v>13</v>
      </c>
      <c r="F553" s="25">
        <v>1624.5700000000002</v>
      </c>
      <c r="G553" s="42"/>
      <c r="H553" s="66"/>
    </row>
    <row r="554" spans="1:8" s="100" customFormat="1" ht="26.25" customHeight="1">
      <c r="A554" s="118">
        <v>72</v>
      </c>
      <c r="B554" s="40"/>
      <c r="C554" s="24"/>
      <c r="D554" s="13" t="s">
        <v>243</v>
      </c>
      <c r="E554" s="24" t="s">
        <v>13</v>
      </c>
      <c r="F554" s="25">
        <v>596.48</v>
      </c>
      <c r="G554" s="42"/>
      <c r="H554" s="66"/>
    </row>
    <row r="555" spans="1:8" s="100" customFormat="1" ht="26.25" customHeight="1">
      <c r="A555" s="118">
        <f>IF(B555=0,MAX(A549:A554)+1," ")</f>
        <v>73</v>
      </c>
      <c r="B555" s="40"/>
      <c r="C555" s="24"/>
      <c r="D555" s="13" t="s">
        <v>111</v>
      </c>
      <c r="E555" s="24" t="s">
        <v>15</v>
      </c>
      <c r="F555" s="34">
        <f>414.47-182.17</f>
        <v>232.30000000000004</v>
      </c>
      <c r="G555" s="33"/>
      <c r="H555" s="66"/>
    </row>
    <row r="556" spans="1:8" s="124" customFormat="1" ht="12.75">
      <c r="A556" s="119">
        <f>IF(B556=0,MAX(A552:A555)+1," ")</f>
        <v>74</v>
      </c>
      <c r="B556" s="46"/>
      <c r="C556" s="29"/>
      <c r="D556" s="32" t="s">
        <v>158</v>
      </c>
      <c r="E556" s="29" t="s">
        <v>13</v>
      </c>
      <c r="F556" s="34">
        <f>163.4-52.41</f>
        <v>110.99000000000001</v>
      </c>
      <c r="G556" s="33"/>
      <c r="H556" s="66"/>
    </row>
    <row r="557" spans="1:8" s="116" customFormat="1">
      <c r="A557" s="114" t="s">
        <v>83</v>
      </c>
      <c r="B557" s="115"/>
      <c r="C557" s="21" t="s">
        <v>34</v>
      </c>
      <c r="D557" s="244" t="s">
        <v>35</v>
      </c>
      <c r="E557" s="244"/>
      <c r="F557" s="244"/>
      <c r="G557" s="244"/>
      <c r="H557" s="245"/>
    </row>
    <row r="558" spans="1:8" s="100" customFormat="1" ht="12.75">
      <c r="A558" s="117" t="s">
        <v>83</v>
      </c>
      <c r="B558" s="22" t="s">
        <v>36</v>
      </c>
      <c r="C558" s="19" t="s">
        <v>37</v>
      </c>
      <c r="D558" s="234" t="s">
        <v>84</v>
      </c>
      <c r="E558" s="234"/>
      <c r="F558" s="234"/>
      <c r="G558" s="234"/>
      <c r="H558" s="235"/>
    </row>
    <row r="559" spans="1:8" s="124" customFormat="1" ht="24.95" customHeight="1">
      <c r="A559" s="119">
        <f>IF(B559=0,MAX(A556:A558)+1," ")</f>
        <v>75</v>
      </c>
      <c r="B559" s="46"/>
      <c r="C559" s="29"/>
      <c r="D559" s="36" t="s">
        <v>155</v>
      </c>
      <c r="E559" s="29" t="s">
        <v>13</v>
      </c>
      <c r="F559" s="34">
        <v>50993</v>
      </c>
      <c r="G559" s="33"/>
      <c r="H559" s="66"/>
    </row>
    <row r="560" spans="1:8" s="124" customFormat="1" ht="24.95" customHeight="1">
      <c r="A560" s="118">
        <f>IF(B560=0,MAX(A557:A559)+1," ")</f>
        <v>76</v>
      </c>
      <c r="B560" s="40"/>
      <c r="C560" s="24"/>
      <c r="D560" s="12" t="s">
        <v>162</v>
      </c>
      <c r="E560" s="24" t="s">
        <v>13</v>
      </c>
      <c r="F560" s="34">
        <v>53076.93</v>
      </c>
      <c r="G560" s="33"/>
      <c r="H560" s="66"/>
    </row>
    <row r="561" spans="1:8" s="124" customFormat="1" ht="24.95" customHeight="1">
      <c r="A561" s="118">
        <f t="shared" ref="A561:A566" si="5">IF(B561=0,MAX(A557:A560)+1," ")</f>
        <v>77</v>
      </c>
      <c r="B561" s="40"/>
      <c r="C561" s="24"/>
      <c r="D561" s="12" t="s">
        <v>100</v>
      </c>
      <c r="E561" s="24" t="s">
        <v>13</v>
      </c>
      <c r="F561" s="34">
        <v>16909.43</v>
      </c>
      <c r="G561" s="38"/>
      <c r="H561" s="66"/>
    </row>
    <row r="562" spans="1:8" s="100" customFormat="1" ht="24.95" customHeight="1">
      <c r="A562" s="118">
        <f t="shared" si="5"/>
        <v>78</v>
      </c>
      <c r="B562" s="40"/>
      <c r="C562" s="24"/>
      <c r="D562" s="12" t="s">
        <v>168</v>
      </c>
      <c r="E562" s="24" t="s">
        <v>13</v>
      </c>
      <c r="F562" s="34">
        <v>4828.6499999999996</v>
      </c>
      <c r="G562" s="38"/>
      <c r="H562" s="66"/>
    </row>
    <row r="563" spans="1:8" s="100" customFormat="1" ht="24.95" customHeight="1">
      <c r="A563" s="118">
        <f t="shared" si="5"/>
        <v>79</v>
      </c>
      <c r="B563" s="40"/>
      <c r="C563" s="24"/>
      <c r="D563" s="12" t="s">
        <v>163</v>
      </c>
      <c r="E563" s="24" t="s">
        <v>15</v>
      </c>
      <c r="F563" s="34">
        <v>1359</v>
      </c>
      <c r="G563" s="38"/>
      <c r="H563" s="66"/>
    </row>
    <row r="564" spans="1:8" s="100" customFormat="1" ht="24.95" customHeight="1">
      <c r="A564" s="118">
        <f t="shared" si="5"/>
        <v>80</v>
      </c>
      <c r="B564" s="40"/>
      <c r="C564" s="24"/>
      <c r="D564" s="12" t="s">
        <v>101</v>
      </c>
      <c r="E564" s="24" t="s">
        <v>13</v>
      </c>
      <c r="F564" s="34">
        <v>12640.98</v>
      </c>
      <c r="G564" s="38"/>
      <c r="H564" s="66"/>
    </row>
    <row r="565" spans="1:8" s="100" customFormat="1" ht="28.5" customHeight="1">
      <c r="A565" s="118">
        <f t="shared" si="5"/>
        <v>81</v>
      </c>
      <c r="B565" s="40"/>
      <c r="C565" s="24"/>
      <c r="D565" s="12" t="s">
        <v>165</v>
      </c>
      <c r="E565" s="24" t="s">
        <v>15</v>
      </c>
      <c r="F565" s="34">
        <v>2181</v>
      </c>
      <c r="G565" s="38"/>
      <c r="H565" s="66"/>
    </row>
    <row r="566" spans="1:8" s="100" customFormat="1" ht="28.5" customHeight="1">
      <c r="A566" s="118">
        <f t="shared" si="5"/>
        <v>82</v>
      </c>
      <c r="B566" s="40"/>
      <c r="C566" s="24"/>
      <c r="D566" s="12" t="s">
        <v>164</v>
      </c>
      <c r="E566" s="24" t="s">
        <v>15</v>
      </c>
      <c r="F566" s="34">
        <v>252</v>
      </c>
      <c r="G566" s="38"/>
      <c r="H566" s="66"/>
    </row>
    <row r="567" spans="1:8" s="100" customFormat="1" ht="24.95" customHeight="1">
      <c r="A567" s="118">
        <f>IF(B567=0,MAX(A564:A566)+1," ")</f>
        <v>83</v>
      </c>
      <c r="B567" s="40"/>
      <c r="C567" s="24"/>
      <c r="D567" s="12" t="s">
        <v>107</v>
      </c>
      <c r="E567" s="24" t="s">
        <v>13</v>
      </c>
      <c r="F567" s="34">
        <v>1388.03</v>
      </c>
      <c r="G567" s="38"/>
      <c r="H567" s="66"/>
    </row>
    <row r="568" spans="1:8" s="100" customFormat="1" ht="25.5">
      <c r="A568" s="118">
        <f>IF(B568=0,MAX(A565:A567)+1," ")</f>
        <v>84</v>
      </c>
      <c r="B568" s="40"/>
      <c r="C568" s="24"/>
      <c r="D568" s="12" t="s">
        <v>197</v>
      </c>
      <c r="E568" s="24" t="s">
        <v>15</v>
      </c>
      <c r="F568" s="34">
        <v>63</v>
      </c>
      <c r="G568" s="43"/>
      <c r="H568" s="66"/>
    </row>
    <row r="569" spans="1:8" s="100" customFormat="1" ht="24.95" customHeight="1">
      <c r="A569" s="118">
        <f>IF(B569=0,MAX(A566:A568)+1," ")</f>
        <v>85</v>
      </c>
      <c r="B569" s="40"/>
      <c r="C569" s="24"/>
      <c r="D569" s="12" t="s">
        <v>447</v>
      </c>
      <c r="E569" s="24" t="s">
        <v>15</v>
      </c>
      <c r="F569" s="27">
        <v>63.3</v>
      </c>
      <c r="G569" s="38"/>
      <c r="H569" s="66"/>
    </row>
    <row r="570" spans="1:8" s="100" customFormat="1" ht="24.95" customHeight="1">
      <c r="A570" s="118">
        <f>IF(B570=0,MAX(A567:A569)+1," ")</f>
        <v>86</v>
      </c>
      <c r="B570" s="40"/>
      <c r="C570" s="24"/>
      <c r="D570" s="12" t="s">
        <v>221</v>
      </c>
      <c r="E570" s="24" t="s">
        <v>14</v>
      </c>
      <c r="F570" s="27">
        <v>12</v>
      </c>
      <c r="G570" s="38"/>
      <c r="H570" s="66"/>
    </row>
    <row r="571" spans="1:8" s="100" customFormat="1" ht="12.75">
      <c r="A571" s="117" t="s">
        <v>83</v>
      </c>
      <c r="B571" s="22" t="s">
        <v>36</v>
      </c>
      <c r="C571" s="19" t="s">
        <v>38</v>
      </c>
      <c r="D571" s="234" t="s">
        <v>39</v>
      </c>
      <c r="E571" s="234"/>
      <c r="F571" s="234"/>
      <c r="G571" s="234"/>
      <c r="H571" s="235"/>
    </row>
    <row r="572" spans="1:8" s="100" customFormat="1" ht="24.95" customHeight="1">
      <c r="A572" s="119">
        <f>IF(B572=0,MAX(A565:A571)+1," ")</f>
        <v>87</v>
      </c>
      <c r="B572" s="46"/>
      <c r="C572" s="29"/>
      <c r="D572" s="36" t="s">
        <v>160</v>
      </c>
      <c r="E572" s="29" t="s">
        <v>13</v>
      </c>
      <c r="F572" s="34">
        <v>13555.99</v>
      </c>
      <c r="G572" s="43"/>
      <c r="H572" s="66"/>
    </row>
    <row r="573" spans="1:8" s="116" customFormat="1" ht="20.25" customHeight="1">
      <c r="A573" s="114" t="s">
        <v>83</v>
      </c>
      <c r="B573" s="115"/>
      <c r="C573" s="21" t="s">
        <v>40</v>
      </c>
      <c r="D573" s="244" t="s">
        <v>41</v>
      </c>
      <c r="E573" s="244"/>
      <c r="F573" s="244"/>
      <c r="G573" s="244"/>
      <c r="H573" s="245"/>
    </row>
    <row r="574" spans="1:8" s="100" customFormat="1" ht="12.75">
      <c r="A574" s="117" t="s">
        <v>83</v>
      </c>
      <c r="B574" s="22" t="s">
        <v>36</v>
      </c>
      <c r="C574" s="19" t="s">
        <v>43</v>
      </c>
      <c r="D574" s="234" t="s">
        <v>42</v>
      </c>
      <c r="E574" s="234"/>
      <c r="F574" s="234"/>
      <c r="G574" s="234"/>
      <c r="H574" s="235"/>
    </row>
    <row r="575" spans="1:8" s="100" customFormat="1" ht="24.95" customHeight="1">
      <c r="A575" s="119">
        <f>IF(B575=0,MAX(A571:A574)+1," ")</f>
        <v>88</v>
      </c>
      <c r="B575" s="46"/>
      <c r="C575" s="29"/>
      <c r="D575" s="36" t="s">
        <v>62</v>
      </c>
      <c r="E575" s="29" t="s">
        <v>13</v>
      </c>
      <c r="F575" s="34">
        <v>780</v>
      </c>
      <c r="G575" s="33"/>
      <c r="H575" s="66"/>
    </row>
    <row r="576" spans="1:8" s="100" customFormat="1" ht="24.95" customHeight="1">
      <c r="A576" s="119">
        <f>IF(B576=0,MAX(A572:A575)+1," ")</f>
        <v>89</v>
      </c>
      <c r="B576" s="46"/>
      <c r="C576" s="29"/>
      <c r="D576" s="36" t="s">
        <v>86</v>
      </c>
      <c r="E576" s="29" t="s">
        <v>13</v>
      </c>
      <c r="F576" s="34">
        <v>1161</v>
      </c>
      <c r="G576" s="38"/>
      <c r="H576" s="66"/>
    </row>
    <row r="577" spans="1:8" s="100" customFormat="1" ht="12.75" customHeight="1">
      <c r="A577" s="117" t="s">
        <v>83</v>
      </c>
      <c r="B577" s="22" t="s">
        <v>36</v>
      </c>
      <c r="C577" s="19" t="s">
        <v>44</v>
      </c>
      <c r="D577" s="234" t="s">
        <v>69</v>
      </c>
      <c r="E577" s="234"/>
      <c r="F577" s="234"/>
      <c r="G577" s="234"/>
      <c r="H577" s="235"/>
    </row>
    <row r="578" spans="1:8" s="100" customFormat="1" ht="24.95" customHeight="1">
      <c r="A578" s="119">
        <v>90</v>
      </c>
      <c r="B578" s="46"/>
      <c r="C578" s="29"/>
      <c r="D578" s="36" t="s">
        <v>79</v>
      </c>
      <c r="E578" s="29" t="s">
        <v>14</v>
      </c>
      <c r="F578" s="34">
        <v>105</v>
      </c>
      <c r="G578" s="38"/>
      <c r="H578" s="66"/>
    </row>
    <row r="579" spans="1:8" s="100" customFormat="1" ht="24.95" customHeight="1">
      <c r="A579" s="119">
        <f>IF(B579=0,MAX(A575:A578)+1," ")</f>
        <v>91</v>
      </c>
      <c r="B579" s="46"/>
      <c r="C579" s="29"/>
      <c r="D579" s="36" t="s">
        <v>80</v>
      </c>
      <c r="E579" s="29" t="s">
        <v>14</v>
      </c>
      <c r="F579" s="34">
        <v>3</v>
      </c>
      <c r="G579" s="38"/>
      <c r="H579" s="66"/>
    </row>
    <row r="580" spans="1:8" s="100" customFormat="1" ht="24.95" customHeight="1">
      <c r="A580" s="119">
        <f>IF(B580=0,MAX(A578:A579)+1," ")</f>
        <v>92</v>
      </c>
      <c r="B580" s="46"/>
      <c r="C580" s="29"/>
      <c r="D580" s="36" t="s">
        <v>63</v>
      </c>
      <c r="E580" s="29" t="s">
        <v>14</v>
      </c>
      <c r="F580" s="34">
        <v>11</v>
      </c>
      <c r="G580" s="38"/>
      <c r="H580" s="66"/>
    </row>
    <row r="581" spans="1:8" s="100" customFormat="1" ht="24.95" customHeight="1">
      <c r="A581" s="119" t="s">
        <v>533</v>
      </c>
      <c r="B581" s="46"/>
      <c r="C581" s="29"/>
      <c r="D581" s="36" t="s">
        <v>532</v>
      </c>
      <c r="E581" s="29" t="s">
        <v>14</v>
      </c>
      <c r="F581" s="34">
        <v>5</v>
      </c>
      <c r="G581" s="38"/>
      <c r="H581" s="66"/>
    </row>
    <row r="582" spans="1:8" s="100" customFormat="1" ht="24.95" customHeight="1">
      <c r="A582" s="119">
        <f>IF(B582=0,MAX(A580:A580)+1," ")</f>
        <v>93</v>
      </c>
      <c r="B582" s="46"/>
      <c r="C582" s="29"/>
      <c r="D582" s="36" t="s">
        <v>103</v>
      </c>
      <c r="E582" s="29" t="s">
        <v>14</v>
      </c>
      <c r="F582" s="34">
        <v>6</v>
      </c>
      <c r="G582" s="38"/>
      <c r="H582" s="66"/>
    </row>
    <row r="583" spans="1:8" s="100" customFormat="1" ht="24.95" customHeight="1">
      <c r="A583" s="119">
        <f>IF(B583=0,MAX(A580:A582)+1," ")</f>
        <v>94</v>
      </c>
      <c r="B583" s="46"/>
      <c r="C583" s="29"/>
      <c r="D583" s="36" t="s">
        <v>99</v>
      </c>
      <c r="E583" s="29" t="s">
        <v>14</v>
      </c>
      <c r="F583" s="34">
        <v>5</v>
      </c>
      <c r="G583" s="38"/>
      <c r="H583" s="66"/>
    </row>
    <row r="584" spans="1:8" s="100" customFormat="1" ht="24.95" customHeight="1">
      <c r="A584" s="119">
        <v>95</v>
      </c>
      <c r="B584" s="46"/>
      <c r="C584" s="29"/>
      <c r="D584" s="36" t="s">
        <v>231</v>
      </c>
      <c r="E584" s="29" t="s">
        <v>14</v>
      </c>
      <c r="F584" s="34">
        <v>5</v>
      </c>
      <c r="G584" s="38"/>
      <c r="H584" s="66"/>
    </row>
    <row r="585" spans="1:8" s="100" customFormat="1" ht="12.75">
      <c r="A585" s="117" t="s">
        <v>83</v>
      </c>
      <c r="B585" s="22" t="s">
        <v>36</v>
      </c>
      <c r="C585" s="19" t="s">
        <v>67</v>
      </c>
      <c r="D585" s="234" t="s">
        <v>68</v>
      </c>
      <c r="E585" s="234"/>
      <c r="F585" s="234"/>
      <c r="G585" s="234"/>
      <c r="H585" s="235"/>
    </row>
    <row r="586" spans="1:8" s="100" customFormat="1" ht="24.95" customHeight="1">
      <c r="A586" s="119">
        <f>IF(B586=0,MAX(A583:A585)+1," ")</f>
        <v>96</v>
      </c>
      <c r="B586" s="46"/>
      <c r="C586" s="29"/>
      <c r="D586" s="36" t="s">
        <v>70</v>
      </c>
      <c r="E586" s="29" t="s">
        <v>14</v>
      </c>
      <c r="F586" s="34">
        <v>121</v>
      </c>
      <c r="G586" s="33"/>
      <c r="H586" s="66"/>
    </row>
    <row r="587" spans="1:8" s="100" customFormat="1" ht="24.95" customHeight="1">
      <c r="A587" s="119">
        <f t="shared" ref="A587" si="6">IF(B587=0,MAX(A585:A586)+1," ")</f>
        <v>97</v>
      </c>
      <c r="B587" s="46"/>
      <c r="C587" s="29"/>
      <c r="D587" s="36" t="s">
        <v>212</v>
      </c>
      <c r="E587" s="29" t="s">
        <v>14</v>
      </c>
      <c r="F587" s="34">
        <v>2</v>
      </c>
      <c r="G587" s="33"/>
      <c r="H587" s="66"/>
    </row>
    <row r="588" spans="1:8" s="100" customFormat="1" ht="24.95" customHeight="1">
      <c r="A588" s="119">
        <f>IF(B588=0,MAX(A582:A587)+1," ")</f>
        <v>98</v>
      </c>
      <c r="B588" s="46"/>
      <c r="C588" s="29"/>
      <c r="D588" s="36" t="s">
        <v>166</v>
      </c>
      <c r="E588" s="29" t="s">
        <v>14</v>
      </c>
      <c r="F588" s="34">
        <v>242</v>
      </c>
      <c r="G588" s="33"/>
      <c r="H588" s="66"/>
    </row>
    <row r="589" spans="1:8" s="100" customFormat="1" ht="24.95" customHeight="1">
      <c r="A589" s="119">
        <f>IF(B589=0,MAX(A583:A588)+1," ")</f>
        <v>99</v>
      </c>
      <c r="B589" s="46"/>
      <c r="C589" s="29"/>
      <c r="D589" s="36" t="s">
        <v>167</v>
      </c>
      <c r="E589" s="29" t="s">
        <v>14</v>
      </c>
      <c r="F589" s="34">
        <v>10</v>
      </c>
      <c r="G589" s="33"/>
      <c r="H589" s="66"/>
    </row>
    <row r="590" spans="1:8" s="100" customFormat="1" ht="12.75">
      <c r="A590" s="117" t="s">
        <v>83</v>
      </c>
      <c r="B590" s="22" t="s">
        <v>24</v>
      </c>
      <c r="C590" s="19" t="s">
        <v>45</v>
      </c>
      <c r="D590" s="234" t="s">
        <v>135</v>
      </c>
      <c r="E590" s="234"/>
      <c r="F590" s="234"/>
      <c r="G590" s="234"/>
      <c r="H590" s="235"/>
    </row>
    <row r="591" spans="1:8" s="100" customFormat="1" ht="24.95" customHeight="1">
      <c r="A591" s="119">
        <f>IF(B591=0,MAX(A589:A590)+1," ")</f>
        <v>100</v>
      </c>
      <c r="B591" s="40"/>
      <c r="C591" s="24"/>
      <c r="D591" s="12" t="s">
        <v>200</v>
      </c>
      <c r="E591" s="24" t="s">
        <v>15</v>
      </c>
      <c r="F591" s="34">
        <v>3688.85</v>
      </c>
      <c r="G591" s="38"/>
      <c r="H591" s="66"/>
    </row>
    <row r="592" spans="1:8" s="100" customFormat="1" ht="12.75">
      <c r="A592" s="117" t="s">
        <v>83</v>
      </c>
      <c r="B592" s="22" t="s">
        <v>46</v>
      </c>
      <c r="C592" s="19" t="s">
        <v>65</v>
      </c>
      <c r="D592" s="234" t="s">
        <v>64</v>
      </c>
      <c r="E592" s="234"/>
      <c r="F592" s="234"/>
      <c r="G592" s="234"/>
      <c r="H592" s="235"/>
    </row>
    <row r="593" spans="1:8" s="100" customFormat="1" ht="24.95" customHeight="1">
      <c r="A593" s="119">
        <f t="shared" ref="A593" si="7">IF(B593=0,MAX(A591:A592)+1," ")</f>
        <v>101</v>
      </c>
      <c r="B593" s="40"/>
      <c r="C593" s="24"/>
      <c r="D593" s="12" t="s">
        <v>112</v>
      </c>
      <c r="E593" s="24" t="s">
        <v>15</v>
      </c>
      <c r="F593" s="34">
        <v>53.52</v>
      </c>
      <c r="G593" s="44"/>
      <c r="H593" s="66"/>
    </row>
    <row r="594" spans="1:8" s="100" customFormat="1" ht="24.95" customHeight="1">
      <c r="A594" s="118">
        <f>IF(B594=0,MAX(A592:A593)+1," ")</f>
        <v>102</v>
      </c>
      <c r="B594" s="40"/>
      <c r="C594" s="24"/>
      <c r="D594" s="12" t="s">
        <v>113</v>
      </c>
      <c r="E594" s="24" t="s">
        <v>15</v>
      </c>
      <c r="F594" s="34">
        <v>90.82</v>
      </c>
      <c r="G594" s="38"/>
      <c r="H594" s="66"/>
    </row>
    <row r="595" spans="1:8" s="100" customFormat="1">
      <c r="A595" s="125" t="s">
        <v>83</v>
      </c>
      <c r="B595" s="115"/>
      <c r="C595" s="21" t="s">
        <v>49</v>
      </c>
      <c r="D595" s="244" t="s">
        <v>50</v>
      </c>
      <c r="E595" s="244"/>
      <c r="F595" s="244"/>
      <c r="G595" s="244"/>
      <c r="H595" s="245"/>
    </row>
    <row r="596" spans="1:8" s="100" customFormat="1" ht="12.75">
      <c r="A596" s="117" t="s">
        <v>83</v>
      </c>
      <c r="B596" s="22" t="s">
        <v>24</v>
      </c>
      <c r="C596" s="19" t="s">
        <v>51</v>
      </c>
      <c r="D596" s="234" t="s">
        <v>52</v>
      </c>
      <c r="E596" s="234"/>
      <c r="F596" s="234"/>
      <c r="G596" s="234"/>
      <c r="H596" s="235"/>
    </row>
    <row r="597" spans="1:8" s="100" customFormat="1" ht="24.95" customHeight="1">
      <c r="A597" s="118">
        <f>IF(B597=0,MAX(A592:A596)+1," ")</f>
        <v>103</v>
      </c>
      <c r="B597" s="40"/>
      <c r="C597" s="24"/>
      <c r="D597" s="12" t="s">
        <v>114</v>
      </c>
      <c r="E597" s="24" t="s">
        <v>15</v>
      </c>
      <c r="F597" s="34">
        <v>1098.6300000000001</v>
      </c>
      <c r="G597" s="44"/>
      <c r="H597" s="66"/>
    </row>
    <row r="598" spans="1:8" s="100" customFormat="1" ht="24.95" customHeight="1">
      <c r="A598" s="118">
        <f>IF(B598=0,MAX(A593:A597)+1," ")</f>
        <v>104</v>
      </c>
      <c r="B598" s="40"/>
      <c r="C598" s="24"/>
      <c r="D598" s="12" t="s">
        <v>115</v>
      </c>
      <c r="E598" s="24" t="s">
        <v>15</v>
      </c>
      <c r="F598" s="34">
        <v>331.45</v>
      </c>
      <c r="G598" s="38"/>
      <c r="H598" s="66"/>
    </row>
    <row r="599" spans="1:8" s="100" customFormat="1" ht="12.75">
      <c r="A599" s="117" t="s">
        <v>83</v>
      </c>
      <c r="B599" s="22" t="s">
        <v>24</v>
      </c>
      <c r="C599" s="19" t="s">
        <v>74</v>
      </c>
      <c r="D599" s="234" t="s">
        <v>53</v>
      </c>
      <c r="E599" s="234"/>
      <c r="F599" s="234"/>
      <c r="G599" s="234"/>
      <c r="H599" s="235"/>
    </row>
    <row r="600" spans="1:8" s="100" customFormat="1" ht="24.95" customHeight="1">
      <c r="A600" s="118">
        <f t="shared" ref="A600:A602" si="8">IF(B600=0,MAX(A596:A599)+1," ")</f>
        <v>105</v>
      </c>
      <c r="B600" s="40"/>
      <c r="C600" s="24"/>
      <c r="D600" s="12" t="s">
        <v>116</v>
      </c>
      <c r="E600" s="24" t="s">
        <v>15</v>
      </c>
      <c r="F600" s="34">
        <v>1212.58</v>
      </c>
      <c r="G600" s="38"/>
      <c r="H600" s="66"/>
    </row>
    <row r="601" spans="1:8" s="100" customFormat="1" ht="12.75">
      <c r="A601" s="117" t="s">
        <v>83</v>
      </c>
      <c r="B601" s="22" t="s">
        <v>24</v>
      </c>
      <c r="C601" s="19" t="s">
        <v>54</v>
      </c>
      <c r="D601" s="234" t="s">
        <v>55</v>
      </c>
      <c r="E601" s="234"/>
      <c r="F601" s="234"/>
      <c r="G601" s="234"/>
      <c r="H601" s="235"/>
    </row>
    <row r="602" spans="1:8" s="100" customFormat="1" ht="24.95" customHeight="1">
      <c r="A602" s="118">
        <f t="shared" si="8"/>
        <v>106</v>
      </c>
      <c r="B602" s="40"/>
      <c r="C602" s="24"/>
      <c r="D602" s="12" t="s">
        <v>117</v>
      </c>
      <c r="E602" s="24" t="s">
        <v>15</v>
      </c>
      <c r="F602" s="34">
        <v>1040.68</v>
      </c>
      <c r="G602" s="44"/>
      <c r="H602" s="66"/>
    </row>
    <row r="603" spans="1:8" s="100" customFormat="1" ht="12.75">
      <c r="A603" s="117" t="s">
        <v>83</v>
      </c>
      <c r="B603" s="22" t="s">
        <v>24</v>
      </c>
      <c r="C603" s="19" t="s">
        <v>56</v>
      </c>
      <c r="D603" s="234" t="s">
        <v>75</v>
      </c>
      <c r="E603" s="234"/>
      <c r="F603" s="234"/>
      <c r="G603" s="234"/>
      <c r="H603" s="235"/>
    </row>
    <row r="604" spans="1:8" s="100" customFormat="1" ht="24.95" customHeight="1">
      <c r="A604" s="118">
        <f t="shared" ref="A604" si="9">IF(B604=0,MAX(A598:A603)+1," ")</f>
        <v>107</v>
      </c>
      <c r="B604" s="40"/>
      <c r="C604" s="24"/>
      <c r="D604" s="12" t="s">
        <v>140</v>
      </c>
      <c r="E604" s="24" t="s">
        <v>15</v>
      </c>
      <c r="F604" s="34">
        <v>140.08000000000001</v>
      </c>
      <c r="G604" s="44"/>
      <c r="H604" s="66"/>
    </row>
    <row r="605" spans="1:8" s="100" customFormat="1" ht="24.95" customHeight="1">
      <c r="A605" s="118">
        <f>IF(B605=0,MAX(A600:A604)+1," ")</f>
        <v>108</v>
      </c>
      <c r="B605" s="40"/>
      <c r="C605" s="24"/>
      <c r="D605" s="12" t="s">
        <v>118</v>
      </c>
      <c r="E605" s="24" t="s">
        <v>15</v>
      </c>
      <c r="F605" s="34">
        <v>2632.96</v>
      </c>
      <c r="G605" s="44"/>
      <c r="H605" s="66"/>
    </row>
    <row r="606" spans="1:8" s="100" customFormat="1" ht="24.95" customHeight="1">
      <c r="A606" s="118">
        <f>IF(B606=0,MAX(A601:A605)+1," ")</f>
        <v>109</v>
      </c>
      <c r="B606" s="46"/>
      <c r="C606" s="29"/>
      <c r="D606" s="36" t="s">
        <v>141</v>
      </c>
      <c r="E606" s="29" t="s">
        <v>15</v>
      </c>
      <c r="F606" s="34">
        <v>365.51</v>
      </c>
      <c r="G606" s="38"/>
      <c r="H606" s="66"/>
    </row>
    <row r="607" spans="1:8" s="100" customFormat="1" ht="24.95" customHeight="1">
      <c r="A607" s="118">
        <f>IF(B607=0,MAX(A602:A606)+1," ")</f>
        <v>110</v>
      </c>
      <c r="B607" s="46"/>
      <c r="C607" s="29"/>
      <c r="D607" s="36" t="s">
        <v>202</v>
      </c>
      <c r="E607" s="29" t="s">
        <v>15</v>
      </c>
      <c r="F607" s="34">
        <v>124.66</v>
      </c>
      <c r="G607" s="44"/>
      <c r="H607" s="66"/>
    </row>
    <row r="608" spans="1:8" s="100" customFormat="1" ht="24.95" customHeight="1">
      <c r="A608" s="118">
        <f>IF(B608=0,MAX(A603:A607)+1," ")</f>
        <v>111</v>
      </c>
      <c r="B608" s="46"/>
      <c r="C608" s="29"/>
      <c r="D608" s="36" t="s">
        <v>229</v>
      </c>
      <c r="E608" s="29" t="s">
        <v>14</v>
      </c>
      <c r="F608" s="34">
        <v>4</v>
      </c>
      <c r="G608" s="38"/>
      <c r="H608" s="66"/>
    </row>
    <row r="609" spans="1:19" s="100" customFormat="1">
      <c r="A609" s="125" t="s">
        <v>83</v>
      </c>
      <c r="B609" s="115"/>
      <c r="C609" s="21" t="s">
        <v>121</v>
      </c>
      <c r="D609" s="244" t="s">
        <v>122</v>
      </c>
      <c r="E609" s="244"/>
      <c r="F609" s="244"/>
      <c r="G609" s="244"/>
      <c r="H609" s="245"/>
    </row>
    <row r="610" spans="1:19" s="100" customFormat="1" ht="12.75">
      <c r="A610" s="117" t="s">
        <v>83</v>
      </c>
      <c r="B610" s="22" t="s">
        <v>24</v>
      </c>
      <c r="C610" s="45" t="s">
        <v>175</v>
      </c>
      <c r="D610" s="234" t="s">
        <v>122</v>
      </c>
      <c r="E610" s="234"/>
      <c r="F610" s="234"/>
      <c r="G610" s="234"/>
      <c r="H610" s="235"/>
    </row>
    <row r="611" spans="1:19" s="124" customFormat="1" ht="12.75">
      <c r="A611" s="119"/>
      <c r="B611" s="46"/>
      <c r="C611" s="161"/>
      <c r="D611" s="243" t="s">
        <v>138</v>
      </c>
      <c r="E611" s="243"/>
      <c r="F611" s="243"/>
      <c r="G611" s="33"/>
      <c r="H611" s="66"/>
    </row>
    <row r="612" spans="1:19" s="124" customFormat="1" ht="12.75">
      <c r="A612" s="118">
        <f>IF(B612=0,MAX(A606:A611)+1," ")</f>
        <v>112</v>
      </c>
      <c r="B612" s="46"/>
      <c r="C612" s="29"/>
      <c r="D612" s="12" t="s">
        <v>203</v>
      </c>
      <c r="E612" s="24" t="s">
        <v>14</v>
      </c>
      <c r="F612" s="25">
        <v>34</v>
      </c>
      <c r="G612" s="38"/>
      <c r="H612" s="66"/>
      <c r="I612" s="126"/>
    </row>
    <row r="613" spans="1:19" s="124" customFormat="1" ht="12.75">
      <c r="A613" s="118">
        <f>IF(B613=0,MAX(A611:A612)+1," ")</f>
        <v>113</v>
      </c>
      <c r="B613" s="46"/>
      <c r="C613" s="29"/>
      <c r="D613" s="12" t="s">
        <v>137</v>
      </c>
      <c r="E613" s="24" t="s">
        <v>105</v>
      </c>
      <c r="F613" s="25">
        <v>69</v>
      </c>
      <c r="G613" s="38"/>
      <c r="H613" s="66"/>
      <c r="I613" s="126"/>
    </row>
    <row r="614" spans="1:19" s="124" customFormat="1" ht="12.75">
      <c r="A614" s="118">
        <f>IF(B614=0,MAX(A612:A613)+1," ")</f>
        <v>114</v>
      </c>
      <c r="B614" s="46"/>
      <c r="C614" s="29"/>
      <c r="D614" s="12" t="s">
        <v>204</v>
      </c>
      <c r="E614" s="24" t="s">
        <v>14</v>
      </c>
      <c r="F614" s="25">
        <v>9</v>
      </c>
      <c r="G614" s="38"/>
      <c r="H614" s="66"/>
      <c r="I614" s="126"/>
    </row>
    <row r="615" spans="1:19" s="124" customFormat="1" ht="25.5">
      <c r="A615" s="118">
        <f>IF(B615=0,MAX(A609:A614)+1," ")</f>
        <v>115</v>
      </c>
      <c r="B615" s="46"/>
      <c r="C615" s="29"/>
      <c r="D615" s="12" t="s">
        <v>226</v>
      </c>
      <c r="E615" s="24" t="s">
        <v>14</v>
      </c>
      <c r="F615" s="25">
        <v>4</v>
      </c>
      <c r="G615" s="33"/>
      <c r="H615" s="66"/>
      <c r="I615" s="126"/>
    </row>
    <row r="616" spans="1:19" s="124" customFormat="1" ht="25.5">
      <c r="A616" s="118">
        <f>IF(B616=0,MAX(A610:A615)+1," ")</f>
        <v>116</v>
      </c>
      <c r="B616" s="46"/>
      <c r="C616" s="29"/>
      <c r="D616" s="12" t="s">
        <v>227</v>
      </c>
      <c r="E616" s="24" t="s">
        <v>14</v>
      </c>
      <c r="F616" s="25">
        <v>24</v>
      </c>
      <c r="G616" s="33"/>
      <c r="H616" s="66"/>
      <c r="I616" s="126"/>
    </row>
    <row r="617" spans="1:19" s="100" customFormat="1">
      <c r="A617" s="125" t="s">
        <v>83</v>
      </c>
      <c r="B617" s="115"/>
      <c r="C617" s="21" t="s">
        <v>205</v>
      </c>
      <c r="D617" s="244" t="s">
        <v>206</v>
      </c>
      <c r="E617" s="244"/>
      <c r="F617" s="244"/>
      <c r="G617" s="244"/>
      <c r="H617" s="245"/>
      <c r="J617" s="124"/>
      <c r="K617" s="124"/>
      <c r="L617" s="124"/>
      <c r="M617" s="124"/>
      <c r="N617" s="124"/>
      <c r="O617" s="124"/>
      <c r="P617" s="124"/>
      <c r="Q617" s="124"/>
      <c r="R617" s="124"/>
      <c r="S617" s="124"/>
    </row>
    <row r="618" spans="1:19" s="100" customFormat="1" ht="12.75">
      <c r="A618" s="117" t="s">
        <v>83</v>
      </c>
      <c r="B618" s="22" t="s">
        <v>24</v>
      </c>
      <c r="C618" s="19" t="s">
        <v>207</v>
      </c>
      <c r="D618" s="234" t="s">
        <v>208</v>
      </c>
      <c r="E618" s="234"/>
      <c r="F618" s="234"/>
      <c r="G618" s="234"/>
      <c r="H618" s="235"/>
      <c r="J618" s="124"/>
      <c r="K618" s="124"/>
      <c r="L618" s="124"/>
      <c r="M618" s="124"/>
      <c r="N618" s="124"/>
      <c r="O618" s="124"/>
      <c r="P618" s="124"/>
      <c r="Q618" s="124"/>
      <c r="R618" s="124"/>
      <c r="S618" s="124"/>
    </row>
    <row r="619" spans="1:19" s="100" customFormat="1" ht="24.95" customHeight="1">
      <c r="A619" s="118">
        <f>IF(B619=0,MAX(A613:A618)+1," ")</f>
        <v>117</v>
      </c>
      <c r="B619" s="40"/>
      <c r="C619" s="24"/>
      <c r="D619" s="12" t="s">
        <v>209</v>
      </c>
      <c r="E619" s="24" t="s">
        <v>13</v>
      </c>
      <c r="F619" s="34">
        <v>5.24</v>
      </c>
      <c r="G619" s="38"/>
      <c r="H619" s="66"/>
      <c r="J619" s="124"/>
      <c r="K619" s="124"/>
      <c r="L619" s="124"/>
      <c r="M619" s="124"/>
      <c r="N619" s="124"/>
      <c r="O619" s="124"/>
      <c r="P619" s="124"/>
      <c r="Q619" s="124"/>
      <c r="R619" s="124"/>
      <c r="S619" s="124"/>
    </row>
    <row r="620" spans="1:19" s="100" customFormat="1" ht="24.95" customHeight="1">
      <c r="A620" s="118">
        <f>IF(B620=0,MAX(A614:A619)+1," ")</f>
        <v>118</v>
      </c>
      <c r="B620" s="40"/>
      <c r="C620" s="24"/>
      <c r="D620" s="12" t="s">
        <v>210</v>
      </c>
      <c r="E620" s="24" t="s">
        <v>15</v>
      </c>
      <c r="F620" s="34">
        <v>5.89</v>
      </c>
      <c r="G620" s="38"/>
      <c r="H620" s="66"/>
      <c r="J620" s="124"/>
      <c r="K620" s="124"/>
      <c r="L620" s="124"/>
      <c r="M620" s="124"/>
      <c r="N620" s="124"/>
      <c r="O620" s="124"/>
      <c r="P620" s="124"/>
      <c r="Q620" s="124"/>
      <c r="R620" s="124"/>
      <c r="S620" s="124"/>
    </row>
    <row r="621" spans="1:19" s="100" customFormat="1" ht="19.5">
      <c r="A621" s="127"/>
      <c r="B621" s="128"/>
      <c r="C621" s="129" t="s">
        <v>448</v>
      </c>
      <c r="D621" s="130"/>
      <c r="E621" s="128"/>
      <c r="F621" s="128"/>
      <c r="G621" s="128"/>
      <c r="H621" s="131"/>
      <c r="J621" s="124"/>
      <c r="K621" s="124"/>
      <c r="L621" s="124"/>
      <c r="M621" s="124"/>
      <c r="N621" s="124"/>
      <c r="O621" s="124"/>
      <c r="P621" s="124"/>
      <c r="Q621" s="124"/>
      <c r="R621" s="124"/>
      <c r="S621" s="124"/>
    </row>
    <row r="622" spans="1:19" s="100" customFormat="1" ht="12.75">
      <c r="A622" s="70"/>
      <c r="B622" s="15"/>
      <c r="C622" s="14" t="s">
        <v>247</v>
      </c>
      <c r="D622" s="47" t="s">
        <v>248</v>
      </c>
      <c r="E622" s="14"/>
      <c r="F622" s="15" t="s">
        <v>83</v>
      </c>
      <c r="G622" s="16" t="s">
        <v>83</v>
      </c>
      <c r="H622" s="71" t="s">
        <v>83</v>
      </c>
      <c r="J622" s="124"/>
      <c r="K622" s="124"/>
      <c r="L622" s="124"/>
      <c r="M622" s="124"/>
      <c r="N622" s="124"/>
      <c r="O622" s="124"/>
      <c r="P622" s="124"/>
      <c r="Q622" s="124"/>
      <c r="R622" s="124"/>
      <c r="S622" s="124"/>
    </row>
    <row r="623" spans="1:19" s="100" customFormat="1" ht="12.75">
      <c r="A623" s="117"/>
      <c r="B623" s="22" t="s">
        <v>8</v>
      </c>
      <c r="C623" s="132" t="s">
        <v>249</v>
      </c>
      <c r="D623" s="234" t="s">
        <v>250</v>
      </c>
      <c r="E623" s="234"/>
      <c r="F623" s="234"/>
      <c r="G623" s="234"/>
      <c r="H623" s="235"/>
      <c r="J623" s="124"/>
      <c r="K623" s="124"/>
      <c r="L623" s="124"/>
      <c r="M623" s="124"/>
      <c r="N623" s="124"/>
      <c r="O623" s="124"/>
      <c r="P623" s="124"/>
      <c r="Q623" s="124"/>
      <c r="R623" s="124"/>
      <c r="S623" s="124"/>
    </row>
    <row r="624" spans="1:19" s="100" customFormat="1" ht="12.75">
      <c r="A624" s="118">
        <f>IF(B624=0,MAX(A618:A623)+1," ")</f>
        <v>119</v>
      </c>
      <c r="B624" s="40"/>
      <c r="C624" s="24" t="s">
        <v>249</v>
      </c>
      <c r="D624" s="12" t="s">
        <v>251</v>
      </c>
      <c r="E624" s="24" t="s">
        <v>449</v>
      </c>
      <c r="F624" s="25">
        <v>1623.41</v>
      </c>
      <c r="G624" s="26"/>
      <c r="H624" s="66"/>
      <c r="J624" s="124"/>
      <c r="K624" s="124"/>
      <c r="L624" s="124"/>
      <c r="M624" s="124"/>
      <c r="N624" s="124"/>
      <c r="O624" s="124"/>
      <c r="P624" s="124"/>
      <c r="Q624" s="124"/>
      <c r="R624" s="124"/>
      <c r="S624" s="124"/>
    </row>
    <row r="625" spans="1:19" s="100" customFormat="1" ht="12.75">
      <c r="A625" s="70"/>
      <c r="B625" s="15"/>
      <c r="C625" s="14" t="s">
        <v>252</v>
      </c>
      <c r="D625" s="47" t="s">
        <v>206</v>
      </c>
      <c r="E625" s="14"/>
      <c r="F625" s="15" t="s">
        <v>83</v>
      </c>
      <c r="G625" s="18"/>
      <c r="H625" s="75"/>
      <c r="J625" s="124"/>
      <c r="K625" s="124"/>
      <c r="L625" s="124"/>
      <c r="M625" s="124"/>
      <c r="N625" s="124"/>
      <c r="O625" s="124"/>
      <c r="P625" s="124"/>
      <c r="Q625" s="124"/>
      <c r="R625" s="124"/>
      <c r="S625" s="124"/>
    </row>
    <row r="626" spans="1:19" s="100" customFormat="1" ht="12.75">
      <c r="A626" s="117"/>
      <c r="B626" s="22" t="s">
        <v>255</v>
      </c>
      <c r="C626" s="94" t="s">
        <v>253</v>
      </c>
      <c r="D626" s="234" t="s">
        <v>254</v>
      </c>
      <c r="E626" s="234"/>
      <c r="F626" s="234"/>
      <c r="G626" s="234"/>
      <c r="H626" s="235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</row>
    <row r="627" spans="1:19" s="100" customFormat="1" ht="12.75">
      <c r="A627" s="118">
        <f>IF(B627=0,MAX(A621:A626)+1," ")</f>
        <v>120</v>
      </c>
      <c r="B627" s="40"/>
      <c r="C627" s="24" t="s">
        <v>253</v>
      </c>
      <c r="D627" s="12" t="s">
        <v>256</v>
      </c>
      <c r="E627" s="24" t="s">
        <v>450</v>
      </c>
      <c r="F627" s="25">
        <v>89.68</v>
      </c>
      <c r="G627" s="26"/>
      <c r="H627" s="66"/>
      <c r="J627" s="124"/>
      <c r="K627" s="124"/>
      <c r="L627" s="124"/>
      <c r="M627" s="124"/>
      <c r="N627" s="124"/>
      <c r="O627" s="124"/>
      <c r="P627" s="124"/>
      <c r="Q627" s="124"/>
      <c r="R627" s="124"/>
      <c r="S627" s="124"/>
    </row>
    <row r="628" spans="1:19" s="100" customFormat="1" ht="12.75">
      <c r="A628" s="117"/>
      <c r="B628" s="22" t="s">
        <v>255</v>
      </c>
      <c r="C628" s="94" t="s">
        <v>257</v>
      </c>
      <c r="D628" s="234" t="s">
        <v>258</v>
      </c>
      <c r="E628" s="234"/>
      <c r="F628" s="234"/>
      <c r="G628" s="234"/>
      <c r="H628" s="235"/>
      <c r="J628" s="124"/>
      <c r="K628" s="124"/>
      <c r="L628" s="124"/>
      <c r="M628" s="124"/>
      <c r="N628" s="124"/>
      <c r="O628" s="124"/>
      <c r="P628" s="124"/>
      <c r="Q628" s="124"/>
      <c r="R628" s="124"/>
      <c r="S628" s="124"/>
    </row>
    <row r="629" spans="1:19" s="100" customFormat="1" ht="12.75">
      <c r="A629" s="118">
        <f>IF(B629=0,MAX(A623:A628)+1," ")</f>
        <v>121</v>
      </c>
      <c r="B629" s="40"/>
      <c r="C629" s="24" t="s">
        <v>257</v>
      </c>
      <c r="D629" s="12" t="s">
        <v>259</v>
      </c>
      <c r="E629" s="24" t="s">
        <v>450</v>
      </c>
      <c r="F629" s="25">
        <v>58</v>
      </c>
      <c r="G629" s="26"/>
      <c r="H629" s="66"/>
      <c r="J629" s="124"/>
      <c r="K629" s="124"/>
      <c r="L629" s="124"/>
      <c r="M629" s="124"/>
      <c r="N629" s="124"/>
      <c r="O629" s="124"/>
      <c r="P629" s="124"/>
      <c r="Q629" s="124"/>
      <c r="R629" s="124"/>
      <c r="S629" s="124"/>
    </row>
    <row r="630" spans="1:19" s="100" customFormat="1" ht="12.75">
      <c r="A630" s="117"/>
      <c r="B630" s="22" t="s">
        <v>255</v>
      </c>
      <c r="C630" s="94" t="s">
        <v>260</v>
      </c>
      <c r="D630" s="234" t="s">
        <v>261</v>
      </c>
      <c r="E630" s="234"/>
      <c r="F630" s="234"/>
      <c r="G630" s="234"/>
      <c r="H630" s="235"/>
      <c r="J630" s="124"/>
      <c r="K630" s="124"/>
      <c r="L630" s="124"/>
      <c r="M630" s="124"/>
      <c r="N630" s="124"/>
      <c r="O630" s="124"/>
      <c r="P630" s="124"/>
      <c r="Q630" s="124"/>
      <c r="R630" s="124"/>
      <c r="S630" s="124"/>
    </row>
    <row r="631" spans="1:19" s="100" customFormat="1" ht="12.75">
      <c r="A631" s="118">
        <f>IF(B631=0,MAX(A625:A630)+1," ")</f>
        <v>122</v>
      </c>
      <c r="B631" s="40"/>
      <c r="C631" s="24" t="s">
        <v>260</v>
      </c>
      <c r="D631" s="12" t="s">
        <v>262</v>
      </c>
      <c r="E631" s="24" t="s">
        <v>263</v>
      </c>
      <c r="F631" s="25">
        <v>1</v>
      </c>
      <c r="G631" s="26"/>
      <c r="H631" s="66"/>
      <c r="J631" s="124"/>
      <c r="K631" s="124"/>
      <c r="L631" s="124"/>
      <c r="M631" s="124"/>
      <c r="N631" s="124"/>
      <c r="O631" s="124"/>
      <c r="P631" s="124"/>
      <c r="Q631" s="124"/>
      <c r="R631" s="124"/>
      <c r="S631" s="124"/>
    </row>
    <row r="632" spans="1:19" s="100" customFormat="1" ht="12.75">
      <c r="A632" s="117"/>
      <c r="B632" s="22" t="s">
        <v>255</v>
      </c>
      <c r="C632" s="94" t="s">
        <v>264</v>
      </c>
      <c r="D632" s="234" t="s">
        <v>265</v>
      </c>
      <c r="E632" s="234"/>
      <c r="F632" s="234"/>
      <c r="G632" s="234"/>
      <c r="H632" s="235"/>
      <c r="J632" s="124"/>
      <c r="K632" s="124"/>
      <c r="L632" s="124"/>
      <c r="M632" s="124"/>
      <c r="N632" s="124"/>
      <c r="O632" s="124"/>
      <c r="P632" s="124"/>
      <c r="Q632" s="124"/>
      <c r="R632" s="124"/>
      <c r="S632" s="124"/>
    </row>
    <row r="633" spans="1:19" s="100" customFormat="1" ht="12.75">
      <c r="A633" s="118">
        <f>IF(B633=0,MAX(A627:A632)+1," ")</f>
        <v>123</v>
      </c>
      <c r="B633" s="40"/>
      <c r="C633" s="24" t="s">
        <v>264</v>
      </c>
      <c r="D633" s="12" t="s">
        <v>266</v>
      </c>
      <c r="E633" s="24" t="s">
        <v>268</v>
      </c>
      <c r="F633" s="25">
        <v>29.3</v>
      </c>
      <c r="G633" s="26"/>
      <c r="H633" s="66"/>
      <c r="J633" s="124"/>
      <c r="K633" s="124"/>
      <c r="L633" s="124"/>
      <c r="M633" s="124"/>
      <c r="N633" s="124"/>
      <c r="O633" s="124"/>
      <c r="P633" s="124"/>
      <c r="Q633" s="124"/>
      <c r="R633" s="124"/>
      <c r="S633" s="124"/>
    </row>
    <row r="634" spans="1:19" s="100" customFormat="1" ht="12.75">
      <c r="A634" s="118" t="s">
        <v>530</v>
      </c>
      <c r="B634" s="40"/>
      <c r="C634" s="24" t="s">
        <v>264</v>
      </c>
      <c r="D634" s="167" t="s">
        <v>516</v>
      </c>
      <c r="E634" s="24" t="s">
        <v>13</v>
      </c>
      <c r="F634" s="25">
        <v>288</v>
      </c>
      <c r="G634" s="26"/>
      <c r="H634" s="66"/>
      <c r="J634" s="124"/>
      <c r="K634" s="124"/>
      <c r="L634" s="124"/>
      <c r="M634" s="124"/>
      <c r="N634" s="124"/>
      <c r="O634" s="124"/>
      <c r="P634" s="124"/>
      <c r="Q634" s="124"/>
      <c r="R634" s="124"/>
      <c r="S634" s="124"/>
    </row>
    <row r="635" spans="1:19" s="100" customFormat="1" ht="12.75">
      <c r="A635" s="118">
        <f>IF(B635=0,MAX(A628:A633)+1," ")</f>
        <v>124</v>
      </c>
      <c r="B635" s="40"/>
      <c r="C635" s="24" t="s">
        <v>264</v>
      </c>
      <c r="D635" s="167" t="s">
        <v>518</v>
      </c>
      <c r="E635" s="24" t="s">
        <v>449</v>
      </c>
      <c r="F635" s="25">
        <v>30.1</v>
      </c>
      <c r="G635" s="26"/>
      <c r="H635" s="66"/>
      <c r="J635" s="124"/>
      <c r="K635" s="124"/>
      <c r="L635" s="124"/>
      <c r="M635" s="124"/>
      <c r="N635" s="124"/>
      <c r="O635" s="124"/>
      <c r="P635" s="124"/>
      <c r="Q635" s="124"/>
      <c r="R635" s="124"/>
      <c r="S635" s="124"/>
    </row>
    <row r="636" spans="1:19" s="100" customFormat="1" ht="12.75">
      <c r="A636" s="118">
        <f>IF(B636=0,MAX(A629:A635)+1," ")</f>
        <v>125</v>
      </c>
      <c r="B636" s="40"/>
      <c r="C636" s="24" t="s">
        <v>264</v>
      </c>
      <c r="D636" s="12" t="s">
        <v>269</v>
      </c>
      <c r="E636" s="24" t="s">
        <v>449</v>
      </c>
      <c r="F636" s="25">
        <v>58.3</v>
      </c>
      <c r="G636" s="26"/>
      <c r="H636" s="66"/>
      <c r="J636" s="124"/>
      <c r="K636" s="124"/>
      <c r="L636" s="124"/>
      <c r="M636" s="124"/>
      <c r="N636" s="124"/>
      <c r="O636" s="124"/>
      <c r="P636" s="124"/>
      <c r="Q636" s="124"/>
      <c r="R636" s="124"/>
      <c r="S636" s="124"/>
    </row>
    <row r="637" spans="1:19" s="100" customFormat="1" ht="12.75">
      <c r="A637" s="118">
        <f>IF(B637=0,MAX(A630:A636)+1," ")</f>
        <v>126</v>
      </c>
      <c r="B637" s="40"/>
      <c r="C637" s="24" t="s">
        <v>264</v>
      </c>
      <c r="D637" s="12" t="s">
        <v>270</v>
      </c>
      <c r="E637" s="24" t="s">
        <v>449</v>
      </c>
      <c r="F637" s="25">
        <v>1568.07</v>
      </c>
      <c r="G637" s="26"/>
      <c r="H637" s="66"/>
      <c r="J637" s="124"/>
      <c r="K637" s="124"/>
      <c r="L637" s="124"/>
      <c r="M637" s="124"/>
      <c r="N637" s="124"/>
      <c r="O637" s="124"/>
      <c r="P637" s="124"/>
      <c r="Q637" s="124"/>
      <c r="R637" s="124"/>
      <c r="S637" s="124"/>
    </row>
    <row r="638" spans="1:19" s="100" customFormat="1" ht="12.75">
      <c r="A638" s="118">
        <f>IF(B638=0,MAX(A631:A637)+1," ")</f>
        <v>127</v>
      </c>
      <c r="B638" s="40"/>
      <c r="C638" s="24" t="s">
        <v>264</v>
      </c>
      <c r="D638" s="12" t="s">
        <v>271</v>
      </c>
      <c r="E638" s="24" t="s">
        <v>450</v>
      </c>
      <c r="F638" s="25">
        <v>20.68</v>
      </c>
      <c r="G638" s="26"/>
      <c r="H638" s="66"/>
      <c r="J638" s="124"/>
      <c r="K638" s="124"/>
      <c r="L638" s="124"/>
      <c r="M638" s="124"/>
      <c r="N638" s="124"/>
      <c r="O638" s="124"/>
      <c r="P638" s="124"/>
      <c r="Q638" s="124"/>
      <c r="R638" s="124"/>
      <c r="S638" s="124"/>
    </row>
    <row r="639" spans="1:19" s="100" customFormat="1" ht="19.5">
      <c r="A639" s="127"/>
      <c r="B639" s="128"/>
      <c r="C639" s="129" t="s">
        <v>273</v>
      </c>
      <c r="D639" s="130"/>
      <c r="E639" s="128"/>
      <c r="F639" s="128"/>
      <c r="G639" s="128"/>
      <c r="H639" s="131"/>
      <c r="J639" s="124"/>
      <c r="K639" s="124"/>
      <c r="L639" s="124"/>
      <c r="M639" s="124"/>
      <c r="N639" s="124"/>
      <c r="O639" s="124"/>
      <c r="P639" s="124"/>
      <c r="Q639" s="124"/>
      <c r="R639" s="124"/>
      <c r="S639" s="124"/>
    </row>
    <row r="640" spans="1:19" s="100" customFormat="1" ht="12.75" customHeight="1">
      <c r="A640" s="117"/>
      <c r="B640" s="22"/>
      <c r="C640" s="94" t="s">
        <v>296</v>
      </c>
      <c r="D640" s="234" t="s">
        <v>297</v>
      </c>
      <c r="E640" s="234"/>
      <c r="F640" s="234"/>
      <c r="G640" s="234"/>
      <c r="H640" s="235"/>
      <c r="J640" s="124"/>
      <c r="K640" s="124"/>
      <c r="L640" s="124"/>
      <c r="M640" s="124"/>
      <c r="N640" s="124"/>
      <c r="O640" s="124"/>
      <c r="P640" s="124"/>
      <c r="Q640" s="124"/>
      <c r="R640" s="124"/>
      <c r="S640" s="124"/>
    </row>
    <row r="641" spans="1:19" s="100" customFormat="1" ht="38.25">
      <c r="A641" s="118">
        <f t="shared" ref="A641:A704" si="10">IF(B641=0,MAX(A635:A640)+1," ")</f>
        <v>128</v>
      </c>
      <c r="B641" s="40"/>
      <c r="C641" s="24"/>
      <c r="D641" s="12" t="s">
        <v>298</v>
      </c>
      <c r="E641" s="24" t="s">
        <v>15</v>
      </c>
      <c r="F641" s="25">
        <v>409</v>
      </c>
      <c r="G641" s="26"/>
      <c r="H641" s="66"/>
      <c r="J641" s="124"/>
      <c r="K641" s="124"/>
      <c r="L641" s="124"/>
      <c r="M641" s="124"/>
      <c r="N641" s="124"/>
      <c r="O641" s="124"/>
      <c r="P641" s="124"/>
      <c r="Q641" s="124"/>
      <c r="R641" s="124"/>
      <c r="S641" s="124"/>
    </row>
    <row r="642" spans="1:19" s="100" customFormat="1" ht="38.25">
      <c r="A642" s="118">
        <f t="shared" si="10"/>
        <v>129</v>
      </c>
      <c r="B642" s="40"/>
      <c r="C642" s="24"/>
      <c r="D642" s="12" t="s">
        <v>299</v>
      </c>
      <c r="E642" s="24" t="s">
        <v>15</v>
      </c>
      <c r="F642" s="25">
        <v>451</v>
      </c>
      <c r="G642" s="26"/>
      <c r="H642" s="66"/>
      <c r="J642" s="124"/>
      <c r="K642" s="124"/>
      <c r="L642" s="124"/>
      <c r="M642" s="124"/>
      <c r="N642" s="124"/>
      <c r="O642" s="124"/>
      <c r="P642" s="124"/>
      <c r="Q642" s="124"/>
      <c r="R642" s="124"/>
      <c r="S642" s="124"/>
    </row>
    <row r="643" spans="1:19" s="100" customFormat="1" ht="38.25">
      <c r="A643" s="118">
        <f t="shared" si="10"/>
        <v>130</v>
      </c>
      <c r="B643" s="40"/>
      <c r="C643" s="24"/>
      <c r="D643" s="12" t="s">
        <v>300</v>
      </c>
      <c r="E643" s="24" t="s">
        <v>15</v>
      </c>
      <c r="F643" s="25">
        <v>421</v>
      </c>
      <c r="G643" s="26"/>
      <c r="H643" s="66"/>
      <c r="J643" s="124"/>
      <c r="K643" s="124"/>
      <c r="L643" s="124"/>
      <c r="M643" s="124"/>
      <c r="N643" s="124"/>
      <c r="O643" s="124"/>
      <c r="P643" s="124"/>
      <c r="Q643" s="124"/>
      <c r="R643" s="124"/>
      <c r="S643" s="124"/>
    </row>
    <row r="644" spans="1:19" s="100" customFormat="1" ht="25.5">
      <c r="A644" s="118">
        <f t="shared" si="10"/>
        <v>131</v>
      </c>
      <c r="B644" s="40"/>
      <c r="C644" s="24"/>
      <c r="D644" s="12" t="s">
        <v>451</v>
      </c>
      <c r="E644" s="24" t="s">
        <v>15</v>
      </c>
      <c r="F644" s="25">
        <v>500</v>
      </c>
      <c r="G644" s="26"/>
      <c r="H644" s="66"/>
      <c r="J644" s="124"/>
      <c r="K644" s="124"/>
      <c r="L644" s="124"/>
      <c r="M644" s="124"/>
      <c r="N644" s="124"/>
      <c r="O644" s="124"/>
      <c r="P644" s="124"/>
      <c r="Q644" s="124"/>
      <c r="R644" s="124"/>
      <c r="S644" s="124"/>
    </row>
    <row r="645" spans="1:19" s="100" customFormat="1" ht="38.25">
      <c r="A645" s="118">
        <f t="shared" si="10"/>
        <v>132</v>
      </c>
      <c r="B645" s="40"/>
      <c r="C645" s="24"/>
      <c r="D645" s="12" t="s">
        <v>302</v>
      </c>
      <c r="E645" s="24" t="s">
        <v>303</v>
      </c>
      <c r="F645" s="25">
        <v>5</v>
      </c>
      <c r="G645" s="26"/>
      <c r="H645" s="66"/>
      <c r="J645" s="124"/>
      <c r="K645" s="124"/>
      <c r="L645" s="124"/>
      <c r="M645" s="124"/>
      <c r="N645" s="124"/>
      <c r="O645" s="124"/>
      <c r="P645" s="124"/>
      <c r="Q645" s="124"/>
      <c r="R645" s="124"/>
      <c r="S645" s="124"/>
    </row>
    <row r="646" spans="1:19" s="100" customFormat="1" ht="38.25">
      <c r="A646" s="118">
        <f t="shared" si="10"/>
        <v>133</v>
      </c>
      <c r="B646" s="40"/>
      <c r="C646" s="24"/>
      <c r="D646" s="12" t="s">
        <v>304</v>
      </c>
      <c r="E646" s="24" t="s">
        <v>303</v>
      </c>
      <c r="F646" s="25">
        <v>28</v>
      </c>
      <c r="G646" s="26"/>
      <c r="H646" s="66"/>
      <c r="J646" s="124"/>
      <c r="K646" s="124"/>
      <c r="L646" s="124"/>
      <c r="M646" s="124"/>
      <c r="N646" s="124"/>
      <c r="O646" s="124"/>
      <c r="P646" s="124"/>
      <c r="Q646" s="124"/>
      <c r="R646" s="124"/>
      <c r="S646" s="124"/>
    </row>
    <row r="647" spans="1:19" s="100" customFormat="1" ht="38.25">
      <c r="A647" s="118">
        <f t="shared" si="10"/>
        <v>134</v>
      </c>
      <c r="B647" s="40"/>
      <c r="C647" s="24"/>
      <c r="D647" s="12" t="s">
        <v>305</v>
      </c>
      <c r="E647" s="24" t="s">
        <v>303</v>
      </c>
      <c r="F647" s="25">
        <v>1</v>
      </c>
      <c r="G647" s="26"/>
      <c r="H647" s="66"/>
      <c r="J647" s="124"/>
      <c r="K647" s="124"/>
      <c r="L647" s="124"/>
      <c r="M647" s="124"/>
      <c r="N647" s="124"/>
      <c r="O647" s="124"/>
      <c r="P647" s="124"/>
      <c r="Q647" s="124"/>
      <c r="R647" s="124"/>
      <c r="S647" s="124"/>
    </row>
    <row r="648" spans="1:19" s="100" customFormat="1" ht="38.25">
      <c r="A648" s="118">
        <f t="shared" si="10"/>
        <v>135</v>
      </c>
      <c r="B648" s="40"/>
      <c r="C648" s="24"/>
      <c r="D648" s="12" t="s">
        <v>306</v>
      </c>
      <c r="E648" s="24" t="s">
        <v>303</v>
      </c>
      <c r="F648" s="25">
        <v>5</v>
      </c>
      <c r="G648" s="26"/>
      <c r="H648" s="66"/>
      <c r="J648" s="124"/>
      <c r="K648" s="124"/>
      <c r="L648" s="124"/>
      <c r="M648" s="124"/>
      <c r="N648" s="124"/>
      <c r="O648" s="124"/>
      <c r="P648" s="124"/>
      <c r="Q648" s="124"/>
      <c r="R648" s="124"/>
      <c r="S648" s="124"/>
    </row>
    <row r="649" spans="1:19" s="100" customFormat="1" ht="25.5">
      <c r="A649" s="118">
        <f t="shared" si="10"/>
        <v>136</v>
      </c>
      <c r="B649" s="40"/>
      <c r="C649" s="24"/>
      <c r="D649" s="12" t="s">
        <v>308</v>
      </c>
      <c r="E649" s="24" t="s">
        <v>303</v>
      </c>
      <c r="F649" s="25">
        <v>55</v>
      </c>
      <c r="G649" s="26"/>
      <c r="H649" s="66"/>
      <c r="J649" s="124"/>
      <c r="K649" s="124"/>
      <c r="L649" s="124"/>
      <c r="M649" s="124"/>
      <c r="N649" s="124"/>
      <c r="O649" s="124"/>
      <c r="P649" s="124"/>
      <c r="Q649" s="124"/>
      <c r="R649" s="124"/>
      <c r="S649" s="124"/>
    </row>
    <row r="650" spans="1:19" s="100" customFormat="1" ht="25.5">
      <c r="A650" s="118">
        <f t="shared" si="10"/>
        <v>137</v>
      </c>
      <c r="B650" s="40"/>
      <c r="C650" s="24"/>
      <c r="D650" s="12" t="s">
        <v>309</v>
      </c>
      <c r="E650" s="24" t="s">
        <v>303</v>
      </c>
      <c r="F650" s="25">
        <v>19</v>
      </c>
      <c r="G650" s="26"/>
      <c r="H650" s="66"/>
      <c r="J650" s="124"/>
      <c r="K650" s="124"/>
      <c r="L650" s="124"/>
      <c r="M650" s="124"/>
      <c r="N650" s="124"/>
      <c r="O650" s="124"/>
      <c r="P650" s="124"/>
      <c r="Q650" s="124"/>
      <c r="R650" s="124"/>
      <c r="S650" s="124"/>
    </row>
    <row r="651" spans="1:19" s="100" customFormat="1" ht="25.5">
      <c r="A651" s="118">
        <f t="shared" si="10"/>
        <v>138</v>
      </c>
      <c r="B651" s="40"/>
      <c r="C651" s="24"/>
      <c r="D651" s="12" t="s">
        <v>310</v>
      </c>
      <c r="E651" s="24" t="s">
        <v>303</v>
      </c>
      <c r="F651" s="25">
        <v>6</v>
      </c>
      <c r="G651" s="26"/>
      <c r="H651" s="66"/>
      <c r="J651" s="124"/>
      <c r="K651" s="124"/>
      <c r="L651" s="124"/>
      <c r="M651" s="124"/>
      <c r="N651" s="124"/>
      <c r="O651" s="124"/>
      <c r="P651" s="124"/>
      <c r="Q651" s="124"/>
      <c r="R651" s="124"/>
      <c r="S651" s="124"/>
    </row>
    <row r="652" spans="1:19" s="100" customFormat="1" ht="25.5">
      <c r="A652" s="118">
        <f t="shared" si="10"/>
        <v>139</v>
      </c>
      <c r="B652" s="40"/>
      <c r="C652" s="24"/>
      <c r="D652" s="12" t="s">
        <v>311</v>
      </c>
      <c r="E652" s="24" t="s">
        <v>303</v>
      </c>
      <c r="F652" s="25">
        <v>4</v>
      </c>
      <c r="G652" s="26"/>
      <c r="H652" s="66"/>
      <c r="J652" s="124"/>
      <c r="K652" s="124"/>
      <c r="L652" s="124"/>
      <c r="M652" s="124"/>
      <c r="N652" s="124"/>
      <c r="O652" s="124"/>
      <c r="P652" s="124"/>
      <c r="Q652" s="124"/>
      <c r="R652" s="124"/>
      <c r="S652" s="124"/>
    </row>
    <row r="653" spans="1:19" s="100" customFormat="1" ht="12.75">
      <c r="A653" s="118">
        <f t="shared" si="10"/>
        <v>140</v>
      </c>
      <c r="B653" s="40"/>
      <c r="C653" s="24"/>
      <c r="D653" s="12" t="s">
        <v>313</v>
      </c>
      <c r="E653" s="24" t="s">
        <v>15</v>
      </c>
      <c r="F653" s="25">
        <v>1075</v>
      </c>
      <c r="G653" s="26"/>
      <c r="H653" s="66"/>
      <c r="J653" s="124"/>
      <c r="K653" s="124"/>
      <c r="L653" s="124"/>
      <c r="M653" s="124"/>
      <c r="N653" s="124"/>
      <c r="O653" s="124"/>
      <c r="P653" s="124"/>
      <c r="Q653" s="124"/>
      <c r="R653" s="124"/>
      <c r="S653" s="124"/>
    </row>
    <row r="654" spans="1:19" s="100" customFormat="1" ht="25.5">
      <c r="A654" s="118" t="s">
        <v>527</v>
      </c>
      <c r="B654" s="40"/>
      <c r="C654" s="24"/>
      <c r="D654" s="12" t="s">
        <v>528</v>
      </c>
      <c r="E654" s="24" t="s">
        <v>303</v>
      </c>
      <c r="F654" s="217">
        <v>10</v>
      </c>
      <c r="G654" s="26"/>
      <c r="H654" s="66"/>
      <c r="J654" s="124"/>
      <c r="K654" s="124"/>
      <c r="L654" s="124"/>
      <c r="M654" s="124"/>
      <c r="N654" s="124"/>
      <c r="O654" s="124"/>
      <c r="P654" s="124"/>
      <c r="Q654" s="124"/>
      <c r="R654" s="124"/>
      <c r="S654" s="124"/>
    </row>
    <row r="655" spans="1:19" s="100" customFormat="1" ht="12.75">
      <c r="A655" s="218"/>
      <c r="B655" s="219"/>
      <c r="C655" s="220" t="s">
        <v>314</v>
      </c>
      <c r="D655" s="241" t="s">
        <v>315</v>
      </c>
      <c r="E655" s="241" t="s">
        <v>316</v>
      </c>
      <c r="F655" s="241"/>
      <c r="G655" s="241"/>
      <c r="H655" s="242"/>
      <c r="J655" s="124"/>
      <c r="K655" s="124"/>
      <c r="L655" s="124"/>
      <c r="M655" s="124"/>
      <c r="N655" s="124"/>
      <c r="O655" s="124"/>
      <c r="P655" s="124"/>
      <c r="Q655" s="124"/>
      <c r="R655" s="124"/>
      <c r="S655" s="124"/>
    </row>
    <row r="656" spans="1:19" s="100" customFormat="1" ht="12.75">
      <c r="A656" s="210">
        <f>IF(B656=0,MAX(A649:A655)+1," ")</f>
        <v>141</v>
      </c>
      <c r="B656" s="211"/>
      <c r="C656" s="212"/>
      <c r="D656" s="213" t="s">
        <v>317</v>
      </c>
      <c r="E656" s="212" t="s">
        <v>13</v>
      </c>
      <c r="F656" s="214">
        <v>124.02</v>
      </c>
      <c r="G656" s="221"/>
      <c r="H656" s="222"/>
      <c r="J656" s="124"/>
      <c r="K656" s="124"/>
      <c r="L656" s="124"/>
      <c r="M656" s="124"/>
      <c r="N656" s="124"/>
      <c r="O656" s="124"/>
      <c r="P656" s="124"/>
      <c r="Q656" s="124"/>
      <c r="R656" s="124"/>
      <c r="S656" s="124"/>
    </row>
    <row r="657" spans="1:19" s="100" customFormat="1" ht="12.75">
      <c r="A657" s="210">
        <f>IF(B657=0,MAX(A650:A656)+1," ")</f>
        <v>142</v>
      </c>
      <c r="B657" s="211"/>
      <c r="C657" s="212"/>
      <c r="D657" s="213" t="s">
        <v>318</v>
      </c>
      <c r="E657" s="212" t="s">
        <v>18</v>
      </c>
      <c r="F657" s="214">
        <v>24.8</v>
      </c>
      <c r="G657" s="221"/>
      <c r="H657" s="222"/>
      <c r="J657" s="124"/>
      <c r="K657" s="124"/>
      <c r="L657" s="124"/>
      <c r="M657" s="124"/>
      <c r="N657" s="124"/>
      <c r="O657" s="124"/>
      <c r="P657" s="124"/>
      <c r="Q657" s="124"/>
      <c r="R657" s="124"/>
      <c r="S657" s="124"/>
    </row>
    <row r="658" spans="1:19" s="100" customFormat="1" ht="12.75">
      <c r="A658" s="210">
        <f>IF(B658=0,MAX(A651:A657)+1," ")</f>
        <v>143</v>
      </c>
      <c r="B658" s="211"/>
      <c r="C658" s="212"/>
      <c r="D658" s="213" t="s">
        <v>319</v>
      </c>
      <c r="E658" s="212" t="s">
        <v>13</v>
      </c>
      <c r="F658" s="214">
        <v>148.83000000000001</v>
      </c>
      <c r="G658" s="221"/>
      <c r="H658" s="222"/>
      <c r="J658" s="124"/>
      <c r="K658" s="124"/>
      <c r="L658" s="124"/>
      <c r="M658" s="124"/>
      <c r="N658" s="124"/>
      <c r="O658" s="124"/>
      <c r="P658" s="124"/>
      <c r="Q658" s="124"/>
      <c r="R658" s="124"/>
      <c r="S658" s="124"/>
    </row>
    <row r="659" spans="1:19" s="100" customFormat="1" ht="12.75">
      <c r="A659" s="210">
        <f>IF(B659=0,MAX(A652:A658)+1," ")</f>
        <v>144</v>
      </c>
      <c r="B659" s="211"/>
      <c r="C659" s="212"/>
      <c r="D659" s="213" t="s">
        <v>320</v>
      </c>
      <c r="E659" s="212" t="s">
        <v>13</v>
      </c>
      <c r="F659" s="214">
        <v>343.48</v>
      </c>
      <c r="G659" s="221"/>
      <c r="H659" s="222"/>
      <c r="J659" s="124"/>
      <c r="K659" s="124"/>
      <c r="L659" s="124"/>
      <c r="M659" s="124"/>
      <c r="N659" s="124"/>
      <c r="O659" s="124"/>
      <c r="P659" s="124"/>
      <c r="Q659" s="124"/>
      <c r="R659" s="124"/>
      <c r="S659" s="124"/>
    </row>
    <row r="660" spans="1:19" s="100" customFormat="1" ht="12.75">
      <c r="A660" s="218"/>
      <c r="B660" s="219"/>
      <c r="C660" s="220" t="s">
        <v>314</v>
      </c>
      <c r="D660" s="241" t="s">
        <v>321</v>
      </c>
      <c r="E660" s="241" t="s">
        <v>316</v>
      </c>
      <c r="F660" s="241"/>
      <c r="G660" s="241"/>
      <c r="H660" s="242"/>
      <c r="J660" s="124"/>
      <c r="K660" s="124"/>
      <c r="L660" s="124"/>
      <c r="M660" s="124"/>
      <c r="N660" s="124"/>
      <c r="O660" s="124"/>
      <c r="P660" s="124"/>
      <c r="Q660" s="124"/>
      <c r="R660" s="124"/>
      <c r="S660" s="124"/>
    </row>
    <row r="661" spans="1:19" s="100" customFormat="1" ht="12.75">
      <c r="A661" s="210">
        <f t="shared" si="10"/>
        <v>145</v>
      </c>
      <c r="B661" s="211"/>
      <c r="C661" s="212"/>
      <c r="D661" s="213" t="s">
        <v>317</v>
      </c>
      <c r="E661" s="212" t="s">
        <v>13</v>
      </c>
      <c r="F661" s="214">
        <v>66.239999999999995</v>
      </c>
      <c r="G661" s="221"/>
      <c r="H661" s="222"/>
      <c r="J661" s="124"/>
      <c r="K661" s="124"/>
      <c r="L661" s="124"/>
      <c r="M661" s="124"/>
      <c r="N661" s="124"/>
      <c r="O661" s="124"/>
      <c r="P661" s="124"/>
      <c r="Q661" s="124"/>
      <c r="R661" s="124"/>
      <c r="S661" s="124"/>
    </row>
    <row r="662" spans="1:19" s="100" customFormat="1" ht="12.75">
      <c r="A662" s="210">
        <f t="shared" si="10"/>
        <v>146</v>
      </c>
      <c r="B662" s="211"/>
      <c r="C662" s="212"/>
      <c r="D662" s="213" t="s">
        <v>318</v>
      </c>
      <c r="E662" s="212" t="s">
        <v>18</v>
      </c>
      <c r="F662" s="214">
        <v>13.25</v>
      </c>
      <c r="G662" s="221"/>
      <c r="H662" s="222"/>
      <c r="J662" s="124"/>
      <c r="K662" s="124"/>
      <c r="L662" s="124"/>
      <c r="M662" s="124"/>
      <c r="N662" s="124"/>
      <c r="O662" s="124"/>
      <c r="P662" s="124"/>
      <c r="Q662" s="124"/>
      <c r="R662" s="124"/>
      <c r="S662" s="124"/>
    </row>
    <row r="663" spans="1:19" s="100" customFormat="1" ht="12.75">
      <c r="A663" s="210">
        <f t="shared" si="10"/>
        <v>147</v>
      </c>
      <c r="B663" s="211"/>
      <c r="C663" s="212"/>
      <c r="D663" s="213" t="s">
        <v>322</v>
      </c>
      <c r="E663" s="212" t="s">
        <v>13</v>
      </c>
      <c r="F663" s="214">
        <v>79.489999999999995</v>
      </c>
      <c r="G663" s="221"/>
      <c r="H663" s="222"/>
      <c r="J663" s="124"/>
      <c r="K663" s="124"/>
      <c r="L663" s="124"/>
      <c r="M663" s="124"/>
      <c r="N663" s="124"/>
      <c r="O663" s="124"/>
      <c r="P663" s="124"/>
      <c r="Q663" s="124"/>
      <c r="R663" s="124"/>
      <c r="S663" s="124"/>
    </row>
    <row r="664" spans="1:19" s="100" customFormat="1" ht="12.75">
      <c r="A664" s="210">
        <f t="shared" si="10"/>
        <v>148</v>
      </c>
      <c r="B664" s="211"/>
      <c r="C664" s="212"/>
      <c r="D664" s="213" t="s">
        <v>320</v>
      </c>
      <c r="E664" s="212" t="s">
        <v>13</v>
      </c>
      <c r="F664" s="214">
        <v>174.77</v>
      </c>
      <c r="G664" s="221"/>
      <c r="H664" s="222"/>
      <c r="J664" s="124"/>
      <c r="K664" s="124"/>
      <c r="L664" s="124"/>
      <c r="M664" s="124"/>
      <c r="N664" s="124"/>
      <c r="O664" s="124"/>
      <c r="P664" s="124"/>
      <c r="Q664" s="124"/>
      <c r="R664" s="124"/>
      <c r="S664" s="124"/>
    </row>
    <row r="665" spans="1:19" s="100" customFormat="1" ht="12.75">
      <c r="A665" s="218"/>
      <c r="B665" s="219"/>
      <c r="C665" s="220" t="s">
        <v>314</v>
      </c>
      <c r="D665" s="241" t="s">
        <v>323</v>
      </c>
      <c r="E665" s="241"/>
      <c r="F665" s="241"/>
      <c r="G665" s="241"/>
      <c r="H665" s="242"/>
      <c r="J665" s="124"/>
      <c r="K665" s="124"/>
      <c r="L665" s="124"/>
      <c r="M665" s="124"/>
      <c r="N665" s="124"/>
      <c r="O665" s="124"/>
      <c r="P665" s="124"/>
      <c r="Q665" s="124"/>
      <c r="R665" s="124"/>
      <c r="S665" s="124"/>
    </row>
    <row r="666" spans="1:19" s="100" customFormat="1" ht="12.75">
      <c r="A666" s="210">
        <f t="shared" si="10"/>
        <v>149</v>
      </c>
      <c r="B666" s="211"/>
      <c r="C666" s="212"/>
      <c r="D666" s="213" t="s">
        <v>317</v>
      </c>
      <c r="E666" s="212" t="s">
        <v>13</v>
      </c>
      <c r="F666" s="214">
        <v>51.55</v>
      </c>
      <c r="G666" s="221"/>
      <c r="H666" s="222"/>
      <c r="J666" s="124"/>
      <c r="K666" s="124"/>
      <c r="L666" s="124"/>
      <c r="M666" s="124"/>
      <c r="N666" s="124"/>
      <c r="O666" s="124"/>
      <c r="P666" s="124"/>
      <c r="Q666" s="124"/>
      <c r="R666" s="124"/>
      <c r="S666" s="124"/>
    </row>
    <row r="667" spans="1:19" s="100" customFormat="1" ht="12.75">
      <c r="A667" s="210">
        <f t="shared" si="10"/>
        <v>150</v>
      </c>
      <c r="B667" s="211"/>
      <c r="C667" s="212"/>
      <c r="D667" s="213" t="s">
        <v>318</v>
      </c>
      <c r="E667" s="212" t="s">
        <v>18</v>
      </c>
      <c r="F667" s="214">
        <v>10.31</v>
      </c>
      <c r="G667" s="221"/>
      <c r="H667" s="222"/>
      <c r="J667" s="124"/>
      <c r="K667" s="124"/>
      <c r="L667" s="124"/>
      <c r="M667" s="124"/>
      <c r="N667" s="124"/>
      <c r="O667" s="124"/>
      <c r="P667" s="124"/>
      <c r="Q667" s="124"/>
      <c r="R667" s="124"/>
      <c r="S667" s="124"/>
    </row>
    <row r="668" spans="1:19" s="100" customFormat="1" ht="12.75">
      <c r="A668" s="210">
        <f t="shared" si="10"/>
        <v>151</v>
      </c>
      <c r="B668" s="211"/>
      <c r="C668" s="212"/>
      <c r="D668" s="213" t="s">
        <v>322</v>
      </c>
      <c r="E668" s="212" t="s">
        <v>13</v>
      </c>
      <c r="F668" s="214">
        <v>61.86</v>
      </c>
      <c r="G668" s="221"/>
      <c r="H668" s="222"/>
      <c r="J668" s="124"/>
      <c r="K668" s="124"/>
      <c r="L668" s="124"/>
      <c r="M668" s="124"/>
      <c r="N668" s="124"/>
      <c r="O668" s="124"/>
      <c r="P668" s="124"/>
      <c r="Q668" s="124"/>
      <c r="R668" s="124"/>
      <c r="S668" s="124"/>
    </row>
    <row r="669" spans="1:19" s="100" customFormat="1" ht="12.75">
      <c r="A669" s="210">
        <f t="shared" si="10"/>
        <v>152</v>
      </c>
      <c r="B669" s="211"/>
      <c r="C669" s="212"/>
      <c r="D669" s="213" t="s">
        <v>320</v>
      </c>
      <c r="E669" s="212" t="s">
        <v>13</v>
      </c>
      <c r="F669" s="214">
        <v>176.02</v>
      </c>
      <c r="G669" s="221"/>
      <c r="H669" s="222"/>
      <c r="J669" s="124"/>
      <c r="K669" s="124"/>
      <c r="L669" s="124"/>
      <c r="M669" s="124"/>
      <c r="N669" s="124"/>
      <c r="O669" s="124"/>
      <c r="P669" s="124"/>
      <c r="Q669" s="124"/>
      <c r="R669" s="124"/>
      <c r="S669" s="124"/>
    </row>
    <row r="670" spans="1:19" s="100" customFormat="1" ht="12.75">
      <c r="A670" s="218"/>
      <c r="B670" s="219"/>
      <c r="C670" s="220" t="s">
        <v>314</v>
      </c>
      <c r="D670" s="241" t="s">
        <v>324</v>
      </c>
      <c r="E670" s="241"/>
      <c r="F670" s="241"/>
      <c r="G670" s="241"/>
      <c r="H670" s="242"/>
      <c r="J670" s="124"/>
      <c r="K670" s="124"/>
      <c r="L670" s="124"/>
      <c r="M670" s="124"/>
      <c r="N670" s="124"/>
      <c r="O670" s="124"/>
      <c r="P670" s="124"/>
      <c r="Q670" s="124"/>
      <c r="R670" s="124"/>
      <c r="S670" s="124"/>
    </row>
    <row r="671" spans="1:19" s="100" customFormat="1" ht="12.75">
      <c r="A671" s="210">
        <f t="shared" si="10"/>
        <v>153</v>
      </c>
      <c r="B671" s="211"/>
      <c r="C671" s="212"/>
      <c r="D671" s="213" t="s">
        <v>317</v>
      </c>
      <c r="E671" s="212" t="s">
        <v>13</v>
      </c>
      <c r="F671" s="214">
        <v>100.84</v>
      </c>
      <c r="G671" s="221"/>
      <c r="H671" s="222"/>
      <c r="J671" s="124"/>
      <c r="K671" s="124"/>
      <c r="L671" s="124"/>
      <c r="M671" s="124"/>
      <c r="N671" s="124"/>
      <c r="O671" s="124"/>
      <c r="P671" s="124"/>
      <c r="Q671" s="124"/>
      <c r="R671" s="124"/>
      <c r="S671" s="124"/>
    </row>
    <row r="672" spans="1:19" s="100" customFormat="1" ht="12.75">
      <c r="A672" s="210">
        <f t="shared" si="10"/>
        <v>154</v>
      </c>
      <c r="B672" s="211"/>
      <c r="C672" s="212"/>
      <c r="D672" s="213" t="s">
        <v>318</v>
      </c>
      <c r="E672" s="212" t="s">
        <v>18</v>
      </c>
      <c r="F672" s="214">
        <v>20.170000000000002</v>
      </c>
      <c r="G672" s="221"/>
      <c r="H672" s="222"/>
      <c r="J672" s="124"/>
      <c r="K672" s="124"/>
      <c r="L672" s="124"/>
      <c r="M672" s="124"/>
      <c r="N672" s="124"/>
      <c r="O672" s="124"/>
      <c r="P672" s="124"/>
      <c r="Q672" s="124"/>
      <c r="R672" s="124"/>
      <c r="S672" s="124"/>
    </row>
    <row r="673" spans="1:19" s="100" customFormat="1" ht="12.75">
      <c r="A673" s="210">
        <f t="shared" si="10"/>
        <v>155</v>
      </c>
      <c r="B673" s="211"/>
      <c r="C673" s="212"/>
      <c r="D673" s="213" t="s">
        <v>322</v>
      </c>
      <c r="E673" s="212" t="s">
        <v>13</v>
      </c>
      <c r="F673" s="214">
        <v>121</v>
      </c>
      <c r="G673" s="221"/>
      <c r="H673" s="222"/>
      <c r="J673" s="124"/>
      <c r="K673" s="124"/>
      <c r="L673" s="124"/>
      <c r="M673" s="124"/>
      <c r="N673" s="124"/>
      <c r="O673" s="124"/>
      <c r="P673" s="124"/>
      <c r="Q673" s="124"/>
      <c r="R673" s="124"/>
      <c r="S673" s="124"/>
    </row>
    <row r="674" spans="1:19" s="100" customFormat="1" ht="12.75">
      <c r="A674" s="210">
        <f t="shared" si="10"/>
        <v>156</v>
      </c>
      <c r="B674" s="211"/>
      <c r="C674" s="212"/>
      <c r="D674" s="213" t="s">
        <v>320</v>
      </c>
      <c r="E674" s="212" t="s">
        <v>13</v>
      </c>
      <c r="F674" s="214">
        <v>142.68</v>
      </c>
      <c r="G674" s="221"/>
      <c r="H674" s="222"/>
      <c r="J674" s="124"/>
      <c r="K674" s="124"/>
      <c r="L674" s="124"/>
      <c r="M674" s="124"/>
      <c r="N674" s="124"/>
      <c r="O674" s="124"/>
      <c r="P674" s="124"/>
      <c r="Q674" s="124"/>
      <c r="R674" s="124"/>
      <c r="S674" s="124"/>
    </row>
    <row r="675" spans="1:19" s="100" customFormat="1" ht="12.75">
      <c r="A675" s="218"/>
      <c r="B675" s="219"/>
      <c r="C675" s="220" t="s">
        <v>314</v>
      </c>
      <c r="D675" s="241" t="s">
        <v>325</v>
      </c>
      <c r="E675" s="241"/>
      <c r="F675" s="241"/>
      <c r="G675" s="241"/>
      <c r="H675" s="242"/>
      <c r="J675" s="124"/>
      <c r="K675" s="124"/>
      <c r="L675" s="124"/>
      <c r="M675" s="124"/>
      <c r="N675" s="124"/>
      <c r="O675" s="124"/>
      <c r="P675" s="124"/>
      <c r="Q675" s="124"/>
      <c r="R675" s="124"/>
      <c r="S675" s="124"/>
    </row>
    <row r="676" spans="1:19" s="100" customFormat="1" ht="12.75">
      <c r="A676" s="210">
        <f t="shared" si="10"/>
        <v>157</v>
      </c>
      <c r="B676" s="211"/>
      <c r="C676" s="212"/>
      <c r="D676" s="213" t="s">
        <v>317</v>
      </c>
      <c r="E676" s="212" t="s">
        <v>13</v>
      </c>
      <c r="F676" s="214">
        <v>114.41</v>
      </c>
      <c r="G676" s="221"/>
      <c r="H676" s="222"/>
      <c r="J676" s="124"/>
      <c r="K676" s="124"/>
      <c r="L676" s="124"/>
      <c r="M676" s="124"/>
      <c r="N676" s="124"/>
      <c r="O676" s="124"/>
      <c r="P676" s="124"/>
      <c r="Q676" s="124"/>
      <c r="R676" s="124"/>
      <c r="S676" s="124"/>
    </row>
    <row r="677" spans="1:19" s="100" customFormat="1" ht="12.75">
      <c r="A677" s="210">
        <f t="shared" si="10"/>
        <v>158</v>
      </c>
      <c r="B677" s="211"/>
      <c r="C677" s="212"/>
      <c r="D677" s="213" t="s">
        <v>318</v>
      </c>
      <c r="E677" s="212" t="s">
        <v>18</v>
      </c>
      <c r="F677" s="214">
        <v>22.88</v>
      </c>
      <c r="G677" s="221"/>
      <c r="H677" s="222"/>
      <c r="J677" s="124"/>
      <c r="K677" s="124"/>
      <c r="L677" s="124"/>
      <c r="M677" s="124"/>
      <c r="N677" s="124"/>
      <c r="O677" s="124"/>
      <c r="P677" s="124"/>
      <c r="Q677" s="124"/>
      <c r="R677" s="124"/>
      <c r="S677" s="124"/>
    </row>
    <row r="678" spans="1:19" s="100" customFormat="1" ht="12.75">
      <c r="A678" s="210">
        <f t="shared" si="10"/>
        <v>159</v>
      </c>
      <c r="B678" s="211"/>
      <c r="C678" s="212"/>
      <c r="D678" s="213" t="s">
        <v>322</v>
      </c>
      <c r="E678" s="212" t="s">
        <v>13</v>
      </c>
      <c r="F678" s="214">
        <v>137.29</v>
      </c>
      <c r="G678" s="221"/>
      <c r="H678" s="222"/>
      <c r="J678" s="124"/>
      <c r="K678" s="124"/>
      <c r="L678" s="124"/>
      <c r="M678" s="124"/>
      <c r="N678" s="124"/>
      <c r="O678" s="124"/>
      <c r="P678" s="124"/>
      <c r="Q678" s="124"/>
      <c r="R678" s="124"/>
      <c r="S678" s="124"/>
    </row>
    <row r="679" spans="1:19" s="100" customFormat="1" ht="12.75">
      <c r="A679" s="210">
        <f t="shared" si="10"/>
        <v>160</v>
      </c>
      <c r="B679" s="211"/>
      <c r="C679" s="212"/>
      <c r="D679" s="213" t="s">
        <v>320</v>
      </c>
      <c r="E679" s="212" t="s">
        <v>13</v>
      </c>
      <c r="F679" s="214">
        <v>315.48</v>
      </c>
      <c r="G679" s="221"/>
      <c r="H679" s="222"/>
      <c r="J679" s="124"/>
      <c r="K679" s="124"/>
      <c r="L679" s="124"/>
      <c r="M679" s="124"/>
      <c r="N679" s="124"/>
      <c r="O679" s="124"/>
      <c r="P679" s="124"/>
      <c r="Q679" s="124"/>
      <c r="R679" s="124"/>
      <c r="S679" s="124"/>
    </row>
    <row r="680" spans="1:19" s="100" customFormat="1" ht="12.75">
      <c r="A680" s="218"/>
      <c r="B680" s="219"/>
      <c r="C680" s="220" t="s">
        <v>314</v>
      </c>
      <c r="D680" s="241" t="s">
        <v>326</v>
      </c>
      <c r="E680" s="241"/>
      <c r="F680" s="241"/>
      <c r="G680" s="241"/>
      <c r="H680" s="242"/>
      <c r="J680" s="124"/>
      <c r="K680" s="124"/>
      <c r="L680" s="124"/>
      <c r="M680" s="124"/>
      <c r="N680" s="124"/>
      <c r="O680" s="124"/>
      <c r="P680" s="124"/>
      <c r="Q680" s="124"/>
      <c r="R680" s="124"/>
      <c r="S680" s="124"/>
    </row>
    <row r="681" spans="1:19" s="100" customFormat="1" ht="12.75">
      <c r="A681" s="210">
        <f t="shared" si="10"/>
        <v>161</v>
      </c>
      <c r="B681" s="211"/>
      <c r="C681" s="212"/>
      <c r="D681" s="213" t="s">
        <v>317</v>
      </c>
      <c r="E681" s="212" t="s">
        <v>13</v>
      </c>
      <c r="F681" s="214">
        <v>149.55000000000001</v>
      </c>
      <c r="G681" s="221"/>
      <c r="H681" s="222"/>
      <c r="J681" s="124"/>
      <c r="K681" s="124"/>
      <c r="L681" s="124"/>
      <c r="M681" s="124"/>
      <c r="N681" s="124"/>
      <c r="O681" s="124"/>
      <c r="P681" s="124"/>
      <c r="Q681" s="124"/>
      <c r="R681" s="124"/>
      <c r="S681" s="124"/>
    </row>
    <row r="682" spans="1:19" s="100" customFormat="1" ht="12.75">
      <c r="A682" s="210">
        <f t="shared" si="10"/>
        <v>162</v>
      </c>
      <c r="B682" s="211"/>
      <c r="C682" s="212"/>
      <c r="D682" s="213" t="s">
        <v>318</v>
      </c>
      <c r="E682" s="212" t="s">
        <v>18</v>
      </c>
      <c r="F682" s="214">
        <v>29.91</v>
      </c>
      <c r="G682" s="221"/>
      <c r="H682" s="222"/>
      <c r="J682" s="124"/>
      <c r="K682" s="124"/>
      <c r="L682" s="124"/>
      <c r="M682" s="124"/>
      <c r="N682" s="124"/>
      <c r="O682" s="124"/>
      <c r="P682" s="124"/>
      <c r="Q682" s="124"/>
      <c r="R682" s="124"/>
      <c r="S682" s="124"/>
    </row>
    <row r="683" spans="1:19" s="100" customFormat="1" ht="12.75">
      <c r="A683" s="210">
        <f t="shared" si="10"/>
        <v>163</v>
      </c>
      <c r="B683" s="211"/>
      <c r="C683" s="212"/>
      <c r="D683" s="213" t="s">
        <v>322</v>
      </c>
      <c r="E683" s="212" t="s">
        <v>13</v>
      </c>
      <c r="F683" s="214">
        <v>179.46</v>
      </c>
      <c r="G683" s="221"/>
      <c r="H683" s="222"/>
      <c r="J683" s="124"/>
      <c r="K683" s="124"/>
      <c r="L683" s="124"/>
      <c r="M683" s="124"/>
      <c r="N683" s="124"/>
      <c r="O683" s="124"/>
      <c r="P683" s="124"/>
      <c r="Q683" s="124"/>
      <c r="R683" s="124"/>
      <c r="S683" s="124"/>
    </row>
    <row r="684" spans="1:19" s="100" customFormat="1" ht="12.75">
      <c r="A684" s="210">
        <f t="shared" si="10"/>
        <v>164</v>
      </c>
      <c r="B684" s="211"/>
      <c r="C684" s="212"/>
      <c r="D684" s="213" t="s">
        <v>320</v>
      </c>
      <c r="E684" s="212" t="s">
        <v>13</v>
      </c>
      <c r="F684" s="214">
        <v>465.75</v>
      </c>
      <c r="G684" s="221"/>
      <c r="H684" s="222"/>
      <c r="J684" s="124"/>
      <c r="K684" s="124"/>
      <c r="L684" s="124"/>
      <c r="M684" s="124"/>
      <c r="N684" s="124"/>
      <c r="O684" s="124"/>
      <c r="P684" s="124"/>
      <c r="Q684" s="124"/>
      <c r="R684" s="124"/>
      <c r="S684" s="124"/>
    </row>
    <row r="685" spans="1:19" s="100" customFormat="1" ht="12.75">
      <c r="A685" s="218"/>
      <c r="B685" s="219"/>
      <c r="C685" s="220" t="s">
        <v>314</v>
      </c>
      <c r="D685" s="241" t="s">
        <v>327</v>
      </c>
      <c r="E685" s="241"/>
      <c r="F685" s="241"/>
      <c r="G685" s="241"/>
      <c r="H685" s="242"/>
      <c r="J685" s="124"/>
      <c r="K685" s="124"/>
      <c r="L685" s="124"/>
      <c r="M685" s="124"/>
      <c r="N685" s="124"/>
      <c r="O685" s="124"/>
      <c r="P685" s="124"/>
      <c r="Q685" s="124"/>
      <c r="R685" s="124"/>
      <c r="S685" s="124"/>
    </row>
    <row r="686" spans="1:19" s="100" customFormat="1" ht="12.75">
      <c r="A686" s="210">
        <f t="shared" si="10"/>
        <v>165</v>
      </c>
      <c r="B686" s="211"/>
      <c r="C686" s="212"/>
      <c r="D686" s="213" t="s">
        <v>317</v>
      </c>
      <c r="E686" s="212" t="s">
        <v>13</v>
      </c>
      <c r="F686" s="214">
        <v>191.29</v>
      </c>
      <c r="G686" s="221"/>
      <c r="H686" s="222"/>
      <c r="J686" s="124"/>
      <c r="K686" s="124"/>
      <c r="L686" s="124"/>
      <c r="M686" s="124"/>
      <c r="N686" s="124"/>
      <c r="O686" s="124"/>
      <c r="P686" s="124"/>
      <c r="Q686" s="124"/>
      <c r="R686" s="124"/>
      <c r="S686" s="124"/>
    </row>
    <row r="687" spans="1:19" s="100" customFormat="1" ht="12.75">
      <c r="A687" s="210">
        <f t="shared" si="10"/>
        <v>166</v>
      </c>
      <c r="B687" s="211"/>
      <c r="C687" s="212"/>
      <c r="D687" s="213" t="s">
        <v>318</v>
      </c>
      <c r="E687" s="212" t="s">
        <v>18</v>
      </c>
      <c r="F687" s="214">
        <v>38.26</v>
      </c>
      <c r="G687" s="221"/>
      <c r="H687" s="222"/>
      <c r="J687" s="124"/>
      <c r="K687" s="124"/>
      <c r="L687" s="124"/>
      <c r="M687" s="124"/>
      <c r="N687" s="124"/>
      <c r="O687" s="124"/>
      <c r="P687" s="124"/>
      <c r="Q687" s="124"/>
      <c r="R687" s="124"/>
      <c r="S687" s="124"/>
    </row>
    <row r="688" spans="1:19" s="100" customFormat="1" ht="12.75">
      <c r="A688" s="210">
        <f t="shared" si="10"/>
        <v>167</v>
      </c>
      <c r="B688" s="211"/>
      <c r="C688" s="212"/>
      <c r="D688" s="213" t="s">
        <v>322</v>
      </c>
      <c r="E688" s="212" t="s">
        <v>13</v>
      </c>
      <c r="F688" s="214">
        <v>229.54</v>
      </c>
      <c r="G688" s="221"/>
      <c r="H688" s="222"/>
      <c r="J688" s="124"/>
      <c r="K688" s="124"/>
      <c r="L688" s="124"/>
      <c r="M688" s="124"/>
      <c r="N688" s="124"/>
      <c r="O688" s="124"/>
      <c r="P688" s="124"/>
      <c r="Q688" s="124"/>
      <c r="R688" s="124"/>
      <c r="S688" s="124"/>
    </row>
    <row r="689" spans="1:19" s="100" customFormat="1" ht="12.75">
      <c r="A689" s="210">
        <f t="shared" si="10"/>
        <v>168</v>
      </c>
      <c r="B689" s="211"/>
      <c r="C689" s="212"/>
      <c r="D689" s="213" t="s">
        <v>320</v>
      </c>
      <c r="E689" s="212" t="s">
        <v>13</v>
      </c>
      <c r="F689" s="214">
        <v>394.57</v>
      </c>
      <c r="G689" s="221"/>
      <c r="H689" s="222"/>
      <c r="J689" s="124"/>
      <c r="K689" s="124"/>
      <c r="L689" s="124"/>
      <c r="M689" s="124"/>
      <c r="N689" s="124"/>
      <c r="O689" s="124"/>
      <c r="P689" s="124"/>
      <c r="Q689" s="124"/>
      <c r="R689" s="124"/>
      <c r="S689" s="124"/>
    </row>
    <row r="690" spans="1:19" s="100" customFormat="1" ht="12.75">
      <c r="A690" s="218"/>
      <c r="B690" s="219"/>
      <c r="C690" s="220" t="s">
        <v>314</v>
      </c>
      <c r="D690" s="241" t="s">
        <v>328</v>
      </c>
      <c r="E690" s="241"/>
      <c r="F690" s="241"/>
      <c r="G690" s="241"/>
      <c r="H690" s="242"/>
      <c r="J690" s="124"/>
      <c r="K690" s="124"/>
      <c r="L690" s="124"/>
      <c r="M690" s="124"/>
      <c r="N690" s="124"/>
      <c r="O690" s="124"/>
      <c r="P690" s="124"/>
      <c r="Q690" s="124"/>
      <c r="R690" s="124"/>
      <c r="S690" s="124"/>
    </row>
    <row r="691" spans="1:19" s="100" customFormat="1" ht="12.75">
      <c r="A691" s="210">
        <f t="shared" si="10"/>
        <v>169</v>
      </c>
      <c r="B691" s="211"/>
      <c r="C691" s="212"/>
      <c r="D691" s="213" t="s">
        <v>317</v>
      </c>
      <c r="E691" s="212" t="s">
        <v>13</v>
      </c>
      <c r="F691" s="214">
        <v>44.28</v>
      </c>
      <c r="G691" s="221"/>
      <c r="H691" s="222"/>
      <c r="J691" s="124"/>
      <c r="K691" s="124"/>
      <c r="L691" s="124"/>
      <c r="M691" s="124"/>
      <c r="N691" s="124"/>
      <c r="O691" s="124"/>
      <c r="P691" s="124"/>
      <c r="Q691" s="124"/>
      <c r="R691" s="124"/>
      <c r="S691" s="124"/>
    </row>
    <row r="692" spans="1:19" s="100" customFormat="1" ht="12.75">
      <c r="A692" s="210">
        <f t="shared" si="10"/>
        <v>170</v>
      </c>
      <c r="B692" s="211"/>
      <c r="C692" s="212"/>
      <c r="D692" s="213" t="s">
        <v>318</v>
      </c>
      <c r="E692" s="212" t="s">
        <v>18</v>
      </c>
      <c r="F692" s="214">
        <v>8.86</v>
      </c>
      <c r="G692" s="221"/>
      <c r="H692" s="222"/>
      <c r="J692" s="124"/>
      <c r="K692" s="124"/>
      <c r="L692" s="124"/>
      <c r="M692" s="124"/>
      <c r="N692" s="124"/>
      <c r="O692" s="124"/>
      <c r="P692" s="124"/>
      <c r="Q692" s="124"/>
      <c r="R692" s="124"/>
      <c r="S692" s="124"/>
    </row>
    <row r="693" spans="1:19" s="100" customFormat="1" ht="12.75">
      <c r="A693" s="210">
        <f t="shared" si="10"/>
        <v>171</v>
      </c>
      <c r="B693" s="211"/>
      <c r="C693" s="212"/>
      <c r="D693" s="213" t="s">
        <v>322</v>
      </c>
      <c r="E693" s="212" t="s">
        <v>13</v>
      </c>
      <c r="F693" s="214">
        <v>53.14</v>
      </c>
      <c r="G693" s="221"/>
      <c r="H693" s="222"/>
      <c r="J693" s="124"/>
      <c r="K693" s="124"/>
      <c r="L693" s="124"/>
      <c r="M693" s="124"/>
      <c r="N693" s="124"/>
      <c r="O693" s="124"/>
      <c r="P693" s="124"/>
      <c r="Q693" s="124"/>
      <c r="R693" s="124"/>
      <c r="S693" s="124"/>
    </row>
    <row r="694" spans="1:19" s="100" customFormat="1" ht="12.75">
      <c r="A694" s="210">
        <f t="shared" si="10"/>
        <v>172</v>
      </c>
      <c r="B694" s="211"/>
      <c r="C694" s="212"/>
      <c r="D694" s="213" t="s">
        <v>320</v>
      </c>
      <c r="E694" s="212" t="s">
        <v>13</v>
      </c>
      <c r="F694" s="214">
        <v>349.07</v>
      </c>
      <c r="G694" s="221"/>
      <c r="H694" s="222"/>
      <c r="J694" s="124"/>
      <c r="K694" s="124"/>
      <c r="L694" s="124"/>
      <c r="M694" s="124"/>
      <c r="N694" s="124"/>
      <c r="O694" s="124"/>
      <c r="P694" s="124"/>
      <c r="Q694" s="124"/>
      <c r="R694" s="124"/>
      <c r="S694" s="124"/>
    </row>
    <row r="695" spans="1:19" s="100" customFormat="1" ht="12.75">
      <c r="A695" s="218"/>
      <c r="B695" s="219"/>
      <c r="C695" s="220" t="s">
        <v>314</v>
      </c>
      <c r="D695" s="241" t="s">
        <v>329</v>
      </c>
      <c r="E695" s="241"/>
      <c r="F695" s="241"/>
      <c r="G695" s="241"/>
      <c r="H695" s="242"/>
      <c r="J695" s="124"/>
      <c r="K695" s="124"/>
      <c r="L695" s="124"/>
      <c r="M695" s="124"/>
      <c r="N695" s="124"/>
      <c r="O695" s="124"/>
      <c r="P695" s="124"/>
      <c r="Q695" s="124"/>
      <c r="R695" s="124"/>
      <c r="S695" s="124"/>
    </row>
    <row r="696" spans="1:19" s="100" customFormat="1" ht="12.75">
      <c r="A696" s="210">
        <f t="shared" si="10"/>
        <v>173</v>
      </c>
      <c r="B696" s="211"/>
      <c r="C696" s="212"/>
      <c r="D696" s="213" t="s">
        <v>317</v>
      </c>
      <c r="E696" s="212" t="s">
        <v>13</v>
      </c>
      <c r="F696" s="214">
        <v>255.67</v>
      </c>
      <c r="G696" s="221"/>
      <c r="H696" s="222"/>
      <c r="J696" s="124"/>
      <c r="K696" s="124"/>
      <c r="L696" s="124"/>
      <c r="M696" s="124"/>
      <c r="N696" s="124"/>
      <c r="O696" s="124"/>
      <c r="P696" s="124"/>
      <c r="Q696" s="124"/>
      <c r="R696" s="124"/>
      <c r="S696" s="124"/>
    </row>
    <row r="697" spans="1:19" s="100" customFormat="1" ht="12.75">
      <c r="A697" s="210">
        <f t="shared" si="10"/>
        <v>174</v>
      </c>
      <c r="B697" s="211"/>
      <c r="C697" s="212"/>
      <c r="D697" s="213" t="s">
        <v>318</v>
      </c>
      <c r="E697" s="212" t="s">
        <v>18</v>
      </c>
      <c r="F697" s="214">
        <v>51.13</v>
      </c>
      <c r="G697" s="221"/>
      <c r="H697" s="222"/>
      <c r="J697" s="124"/>
      <c r="K697" s="124"/>
      <c r="L697" s="124"/>
      <c r="M697" s="124"/>
      <c r="N697" s="124"/>
      <c r="O697" s="124"/>
      <c r="P697" s="124"/>
      <c r="Q697" s="124"/>
      <c r="R697" s="124"/>
      <c r="S697" s="124"/>
    </row>
    <row r="698" spans="1:19" s="100" customFormat="1" ht="12.75">
      <c r="A698" s="210">
        <f t="shared" si="10"/>
        <v>175</v>
      </c>
      <c r="B698" s="211"/>
      <c r="C698" s="212"/>
      <c r="D698" s="213" t="s">
        <v>322</v>
      </c>
      <c r="E698" s="212" t="s">
        <v>13</v>
      </c>
      <c r="F698" s="214">
        <v>306.8</v>
      </c>
      <c r="G698" s="221"/>
      <c r="H698" s="222"/>
      <c r="J698" s="124"/>
      <c r="K698" s="124"/>
      <c r="L698" s="124"/>
      <c r="M698" s="124"/>
      <c r="N698" s="124"/>
      <c r="O698" s="124"/>
      <c r="P698" s="124"/>
      <c r="Q698" s="124"/>
      <c r="R698" s="124"/>
      <c r="S698" s="124"/>
    </row>
    <row r="699" spans="1:19" s="100" customFormat="1" ht="12.75">
      <c r="A699" s="210">
        <f t="shared" si="10"/>
        <v>176</v>
      </c>
      <c r="B699" s="211"/>
      <c r="C699" s="212"/>
      <c r="D699" s="213" t="s">
        <v>320</v>
      </c>
      <c r="E699" s="212" t="s">
        <v>13</v>
      </c>
      <c r="F699" s="214">
        <v>480.47</v>
      </c>
      <c r="G699" s="221"/>
      <c r="H699" s="222"/>
      <c r="J699" s="124"/>
      <c r="K699" s="124"/>
      <c r="L699" s="124"/>
      <c r="M699" s="124"/>
      <c r="N699" s="124"/>
      <c r="O699" s="124"/>
      <c r="P699" s="124"/>
      <c r="Q699" s="124"/>
      <c r="R699" s="124"/>
      <c r="S699" s="124"/>
    </row>
    <row r="700" spans="1:19" s="100" customFormat="1" ht="12.75">
      <c r="A700" s="218"/>
      <c r="B700" s="219"/>
      <c r="C700" s="220" t="s">
        <v>314</v>
      </c>
      <c r="D700" s="241" t="s">
        <v>330</v>
      </c>
      <c r="E700" s="241"/>
      <c r="F700" s="241"/>
      <c r="G700" s="241"/>
      <c r="H700" s="242"/>
      <c r="J700" s="124"/>
      <c r="K700" s="124"/>
      <c r="L700" s="124"/>
      <c r="M700" s="124"/>
      <c r="N700" s="124"/>
      <c r="O700" s="124"/>
      <c r="P700" s="124"/>
      <c r="Q700" s="124"/>
      <c r="R700" s="124"/>
      <c r="S700" s="124"/>
    </row>
    <row r="701" spans="1:19" s="100" customFormat="1" ht="12.75">
      <c r="A701" s="210">
        <f t="shared" si="10"/>
        <v>177</v>
      </c>
      <c r="B701" s="211"/>
      <c r="C701" s="212"/>
      <c r="D701" s="213" t="s">
        <v>317</v>
      </c>
      <c r="E701" s="212" t="s">
        <v>13</v>
      </c>
      <c r="F701" s="214">
        <v>114.27</v>
      </c>
      <c r="G701" s="221"/>
      <c r="H701" s="222"/>
      <c r="J701" s="124"/>
      <c r="K701" s="124"/>
      <c r="L701" s="124"/>
      <c r="M701" s="124"/>
      <c r="N701" s="124"/>
      <c r="O701" s="124"/>
      <c r="P701" s="124"/>
      <c r="Q701" s="124"/>
      <c r="R701" s="124"/>
      <c r="S701" s="124"/>
    </row>
    <row r="702" spans="1:19" s="100" customFormat="1" ht="12.75">
      <c r="A702" s="210">
        <f t="shared" si="10"/>
        <v>178</v>
      </c>
      <c r="B702" s="211"/>
      <c r="C702" s="212"/>
      <c r="D702" s="213" t="s">
        <v>318</v>
      </c>
      <c r="E702" s="212" t="s">
        <v>18</v>
      </c>
      <c r="F702" s="214">
        <v>22.85</v>
      </c>
      <c r="G702" s="221"/>
      <c r="H702" s="222"/>
      <c r="J702" s="124"/>
      <c r="K702" s="124"/>
      <c r="L702" s="124"/>
      <c r="M702" s="124"/>
      <c r="N702" s="124"/>
      <c r="O702" s="124"/>
      <c r="P702" s="124"/>
      <c r="Q702" s="124"/>
      <c r="R702" s="124"/>
      <c r="S702" s="124"/>
    </row>
    <row r="703" spans="1:19" s="100" customFormat="1" ht="12.75">
      <c r="A703" s="210">
        <f t="shared" si="10"/>
        <v>179</v>
      </c>
      <c r="B703" s="211"/>
      <c r="C703" s="212"/>
      <c r="D703" s="213" t="s">
        <v>322</v>
      </c>
      <c r="E703" s="212" t="s">
        <v>13</v>
      </c>
      <c r="F703" s="214">
        <v>137.13</v>
      </c>
      <c r="G703" s="221"/>
      <c r="H703" s="222"/>
      <c r="J703" s="124"/>
      <c r="K703" s="124"/>
      <c r="L703" s="124"/>
      <c r="M703" s="124"/>
      <c r="N703" s="124"/>
      <c r="O703" s="124"/>
      <c r="P703" s="124"/>
      <c r="Q703" s="124"/>
      <c r="R703" s="124"/>
      <c r="S703" s="124"/>
    </row>
    <row r="704" spans="1:19" s="100" customFormat="1" ht="12.75">
      <c r="A704" s="210">
        <f t="shared" si="10"/>
        <v>180</v>
      </c>
      <c r="B704" s="211"/>
      <c r="C704" s="212"/>
      <c r="D704" s="213" t="s">
        <v>320</v>
      </c>
      <c r="E704" s="212" t="s">
        <v>13</v>
      </c>
      <c r="F704" s="214">
        <v>396.36</v>
      </c>
      <c r="G704" s="221"/>
      <c r="H704" s="222"/>
      <c r="J704" s="124"/>
      <c r="K704" s="124"/>
      <c r="L704" s="124"/>
      <c r="M704" s="124"/>
      <c r="N704" s="124"/>
      <c r="O704" s="124"/>
      <c r="P704" s="124"/>
      <c r="Q704" s="124"/>
      <c r="R704" s="124"/>
      <c r="S704" s="124"/>
    </row>
    <row r="705" spans="1:19" s="100" customFormat="1" ht="12.75">
      <c r="A705" s="218"/>
      <c r="B705" s="219"/>
      <c r="C705" s="220" t="s">
        <v>314</v>
      </c>
      <c r="D705" s="241" t="s">
        <v>331</v>
      </c>
      <c r="E705" s="241"/>
      <c r="F705" s="241"/>
      <c r="G705" s="241"/>
      <c r="H705" s="242"/>
      <c r="J705" s="124"/>
      <c r="K705" s="124"/>
      <c r="L705" s="124"/>
      <c r="M705" s="124"/>
      <c r="N705" s="124"/>
      <c r="O705" s="124"/>
      <c r="P705" s="124"/>
      <c r="Q705" s="124"/>
      <c r="R705" s="124"/>
      <c r="S705" s="124"/>
    </row>
    <row r="706" spans="1:19" s="100" customFormat="1" ht="12.75">
      <c r="A706" s="210">
        <f t="shared" ref="A706:A709" si="11">IF(B706=0,MAX(A700:A705)+1," ")</f>
        <v>181</v>
      </c>
      <c r="B706" s="211"/>
      <c r="C706" s="212"/>
      <c r="D706" s="213" t="s">
        <v>317</v>
      </c>
      <c r="E706" s="212" t="s">
        <v>13</v>
      </c>
      <c r="F706" s="214">
        <v>94.66</v>
      </c>
      <c r="G706" s="221"/>
      <c r="H706" s="222"/>
      <c r="J706" s="124"/>
      <c r="K706" s="124"/>
      <c r="L706" s="124"/>
      <c r="M706" s="124"/>
      <c r="N706" s="124"/>
      <c r="O706" s="124"/>
      <c r="P706" s="124"/>
      <c r="Q706" s="124"/>
      <c r="R706" s="124"/>
      <c r="S706" s="124"/>
    </row>
    <row r="707" spans="1:19" s="100" customFormat="1" ht="12.75">
      <c r="A707" s="210">
        <f t="shared" si="11"/>
        <v>182</v>
      </c>
      <c r="B707" s="211"/>
      <c r="C707" s="212"/>
      <c r="D707" s="213" t="s">
        <v>318</v>
      </c>
      <c r="E707" s="212" t="s">
        <v>18</v>
      </c>
      <c r="F707" s="214">
        <v>18.93</v>
      </c>
      <c r="G707" s="221"/>
      <c r="H707" s="222"/>
      <c r="J707" s="124"/>
      <c r="K707" s="124"/>
      <c r="L707" s="124"/>
      <c r="M707" s="124"/>
      <c r="N707" s="124"/>
      <c r="O707" s="124"/>
      <c r="P707" s="124"/>
      <c r="Q707" s="124"/>
      <c r="R707" s="124"/>
      <c r="S707" s="124"/>
    </row>
    <row r="708" spans="1:19" s="100" customFormat="1" ht="12.75">
      <c r="A708" s="210">
        <f t="shared" si="11"/>
        <v>183</v>
      </c>
      <c r="B708" s="211"/>
      <c r="C708" s="212"/>
      <c r="D708" s="213" t="s">
        <v>322</v>
      </c>
      <c r="E708" s="212" t="s">
        <v>13</v>
      </c>
      <c r="F708" s="214">
        <v>113.59</v>
      </c>
      <c r="G708" s="221"/>
      <c r="H708" s="222"/>
      <c r="J708" s="124"/>
      <c r="K708" s="124"/>
      <c r="L708" s="124"/>
      <c r="M708" s="124"/>
      <c r="N708" s="124"/>
      <c r="O708" s="124"/>
      <c r="P708" s="124"/>
      <c r="Q708" s="124"/>
      <c r="R708" s="124"/>
      <c r="S708" s="124"/>
    </row>
    <row r="709" spans="1:19" s="100" customFormat="1" ht="12.75">
      <c r="A709" s="210">
        <f t="shared" si="11"/>
        <v>184</v>
      </c>
      <c r="B709" s="211"/>
      <c r="C709" s="212"/>
      <c r="D709" s="213" t="s">
        <v>320</v>
      </c>
      <c r="E709" s="212" t="s">
        <v>13</v>
      </c>
      <c r="F709" s="214">
        <v>385.41</v>
      </c>
      <c r="G709" s="221"/>
      <c r="H709" s="222"/>
      <c r="J709" s="124"/>
      <c r="K709" s="124"/>
      <c r="L709" s="124"/>
      <c r="M709" s="124"/>
      <c r="N709" s="124"/>
      <c r="O709" s="124"/>
      <c r="P709" s="124"/>
      <c r="Q709" s="124"/>
      <c r="R709" s="124"/>
      <c r="S709" s="124"/>
    </row>
    <row r="710" spans="1:19" s="100" customFormat="1" ht="12.75">
      <c r="A710" s="218"/>
      <c r="B710" s="219"/>
      <c r="C710" s="220" t="s">
        <v>314</v>
      </c>
      <c r="D710" s="241" t="s">
        <v>332</v>
      </c>
      <c r="E710" s="241"/>
      <c r="F710" s="241"/>
      <c r="G710" s="241"/>
      <c r="H710" s="242"/>
      <c r="J710" s="124"/>
      <c r="K710" s="124"/>
      <c r="L710" s="124"/>
      <c r="M710" s="124"/>
      <c r="N710" s="124"/>
      <c r="O710" s="124"/>
      <c r="P710" s="124"/>
      <c r="Q710" s="124"/>
      <c r="R710" s="124"/>
      <c r="S710" s="124"/>
    </row>
    <row r="711" spans="1:19" s="100" customFormat="1" ht="12.75">
      <c r="A711" s="210">
        <f t="shared" ref="A711:A714" si="12">IF(B711=0,MAX(A705:A710)+1," ")</f>
        <v>185</v>
      </c>
      <c r="B711" s="211"/>
      <c r="C711" s="212"/>
      <c r="D711" s="213" t="s">
        <v>317</v>
      </c>
      <c r="E711" s="212" t="s">
        <v>13</v>
      </c>
      <c r="F711" s="214">
        <v>90.67</v>
      </c>
      <c r="G711" s="221"/>
      <c r="H711" s="222"/>
      <c r="J711" s="124"/>
      <c r="K711" s="124"/>
      <c r="L711" s="124"/>
      <c r="M711" s="124"/>
      <c r="N711" s="124"/>
      <c r="O711" s="124"/>
      <c r="P711" s="124"/>
      <c r="Q711" s="124"/>
      <c r="R711" s="124"/>
      <c r="S711" s="124"/>
    </row>
    <row r="712" spans="1:19" s="100" customFormat="1" ht="12.75">
      <c r="A712" s="210">
        <f t="shared" si="12"/>
        <v>186</v>
      </c>
      <c r="B712" s="211"/>
      <c r="C712" s="212"/>
      <c r="D712" s="213" t="s">
        <v>318</v>
      </c>
      <c r="E712" s="212" t="s">
        <v>18</v>
      </c>
      <c r="F712" s="214">
        <v>18.13</v>
      </c>
      <c r="G712" s="221"/>
      <c r="H712" s="222"/>
      <c r="J712" s="124"/>
      <c r="K712" s="124"/>
      <c r="L712" s="124"/>
      <c r="M712" s="124"/>
      <c r="N712" s="124"/>
      <c r="O712" s="124"/>
      <c r="P712" s="124"/>
      <c r="Q712" s="124"/>
      <c r="R712" s="124"/>
      <c r="S712" s="124"/>
    </row>
    <row r="713" spans="1:19" s="100" customFormat="1" ht="12.75">
      <c r="A713" s="210">
        <f t="shared" si="12"/>
        <v>187</v>
      </c>
      <c r="B713" s="211"/>
      <c r="C713" s="212"/>
      <c r="D713" s="213" t="s">
        <v>322</v>
      </c>
      <c r="E713" s="212" t="s">
        <v>13</v>
      </c>
      <c r="F713" s="214">
        <v>108.8</v>
      </c>
      <c r="G713" s="221"/>
      <c r="H713" s="222"/>
      <c r="J713" s="124"/>
      <c r="K713" s="124"/>
      <c r="L713" s="124"/>
      <c r="M713" s="124"/>
      <c r="N713" s="124"/>
      <c r="O713" s="124"/>
      <c r="P713" s="124"/>
      <c r="Q713" s="124"/>
      <c r="R713" s="124"/>
      <c r="S713" s="124"/>
    </row>
    <row r="714" spans="1:19" s="100" customFormat="1" ht="12.75">
      <c r="A714" s="210">
        <f t="shared" si="12"/>
        <v>188</v>
      </c>
      <c r="B714" s="211"/>
      <c r="C714" s="212"/>
      <c r="D714" s="213" t="s">
        <v>320</v>
      </c>
      <c r="E714" s="212" t="s">
        <v>13</v>
      </c>
      <c r="F714" s="214">
        <v>430.83</v>
      </c>
      <c r="G714" s="221"/>
      <c r="H714" s="222"/>
      <c r="J714" s="124"/>
      <c r="K714" s="124"/>
      <c r="L714" s="124"/>
      <c r="M714" s="124"/>
      <c r="N714" s="124"/>
      <c r="O714" s="124"/>
      <c r="P714" s="124"/>
      <c r="Q714" s="124"/>
      <c r="R714" s="124"/>
      <c r="S714" s="124"/>
    </row>
    <row r="715" spans="1:19" s="100" customFormat="1" ht="12.75">
      <c r="A715" s="117"/>
      <c r="B715" s="22"/>
      <c r="C715" s="94" t="s">
        <v>314</v>
      </c>
      <c r="D715" s="234" t="s">
        <v>452</v>
      </c>
      <c r="E715" s="234"/>
      <c r="F715" s="234"/>
      <c r="G715" s="234"/>
      <c r="H715" s="235"/>
      <c r="J715" s="124"/>
      <c r="K715" s="124"/>
      <c r="L715" s="124"/>
      <c r="M715" s="124"/>
      <c r="N715" s="124"/>
      <c r="O715" s="124"/>
      <c r="P715" s="124"/>
      <c r="Q715" s="124"/>
      <c r="R715" s="124"/>
      <c r="S715" s="124"/>
    </row>
    <row r="716" spans="1:19" s="100" customFormat="1" ht="12.75">
      <c r="A716" s="118">
        <f t="shared" ref="A716:A719" si="13">IF(B716=0,MAX(A710:A715)+1," ")</f>
        <v>189</v>
      </c>
      <c r="B716" s="40"/>
      <c r="C716" s="24"/>
      <c r="D716" s="12" t="s">
        <v>317</v>
      </c>
      <c r="E716" s="24" t="s">
        <v>13</v>
      </c>
      <c r="F716" s="25">
        <v>65.69</v>
      </c>
      <c r="G716" s="26"/>
      <c r="H716" s="66"/>
      <c r="J716" s="124"/>
      <c r="K716" s="124"/>
      <c r="L716" s="124"/>
      <c r="M716" s="124"/>
      <c r="N716" s="124"/>
      <c r="O716" s="124"/>
      <c r="P716" s="124"/>
      <c r="Q716" s="124"/>
      <c r="R716" s="124"/>
      <c r="S716" s="124"/>
    </row>
    <row r="717" spans="1:19" s="100" customFormat="1" ht="12.75">
      <c r="A717" s="118">
        <f t="shared" si="13"/>
        <v>190</v>
      </c>
      <c r="B717" s="40"/>
      <c r="C717" s="24"/>
      <c r="D717" s="12" t="s">
        <v>318</v>
      </c>
      <c r="E717" s="24" t="s">
        <v>18</v>
      </c>
      <c r="F717" s="25">
        <v>13.14</v>
      </c>
      <c r="G717" s="26"/>
      <c r="H717" s="66"/>
      <c r="J717" s="124"/>
      <c r="K717" s="124"/>
      <c r="L717" s="124"/>
      <c r="M717" s="124"/>
      <c r="N717" s="124"/>
      <c r="O717" s="124"/>
      <c r="P717" s="124"/>
      <c r="Q717" s="124"/>
      <c r="R717" s="124"/>
      <c r="S717" s="124"/>
    </row>
    <row r="718" spans="1:19" s="100" customFormat="1" ht="12.75">
      <c r="A718" s="118">
        <f t="shared" si="13"/>
        <v>191</v>
      </c>
      <c r="B718" s="40"/>
      <c r="C718" s="24"/>
      <c r="D718" s="12" t="s">
        <v>322</v>
      </c>
      <c r="E718" s="24" t="s">
        <v>13</v>
      </c>
      <c r="F718" s="25">
        <v>78.83</v>
      </c>
      <c r="G718" s="26"/>
      <c r="H718" s="66"/>
      <c r="J718" s="124"/>
      <c r="K718" s="124"/>
      <c r="L718" s="124"/>
      <c r="M718" s="124"/>
      <c r="N718" s="124"/>
      <c r="O718" s="124"/>
      <c r="P718" s="124"/>
      <c r="Q718" s="124"/>
      <c r="R718" s="124"/>
      <c r="S718" s="124"/>
    </row>
    <row r="719" spans="1:19" s="100" customFormat="1" ht="12.75">
      <c r="A719" s="118">
        <f t="shared" si="13"/>
        <v>192</v>
      </c>
      <c r="B719" s="40"/>
      <c r="C719" s="24"/>
      <c r="D719" s="12" t="s">
        <v>320</v>
      </c>
      <c r="E719" s="24" t="s">
        <v>13</v>
      </c>
      <c r="F719" s="25">
        <v>260.94</v>
      </c>
      <c r="G719" s="26"/>
      <c r="H719" s="66"/>
      <c r="J719" s="124"/>
      <c r="K719" s="124"/>
      <c r="L719" s="124"/>
      <c r="M719" s="124"/>
      <c r="N719" s="124"/>
      <c r="O719" s="124"/>
      <c r="P719" s="124"/>
      <c r="Q719" s="124"/>
      <c r="R719" s="124"/>
      <c r="S719" s="124"/>
    </row>
    <row r="720" spans="1:19" s="100" customFormat="1" ht="12.75">
      <c r="A720" s="117"/>
      <c r="B720" s="22"/>
      <c r="C720" s="94" t="s">
        <v>314</v>
      </c>
      <c r="D720" s="234" t="s">
        <v>453</v>
      </c>
      <c r="E720" s="234"/>
      <c r="F720" s="234"/>
      <c r="G720" s="234"/>
      <c r="H720" s="235"/>
      <c r="J720" s="124"/>
      <c r="K720" s="124"/>
      <c r="L720" s="124"/>
      <c r="M720" s="124"/>
      <c r="N720" s="124"/>
      <c r="O720" s="124"/>
      <c r="P720" s="124"/>
      <c r="Q720" s="124"/>
      <c r="R720" s="124"/>
      <c r="S720" s="124"/>
    </row>
    <row r="721" spans="1:19" s="100" customFormat="1" ht="12.75">
      <c r="A721" s="118">
        <f t="shared" ref="A721:A724" si="14">IF(B721=0,MAX(A715:A720)+1," ")</f>
        <v>193</v>
      </c>
      <c r="B721" s="40"/>
      <c r="C721" s="24"/>
      <c r="D721" s="12" t="s">
        <v>317</v>
      </c>
      <c r="E721" s="24" t="s">
        <v>13</v>
      </c>
      <c r="F721" s="25">
        <v>44.44</v>
      </c>
      <c r="G721" s="26"/>
      <c r="H721" s="66"/>
      <c r="J721" s="124"/>
      <c r="K721" s="124"/>
      <c r="L721" s="124"/>
      <c r="M721" s="124"/>
      <c r="N721" s="124"/>
      <c r="O721" s="124"/>
      <c r="P721" s="124"/>
      <c r="Q721" s="124"/>
      <c r="R721" s="124"/>
      <c r="S721" s="124"/>
    </row>
    <row r="722" spans="1:19" s="100" customFormat="1" ht="12.75">
      <c r="A722" s="118">
        <f t="shared" si="14"/>
        <v>194</v>
      </c>
      <c r="B722" s="40"/>
      <c r="C722" s="24"/>
      <c r="D722" s="12" t="s">
        <v>318</v>
      </c>
      <c r="E722" s="24" t="s">
        <v>18</v>
      </c>
      <c r="F722" s="25">
        <v>8.89</v>
      </c>
      <c r="G722" s="26"/>
      <c r="H722" s="66"/>
      <c r="J722" s="124"/>
      <c r="K722" s="124"/>
      <c r="L722" s="124"/>
      <c r="M722" s="124"/>
      <c r="N722" s="124"/>
      <c r="O722" s="124"/>
      <c r="P722" s="124"/>
      <c r="Q722" s="124"/>
      <c r="R722" s="124"/>
      <c r="S722" s="124"/>
    </row>
    <row r="723" spans="1:19" s="100" customFormat="1" ht="12.75">
      <c r="A723" s="118">
        <f t="shared" si="14"/>
        <v>195</v>
      </c>
      <c r="B723" s="40"/>
      <c r="C723" s="24"/>
      <c r="D723" s="12" t="s">
        <v>322</v>
      </c>
      <c r="E723" s="24" t="s">
        <v>13</v>
      </c>
      <c r="F723" s="25">
        <v>53.33</v>
      </c>
      <c r="G723" s="26"/>
      <c r="H723" s="66"/>
      <c r="J723" s="124"/>
      <c r="K723" s="124"/>
      <c r="L723" s="124"/>
      <c r="M723" s="124"/>
      <c r="N723" s="124"/>
      <c r="O723" s="124"/>
      <c r="P723" s="124"/>
      <c r="Q723" s="124"/>
      <c r="R723" s="124"/>
      <c r="S723" s="124"/>
    </row>
    <row r="724" spans="1:19" s="100" customFormat="1" ht="12.75">
      <c r="A724" s="118">
        <f t="shared" si="14"/>
        <v>196</v>
      </c>
      <c r="B724" s="40"/>
      <c r="C724" s="24"/>
      <c r="D724" s="12" t="s">
        <v>320</v>
      </c>
      <c r="E724" s="24" t="s">
        <v>13</v>
      </c>
      <c r="F724" s="25">
        <v>127.72</v>
      </c>
      <c r="G724" s="26"/>
      <c r="H724" s="66"/>
      <c r="J724" s="124"/>
      <c r="K724" s="124"/>
      <c r="L724" s="124"/>
      <c r="M724" s="124"/>
      <c r="N724" s="124"/>
      <c r="O724" s="124"/>
      <c r="P724" s="124"/>
      <c r="Q724" s="124"/>
      <c r="R724" s="124"/>
      <c r="S724" s="124"/>
    </row>
    <row r="725" spans="1:19" s="100" customFormat="1" ht="12.75">
      <c r="A725" s="117"/>
      <c r="B725" s="22"/>
      <c r="C725" s="94" t="s">
        <v>314</v>
      </c>
      <c r="D725" s="234" t="s">
        <v>454</v>
      </c>
      <c r="E725" s="234"/>
      <c r="F725" s="234"/>
      <c r="G725" s="234"/>
      <c r="H725" s="235"/>
      <c r="J725" s="124"/>
      <c r="K725" s="124"/>
      <c r="L725" s="124"/>
      <c r="M725" s="124"/>
      <c r="N725" s="124"/>
      <c r="O725" s="124"/>
      <c r="P725" s="124"/>
      <c r="Q725" s="124"/>
      <c r="R725" s="124"/>
      <c r="S725" s="124"/>
    </row>
    <row r="726" spans="1:19" s="100" customFormat="1" ht="12.75">
      <c r="A726" s="118">
        <f t="shared" ref="A726:A729" si="15">IF(B726=0,MAX(A720:A725)+1," ")</f>
        <v>197</v>
      </c>
      <c r="B726" s="40"/>
      <c r="C726" s="24"/>
      <c r="D726" s="12" t="s">
        <v>317</v>
      </c>
      <c r="E726" s="24" t="s">
        <v>13</v>
      </c>
      <c r="F726" s="25">
        <v>171.69</v>
      </c>
      <c r="G726" s="26"/>
      <c r="H726" s="66"/>
      <c r="J726" s="124"/>
      <c r="K726" s="124"/>
      <c r="L726" s="124"/>
      <c r="M726" s="124"/>
      <c r="N726" s="124"/>
      <c r="O726" s="124"/>
      <c r="P726" s="124"/>
      <c r="Q726" s="124"/>
      <c r="R726" s="124"/>
      <c r="S726" s="124"/>
    </row>
    <row r="727" spans="1:19" s="100" customFormat="1" ht="12.75">
      <c r="A727" s="118">
        <f t="shared" si="15"/>
        <v>198</v>
      </c>
      <c r="B727" s="40"/>
      <c r="C727" s="24"/>
      <c r="D727" s="12" t="s">
        <v>318</v>
      </c>
      <c r="E727" s="24" t="s">
        <v>18</v>
      </c>
      <c r="F727" s="25">
        <v>34.340000000000003</v>
      </c>
      <c r="G727" s="26"/>
      <c r="H727" s="66"/>
      <c r="J727" s="124"/>
      <c r="K727" s="124"/>
      <c r="L727" s="124"/>
      <c r="M727" s="124"/>
      <c r="N727" s="124"/>
      <c r="O727" s="124"/>
      <c r="P727" s="124"/>
      <c r="Q727" s="124"/>
      <c r="R727" s="124"/>
      <c r="S727" s="124"/>
    </row>
    <row r="728" spans="1:19" s="100" customFormat="1" ht="12.75">
      <c r="A728" s="118">
        <f t="shared" si="15"/>
        <v>199</v>
      </c>
      <c r="B728" s="40"/>
      <c r="C728" s="24"/>
      <c r="D728" s="12" t="s">
        <v>322</v>
      </c>
      <c r="E728" s="24" t="s">
        <v>13</v>
      </c>
      <c r="F728" s="25">
        <v>206.03</v>
      </c>
      <c r="G728" s="26"/>
      <c r="H728" s="66"/>
      <c r="J728" s="124"/>
      <c r="K728" s="124"/>
      <c r="L728" s="124"/>
      <c r="M728" s="124"/>
      <c r="N728" s="124"/>
      <c r="O728" s="124"/>
      <c r="P728" s="124"/>
      <c r="Q728" s="124"/>
      <c r="R728" s="124"/>
      <c r="S728" s="124"/>
    </row>
    <row r="729" spans="1:19" s="100" customFormat="1" ht="12.75">
      <c r="A729" s="118">
        <f t="shared" si="15"/>
        <v>200</v>
      </c>
      <c r="B729" s="40"/>
      <c r="C729" s="24"/>
      <c r="D729" s="12" t="s">
        <v>320</v>
      </c>
      <c r="E729" s="24" t="s">
        <v>13</v>
      </c>
      <c r="F729" s="25">
        <v>432.59</v>
      </c>
      <c r="G729" s="26"/>
      <c r="H729" s="66"/>
      <c r="J729" s="124"/>
      <c r="K729" s="124"/>
      <c r="L729" s="124"/>
      <c r="M729" s="124"/>
      <c r="N729" s="124"/>
      <c r="O729" s="124"/>
      <c r="P729" s="124"/>
      <c r="Q729" s="124"/>
      <c r="R729" s="124"/>
      <c r="S729" s="124"/>
    </row>
    <row r="730" spans="1:19" s="100" customFormat="1" ht="12.75">
      <c r="A730" s="117"/>
      <c r="B730" s="22"/>
      <c r="C730" s="94" t="s">
        <v>314</v>
      </c>
      <c r="D730" s="234" t="s">
        <v>455</v>
      </c>
      <c r="E730" s="234"/>
      <c r="F730" s="234"/>
      <c r="G730" s="234"/>
      <c r="H730" s="235"/>
      <c r="J730" s="124"/>
      <c r="K730" s="124"/>
      <c r="L730" s="124"/>
      <c r="M730" s="124"/>
      <c r="N730" s="124"/>
      <c r="O730" s="124"/>
      <c r="P730" s="124"/>
      <c r="Q730" s="124"/>
      <c r="R730" s="124"/>
      <c r="S730" s="124"/>
    </row>
    <row r="731" spans="1:19" s="100" customFormat="1" ht="12.75">
      <c r="A731" s="118">
        <f t="shared" ref="A731:A734" si="16">IF(B731=0,MAX(A725:A730)+1," ")</f>
        <v>201</v>
      </c>
      <c r="B731" s="40"/>
      <c r="C731" s="24"/>
      <c r="D731" s="12" t="s">
        <v>317</v>
      </c>
      <c r="E731" s="24" t="s">
        <v>13</v>
      </c>
      <c r="F731" s="25">
        <v>223.92</v>
      </c>
      <c r="G731" s="26"/>
      <c r="H731" s="66"/>
      <c r="J731" s="124"/>
      <c r="K731" s="124"/>
      <c r="L731" s="124"/>
      <c r="M731" s="124"/>
      <c r="N731" s="124"/>
      <c r="O731" s="124"/>
      <c r="P731" s="124"/>
      <c r="Q731" s="124"/>
      <c r="R731" s="124"/>
      <c r="S731" s="124"/>
    </row>
    <row r="732" spans="1:19" s="100" customFormat="1" ht="12.75">
      <c r="A732" s="118">
        <f t="shared" si="16"/>
        <v>202</v>
      </c>
      <c r="B732" s="40"/>
      <c r="C732" s="24"/>
      <c r="D732" s="12" t="s">
        <v>318</v>
      </c>
      <c r="E732" s="24" t="s">
        <v>18</v>
      </c>
      <c r="F732" s="25">
        <v>44.78</v>
      </c>
      <c r="G732" s="26"/>
      <c r="H732" s="66"/>
      <c r="J732" s="124"/>
      <c r="K732" s="124"/>
      <c r="L732" s="124"/>
      <c r="M732" s="124"/>
      <c r="N732" s="124"/>
      <c r="O732" s="124"/>
      <c r="P732" s="124"/>
      <c r="Q732" s="124"/>
      <c r="R732" s="124"/>
      <c r="S732" s="124"/>
    </row>
    <row r="733" spans="1:19" s="100" customFormat="1" ht="12.75">
      <c r="A733" s="118">
        <f t="shared" si="16"/>
        <v>203</v>
      </c>
      <c r="B733" s="40"/>
      <c r="C733" s="24"/>
      <c r="D733" s="12" t="s">
        <v>322</v>
      </c>
      <c r="E733" s="24" t="s">
        <v>13</v>
      </c>
      <c r="F733" s="25">
        <v>268.7</v>
      </c>
      <c r="G733" s="26"/>
      <c r="H733" s="66"/>
      <c r="J733" s="124"/>
      <c r="K733" s="124"/>
      <c r="L733" s="124"/>
      <c r="M733" s="124"/>
      <c r="N733" s="124"/>
      <c r="O733" s="124"/>
      <c r="P733" s="124"/>
      <c r="Q733" s="124"/>
      <c r="R733" s="124"/>
      <c r="S733" s="124"/>
    </row>
    <row r="734" spans="1:19" s="100" customFormat="1" ht="12.75">
      <c r="A734" s="118">
        <f t="shared" si="16"/>
        <v>204</v>
      </c>
      <c r="B734" s="40"/>
      <c r="C734" s="24"/>
      <c r="D734" s="12" t="s">
        <v>320</v>
      </c>
      <c r="E734" s="24" t="s">
        <v>13</v>
      </c>
      <c r="F734" s="25">
        <v>456.12</v>
      </c>
      <c r="G734" s="26"/>
      <c r="H734" s="66"/>
      <c r="J734" s="124"/>
      <c r="K734" s="124"/>
      <c r="L734" s="124"/>
      <c r="M734" s="124"/>
      <c r="N734" s="124"/>
      <c r="O734" s="124"/>
      <c r="P734" s="124"/>
      <c r="Q734" s="124"/>
      <c r="R734" s="124"/>
      <c r="S734" s="124"/>
    </row>
    <row r="735" spans="1:19" s="100" customFormat="1" ht="12.75">
      <c r="A735" s="117"/>
      <c r="B735" s="22"/>
      <c r="C735" s="94" t="s">
        <v>314</v>
      </c>
      <c r="D735" s="234" t="s">
        <v>456</v>
      </c>
      <c r="E735" s="234"/>
      <c r="F735" s="234"/>
      <c r="G735" s="234"/>
      <c r="H735" s="235"/>
      <c r="J735" s="124"/>
      <c r="K735" s="124"/>
      <c r="L735" s="124"/>
      <c r="M735" s="124"/>
      <c r="N735" s="124"/>
      <c r="O735" s="124"/>
      <c r="P735" s="124"/>
      <c r="Q735" s="124"/>
      <c r="R735" s="124"/>
      <c r="S735" s="124"/>
    </row>
    <row r="736" spans="1:19" s="100" customFormat="1" ht="12.75">
      <c r="A736" s="118">
        <f t="shared" ref="A736:A739" si="17">IF(B736=0,MAX(A730:A735)+1," ")</f>
        <v>205</v>
      </c>
      <c r="B736" s="40"/>
      <c r="C736" s="24"/>
      <c r="D736" s="12" t="s">
        <v>317</v>
      </c>
      <c r="E736" s="24" t="s">
        <v>13</v>
      </c>
      <c r="F736" s="25">
        <v>198.22</v>
      </c>
      <c r="G736" s="26"/>
      <c r="H736" s="66"/>
      <c r="J736" s="124"/>
      <c r="K736" s="124"/>
      <c r="L736" s="124"/>
      <c r="M736" s="124"/>
      <c r="N736" s="124"/>
      <c r="O736" s="124"/>
      <c r="P736" s="124"/>
      <c r="Q736" s="124"/>
      <c r="R736" s="124"/>
      <c r="S736" s="124"/>
    </row>
    <row r="737" spans="1:19" s="100" customFormat="1" ht="12.75">
      <c r="A737" s="118">
        <f t="shared" si="17"/>
        <v>206</v>
      </c>
      <c r="B737" s="40"/>
      <c r="C737" s="24"/>
      <c r="D737" s="12" t="s">
        <v>318</v>
      </c>
      <c r="E737" s="24" t="s">
        <v>18</v>
      </c>
      <c r="F737" s="25">
        <v>39.64</v>
      </c>
      <c r="G737" s="26"/>
      <c r="H737" s="66"/>
      <c r="J737" s="124"/>
      <c r="K737" s="124"/>
      <c r="L737" s="124"/>
      <c r="M737" s="124"/>
      <c r="N737" s="124"/>
      <c r="O737" s="124"/>
      <c r="P737" s="124"/>
      <c r="Q737" s="124"/>
      <c r="R737" s="124"/>
      <c r="S737" s="124"/>
    </row>
    <row r="738" spans="1:19" s="100" customFormat="1" ht="12.75">
      <c r="A738" s="118">
        <f t="shared" si="17"/>
        <v>207</v>
      </c>
      <c r="B738" s="40"/>
      <c r="C738" s="24"/>
      <c r="D738" s="12" t="s">
        <v>322</v>
      </c>
      <c r="E738" s="24" t="s">
        <v>13</v>
      </c>
      <c r="F738" s="25">
        <v>237.87</v>
      </c>
      <c r="G738" s="26"/>
      <c r="H738" s="66"/>
      <c r="J738" s="124"/>
      <c r="K738" s="124"/>
      <c r="L738" s="124"/>
      <c r="M738" s="124"/>
      <c r="N738" s="124"/>
      <c r="O738" s="124"/>
      <c r="P738" s="124"/>
      <c r="Q738" s="124"/>
      <c r="R738" s="124"/>
      <c r="S738" s="124"/>
    </row>
    <row r="739" spans="1:19" s="100" customFormat="1" ht="12.75">
      <c r="A739" s="118">
        <f t="shared" si="17"/>
        <v>208</v>
      </c>
      <c r="B739" s="40"/>
      <c r="C739" s="24"/>
      <c r="D739" s="12" t="s">
        <v>320</v>
      </c>
      <c r="E739" s="24" t="s">
        <v>13</v>
      </c>
      <c r="F739" s="25">
        <v>404.49</v>
      </c>
      <c r="G739" s="26"/>
      <c r="H739" s="66"/>
      <c r="J739" s="124"/>
      <c r="K739" s="124"/>
      <c r="L739" s="124"/>
      <c r="M739" s="124"/>
      <c r="N739" s="124"/>
      <c r="O739" s="124"/>
      <c r="P739" s="124"/>
      <c r="Q739" s="124"/>
      <c r="R739" s="124"/>
      <c r="S739" s="124"/>
    </row>
    <row r="740" spans="1:19" s="100" customFormat="1" ht="12.75">
      <c r="A740" s="117"/>
      <c r="B740" s="22"/>
      <c r="C740" s="94" t="s">
        <v>314</v>
      </c>
      <c r="D740" s="234" t="s">
        <v>457</v>
      </c>
      <c r="E740" s="234"/>
      <c r="F740" s="234"/>
      <c r="G740" s="234"/>
      <c r="H740" s="235"/>
      <c r="J740" s="124"/>
      <c r="K740" s="124"/>
      <c r="L740" s="124"/>
      <c r="M740" s="124"/>
      <c r="N740" s="124"/>
      <c r="O740" s="124"/>
      <c r="P740" s="124"/>
      <c r="Q740" s="124"/>
      <c r="R740" s="124"/>
      <c r="S740" s="124"/>
    </row>
    <row r="741" spans="1:19" s="100" customFormat="1" ht="12.75">
      <c r="A741" s="118">
        <f t="shared" ref="A741:A744" si="18">IF(B741=0,MAX(A735:A740)+1," ")</f>
        <v>209</v>
      </c>
      <c r="B741" s="40"/>
      <c r="C741" s="24"/>
      <c r="D741" s="12" t="s">
        <v>317</v>
      </c>
      <c r="E741" s="24" t="s">
        <v>13</v>
      </c>
      <c r="F741" s="25">
        <v>266.93</v>
      </c>
      <c r="G741" s="26"/>
      <c r="H741" s="66"/>
      <c r="J741" s="124"/>
      <c r="K741" s="124"/>
      <c r="L741" s="124"/>
      <c r="M741" s="124"/>
      <c r="N741" s="124"/>
      <c r="O741" s="124"/>
      <c r="P741" s="124"/>
      <c r="Q741" s="124"/>
      <c r="R741" s="124"/>
      <c r="S741" s="124"/>
    </row>
    <row r="742" spans="1:19" s="100" customFormat="1" ht="12.75">
      <c r="A742" s="118">
        <f t="shared" si="18"/>
        <v>210</v>
      </c>
      <c r="B742" s="40"/>
      <c r="C742" s="24"/>
      <c r="D742" s="12" t="s">
        <v>318</v>
      </c>
      <c r="E742" s="24" t="s">
        <v>18</v>
      </c>
      <c r="F742" s="25">
        <v>53.39</v>
      </c>
      <c r="G742" s="26"/>
      <c r="H742" s="66"/>
      <c r="J742" s="124"/>
      <c r="K742" s="124"/>
      <c r="L742" s="124"/>
      <c r="M742" s="124"/>
      <c r="N742" s="124"/>
      <c r="O742" s="124"/>
      <c r="P742" s="124"/>
      <c r="Q742" s="124"/>
      <c r="R742" s="124"/>
      <c r="S742" s="124"/>
    </row>
    <row r="743" spans="1:19" s="100" customFormat="1" ht="12.75">
      <c r="A743" s="118">
        <f t="shared" si="18"/>
        <v>211</v>
      </c>
      <c r="B743" s="40"/>
      <c r="C743" s="24"/>
      <c r="D743" s="12" t="s">
        <v>322</v>
      </c>
      <c r="E743" s="24" t="s">
        <v>13</v>
      </c>
      <c r="F743" s="25">
        <v>320.31</v>
      </c>
      <c r="G743" s="26"/>
      <c r="H743" s="66"/>
      <c r="J743" s="124"/>
      <c r="K743" s="124"/>
      <c r="L743" s="124"/>
      <c r="M743" s="124"/>
      <c r="N743" s="124"/>
      <c r="O743" s="124"/>
      <c r="P743" s="124"/>
      <c r="Q743" s="124"/>
      <c r="R743" s="124"/>
      <c r="S743" s="124"/>
    </row>
    <row r="744" spans="1:19" s="100" customFormat="1" ht="12.75">
      <c r="A744" s="118">
        <f t="shared" si="18"/>
        <v>212</v>
      </c>
      <c r="B744" s="40"/>
      <c r="C744" s="24"/>
      <c r="D744" s="12" t="s">
        <v>320</v>
      </c>
      <c r="E744" s="24" t="s">
        <v>13</v>
      </c>
      <c r="F744" s="25">
        <v>763.61</v>
      </c>
      <c r="G744" s="26"/>
      <c r="H744" s="66"/>
      <c r="J744" s="124"/>
      <c r="K744" s="124"/>
      <c r="L744" s="124"/>
      <c r="M744" s="124"/>
      <c r="N744" s="124"/>
      <c r="O744" s="124"/>
      <c r="P744" s="124"/>
      <c r="Q744" s="124"/>
      <c r="R744" s="124"/>
      <c r="S744" s="124"/>
    </row>
    <row r="745" spans="1:19" s="100" customFormat="1" ht="12.75">
      <c r="A745" s="117"/>
      <c r="B745" s="22"/>
      <c r="C745" s="94" t="s">
        <v>314</v>
      </c>
      <c r="D745" s="234" t="s">
        <v>458</v>
      </c>
      <c r="E745" s="234"/>
      <c r="F745" s="234"/>
      <c r="G745" s="234"/>
      <c r="H745" s="235"/>
      <c r="J745" s="124"/>
      <c r="K745" s="124"/>
      <c r="L745" s="124"/>
      <c r="M745" s="124"/>
      <c r="N745" s="124"/>
      <c r="O745" s="124"/>
      <c r="P745" s="124"/>
      <c r="Q745" s="124"/>
      <c r="R745" s="124"/>
      <c r="S745" s="124"/>
    </row>
    <row r="746" spans="1:19" s="100" customFormat="1" ht="12.75">
      <c r="A746" s="118">
        <f t="shared" ref="A746:A749" si="19">IF(B746=0,MAX(A740:A745)+1," ")</f>
        <v>213</v>
      </c>
      <c r="B746" s="40"/>
      <c r="C746" s="24"/>
      <c r="D746" s="12" t="s">
        <v>317</v>
      </c>
      <c r="E746" s="24" t="s">
        <v>13</v>
      </c>
      <c r="F746" s="25">
        <v>382.56</v>
      </c>
      <c r="G746" s="26"/>
      <c r="H746" s="66"/>
      <c r="J746" s="124"/>
      <c r="K746" s="124"/>
      <c r="L746" s="124"/>
      <c r="M746" s="124"/>
      <c r="N746" s="124"/>
      <c r="O746" s="124"/>
      <c r="P746" s="124"/>
      <c r="Q746" s="124"/>
      <c r="R746" s="124"/>
      <c r="S746" s="124"/>
    </row>
    <row r="747" spans="1:19" s="100" customFormat="1" ht="12.75">
      <c r="A747" s="118">
        <f t="shared" si="19"/>
        <v>214</v>
      </c>
      <c r="B747" s="40"/>
      <c r="C747" s="24"/>
      <c r="D747" s="12" t="s">
        <v>318</v>
      </c>
      <c r="E747" s="24" t="s">
        <v>18</v>
      </c>
      <c r="F747" s="25">
        <v>76.510000000000005</v>
      </c>
      <c r="G747" s="26"/>
      <c r="H747" s="66"/>
      <c r="J747" s="124"/>
      <c r="K747" s="124"/>
      <c r="L747" s="124"/>
      <c r="M747" s="124"/>
      <c r="N747" s="124"/>
      <c r="O747" s="124"/>
      <c r="P747" s="124"/>
      <c r="Q747" s="124"/>
      <c r="R747" s="124"/>
      <c r="S747" s="124"/>
    </row>
    <row r="748" spans="1:19" s="100" customFormat="1" ht="12.75">
      <c r="A748" s="118">
        <f t="shared" si="19"/>
        <v>215</v>
      </c>
      <c r="B748" s="40"/>
      <c r="C748" s="24"/>
      <c r="D748" s="12" t="s">
        <v>322</v>
      </c>
      <c r="E748" s="24" t="s">
        <v>13</v>
      </c>
      <c r="F748" s="25">
        <v>459.07</v>
      </c>
      <c r="G748" s="26"/>
      <c r="H748" s="66"/>
      <c r="J748" s="124"/>
      <c r="K748" s="124"/>
      <c r="L748" s="124"/>
      <c r="M748" s="124"/>
      <c r="N748" s="124"/>
      <c r="O748" s="124"/>
      <c r="P748" s="124"/>
      <c r="Q748" s="124"/>
      <c r="R748" s="124"/>
      <c r="S748" s="124"/>
    </row>
    <row r="749" spans="1:19" s="100" customFormat="1" ht="12.75">
      <c r="A749" s="118">
        <f t="shared" si="19"/>
        <v>216</v>
      </c>
      <c r="B749" s="40"/>
      <c r="C749" s="24"/>
      <c r="D749" s="12" t="s">
        <v>320</v>
      </c>
      <c r="E749" s="24" t="s">
        <v>13</v>
      </c>
      <c r="F749" s="25">
        <v>1020.94</v>
      </c>
      <c r="G749" s="26"/>
      <c r="H749" s="66"/>
      <c r="J749" s="124"/>
      <c r="K749" s="124"/>
      <c r="L749" s="124"/>
      <c r="M749" s="124"/>
      <c r="N749" s="124"/>
      <c r="O749" s="124"/>
      <c r="P749" s="124"/>
      <c r="Q749" s="124"/>
      <c r="R749" s="124"/>
      <c r="S749" s="124"/>
    </row>
    <row r="750" spans="1:19" s="157" customFormat="1" ht="12.75">
      <c r="A750" s="218"/>
      <c r="B750" s="219"/>
      <c r="C750" s="220" t="s">
        <v>314</v>
      </c>
      <c r="D750" s="241" t="s">
        <v>333</v>
      </c>
      <c r="E750" s="241"/>
      <c r="F750" s="241"/>
      <c r="G750" s="241"/>
      <c r="H750" s="242"/>
      <c r="J750" s="158"/>
      <c r="K750" s="158"/>
      <c r="L750" s="158"/>
      <c r="M750" s="158"/>
      <c r="N750" s="158"/>
      <c r="O750" s="158"/>
      <c r="P750" s="158"/>
      <c r="Q750" s="158"/>
      <c r="R750" s="158"/>
      <c r="S750" s="158"/>
    </row>
    <row r="751" spans="1:19" s="157" customFormat="1" ht="12.75">
      <c r="A751" s="210">
        <f t="shared" ref="A751:A754" si="20">IF(B751=0,MAX(A745:A750)+1," ")</f>
        <v>217</v>
      </c>
      <c r="B751" s="211"/>
      <c r="C751" s="212"/>
      <c r="D751" s="213" t="s">
        <v>317</v>
      </c>
      <c r="E751" s="212" t="s">
        <v>13</v>
      </c>
      <c r="F751" s="214">
        <v>137.47</v>
      </c>
      <c r="G751" s="221"/>
      <c r="H751" s="222"/>
      <c r="J751" s="158"/>
      <c r="K751" s="158"/>
      <c r="L751" s="158"/>
      <c r="M751" s="158"/>
      <c r="N751" s="158"/>
      <c r="O751" s="158"/>
      <c r="P751" s="158"/>
      <c r="Q751" s="158"/>
      <c r="R751" s="158"/>
      <c r="S751" s="158"/>
    </row>
    <row r="752" spans="1:19" s="157" customFormat="1" ht="12.75">
      <c r="A752" s="210">
        <f t="shared" si="20"/>
        <v>218</v>
      </c>
      <c r="B752" s="211"/>
      <c r="C752" s="212"/>
      <c r="D752" s="213" t="s">
        <v>318</v>
      </c>
      <c r="E752" s="212" t="s">
        <v>18</v>
      </c>
      <c r="F752" s="214">
        <v>27.49</v>
      </c>
      <c r="G752" s="221"/>
      <c r="H752" s="222"/>
      <c r="J752" s="158"/>
      <c r="K752" s="158"/>
      <c r="L752" s="158"/>
      <c r="M752" s="158"/>
      <c r="N752" s="158"/>
      <c r="O752" s="158"/>
      <c r="P752" s="158"/>
      <c r="Q752" s="158"/>
      <c r="R752" s="158"/>
      <c r="S752" s="158"/>
    </row>
    <row r="753" spans="1:19" s="157" customFormat="1" ht="12.75">
      <c r="A753" s="210">
        <f t="shared" si="20"/>
        <v>219</v>
      </c>
      <c r="B753" s="211"/>
      <c r="C753" s="212"/>
      <c r="D753" s="213" t="s">
        <v>322</v>
      </c>
      <c r="E753" s="212" t="s">
        <v>13</v>
      </c>
      <c r="F753" s="214">
        <v>164.97</v>
      </c>
      <c r="G753" s="221"/>
      <c r="H753" s="222"/>
      <c r="J753" s="158"/>
      <c r="K753" s="158"/>
      <c r="L753" s="158"/>
      <c r="M753" s="158"/>
      <c r="N753" s="158"/>
      <c r="O753" s="158"/>
      <c r="P753" s="158"/>
      <c r="Q753" s="158"/>
      <c r="R753" s="158"/>
      <c r="S753" s="158"/>
    </row>
    <row r="754" spans="1:19" s="157" customFormat="1" ht="12.75">
      <c r="A754" s="210">
        <f t="shared" si="20"/>
        <v>220</v>
      </c>
      <c r="B754" s="211"/>
      <c r="C754" s="212"/>
      <c r="D754" s="213" t="s">
        <v>320</v>
      </c>
      <c r="E754" s="212" t="s">
        <v>13</v>
      </c>
      <c r="F754" s="214">
        <v>430.8</v>
      </c>
      <c r="G754" s="221"/>
      <c r="H754" s="222"/>
      <c r="J754" s="158"/>
      <c r="K754" s="158"/>
      <c r="L754" s="158"/>
      <c r="M754" s="158"/>
      <c r="N754" s="158"/>
      <c r="O754" s="158"/>
      <c r="P754" s="158"/>
      <c r="Q754" s="158"/>
      <c r="R754" s="158"/>
      <c r="S754" s="158"/>
    </row>
    <row r="755" spans="1:19" s="100" customFormat="1" ht="12.75">
      <c r="A755" s="117"/>
      <c r="B755" s="22"/>
      <c r="C755" s="94" t="s">
        <v>314</v>
      </c>
      <c r="D755" s="234" t="s">
        <v>459</v>
      </c>
      <c r="E755" s="234"/>
      <c r="F755" s="234"/>
      <c r="G755" s="234"/>
      <c r="H755" s="235"/>
      <c r="J755" s="124"/>
      <c r="K755" s="124"/>
      <c r="L755" s="124"/>
      <c r="M755" s="124"/>
      <c r="N755" s="124"/>
      <c r="O755" s="124"/>
      <c r="P755" s="124"/>
      <c r="Q755" s="124"/>
      <c r="R755" s="124"/>
      <c r="S755" s="124"/>
    </row>
    <row r="756" spans="1:19" s="100" customFormat="1" ht="12.75">
      <c r="A756" s="118">
        <f t="shared" ref="A756:A759" si="21">IF(B756=0,MAX(A750:A755)+1," ")</f>
        <v>221</v>
      </c>
      <c r="B756" s="40"/>
      <c r="C756" s="24"/>
      <c r="D756" s="12" t="s">
        <v>317</v>
      </c>
      <c r="E756" s="24" t="s">
        <v>13</v>
      </c>
      <c r="F756" s="25">
        <v>196.62</v>
      </c>
      <c r="G756" s="26"/>
      <c r="H756" s="66"/>
      <c r="J756" s="124"/>
      <c r="K756" s="124"/>
      <c r="L756" s="124"/>
      <c r="M756" s="124"/>
      <c r="N756" s="124"/>
      <c r="O756" s="124"/>
      <c r="P756" s="124"/>
      <c r="Q756" s="124"/>
      <c r="R756" s="124"/>
      <c r="S756" s="124"/>
    </row>
    <row r="757" spans="1:19" s="100" customFormat="1" ht="12.75">
      <c r="A757" s="118">
        <f t="shared" si="21"/>
        <v>222</v>
      </c>
      <c r="B757" s="40"/>
      <c r="C757" s="24"/>
      <c r="D757" s="12" t="s">
        <v>318</v>
      </c>
      <c r="E757" s="24" t="s">
        <v>18</v>
      </c>
      <c r="F757" s="25">
        <v>39.32</v>
      </c>
      <c r="G757" s="26"/>
      <c r="H757" s="66"/>
      <c r="J757" s="124"/>
      <c r="K757" s="124"/>
      <c r="L757" s="124"/>
      <c r="M757" s="124"/>
      <c r="N757" s="124"/>
      <c r="O757" s="124"/>
      <c r="P757" s="124"/>
      <c r="Q757" s="124"/>
      <c r="R757" s="124"/>
      <c r="S757" s="124"/>
    </row>
    <row r="758" spans="1:19" s="100" customFormat="1" ht="12.75">
      <c r="A758" s="118">
        <f t="shared" si="21"/>
        <v>223</v>
      </c>
      <c r="B758" s="40"/>
      <c r="C758" s="24"/>
      <c r="D758" s="12" t="s">
        <v>322</v>
      </c>
      <c r="E758" s="24" t="s">
        <v>13</v>
      </c>
      <c r="F758" s="25">
        <v>235.95</v>
      </c>
      <c r="G758" s="26"/>
      <c r="H758" s="66"/>
      <c r="J758" s="124"/>
      <c r="K758" s="124"/>
      <c r="L758" s="124"/>
      <c r="M758" s="124"/>
      <c r="N758" s="124"/>
      <c r="O758" s="124"/>
      <c r="P758" s="124"/>
      <c r="Q758" s="124"/>
      <c r="R758" s="124"/>
      <c r="S758" s="124"/>
    </row>
    <row r="759" spans="1:19" s="100" customFormat="1" ht="12.75">
      <c r="A759" s="118">
        <f t="shared" si="21"/>
        <v>224</v>
      </c>
      <c r="B759" s="40"/>
      <c r="C759" s="24"/>
      <c r="D759" s="12" t="s">
        <v>320</v>
      </c>
      <c r="E759" s="24" t="s">
        <v>13</v>
      </c>
      <c r="F759" s="25">
        <v>353.8</v>
      </c>
      <c r="G759" s="26"/>
      <c r="H759" s="66"/>
      <c r="J759" s="124"/>
      <c r="K759" s="124"/>
      <c r="L759" s="124"/>
      <c r="M759" s="124"/>
      <c r="N759" s="124"/>
      <c r="O759" s="124"/>
      <c r="P759" s="124"/>
      <c r="Q759" s="124"/>
      <c r="R759" s="124"/>
      <c r="S759" s="124"/>
    </row>
    <row r="760" spans="1:19" s="100" customFormat="1" ht="12.75">
      <c r="A760" s="117"/>
      <c r="B760" s="22"/>
      <c r="C760" s="94" t="s">
        <v>314</v>
      </c>
      <c r="D760" s="234" t="s">
        <v>460</v>
      </c>
      <c r="E760" s="234"/>
      <c r="F760" s="234"/>
      <c r="G760" s="234"/>
      <c r="H760" s="235"/>
      <c r="J760" s="124"/>
      <c r="K760" s="124"/>
      <c r="L760" s="124"/>
      <c r="M760" s="124"/>
      <c r="N760" s="124"/>
      <c r="O760" s="124"/>
      <c r="P760" s="124"/>
      <c r="Q760" s="124"/>
      <c r="R760" s="124"/>
      <c r="S760" s="124"/>
    </row>
    <row r="761" spans="1:19" s="100" customFormat="1" ht="12.75">
      <c r="A761" s="118">
        <f t="shared" ref="A761:A764" si="22">IF(B761=0,MAX(A755:A760)+1," ")</f>
        <v>225</v>
      </c>
      <c r="B761" s="40"/>
      <c r="C761" s="24"/>
      <c r="D761" s="12" t="s">
        <v>317</v>
      </c>
      <c r="E761" s="24" t="s">
        <v>13</v>
      </c>
      <c r="F761" s="25">
        <v>184.69</v>
      </c>
      <c r="G761" s="26"/>
      <c r="H761" s="66"/>
      <c r="J761" s="124"/>
      <c r="K761" s="124"/>
      <c r="L761" s="124"/>
      <c r="M761" s="124"/>
      <c r="N761" s="124"/>
      <c r="O761" s="124"/>
      <c r="P761" s="124"/>
      <c r="Q761" s="124"/>
      <c r="R761" s="124"/>
      <c r="S761" s="124"/>
    </row>
    <row r="762" spans="1:19" s="100" customFormat="1" ht="12.75">
      <c r="A762" s="118">
        <f t="shared" si="22"/>
        <v>226</v>
      </c>
      <c r="B762" s="40"/>
      <c r="C762" s="24"/>
      <c r="D762" s="12" t="s">
        <v>318</v>
      </c>
      <c r="E762" s="24" t="s">
        <v>18</v>
      </c>
      <c r="F762" s="25">
        <v>36.94</v>
      </c>
      <c r="G762" s="26"/>
      <c r="H762" s="66"/>
      <c r="J762" s="124"/>
      <c r="K762" s="124"/>
      <c r="L762" s="124"/>
      <c r="M762" s="124"/>
      <c r="N762" s="124"/>
      <c r="O762" s="124"/>
      <c r="P762" s="124"/>
      <c r="Q762" s="124"/>
      <c r="R762" s="124"/>
      <c r="S762" s="124"/>
    </row>
    <row r="763" spans="1:19" s="100" customFormat="1" ht="12.75">
      <c r="A763" s="118">
        <f t="shared" si="22"/>
        <v>227</v>
      </c>
      <c r="B763" s="40"/>
      <c r="C763" s="24"/>
      <c r="D763" s="12" t="s">
        <v>322</v>
      </c>
      <c r="E763" s="24" t="s">
        <v>13</v>
      </c>
      <c r="F763" s="25">
        <v>221.62</v>
      </c>
      <c r="G763" s="26"/>
      <c r="H763" s="66"/>
      <c r="J763" s="124"/>
      <c r="K763" s="124"/>
      <c r="L763" s="124"/>
      <c r="M763" s="124"/>
      <c r="N763" s="124"/>
      <c r="O763" s="124"/>
      <c r="P763" s="124"/>
      <c r="Q763" s="124"/>
      <c r="R763" s="124"/>
      <c r="S763" s="124"/>
    </row>
    <row r="764" spans="1:19" s="100" customFormat="1" ht="12.75">
      <c r="A764" s="118">
        <f t="shared" si="22"/>
        <v>228</v>
      </c>
      <c r="B764" s="40"/>
      <c r="C764" s="24"/>
      <c r="D764" s="12" t="s">
        <v>320</v>
      </c>
      <c r="E764" s="24" t="s">
        <v>13</v>
      </c>
      <c r="F764" s="25">
        <v>324.92</v>
      </c>
      <c r="G764" s="26"/>
      <c r="H764" s="66"/>
      <c r="J764" s="124"/>
      <c r="K764" s="124"/>
      <c r="L764" s="124"/>
      <c r="M764" s="124"/>
      <c r="N764" s="124"/>
      <c r="O764" s="124"/>
      <c r="P764" s="124"/>
      <c r="Q764" s="124"/>
      <c r="R764" s="124"/>
      <c r="S764" s="124"/>
    </row>
    <row r="765" spans="1:19" s="100" customFormat="1" ht="12.75">
      <c r="A765" s="117"/>
      <c r="B765" s="22"/>
      <c r="C765" s="94" t="s">
        <v>314</v>
      </c>
      <c r="D765" s="234" t="s">
        <v>461</v>
      </c>
      <c r="E765" s="234"/>
      <c r="F765" s="234"/>
      <c r="G765" s="234"/>
      <c r="H765" s="235"/>
      <c r="J765" s="124"/>
      <c r="K765" s="124"/>
      <c r="L765" s="124"/>
      <c r="M765" s="124"/>
      <c r="N765" s="124"/>
      <c r="O765" s="124"/>
      <c r="P765" s="124"/>
      <c r="Q765" s="124"/>
      <c r="R765" s="124"/>
      <c r="S765" s="124"/>
    </row>
    <row r="766" spans="1:19" s="100" customFormat="1" ht="12.75">
      <c r="A766" s="118">
        <f t="shared" ref="A766:A769" si="23">IF(B766=0,MAX(A760:A765)+1," ")</f>
        <v>229</v>
      </c>
      <c r="B766" s="40"/>
      <c r="C766" s="24"/>
      <c r="D766" s="12" t="s">
        <v>317</v>
      </c>
      <c r="E766" s="24" t="s">
        <v>13</v>
      </c>
      <c r="F766" s="25">
        <v>77.48</v>
      </c>
      <c r="G766" s="26"/>
      <c r="H766" s="66"/>
      <c r="J766" s="124"/>
      <c r="K766" s="124"/>
      <c r="L766" s="124"/>
      <c r="M766" s="124"/>
      <c r="N766" s="124"/>
      <c r="O766" s="124"/>
      <c r="P766" s="124"/>
      <c r="Q766" s="124"/>
      <c r="R766" s="124"/>
      <c r="S766" s="124"/>
    </row>
    <row r="767" spans="1:19" s="100" customFormat="1" ht="12.75">
      <c r="A767" s="118">
        <f t="shared" si="23"/>
        <v>230</v>
      </c>
      <c r="B767" s="40"/>
      <c r="C767" s="24"/>
      <c r="D767" s="12" t="s">
        <v>318</v>
      </c>
      <c r="E767" s="24" t="s">
        <v>18</v>
      </c>
      <c r="F767" s="25">
        <v>15.5</v>
      </c>
      <c r="G767" s="26"/>
      <c r="H767" s="66"/>
      <c r="J767" s="124"/>
      <c r="K767" s="124"/>
      <c r="L767" s="124"/>
      <c r="M767" s="124"/>
      <c r="N767" s="124"/>
      <c r="O767" s="124"/>
      <c r="P767" s="124"/>
      <c r="Q767" s="124"/>
      <c r="R767" s="124"/>
      <c r="S767" s="124"/>
    </row>
    <row r="768" spans="1:19" s="100" customFormat="1" ht="12.75">
      <c r="A768" s="118">
        <f t="shared" si="23"/>
        <v>231</v>
      </c>
      <c r="B768" s="40"/>
      <c r="C768" s="24"/>
      <c r="D768" s="12" t="s">
        <v>322</v>
      </c>
      <c r="E768" s="24" t="s">
        <v>13</v>
      </c>
      <c r="F768" s="25">
        <v>92.98</v>
      </c>
      <c r="G768" s="26"/>
      <c r="H768" s="66"/>
      <c r="J768" s="124"/>
      <c r="K768" s="124"/>
      <c r="L768" s="124"/>
      <c r="M768" s="124"/>
      <c r="N768" s="124"/>
      <c r="O768" s="124"/>
      <c r="P768" s="124"/>
      <c r="Q768" s="124"/>
      <c r="R768" s="124"/>
      <c r="S768" s="124"/>
    </row>
    <row r="769" spans="1:19" s="100" customFormat="1" ht="12.75">
      <c r="A769" s="118">
        <f t="shared" si="23"/>
        <v>232</v>
      </c>
      <c r="B769" s="40"/>
      <c r="C769" s="24"/>
      <c r="D769" s="12" t="s">
        <v>320</v>
      </c>
      <c r="E769" s="24" t="s">
        <v>13</v>
      </c>
      <c r="F769" s="25">
        <v>371.48</v>
      </c>
      <c r="G769" s="26"/>
      <c r="H769" s="66"/>
      <c r="J769" s="124"/>
      <c r="K769" s="124"/>
      <c r="L769" s="124"/>
      <c r="M769" s="124"/>
      <c r="N769" s="124"/>
      <c r="O769" s="124"/>
      <c r="P769" s="124"/>
      <c r="Q769" s="124"/>
      <c r="R769" s="124"/>
      <c r="S769" s="124"/>
    </row>
    <row r="770" spans="1:19" s="100" customFormat="1" ht="12.75">
      <c r="A770" s="117"/>
      <c r="B770" s="22"/>
      <c r="C770" s="94" t="s">
        <v>314</v>
      </c>
      <c r="D770" s="133" t="s">
        <v>462</v>
      </c>
      <c r="E770" s="133"/>
      <c r="F770" s="133"/>
      <c r="G770" s="133"/>
      <c r="H770" s="134"/>
      <c r="J770" s="124"/>
      <c r="K770" s="124"/>
      <c r="L770" s="124"/>
      <c r="M770" s="124"/>
      <c r="N770" s="124"/>
      <c r="O770" s="124"/>
      <c r="P770" s="124"/>
      <c r="Q770" s="124"/>
      <c r="R770" s="124"/>
      <c r="S770" s="124"/>
    </row>
    <row r="771" spans="1:19" s="100" customFormat="1" ht="12.75">
      <c r="A771" s="118">
        <f t="shared" ref="A771:A774" si="24">IF(B771=0,MAX(A765:A770)+1," ")</f>
        <v>233</v>
      </c>
      <c r="B771" s="40"/>
      <c r="C771" s="24"/>
      <c r="D771" s="12" t="s">
        <v>317</v>
      </c>
      <c r="E771" s="24" t="s">
        <v>13</v>
      </c>
      <c r="F771" s="25">
        <v>77.489999999999995</v>
      </c>
      <c r="G771" s="26"/>
      <c r="H771" s="66"/>
      <c r="J771" s="124"/>
      <c r="K771" s="124"/>
      <c r="L771" s="124"/>
      <c r="M771" s="124"/>
      <c r="N771" s="124"/>
      <c r="O771" s="124"/>
      <c r="P771" s="124"/>
      <c r="Q771" s="124"/>
      <c r="R771" s="124"/>
      <c r="S771" s="124"/>
    </row>
    <row r="772" spans="1:19" s="100" customFormat="1" ht="12.75">
      <c r="A772" s="118">
        <f t="shared" si="24"/>
        <v>234</v>
      </c>
      <c r="B772" s="40"/>
      <c r="C772" s="24"/>
      <c r="D772" s="12" t="s">
        <v>318</v>
      </c>
      <c r="E772" s="24" t="s">
        <v>18</v>
      </c>
      <c r="F772" s="25">
        <v>15.5</v>
      </c>
      <c r="G772" s="26"/>
      <c r="H772" s="66"/>
      <c r="J772" s="124"/>
      <c r="K772" s="124"/>
      <c r="L772" s="124"/>
      <c r="M772" s="124"/>
      <c r="N772" s="124"/>
      <c r="O772" s="124"/>
      <c r="P772" s="124"/>
      <c r="Q772" s="124"/>
      <c r="R772" s="124"/>
      <c r="S772" s="124"/>
    </row>
    <row r="773" spans="1:19" s="100" customFormat="1" ht="12.75">
      <c r="A773" s="118">
        <f t="shared" si="24"/>
        <v>235</v>
      </c>
      <c r="B773" s="40"/>
      <c r="C773" s="24"/>
      <c r="D773" s="12" t="s">
        <v>322</v>
      </c>
      <c r="E773" s="24" t="s">
        <v>13</v>
      </c>
      <c r="F773" s="25">
        <v>92.99</v>
      </c>
      <c r="G773" s="26"/>
      <c r="H773" s="66"/>
      <c r="J773" s="124"/>
      <c r="K773" s="124"/>
      <c r="L773" s="124"/>
      <c r="M773" s="124"/>
      <c r="N773" s="124"/>
      <c r="O773" s="124"/>
      <c r="P773" s="124"/>
      <c r="Q773" s="124"/>
      <c r="R773" s="124"/>
      <c r="S773" s="124"/>
    </row>
    <row r="774" spans="1:19" s="100" customFormat="1" ht="12.75">
      <c r="A774" s="118">
        <f t="shared" si="24"/>
        <v>236</v>
      </c>
      <c r="B774" s="40"/>
      <c r="C774" s="24"/>
      <c r="D774" s="12" t="s">
        <v>320</v>
      </c>
      <c r="E774" s="24" t="s">
        <v>13</v>
      </c>
      <c r="F774" s="25">
        <v>389.96</v>
      </c>
      <c r="G774" s="26"/>
      <c r="H774" s="66"/>
      <c r="J774" s="124"/>
      <c r="K774" s="124"/>
      <c r="L774" s="124"/>
      <c r="M774" s="124"/>
      <c r="N774" s="124"/>
      <c r="O774" s="124"/>
      <c r="P774" s="124"/>
      <c r="Q774" s="124"/>
      <c r="R774" s="124"/>
      <c r="S774" s="124"/>
    </row>
    <row r="775" spans="1:19" s="100" customFormat="1" ht="12.75">
      <c r="A775" s="218"/>
      <c r="B775" s="219"/>
      <c r="C775" s="220" t="s">
        <v>314</v>
      </c>
      <c r="D775" s="223" t="s">
        <v>334</v>
      </c>
      <c r="E775" s="223"/>
      <c r="F775" s="223"/>
      <c r="G775" s="133"/>
      <c r="H775" s="134"/>
      <c r="J775" s="124"/>
      <c r="K775" s="124"/>
      <c r="L775" s="124"/>
      <c r="M775" s="124"/>
      <c r="N775" s="124"/>
      <c r="O775" s="124"/>
      <c r="P775" s="124"/>
      <c r="Q775" s="124"/>
      <c r="R775" s="124"/>
      <c r="S775" s="124"/>
    </row>
    <row r="776" spans="1:19" s="100" customFormat="1" ht="12.75">
      <c r="A776" s="210">
        <f t="shared" ref="A776:A779" si="25">IF(B776=0,MAX(A770:A775)+1," ")</f>
        <v>237</v>
      </c>
      <c r="B776" s="211"/>
      <c r="C776" s="212"/>
      <c r="D776" s="213" t="s">
        <v>317</v>
      </c>
      <c r="E776" s="212" t="s">
        <v>13</v>
      </c>
      <c r="F776" s="214">
        <v>53.16</v>
      </c>
      <c r="G776" s="26"/>
      <c r="H776" s="66"/>
      <c r="J776" s="124"/>
      <c r="K776" s="124"/>
      <c r="L776" s="124"/>
      <c r="M776" s="124"/>
      <c r="N776" s="124"/>
      <c r="O776" s="124"/>
      <c r="P776" s="124"/>
      <c r="Q776" s="124"/>
      <c r="R776" s="124"/>
      <c r="S776" s="124"/>
    </row>
    <row r="777" spans="1:19" s="100" customFormat="1" ht="12.75">
      <c r="A777" s="210">
        <f t="shared" si="25"/>
        <v>238</v>
      </c>
      <c r="B777" s="211"/>
      <c r="C777" s="212"/>
      <c r="D777" s="213" t="s">
        <v>318</v>
      </c>
      <c r="E777" s="212" t="s">
        <v>18</v>
      </c>
      <c r="F777" s="214">
        <v>10.63</v>
      </c>
      <c r="G777" s="26"/>
      <c r="H777" s="66"/>
      <c r="J777" s="124"/>
      <c r="K777" s="124"/>
      <c r="L777" s="124"/>
      <c r="M777" s="124"/>
      <c r="N777" s="124"/>
      <c r="O777" s="124"/>
      <c r="P777" s="124"/>
      <c r="Q777" s="124"/>
      <c r="R777" s="124"/>
      <c r="S777" s="124"/>
    </row>
    <row r="778" spans="1:19" s="100" customFormat="1" ht="12.75">
      <c r="A778" s="210">
        <f t="shared" si="25"/>
        <v>239</v>
      </c>
      <c r="B778" s="211"/>
      <c r="C778" s="212"/>
      <c r="D778" s="213" t="s">
        <v>322</v>
      </c>
      <c r="E778" s="212" t="s">
        <v>13</v>
      </c>
      <c r="F778" s="214">
        <v>63.8</v>
      </c>
      <c r="G778" s="26"/>
      <c r="H778" s="66"/>
      <c r="J778" s="124"/>
      <c r="K778" s="124"/>
      <c r="L778" s="124"/>
      <c r="M778" s="124"/>
      <c r="N778" s="124"/>
      <c r="O778" s="124"/>
      <c r="P778" s="124"/>
      <c r="Q778" s="124"/>
      <c r="R778" s="124"/>
      <c r="S778" s="124"/>
    </row>
    <row r="779" spans="1:19" s="100" customFormat="1" ht="12.75">
      <c r="A779" s="210">
        <f t="shared" si="25"/>
        <v>240</v>
      </c>
      <c r="B779" s="211"/>
      <c r="C779" s="212"/>
      <c r="D779" s="213" t="s">
        <v>320</v>
      </c>
      <c r="E779" s="212" t="s">
        <v>13</v>
      </c>
      <c r="F779" s="214">
        <v>282.44</v>
      </c>
      <c r="G779" s="26"/>
      <c r="H779" s="66"/>
      <c r="J779" s="124"/>
      <c r="K779" s="124"/>
      <c r="L779" s="124"/>
      <c r="M779" s="124"/>
      <c r="N779" s="124"/>
      <c r="O779" s="124"/>
      <c r="P779" s="124"/>
      <c r="Q779" s="124"/>
      <c r="R779" s="124"/>
      <c r="S779" s="124"/>
    </row>
    <row r="780" spans="1:19" s="100" customFormat="1" ht="12.75">
      <c r="A780" s="218"/>
      <c r="B780" s="219"/>
      <c r="C780" s="220" t="s">
        <v>314</v>
      </c>
      <c r="D780" s="223" t="s">
        <v>335</v>
      </c>
      <c r="E780" s="223"/>
      <c r="F780" s="223"/>
      <c r="G780" s="133"/>
      <c r="H780" s="134"/>
      <c r="J780" s="124"/>
      <c r="K780" s="124"/>
      <c r="L780" s="124"/>
      <c r="M780" s="124"/>
      <c r="N780" s="124"/>
      <c r="O780" s="124"/>
      <c r="P780" s="124"/>
      <c r="Q780" s="124"/>
      <c r="R780" s="124"/>
      <c r="S780" s="124"/>
    </row>
    <row r="781" spans="1:19" s="100" customFormat="1" ht="12.75">
      <c r="A781" s="210">
        <f t="shared" ref="A781:A784" si="26">IF(B781=0,MAX(A775:A780)+1," ")</f>
        <v>241</v>
      </c>
      <c r="B781" s="211"/>
      <c r="C781" s="212"/>
      <c r="D781" s="213" t="s">
        <v>317</v>
      </c>
      <c r="E781" s="212" t="s">
        <v>13</v>
      </c>
      <c r="F781" s="214">
        <v>219.94</v>
      </c>
      <c r="G781" s="26"/>
      <c r="H781" s="66"/>
      <c r="J781" s="124"/>
      <c r="K781" s="124"/>
      <c r="L781" s="124"/>
      <c r="M781" s="124"/>
      <c r="N781" s="124"/>
      <c r="O781" s="124"/>
      <c r="P781" s="124"/>
      <c r="Q781" s="124"/>
      <c r="R781" s="124"/>
      <c r="S781" s="124"/>
    </row>
    <row r="782" spans="1:19" s="100" customFormat="1" ht="12.75">
      <c r="A782" s="210">
        <f t="shared" si="26"/>
        <v>242</v>
      </c>
      <c r="B782" s="211"/>
      <c r="C782" s="212"/>
      <c r="D782" s="213" t="s">
        <v>318</v>
      </c>
      <c r="E782" s="212" t="s">
        <v>18</v>
      </c>
      <c r="F782" s="214">
        <v>43.99</v>
      </c>
      <c r="G782" s="26"/>
      <c r="H782" s="66"/>
      <c r="J782" s="124"/>
      <c r="K782" s="124"/>
      <c r="L782" s="124"/>
      <c r="M782" s="124"/>
      <c r="N782" s="124"/>
      <c r="O782" s="124"/>
      <c r="P782" s="124"/>
      <c r="Q782" s="124"/>
      <c r="R782" s="124"/>
      <c r="S782" s="124"/>
    </row>
    <row r="783" spans="1:19" s="100" customFormat="1" ht="12.75">
      <c r="A783" s="210">
        <f t="shared" si="26"/>
        <v>243</v>
      </c>
      <c r="B783" s="211"/>
      <c r="C783" s="212"/>
      <c r="D783" s="213" t="s">
        <v>322</v>
      </c>
      <c r="E783" s="212" t="s">
        <v>13</v>
      </c>
      <c r="F783" s="214">
        <v>263.93</v>
      </c>
      <c r="G783" s="26"/>
      <c r="H783" s="66"/>
      <c r="J783" s="124"/>
      <c r="K783" s="124"/>
      <c r="L783" s="124"/>
      <c r="M783" s="124"/>
      <c r="N783" s="124"/>
      <c r="O783" s="124"/>
      <c r="P783" s="124"/>
      <c r="Q783" s="124"/>
      <c r="R783" s="124"/>
      <c r="S783" s="124"/>
    </row>
    <row r="784" spans="1:19" s="100" customFormat="1" ht="12.75">
      <c r="A784" s="210">
        <f t="shared" si="26"/>
        <v>244</v>
      </c>
      <c r="B784" s="211"/>
      <c r="C784" s="212"/>
      <c r="D784" s="213" t="s">
        <v>320</v>
      </c>
      <c r="E784" s="212" t="s">
        <v>13</v>
      </c>
      <c r="F784" s="214">
        <v>868.61</v>
      </c>
      <c r="G784" s="26"/>
      <c r="H784" s="66"/>
      <c r="J784" s="124"/>
      <c r="K784" s="124"/>
      <c r="L784" s="124"/>
      <c r="M784" s="124"/>
      <c r="N784" s="124"/>
      <c r="O784" s="124"/>
      <c r="P784" s="124"/>
      <c r="Q784" s="124"/>
      <c r="R784" s="124"/>
      <c r="S784" s="124"/>
    </row>
    <row r="785" spans="1:19" s="100" customFormat="1" ht="12.75">
      <c r="A785" s="218"/>
      <c r="B785" s="219"/>
      <c r="C785" s="220" t="s">
        <v>314</v>
      </c>
      <c r="D785" s="223" t="s">
        <v>336</v>
      </c>
      <c r="E785" s="223"/>
      <c r="F785" s="223"/>
      <c r="G785" s="133"/>
      <c r="H785" s="134"/>
      <c r="J785" s="124"/>
      <c r="K785" s="124"/>
      <c r="L785" s="124"/>
      <c r="M785" s="124"/>
      <c r="N785" s="124"/>
      <c r="O785" s="124"/>
      <c r="P785" s="124"/>
      <c r="Q785" s="124"/>
      <c r="R785" s="124"/>
      <c r="S785" s="124"/>
    </row>
    <row r="786" spans="1:19" s="100" customFormat="1" ht="12.75">
      <c r="A786" s="210">
        <f t="shared" ref="A786:A789" si="27">IF(B786=0,MAX(A780:A785)+1," ")</f>
        <v>245</v>
      </c>
      <c r="B786" s="211"/>
      <c r="C786" s="212"/>
      <c r="D786" s="213" t="s">
        <v>317</v>
      </c>
      <c r="E786" s="212" t="s">
        <v>13</v>
      </c>
      <c r="F786" s="214">
        <v>146.9</v>
      </c>
      <c r="G786" s="26"/>
      <c r="H786" s="66"/>
      <c r="J786" s="124"/>
      <c r="K786" s="124"/>
      <c r="L786" s="124"/>
      <c r="M786" s="124"/>
      <c r="N786" s="124"/>
      <c r="O786" s="124"/>
      <c r="P786" s="124"/>
      <c r="Q786" s="124"/>
      <c r="R786" s="124"/>
      <c r="S786" s="124"/>
    </row>
    <row r="787" spans="1:19" s="100" customFormat="1" ht="12.75">
      <c r="A787" s="210">
        <f t="shared" si="27"/>
        <v>246</v>
      </c>
      <c r="B787" s="211"/>
      <c r="C787" s="212"/>
      <c r="D787" s="213" t="s">
        <v>318</v>
      </c>
      <c r="E787" s="212" t="s">
        <v>18</v>
      </c>
      <c r="F787" s="214">
        <v>29.38</v>
      </c>
      <c r="G787" s="26"/>
      <c r="H787" s="66"/>
      <c r="J787" s="124"/>
      <c r="K787" s="124"/>
      <c r="L787" s="124"/>
      <c r="M787" s="124"/>
      <c r="N787" s="124"/>
      <c r="O787" s="124"/>
      <c r="P787" s="124"/>
      <c r="Q787" s="124"/>
      <c r="R787" s="124"/>
      <c r="S787" s="124"/>
    </row>
    <row r="788" spans="1:19" s="100" customFormat="1" ht="12.75">
      <c r="A788" s="210">
        <f t="shared" si="27"/>
        <v>247</v>
      </c>
      <c r="B788" s="211"/>
      <c r="C788" s="212"/>
      <c r="D788" s="213" t="s">
        <v>322</v>
      </c>
      <c r="E788" s="212" t="s">
        <v>13</v>
      </c>
      <c r="F788" s="214">
        <v>176.28</v>
      </c>
      <c r="G788" s="26"/>
      <c r="H788" s="66"/>
      <c r="J788" s="124"/>
      <c r="K788" s="124"/>
      <c r="L788" s="124"/>
      <c r="M788" s="124"/>
      <c r="N788" s="124"/>
      <c r="O788" s="124"/>
      <c r="P788" s="124"/>
      <c r="Q788" s="124"/>
      <c r="R788" s="124"/>
      <c r="S788" s="124"/>
    </row>
    <row r="789" spans="1:19" s="100" customFormat="1" ht="12.75">
      <c r="A789" s="210">
        <f t="shared" si="27"/>
        <v>248</v>
      </c>
      <c r="B789" s="211"/>
      <c r="C789" s="212"/>
      <c r="D789" s="213" t="s">
        <v>320</v>
      </c>
      <c r="E789" s="212" t="s">
        <v>13</v>
      </c>
      <c r="F789" s="214">
        <v>364.21</v>
      </c>
      <c r="G789" s="26"/>
      <c r="H789" s="66"/>
      <c r="J789" s="124"/>
      <c r="K789" s="124"/>
      <c r="L789" s="124"/>
      <c r="M789" s="124"/>
      <c r="N789" s="124"/>
      <c r="O789" s="124"/>
      <c r="P789" s="124"/>
      <c r="Q789" s="124"/>
      <c r="R789" s="124"/>
      <c r="S789" s="124"/>
    </row>
    <row r="790" spans="1:19" s="100" customFormat="1" ht="12.75">
      <c r="A790" s="218"/>
      <c r="B790" s="219"/>
      <c r="C790" s="220" t="s">
        <v>314</v>
      </c>
      <c r="D790" s="223" t="s">
        <v>337</v>
      </c>
      <c r="E790" s="223"/>
      <c r="F790" s="223"/>
      <c r="G790" s="133"/>
      <c r="H790" s="134"/>
      <c r="J790" s="124"/>
      <c r="K790" s="124"/>
      <c r="L790" s="124"/>
      <c r="M790" s="124"/>
      <c r="N790" s="124"/>
      <c r="O790" s="124"/>
      <c r="P790" s="124"/>
      <c r="Q790" s="124"/>
      <c r="R790" s="124"/>
      <c r="S790" s="124"/>
    </row>
    <row r="791" spans="1:19" s="100" customFormat="1" ht="12.75">
      <c r="A791" s="210">
        <f t="shared" ref="A791:A794" si="28">IF(B791=0,MAX(A785:A790)+1," ")</f>
        <v>249</v>
      </c>
      <c r="B791" s="211"/>
      <c r="C791" s="212"/>
      <c r="D791" s="213" t="s">
        <v>317</v>
      </c>
      <c r="E791" s="212" t="s">
        <v>13</v>
      </c>
      <c r="F791" s="214">
        <v>103.85</v>
      </c>
      <c r="G791" s="26"/>
      <c r="H791" s="66"/>
      <c r="J791" s="124"/>
      <c r="K791" s="124"/>
      <c r="L791" s="124"/>
      <c r="M791" s="124"/>
      <c r="N791" s="124"/>
      <c r="O791" s="124"/>
      <c r="P791" s="124"/>
      <c r="Q791" s="124"/>
      <c r="R791" s="124"/>
      <c r="S791" s="124"/>
    </row>
    <row r="792" spans="1:19" s="100" customFormat="1" ht="12.75">
      <c r="A792" s="210">
        <f t="shared" si="28"/>
        <v>250</v>
      </c>
      <c r="B792" s="211"/>
      <c r="C792" s="212"/>
      <c r="D792" s="213" t="s">
        <v>318</v>
      </c>
      <c r="E792" s="212" t="s">
        <v>18</v>
      </c>
      <c r="F792" s="214">
        <v>20.77</v>
      </c>
      <c r="G792" s="26"/>
      <c r="H792" s="66"/>
      <c r="J792" s="124"/>
      <c r="K792" s="124"/>
      <c r="L792" s="124"/>
      <c r="M792" s="124"/>
      <c r="N792" s="124"/>
      <c r="O792" s="124"/>
      <c r="P792" s="124"/>
      <c r="Q792" s="124"/>
      <c r="R792" s="124"/>
      <c r="S792" s="124"/>
    </row>
    <row r="793" spans="1:19" s="100" customFormat="1" ht="12.75">
      <c r="A793" s="210">
        <f t="shared" si="28"/>
        <v>251</v>
      </c>
      <c r="B793" s="211"/>
      <c r="C793" s="212"/>
      <c r="D793" s="213" t="s">
        <v>322</v>
      </c>
      <c r="E793" s="212" t="s">
        <v>13</v>
      </c>
      <c r="F793" s="214">
        <v>124.62</v>
      </c>
      <c r="G793" s="26"/>
      <c r="H793" s="66"/>
      <c r="J793" s="124"/>
      <c r="K793" s="124"/>
      <c r="L793" s="124"/>
      <c r="M793" s="124"/>
      <c r="N793" s="124"/>
      <c r="O793" s="124"/>
      <c r="P793" s="124"/>
      <c r="Q793" s="124"/>
      <c r="R793" s="124"/>
      <c r="S793" s="124"/>
    </row>
    <row r="794" spans="1:19" s="100" customFormat="1" ht="12.75">
      <c r="A794" s="210">
        <f t="shared" si="28"/>
        <v>252</v>
      </c>
      <c r="B794" s="211"/>
      <c r="C794" s="212"/>
      <c r="D794" s="213" t="s">
        <v>320</v>
      </c>
      <c r="E794" s="212" t="s">
        <v>13</v>
      </c>
      <c r="F794" s="214">
        <v>109.11</v>
      </c>
      <c r="G794" s="26"/>
      <c r="H794" s="66"/>
      <c r="J794" s="124"/>
      <c r="K794" s="124"/>
      <c r="L794" s="124"/>
      <c r="M794" s="124"/>
      <c r="N794" s="124"/>
      <c r="O794" s="124"/>
      <c r="P794" s="124"/>
      <c r="Q794" s="124"/>
      <c r="R794" s="124"/>
      <c r="S794" s="124"/>
    </row>
    <row r="795" spans="1:19" s="100" customFormat="1" ht="19.5">
      <c r="A795" s="127"/>
      <c r="B795" s="128"/>
      <c r="C795" s="129" t="s">
        <v>274</v>
      </c>
      <c r="D795" s="129"/>
      <c r="E795" s="128"/>
      <c r="F795" s="128"/>
      <c r="G795" s="128"/>
      <c r="H795" s="131"/>
      <c r="J795" s="124"/>
      <c r="K795" s="124"/>
      <c r="L795" s="124"/>
      <c r="M795" s="124"/>
      <c r="N795" s="124"/>
      <c r="O795" s="124"/>
      <c r="P795" s="124"/>
      <c r="Q795" s="124"/>
      <c r="R795" s="124"/>
      <c r="S795" s="124"/>
    </row>
    <row r="796" spans="1:19" s="100" customFormat="1" ht="12.75">
      <c r="A796" s="70"/>
      <c r="B796" s="15"/>
      <c r="C796" s="14" t="s">
        <v>338</v>
      </c>
      <c r="D796" s="47" t="s">
        <v>339</v>
      </c>
      <c r="E796" s="14"/>
      <c r="F796" s="15"/>
      <c r="G796" s="18"/>
      <c r="H796" s="75"/>
      <c r="J796" s="124"/>
      <c r="K796" s="124"/>
      <c r="L796" s="124"/>
      <c r="M796" s="124"/>
      <c r="N796" s="124"/>
      <c r="O796" s="124"/>
      <c r="P796" s="124"/>
      <c r="Q796" s="124"/>
      <c r="R796" s="124"/>
      <c r="S796" s="124"/>
    </row>
    <row r="797" spans="1:19" s="100" customFormat="1" ht="12.75">
      <c r="A797" s="117"/>
      <c r="B797" s="22"/>
      <c r="C797" s="94" t="s">
        <v>338</v>
      </c>
      <c r="D797" s="234" t="s">
        <v>463</v>
      </c>
      <c r="E797" s="234" t="s">
        <v>316</v>
      </c>
      <c r="F797" s="234"/>
      <c r="G797" s="234"/>
      <c r="H797" s="235"/>
      <c r="J797" s="124"/>
      <c r="K797" s="124"/>
      <c r="L797" s="124"/>
      <c r="M797" s="124"/>
      <c r="N797" s="124"/>
      <c r="O797" s="124"/>
      <c r="P797" s="124"/>
      <c r="Q797" s="124"/>
      <c r="R797" s="124"/>
      <c r="S797" s="124"/>
    </row>
    <row r="798" spans="1:19" s="100" customFormat="1" ht="63.75">
      <c r="A798" s="118">
        <f t="shared" ref="A798:A799" si="29">IF(B798=0,MAX(A792:A797)+1," ")</f>
        <v>253</v>
      </c>
      <c r="B798" s="40"/>
      <c r="C798" s="24" t="s">
        <v>341</v>
      </c>
      <c r="D798" s="12" t="s">
        <v>464</v>
      </c>
      <c r="E798" s="24" t="s">
        <v>15</v>
      </c>
      <c r="F798" s="25">
        <v>37</v>
      </c>
      <c r="G798" s="26"/>
      <c r="H798" s="66"/>
      <c r="J798" s="124"/>
      <c r="K798" s="124"/>
      <c r="L798" s="124"/>
      <c r="M798" s="124"/>
      <c r="N798" s="124"/>
      <c r="O798" s="124"/>
      <c r="P798" s="124"/>
      <c r="Q798" s="124"/>
      <c r="R798" s="124"/>
      <c r="S798" s="124"/>
    </row>
    <row r="799" spans="1:19" s="100" customFormat="1" ht="63.75">
      <c r="A799" s="118">
        <f t="shared" si="29"/>
        <v>254</v>
      </c>
      <c r="B799" s="40"/>
      <c r="C799" s="24" t="s">
        <v>343</v>
      </c>
      <c r="D799" s="12" t="s">
        <v>464</v>
      </c>
      <c r="E799" s="24" t="s">
        <v>15</v>
      </c>
      <c r="F799" s="25">
        <v>9</v>
      </c>
      <c r="G799" s="26"/>
      <c r="H799" s="66"/>
      <c r="J799" s="124"/>
      <c r="K799" s="124"/>
      <c r="L799" s="124"/>
      <c r="M799" s="124"/>
      <c r="N799" s="124"/>
      <c r="O799" s="124"/>
      <c r="P799" s="124"/>
      <c r="Q799" s="124"/>
      <c r="R799" s="124"/>
      <c r="S799" s="124"/>
    </row>
    <row r="800" spans="1:19" s="100" customFormat="1" ht="12.75">
      <c r="A800" s="117"/>
      <c r="B800" s="22"/>
      <c r="C800" s="94" t="s">
        <v>338</v>
      </c>
      <c r="D800" s="234" t="s">
        <v>344</v>
      </c>
      <c r="E800" s="234" t="s">
        <v>316</v>
      </c>
      <c r="F800" s="234"/>
      <c r="G800" s="234"/>
      <c r="H800" s="235"/>
      <c r="J800" s="124"/>
      <c r="K800" s="124"/>
      <c r="L800" s="124"/>
      <c r="M800" s="124"/>
      <c r="N800" s="124"/>
      <c r="O800" s="124"/>
      <c r="P800" s="124"/>
      <c r="Q800" s="124"/>
      <c r="R800" s="124"/>
      <c r="S800" s="124"/>
    </row>
    <row r="801" spans="1:19" s="100" customFormat="1" ht="25.5">
      <c r="A801" s="118">
        <f t="shared" ref="A801:A802" si="30">IF(B801=0,MAX(A795:A800)+1," ")</f>
        <v>255</v>
      </c>
      <c r="B801" s="40"/>
      <c r="C801" s="24" t="s">
        <v>341</v>
      </c>
      <c r="D801" s="12" t="s">
        <v>345</v>
      </c>
      <c r="E801" s="24" t="s">
        <v>15</v>
      </c>
      <c r="F801" s="25">
        <v>13.5</v>
      </c>
      <c r="G801" s="26"/>
      <c r="H801" s="66"/>
      <c r="J801" s="124"/>
      <c r="K801" s="124"/>
      <c r="L801" s="124"/>
      <c r="M801" s="124"/>
      <c r="N801" s="124"/>
      <c r="O801" s="124"/>
      <c r="P801" s="124"/>
      <c r="Q801" s="124"/>
      <c r="R801" s="124"/>
      <c r="S801" s="124"/>
    </row>
    <row r="802" spans="1:19" s="100" customFormat="1" ht="51">
      <c r="A802" s="118">
        <f t="shared" si="30"/>
        <v>256</v>
      </c>
      <c r="B802" s="40"/>
      <c r="C802" s="24" t="s">
        <v>343</v>
      </c>
      <c r="D802" s="12" t="s">
        <v>345</v>
      </c>
      <c r="E802" s="24" t="s">
        <v>15</v>
      </c>
      <c r="F802" s="25">
        <v>1.5</v>
      </c>
      <c r="G802" s="26"/>
      <c r="H802" s="66"/>
      <c r="J802" s="124"/>
      <c r="K802" s="124"/>
      <c r="L802" s="124"/>
      <c r="M802" s="124"/>
      <c r="N802" s="124"/>
      <c r="O802" s="124"/>
      <c r="P802" s="124"/>
      <c r="Q802" s="124"/>
      <c r="R802" s="124"/>
      <c r="S802" s="124"/>
    </row>
    <row r="803" spans="1:19" s="100" customFormat="1" ht="12.75">
      <c r="A803" s="117"/>
      <c r="B803" s="22"/>
      <c r="C803" s="94" t="s">
        <v>338</v>
      </c>
      <c r="D803" s="234" t="s">
        <v>465</v>
      </c>
      <c r="E803" s="234" t="s">
        <v>316</v>
      </c>
      <c r="F803" s="234"/>
      <c r="G803" s="234"/>
      <c r="H803" s="235"/>
      <c r="J803" s="124"/>
      <c r="K803" s="124"/>
      <c r="L803" s="124"/>
      <c r="M803" s="124"/>
      <c r="N803" s="124"/>
      <c r="O803" s="124"/>
      <c r="P803" s="124"/>
      <c r="Q803" s="124"/>
      <c r="R803" s="124"/>
      <c r="S803" s="124"/>
    </row>
    <row r="804" spans="1:19" s="100" customFormat="1" ht="51">
      <c r="A804" s="118">
        <f t="shared" ref="A804" si="31">IF(B804=0,MAX(A798:A803)+1," ")</f>
        <v>257</v>
      </c>
      <c r="B804" s="40"/>
      <c r="C804" s="24" t="s">
        <v>343</v>
      </c>
      <c r="D804" s="12" t="s">
        <v>466</v>
      </c>
      <c r="E804" s="24" t="s">
        <v>263</v>
      </c>
      <c r="F804" s="25">
        <v>2</v>
      </c>
      <c r="G804" s="26"/>
      <c r="H804" s="66"/>
      <c r="J804" s="124"/>
      <c r="K804" s="124"/>
      <c r="L804" s="124"/>
      <c r="M804" s="124"/>
      <c r="N804" s="124"/>
      <c r="O804" s="124"/>
      <c r="P804" s="124"/>
      <c r="Q804" s="124"/>
      <c r="R804" s="124"/>
      <c r="S804" s="124"/>
    </row>
    <row r="805" spans="1:19" s="100" customFormat="1" ht="12.75">
      <c r="A805" s="117"/>
      <c r="B805" s="22"/>
      <c r="C805" s="94" t="s">
        <v>338</v>
      </c>
      <c r="D805" s="234" t="s">
        <v>350</v>
      </c>
      <c r="E805" s="234" t="s">
        <v>316</v>
      </c>
      <c r="F805" s="234"/>
      <c r="G805" s="234"/>
      <c r="H805" s="235"/>
      <c r="J805" s="124"/>
      <c r="K805" s="124"/>
      <c r="L805" s="124"/>
      <c r="M805" s="124"/>
      <c r="N805" s="124"/>
      <c r="O805" s="124"/>
      <c r="P805" s="124"/>
      <c r="Q805" s="124"/>
      <c r="R805" s="124"/>
      <c r="S805" s="124"/>
    </row>
    <row r="806" spans="1:19" s="100" customFormat="1" ht="25.5">
      <c r="A806" s="118">
        <f t="shared" ref="A806:A807" si="32">IF(B806=0,MAX(A800:A805)+1," ")</f>
        <v>258</v>
      </c>
      <c r="B806" s="40"/>
      <c r="C806" s="24" t="s">
        <v>341</v>
      </c>
      <c r="D806" s="12" t="s">
        <v>351</v>
      </c>
      <c r="E806" s="24" t="s">
        <v>15</v>
      </c>
      <c r="F806" s="25">
        <v>35.299999999999997</v>
      </c>
      <c r="G806" s="26"/>
      <c r="H806" s="66"/>
      <c r="J806" s="124"/>
      <c r="K806" s="124"/>
      <c r="L806" s="124"/>
      <c r="M806" s="124"/>
      <c r="N806" s="124"/>
      <c r="O806" s="124"/>
      <c r="P806" s="124"/>
      <c r="Q806" s="124"/>
      <c r="R806" s="124"/>
      <c r="S806" s="124"/>
    </row>
    <row r="807" spans="1:19" s="100" customFormat="1" ht="51">
      <c r="A807" s="118">
        <f t="shared" si="32"/>
        <v>259</v>
      </c>
      <c r="B807" s="40"/>
      <c r="C807" s="24" t="s">
        <v>343</v>
      </c>
      <c r="D807" s="12" t="s">
        <v>351</v>
      </c>
      <c r="E807" s="24" t="s">
        <v>15</v>
      </c>
      <c r="F807" s="25">
        <v>4.7</v>
      </c>
      <c r="G807" s="26"/>
      <c r="H807" s="66"/>
      <c r="J807" s="124"/>
      <c r="K807" s="124"/>
      <c r="L807" s="124"/>
      <c r="M807" s="124"/>
      <c r="N807" s="124"/>
      <c r="O807" s="124"/>
      <c r="P807" s="124"/>
      <c r="Q807" s="124"/>
      <c r="R807" s="124"/>
      <c r="S807" s="124"/>
    </row>
    <row r="808" spans="1:19" s="100" customFormat="1" ht="12.75">
      <c r="A808" s="70"/>
      <c r="B808" s="15"/>
      <c r="C808" s="14" t="s">
        <v>338</v>
      </c>
      <c r="D808" s="47" t="s">
        <v>365</v>
      </c>
      <c r="E808" s="14"/>
      <c r="F808" s="15"/>
      <c r="G808" s="18"/>
      <c r="H808" s="75"/>
      <c r="J808" s="124"/>
      <c r="K808" s="124"/>
      <c r="L808" s="124"/>
      <c r="M808" s="124"/>
      <c r="N808" s="124"/>
      <c r="O808" s="124"/>
      <c r="P808" s="124"/>
      <c r="Q808" s="124"/>
      <c r="R808" s="124"/>
      <c r="S808" s="124"/>
    </row>
    <row r="809" spans="1:19" s="100" customFormat="1" ht="12.75">
      <c r="A809" s="117"/>
      <c r="B809" s="22"/>
      <c r="C809" s="94" t="s">
        <v>338</v>
      </c>
      <c r="D809" s="234" t="s">
        <v>352</v>
      </c>
      <c r="E809" s="234" t="s">
        <v>316</v>
      </c>
      <c r="F809" s="234" t="s">
        <v>316</v>
      </c>
      <c r="G809" s="234" t="s">
        <v>316</v>
      </c>
      <c r="H809" s="235" t="s">
        <v>316</v>
      </c>
      <c r="J809" s="124"/>
      <c r="K809" s="124"/>
      <c r="L809" s="124"/>
      <c r="M809" s="124"/>
      <c r="N809" s="124"/>
      <c r="O809" s="124"/>
      <c r="P809" s="124"/>
      <c r="Q809" s="124"/>
      <c r="R809" s="124"/>
      <c r="S809" s="124"/>
    </row>
    <row r="810" spans="1:19" s="100" customFormat="1" ht="63.75">
      <c r="A810" s="118">
        <f t="shared" ref="A810:A811" si="33">IF(B810=0,MAX(A804:A809)+1," ")</f>
        <v>260</v>
      </c>
      <c r="B810" s="40"/>
      <c r="C810" s="24" t="s">
        <v>341</v>
      </c>
      <c r="D810" s="12" t="s">
        <v>353</v>
      </c>
      <c r="E810" s="24" t="s">
        <v>15</v>
      </c>
      <c r="F810" s="25">
        <v>17.5</v>
      </c>
      <c r="G810" s="26"/>
      <c r="H810" s="66"/>
      <c r="J810" s="124"/>
      <c r="K810" s="124"/>
      <c r="L810" s="124"/>
      <c r="M810" s="124"/>
      <c r="N810" s="124"/>
      <c r="O810" s="124"/>
      <c r="P810" s="124"/>
      <c r="Q810" s="124"/>
      <c r="R810" s="124"/>
      <c r="S810" s="124"/>
    </row>
    <row r="811" spans="1:19" s="100" customFormat="1" ht="63.75">
      <c r="A811" s="118">
        <f t="shared" si="33"/>
        <v>261</v>
      </c>
      <c r="B811" s="40"/>
      <c r="C811" s="24" t="s">
        <v>343</v>
      </c>
      <c r="D811" s="12" t="s">
        <v>353</v>
      </c>
      <c r="E811" s="24" t="s">
        <v>15</v>
      </c>
      <c r="F811" s="25">
        <v>1.5</v>
      </c>
      <c r="G811" s="26"/>
      <c r="H811" s="66"/>
      <c r="J811" s="124"/>
      <c r="K811" s="124"/>
      <c r="L811" s="124"/>
      <c r="M811" s="124"/>
      <c r="N811" s="124"/>
      <c r="O811" s="124"/>
      <c r="P811" s="124"/>
      <c r="Q811" s="124"/>
      <c r="R811" s="124"/>
      <c r="S811" s="124"/>
    </row>
    <row r="812" spans="1:19" s="100" customFormat="1" ht="12.75">
      <c r="A812" s="117"/>
      <c r="B812" s="22"/>
      <c r="C812" s="94" t="s">
        <v>338</v>
      </c>
      <c r="D812" s="234" t="s">
        <v>467</v>
      </c>
      <c r="E812" s="234" t="s">
        <v>316</v>
      </c>
      <c r="F812" s="234"/>
      <c r="G812" s="234"/>
      <c r="H812" s="235"/>
      <c r="J812" s="124"/>
      <c r="K812" s="124"/>
      <c r="L812" s="124"/>
      <c r="M812" s="124"/>
      <c r="N812" s="124"/>
      <c r="O812" s="124"/>
      <c r="P812" s="124"/>
      <c r="Q812" s="124"/>
      <c r="R812" s="124"/>
      <c r="S812" s="124"/>
    </row>
    <row r="813" spans="1:19" s="100" customFormat="1" ht="63.75">
      <c r="A813" s="118">
        <f t="shared" ref="A813:A814" si="34">IF(B813=0,MAX(A807:A812)+1," ")</f>
        <v>262</v>
      </c>
      <c r="B813" s="40"/>
      <c r="C813" s="24" t="s">
        <v>341</v>
      </c>
      <c r="D813" s="12" t="s">
        <v>468</v>
      </c>
      <c r="E813" s="24" t="s">
        <v>15</v>
      </c>
      <c r="F813" s="25">
        <v>169.3</v>
      </c>
      <c r="G813" s="26"/>
      <c r="H813" s="66"/>
      <c r="J813" s="124"/>
      <c r="K813" s="124"/>
      <c r="L813" s="124"/>
      <c r="M813" s="124"/>
      <c r="N813" s="124"/>
      <c r="O813" s="124"/>
      <c r="P813" s="124"/>
      <c r="Q813" s="124"/>
      <c r="R813" s="124"/>
      <c r="S813" s="124"/>
    </row>
    <row r="814" spans="1:19" s="100" customFormat="1" ht="63.75">
      <c r="A814" s="118">
        <f t="shared" si="34"/>
        <v>263</v>
      </c>
      <c r="B814" s="40"/>
      <c r="C814" s="24" t="s">
        <v>343</v>
      </c>
      <c r="D814" s="12" t="s">
        <v>468</v>
      </c>
      <c r="E814" s="24" t="s">
        <v>15</v>
      </c>
      <c r="F814" s="25">
        <v>929.7</v>
      </c>
      <c r="G814" s="26"/>
      <c r="H814" s="66"/>
      <c r="J814" s="124"/>
      <c r="K814" s="124"/>
      <c r="L814" s="124"/>
      <c r="M814" s="124"/>
      <c r="N814" s="124"/>
      <c r="O814" s="124"/>
      <c r="P814" s="124"/>
      <c r="Q814" s="124"/>
      <c r="R814" s="124"/>
      <c r="S814" s="124"/>
    </row>
    <row r="815" spans="1:19" s="100" customFormat="1" ht="12.75">
      <c r="A815" s="117"/>
      <c r="B815" s="22"/>
      <c r="C815" s="94" t="s">
        <v>338</v>
      </c>
      <c r="D815" s="234" t="s">
        <v>469</v>
      </c>
      <c r="E815" s="234" t="s">
        <v>316</v>
      </c>
      <c r="F815" s="234"/>
      <c r="G815" s="234"/>
      <c r="H815" s="235"/>
      <c r="J815" s="124"/>
      <c r="K815" s="124"/>
      <c r="L815" s="124"/>
      <c r="M815" s="124"/>
      <c r="N815" s="124"/>
      <c r="O815" s="124"/>
      <c r="P815" s="124"/>
      <c r="Q815" s="124"/>
      <c r="R815" s="124"/>
      <c r="S815" s="124"/>
    </row>
    <row r="816" spans="1:19" s="100" customFormat="1" ht="63.75">
      <c r="A816" s="118">
        <f t="shared" ref="A816:A817" si="35">IF(B816=0,MAX(A810:A815)+1," ")</f>
        <v>264</v>
      </c>
      <c r="B816" s="40"/>
      <c r="C816" s="24" t="s">
        <v>341</v>
      </c>
      <c r="D816" s="12" t="s">
        <v>470</v>
      </c>
      <c r="E816" s="24" t="s">
        <v>15</v>
      </c>
      <c r="F816" s="25">
        <v>15</v>
      </c>
      <c r="G816" s="26"/>
      <c r="H816" s="66"/>
      <c r="J816" s="124"/>
      <c r="K816" s="124"/>
      <c r="L816" s="124"/>
      <c r="M816" s="124"/>
      <c r="N816" s="124"/>
      <c r="O816" s="124"/>
      <c r="P816" s="124"/>
      <c r="Q816" s="124"/>
      <c r="R816" s="124"/>
      <c r="S816" s="124"/>
    </row>
    <row r="817" spans="1:19" s="100" customFormat="1" ht="63.75">
      <c r="A817" s="118">
        <f t="shared" si="35"/>
        <v>265</v>
      </c>
      <c r="B817" s="40"/>
      <c r="C817" s="24" t="s">
        <v>471</v>
      </c>
      <c r="D817" s="12" t="s">
        <v>470</v>
      </c>
      <c r="E817" s="24" t="s">
        <v>15</v>
      </c>
      <c r="F817" s="25">
        <v>126</v>
      </c>
      <c r="G817" s="26"/>
      <c r="H817" s="66"/>
      <c r="J817" s="124"/>
      <c r="K817" s="124"/>
      <c r="L817" s="124"/>
      <c r="M817" s="124"/>
      <c r="N817" s="124"/>
      <c r="O817" s="124"/>
      <c r="P817" s="124"/>
      <c r="Q817" s="124"/>
      <c r="R817" s="124"/>
      <c r="S817" s="124"/>
    </row>
    <row r="818" spans="1:19" s="100" customFormat="1" ht="12.75">
      <c r="A818" s="117"/>
      <c r="B818" s="22"/>
      <c r="C818" s="94" t="s">
        <v>338</v>
      </c>
      <c r="D818" s="234" t="s">
        <v>472</v>
      </c>
      <c r="E818" s="234" t="s">
        <v>316</v>
      </c>
      <c r="F818" s="234"/>
      <c r="G818" s="234"/>
      <c r="H818" s="235"/>
      <c r="J818" s="124"/>
      <c r="K818" s="124"/>
      <c r="L818" s="124"/>
      <c r="M818" s="124"/>
      <c r="N818" s="124"/>
      <c r="O818" s="124"/>
      <c r="P818" s="124"/>
      <c r="Q818" s="124"/>
      <c r="R818" s="124"/>
      <c r="S818" s="124"/>
    </row>
    <row r="819" spans="1:19" s="100" customFormat="1" ht="63.75">
      <c r="A819" s="118">
        <f t="shared" ref="A819" si="36">IF(B819=0,MAX(A813:A818)+1," ")</f>
        <v>266</v>
      </c>
      <c r="B819" s="40"/>
      <c r="C819" s="24" t="s">
        <v>343</v>
      </c>
      <c r="D819" s="12" t="s">
        <v>473</v>
      </c>
      <c r="E819" s="24" t="s">
        <v>15</v>
      </c>
      <c r="F819" s="25">
        <v>9</v>
      </c>
      <c r="G819" s="26"/>
      <c r="H819" s="66"/>
      <c r="J819" s="124"/>
      <c r="K819" s="124"/>
      <c r="L819" s="124"/>
      <c r="M819" s="124"/>
      <c r="N819" s="124"/>
      <c r="O819" s="124"/>
      <c r="P819" s="124"/>
      <c r="Q819" s="124"/>
      <c r="R819" s="124"/>
      <c r="S819" s="124"/>
    </row>
    <row r="820" spans="1:19" s="100" customFormat="1" ht="12.75">
      <c r="A820" s="117"/>
      <c r="B820" s="22"/>
      <c r="C820" s="94" t="s">
        <v>338</v>
      </c>
      <c r="D820" s="234" t="s">
        <v>356</v>
      </c>
      <c r="E820" s="234" t="s">
        <v>316</v>
      </c>
      <c r="F820" s="234"/>
      <c r="G820" s="234"/>
      <c r="H820" s="235"/>
      <c r="J820" s="124"/>
      <c r="K820" s="124"/>
      <c r="L820" s="124"/>
      <c r="M820" s="124"/>
      <c r="N820" s="124"/>
      <c r="O820" s="124"/>
      <c r="P820" s="124"/>
      <c r="Q820" s="124"/>
      <c r="R820" s="124"/>
      <c r="S820" s="124"/>
    </row>
    <row r="821" spans="1:19" s="100" customFormat="1" ht="51">
      <c r="A821" s="118">
        <f t="shared" ref="A821:A823" si="37">IF(B821=0,MAX(A815:A820)+1," ")</f>
        <v>267</v>
      </c>
      <c r="B821" s="40"/>
      <c r="C821" s="24" t="s">
        <v>343</v>
      </c>
      <c r="D821" s="12" t="s">
        <v>357</v>
      </c>
      <c r="E821" s="24" t="s">
        <v>263</v>
      </c>
      <c r="F821" s="25">
        <v>1</v>
      </c>
      <c r="G821" s="26"/>
      <c r="H821" s="66"/>
      <c r="J821" s="124"/>
      <c r="K821" s="124"/>
      <c r="L821" s="124"/>
      <c r="M821" s="124"/>
      <c r="N821" s="124"/>
      <c r="O821" s="124"/>
      <c r="P821" s="124"/>
      <c r="Q821" s="124"/>
      <c r="R821" s="124"/>
      <c r="S821" s="124"/>
    </row>
    <row r="822" spans="1:19" s="100" customFormat="1" ht="51">
      <c r="A822" s="118">
        <f t="shared" si="37"/>
        <v>268</v>
      </c>
      <c r="B822" s="40"/>
      <c r="C822" s="24" t="s">
        <v>341</v>
      </c>
      <c r="D822" s="12" t="s">
        <v>474</v>
      </c>
      <c r="E822" s="24" t="s">
        <v>263</v>
      </c>
      <c r="F822" s="25">
        <v>1</v>
      </c>
      <c r="G822" s="26"/>
      <c r="H822" s="66"/>
      <c r="J822" s="124"/>
      <c r="K822" s="124"/>
      <c r="L822" s="124"/>
      <c r="M822" s="124"/>
      <c r="N822" s="124"/>
      <c r="O822" s="124"/>
      <c r="P822" s="124"/>
      <c r="Q822" s="124"/>
      <c r="R822" s="124"/>
      <c r="S822" s="124"/>
    </row>
    <row r="823" spans="1:19" s="100" customFormat="1" ht="51">
      <c r="A823" s="118">
        <f t="shared" si="37"/>
        <v>269</v>
      </c>
      <c r="B823" s="40"/>
      <c r="C823" s="24" t="s">
        <v>343</v>
      </c>
      <c r="D823" s="12" t="s">
        <v>474</v>
      </c>
      <c r="E823" s="24" t="s">
        <v>263</v>
      </c>
      <c r="F823" s="25">
        <v>5</v>
      </c>
      <c r="G823" s="26"/>
      <c r="H823" s="66"/>
      <c r="J823" s="124"/>
      <c r="K823" s="124"/>
      <c r="L823" s="124"/>
      <c r="M823" s="124"/>
      <c r="N823" s="124"/>
      <c r="O823" s="124"/>
      <c r="P823" s="124"/>
      <c r="Q823" s="124"/>
      <c r="R823" s="124"/>
      <c r="S823" s="124"/>
    </row>
    <row r="824" spans="1:19" s="100" customFormat="1" ht="51">
      <c r="A824" s="118" t="s">
        <v>525</v>
      </c>
      <c r="B824" s="40"/>
      <c r="C824" s="24" t="s">
        <v>343</v>
      </c>
      <c r="D824" s="12" t="s">
        <v>526</v>
      </c>
      <c r="E824" s="24" t="s">
        <v>263</v>
      </c>
      <c r="F824" s="25">
        <v>1</v>
      </c>
      <c r="G824" s="26"/>
      <c r="H824" s="66"/>
      <c r="J824" s="124"/>
      <c r="K824" s="124"/>
      <c r="L824" s="124"/>
      <c r="M824" s="124"/>
      <c r="N824" s="124"/>
      <c r="O824" s="124"/>
      <c r="P824" s="124"/>
      <c r="Q824" s="124"/>
      <c r="R824" s="124"/>
      <c r="S824" s="124"/>
    </row>
    <row r="825" spans="1:19" s="100" customFormat="1" ht="12.75">
      <c r="A825" s="117"/>
      <c r="B825" s="22"/>
      <c r="C825" s="94" t="s">
        <v>338</v>
      </c>
      <c r="D825" s="234" t="s">
        <v>475</v>
      </c>
      <c r="E825" s="234" t="s">
        <v>316</v>
      </c>
      <c r="F825" s="234"/>
      <c r="G825" s="234"/>
      <c r="H825" s="235"/>
      <c r="J825" s="124"/>
      <c r="K825" s="124"/>
      <c r="L825" s="124"/>
      <c r="M825" s="124"/>
      <c r="N825" s="124"/>
      <c r="O825" s="124"/>
      <c r="P825" s="124"/>
      <c r="Q825" s="124"/>
      <c r="R825" s="124"/>
      <c r="S825" s="124"/>
    </row>
    <row r="826" spans="1:19" s="100" customFormat="1" ht="51">
      <c r="A826" s="118">
        <f t="shared" ref="A826" si="38">IF(B826=0,MAX(A819:A825)+1," ")</f>
        <v>270</v>
      </c>
      <c r="B826" s="40"/>
      <c r="C826" s="24" t="s">
        <v>343</v>
      </c>
      <c r="D826" s="12" t="s">
        <v>476</v>
      </c>
      <c r="E826" s="24" t="s">
        <v>263</v>
      </c>
      <c r="F826" s="25">
        <v>1</v>
      </c>
      <c r="G826" s="26"/>
      <c r="H826" s="66"/>
      <c r="J826" s="124"/>
      <c r="K826" s="124"/>
      <c r="L826" s="124"/>
      <c r="M826" s="124"/>
      <c r="N826" s="124"/>
      <c r="O826" s="124"/>
      <c r="P826" s="124"/>
      <c r="Q826" s="124"/>
      <c r="R826" s="124"/>
      <c r="S826" s="124"/>
    </row>
    <row r="827" spans="1:19" s="100" customFormat="1" ht="12.75">
      <c r="A827" s="117"/>
      <c r="B827" s="22"/>
      <c r="C827" s="94" t="s">
        <v>338</v>
      </c>
      <c r="D827" s="234" t="s">
        <v>477</v>
      </c>
      <c r="E827" s="234" t="s">
        <v>316</v>
      </c>
      <c r="F827" s="234"/>
      <c r="G827" s="234"/>
      <c r="H827" s="235"/>
      <c r="J827" s="124"/>
      <c r="K827" s="124"/>
      <c r="L827" s="124"/>
      <c r="M827" s="124"/>
      <c r="N827" s="124"/>
      <c r="O827" s="124"/>
      <c r="P827" s="124"/>
      <c r="Q827" s="124"/>
      <c r="R827" s="124"/>
      <c r="S827" s="124"/>
    </row>
    <row r="828" spans="1:19" s="100" customFormat="1" ht="25.5">
      <c r="A828" s="118">
        <f>IF(B828=0,MAX(A821:A827)+1," ")</f>
        <v>271</v>
      </c>
      <c r="B828" s="40"/>
      <c r="C828" s="24" t="s">
        <v>341</v>
      </c>
      <c r="D828" s="12" t="s">
        <v>478</v>
      </c>
      <c r="E828" s="24" t="s">
        <v>263</v>
      </c>
      <c r="F828" s="25">
        <v>1</v>
      </c>
      <c r="G828" s="26"/>
      <c r="H828" s="66"/>
      <c r="J828" s="124"/>
      <c r="K828" s="124"/>
      <c r="L828" s="124"/>
      <c r="M828" s="124"/>
      <c r="N828" s="124"/>
      <c r="O828" s="124"/>
      <c r="P828" s="124"/>
      <c r="Q828" s="124"/>
      <c r="R828" s="124"/>
      <c r="S828" s="124"/>
    </row>
    <row r="829" spans="1:19" s="100" customFormat="1" ht="51">
      <c r="A829" s="118">
        <f>IF(B829=0,MAX(A822:A828)+1," ")</f>
        <v>272</v>
      </c>
      <c r="B829" s="40"/>
      <c r="C829" s="24" t="s">
        <v>343</v>
      </c>
      <c r="D829" s="12" t="s">
        <v>478</v>
      </c>
      <c r="E829" s="24" t="s">
        <v>263</v>
      </c>
      <c r="F829" s="25">
        <v>5</v>
      </c>
      <c r="G829" s="26"/>
      <c r="H829" s="66"/>
      <c r="J829" s="124"/>
      <c r="K829" s="124"/>
      <c r="L829" s="124"/>
      <c r="M829" s="124"/>
      <c r="N829" s="124"/>
      <c r="O829" s="124"/>
      <c r="P829" s="124"/>
      <c r="Q829" s="124"/>
      <c r="R829" s="124"/>
      <c r="S829" s="124"/>
    </row>
    <row r="830" spans="1:19" s="100" customFormat="1" ht="12.75">
      <c r="A830" s="218"/>
      <c r="B830" s="219"/>
      <c r="C830" s="220" t="s">
        <v>338</v>
      </c>
      <c r="D830" s="241" t="s">
        <v>479</v>
      </c>
      <c r="E830" s="241" t="s">
        <v>316</v>
      </c>
      <c r="F830" s="241"/>
      <c r="G830" s="241"/>
      <c r="H830" s="242"/>
      <c r="J830" s="124"/>
      <c r="K830" s="124"/>
      <c r="L830" s="124"/>
      <c r="M830" s="124"/>
      <c r="N830" s="124"/>
      <c r="O830" s="124"/>
      <c r="P830" s="124"/>
      <c r="Q830" s="124"/>
      <c r="R830" s="124"/>
      <c r="S830" s="124"/>
    </row>
    <row r="831" spans="1:19" s="100" customFormat="1" ht="51.75" customHeight="1">
      <c r="A831" s="282">
        <f t="shared" ref="A831" si="39">IF(B831=0,MAX(A825:A830)+1," ")</f>
        <v>273</v>
      </c>
      <c r="B831" s="283"/>
      <c r="C831" s="284" t="s">
        <v>343</v>
      </c>
      <c r="D831" s="285" t="s">
        <v>480</v>
      </c>
      <c r="E831" s="284" t="s">
        <v>263</v>
      </c>
      <c r="F831" s="286">
        <v>1</v>
      </c>
      <c r="G831" s="287"/>
      <c r="H831" s="288"/>
      <c r="I831" s="100" t="s">
        <v>548</v>
      </c>
      <c r="J831" s="124"/>
      <c r="K831" s="124"/>
      <c r="L831" s="124"/>
      <c r="M831" s="124"/>
      <c r="N831" s="124"/>
      <c r="O831" s="124"/>
      <c r="P831" s="124"/>
      <c r="Q831" s="124"/>
      <c r="R831" s="124"/>
      <c r="S831" s="124"/>
    </row>
    <row r="832" spans="1:19" s="100" customFormat="1" ht="12.75">
      <c r="A832" s="117"/>
      <c r="B832" s="22"/>
      <c r="C832" s="94" t="s">
        <v>338</v>
      </c>
      <c r="D832" s="234" t="s">
        <v>360</v>
      </c>
      <c r="E832" s="234" t="s">
        <v>316</v>
      </c>
      <c r="F832" s="234"/>
      <c r="G832" s="234"/>
      <c r="H832" s="235"/>
      <c r="J832" s="124"/>
      <c r="K832" s="124"/>
      <c r="L832" s="124"/>
      <c r="M832" s="124"/>
      <c r="N832" s="124"/>
      <c r="O832" s="124"/>
      <c r="P832" s="124"/>
      <c r="Q832" s="124"/>
      <c r="R832" s="124"/>
      <c r="S832" s="124"/>
    </row>
    <row r="833" spans="1:19" s="100" customFormat="1" ht="25.5">
      <c r="A833" s="118">
        <f t="shared" ref="A833:A835" si="40">IF(B833=0,MAX(A827:A832)+1," ")</f>
        <v>274</v>
      </c>
      <c r="B833" s="40"/>
      <c r="C833" s="24" t="s">
        <v>341</v>
      </c>
      <c r="D833" s="12" t="s">
        <v>361</v>
      </c>
      <c r="E833" s="24" t="s">
        <v>15</v>
      </c>
      <c r="F833" s="25">
        <v>1233.5</v>
      </c>
      <c r="G833" s="26"/>
      <c r="H833" s="66"/>
      <c r="J833" s="124"/>
      <c r="K833" s="124"/>
      <c r="L833" s="124"/>
      <c r="M833" s="124"/>
      <c r="N833" s="124"/>
      <c r="O833" s="124"/>
      <c r="P833" s="124"/>
      <c r="Q833" s="124"/>
      <c r="R833" s="124"/>
      <c r="S833" s="124"/>
    </row>
    <row r="834" spans="1:19" s="100" customFormat="1" ht="51">
      <c r="A834" s="118">
        <f t="shared" si="40"/>
        <v>275</v>
      </c>
      <c r="B834" s="40"/>
      <c r="C834" s="24" t="s">
        <v>343</v>
      </c>
      <c r="D834" s="12" t="s">
        <v>361</v>
      </c>
      <c r="E834" s="24" t="s">
        <v>15</v>
      </c>
      <c r="F834" s="25">
        <v>18.5</v>
      </c>
      <c r="G834" s="26"/>
      <c r="H834" s="66"/>
      <c r="J834" s="124"/>
      <c r="K834" s="124"/>
      <c r="L834" s="124"/>
      <c r="M834" s="124"/>
      <c r="N834" s="124"/>
      <c r="O834" s="124"/>
      <c r="P834" s="124"/>
      <c r="Q834" s="124"/>
      <c r="R834" s="124"/>
      <c r="S834" s="124"/>
    </row>
    <row r="835" spans="1:19" s="100" customFormat="1" ht="51">
      <c r="A835" s="118">
        <f t="shared" si="40"/>
        <v>276</v>
      </c>
      <c r="B835" s="40"/>
      <c r="C835" s="24" t="s">
        <v>343</v>
      </c>
      <c r="D835" s="12" t="s">
        <v>362</v>
      </c>
      <c r="E835" s="24" t="s">
        <v>15</v>
      </c>
      <c r="F835" s="25">
        <v>12</v>
      </c>
      <c r="G835" s="26"/>
      <c r="H835" s="66"/>
      <c r="J835" s="124"/>
      <c r="K835" s="124"/>
      <c r="L835" s="124"/>
      <c r="M835" s="124"/>
      <c r="N835" s="124"/>
      <c r="O835" s="124"/>
      <c r="P835" s="124"/>
      <c r="Q835" s="124"/>
      <c r="R835" s="124"/>
      <c r="S835" s="124"/>
    </row>
    <row r="836" spans="1:19" s="100" customFormat="1" ht="12.75">
      <c r="A836" s="117"/>
      <c r="B836" s="22"/>
      <c r="C836" s="94" t="s">
        <v>338</v>
      </c>
      <c r="D836" s="234" t="s">
        <v>363</v>
      </c>
      <c r="E836" s="234" t="s">
        <v>316</v>
      </c>
      <c r="F836" s="234"/>
      <c r="G836" s="234"/>
      <c r="H836" s="235"/>
      <c r="J836" s="124"/>
      <c r="K836" s="124"/>
      <c r="L836" s="124"/>
      <c r="M836" s="124"/>
      <c r="N836" s="124"/>
      <c r="O836" s="124"/>
      <c r="P836" s="124"/>
      <c r="Q836" s="124"/>
      <c r="R836" s="124"/>
      <c r="S836" s="124"/>
    </row>
    <row r="837" spans="1:19" s="100" customFormat="1" ht="51">
      <c r="A837" s="118">
        <f t="shared" ref="A837" si="41">IF(B837=0,MAX(A831:A836)+1," ")</f>
        <v>277</v>
      </c>
      <c r="B837" s="40"/>
      <c r="C837" s="24" t="s">
        <v>343</v>
      </c>
      <c r="D837" s="12" t="s">
        <v>364</v>
      </c>
      <c r="E837" s="24" t="s">
        <v>263</v>
      </c>
      <c r="F837" s="25">
        <v>14</v>
      </c>
      <c r="G837" s="26"/>
      <c r="H837" s="66"/>
      <c r="J837" s="124"/>
      <c r="K837" s="124"/>
      <c r="L837" s="124"/>
      <c r="M837" s="124"/>
      <c r="N837" s="124"/>
      <c r="O837" s="124"/>
      <c r="P837" s="124"/>
      <c r="Q837" s="124"/>
      <c r="R837" s="124"/>
      <c r="S837" s="124"/>
    </row>
    <row r="838" spans="1:19" s="100" customFormat="1" ht="19.5">
      <c r="A838" s="127"/>
      <c r="B838" s="128"/>
      <c r="C838" s="129" t="s">
        <v>481</v>
      </c>
      <c r="D838" s="129"/>
      <c r="E838" s="128"/>
      <c r="F838" s="128"/>
      <c r="G838" s="128"/>
      <c r="H838" s="131"/>
      <c r="J838" s="124"/>
      <c r="K838" s="124"/>
      <c r="L838" s="124"/>
      <c r="M838" s="124"/>
      <c r="N838" s="124"/>
      <c r="O838" s="124"/>
      <c r="P838" s="124"/>
      <c r="Q838" s="124"/>
      <c r="R838" s="124"/>
      <c r="S838" s="124"/>
    </row>
    <row r="839" spans="1:19" s="100" customFormat="1" ht="12.75">
      <c r="A839" s="117"/>
      <c r="B839" s="22" t="s">
        <v>366</v>
      </c>
      <c r="C839" s="94" t="s">
        <v>367</v>
      </c>
      <c r="D839" s="234" t="s">
        <v>368</v>
      </c>
      <c r="E839" s="234"/>
      <c r="F839" s="234"/>
      <c r="G839" s="234"/>
      <c r="H839" s="235"/>
      <c r="J839" s="124"/>
      <c r="K839" s="124"/>
      <c r="L839" s="124"/>
      <c r="M839" s="124"/>
      <c r="N839" s="124"/>
      <c r="O839" s="124"/>
      <c r="P839" s="124"/>
      <c r="Q839" s="124"/>
      <c r="R839" s="124"/>
      <c r="S839" s="124"/>
    </row>
    <row r="840" spans="1:19" s="100" customFormat="1" ht="12.75">
      <c r="A840" s="118">
        <f t="shared" ref="A840:A868" si="42">IF(B840=0,MAX(A834:A839)+1," ")</f>
        <v>278</v>
      </c>
      <c r="B840" s="40"/>
      <c r="C840" s="24"/>
      <c r="D840" s="12" t="s">
        <v>369</v>
      </c>
      <c r="E840" s="24" t="s">
        <v>303</v>
      </c>
      <c r="F840" s="25">
        <v>3</v>
      </c>
      <c r="G840" s="26"/>
      <c r="H840" s="66"/>
      <c r="J840" s="124"/>
      <c r="K840" s="124"/>
      <c r="L840" s="124"/>
      <c r="M840" s="124"/>
      <c r="N840" s="124"/>
      <c r="O840" s="124"/>
      <c r="P840" s="124"/>
      <c r="Q840" s="124"/>
      <c r="R840" s="124"/>
      <c r="S840" s="124"/>
    </row>
    <row r="841" spans="1:19" s="100" customFormat="1" ht="12.75">
      <c r="A841" s="118">
        <f t="shared" si="42"/>
        <v>279</v>
      </c>
      <c r="B841" s="40"/>
      <c r="C841" s="24"/>
      <c r="D841" s="12" t="s">
        <v>370</v>
      </c>
      <c r="E841" s="24" t="s">
        <v>268</v>
      </c>
      <c r="F841" s="25">
        <v>1922</v>
      </c>
      <c r="G841" s="26"/>
      <c r="H841" s="66"/>
      <c r="J841" s="124"/>
      <c r="K841" s="124"/>
      <c r="L841" s="124"/>
      <c r="M841" s="124"/>
      <c r="N841" s="124"/>
      <c r="O841" s="124"/>
      <c r="P841" s="124"/>
      <c r="Q841" s="124"/>
      <c r="R841" s="124"/>
      <c r="S841" s="124"/>
    </row>
    <row r="842" spans="1:19" s="100" customFormat="1" ht="12.75">
      <c r="A842" s="118">
        <f t="shared" si="42"/>
        <v>280</v>
      </c>
      <c r="B842" s="40"/>
      <c r="C842" s="24"/>
      <c r="D842" s="12" t="s">
        <v>371</v>
      </c>
      <c r="E842" s="24" t="s">
        <v>268</v>
      </c>
      <c r="F842" s="25">
        <v>2294</v>
      </c>
      <c r="G842" s="26"/>
      <c r="H842" s="66"/>
      <c r="J842" s="124"/>
      <c r="K842" s="124"/>
      <c r="L842" s="124"/>
      <c r="M842" s="124"/>
      <c r="N842" s="124"/>
      <c r="O842" s="124"/>
      <c r="P842" s="124"/>
      <c r="Q842" s="124"/>
      <c r="R842" s="124"/>
      <c r="S842" s="124"/>
    </row>
    <row r="843" spans="1:19" s="100" customFormat="1" ht="12.75">
      <c r="A843" s="118">
        <f t="shared" si="42"/>
        <v>281</v>
      </c>
      <c r="B843" s="40"/>
      <c r="C843" s="24"/>
      <c r="D843" s="12" t="s">
        <v>372</v>
      </c>
      <c r="E843" s="24" t="s">
        <v>303</v>
      </c>
      <c r="F843" s="25">
        <v>59</v>
      </c>
      <c r="G843" s="26"/>
      <c r="H843" s="66"/>
      <c r="J843" s="124"/>
      <c r="K843" s="124"/>
      <c r="L843" s="124"/>
      <c r="M843" s="124"/>
      <c r="N843" s="124"/>
      <c r="O843" s="124"/>
      <c r="P843" s="124"/>
      <c r="Q843" s="124"/>
      <c r="R843" s="124"/>
      <c r="S843" s="124"/>
    </row>
    <row r="844" spans="1:19" s="100" customFormat="1" ht="12.75">
      <c r="A844" s="118">
        <f t="shared" si="42"/>
        <v>282</v>
      </c>
      <c r="B844" s="40"/>
      <c r="C844" s="24"/>
      <c r="D844" s="12" t="s">
        <v>373</v>
      </c>
      <c r="E844" s="24" t="s">
        <v>303</v>
      </c>
      <c r="F844" s="25">
        <v>10</v>
      </c>
      <c r="G844" s="26"/>
      <c r="H844" s="66"/>
      <c r="J844" s="124"/>
      <c r="K844" s="124"/>
      <c r="L844" s="124"/>
      <c r="M844" s="124"/>
      <c r="N844" s="124"/>
      <c r="O844" s="124"/>
      <c r="P844" s="124"/>
      <c r="Q844" s="124"/>
      <c r="R844" s="124"/>
      <c r="S844" s="124"/>
    </row>
    <row r="845" spans="1:19" s="100" customFormat="1" ht="12.75">
      <c r="A845" s="118">
        <f t="shared" si="42"/>
        <v>283</v>
      </c>
      <c r="B845" s="40"/>
      <c r="C845" s="24"/>
      <c r="D845" s="12" t="s">
        <v>374</v>
      </c>
      <c r="E845" s="24" t="s">
        <v>303</v>
      </c>
      <c r="F845" s="25">
        <v>29</v>
      </c>
      <c r="G845" s="26"/>
      <c r="H845" s="66"/>
      <c r="J845" s="124"/>
      <c r="K845" s="124"/>
      <c r="L845" s="124"/>
      <c r="M845" s="124"/>
      <c r="N845" s="124"/>
      <c r="O845" s="124"/>
      <c r="P845" s="124"/>
      <c r="Q845" s="124"/>
      <c r="R845" s="124"/>
      <c r="S845" s="124"/>
    </row>
    <row r="846" spans="1:19" s="100" customFormat="1" ht="12.75">
      <c r="A846" s="118">
        <f t="shared" si="42"/>
        <v>284</v>
      </c>
      <c r="B846" s="40"/>
      <c r="C846" s="24"/>
      <c r="D846" s="12" t="s">
        <v>375</v>
      </c>
      <c r="E846" s="24" t="s">
        <v>303</v>
      </c>
      <c r="F846" s="25">
        <v>16</v>
      </c>
      <c r="G846" s="26"/>
      <c r="H846" s="66"/>
      <c r="J846" s="124"/>
      <c r="K846" s="124"/>
      <c r="L846" s="124"/>
      <c r="M846" s="124"/>
      <c r="N846" s="124"/>
      <c r="O846" s="124"/>
      <c r="P846" s="124"/>
      <c r="Q846" s="124"/>
      <c r="R846" s="124"/>
      <c r="S846" s="124"/>
    </row>
    <row r="847" spans="1:19" s="100" customFormat="1" ht="12.75">
      <c r="A847" s="118">
        <f t="shared" si="42"/>
        <v>285</v>
      </c>
      <c r="B847" s="40"/>
      <c r="C847" s="24"/>
      <c r="D847" s="12" t="s">
        <v>376</v>
      </c>
      <c r="E847" s="24" t="s">
        <v>303</v>
      </c>
      <c r="F847" s="25">
        <v>14</v>
      </c>
      <c r="G847" s="26"/>
      <c r="H847" s="66"/>
      <c r="J847" s="124"/>
      <c r="K847" s="124"/>
      <c r="L847" s="124"/>
      <c r="M847" s="124"/>
      <c r="N847" s="124"/>
      <c r="O847" s="124"/>
      <c r="P847" s="124"/>
      <c r="Q847" s="124"/>
      <c r="R847" s="124"/>
      <c r="S847" s="124"/>
    </row>
    <row r="848" spans="1:19" s="100" customFormat="1" ht="12.75">
      <c r="A848" s="118">
        <f t="shared" si="42"/>
        <v>286</v>
      </c>
      <c r="B848" s="40"/>
      <c r="C848" s="24"/>
      <c r="D848" s="12" t="s">
        <v>377</v>
      </c>
      <c r="E848" s="24" t="s">
        <v>303</v>
      </c>
      <c r="F848" s="25">
        <v>10</v>
      </c>
      <c r="G848" s="26"/>
      <c r="H848" s="66"/>
      <c r="J848" s="124"/>
      <c r="K848" s="124"/>
      <c r="L848" s="124"/>
      <c r="M848" s="124"/>
      <c r="N848" s="124"/>
      <c r="O848" s="124"/>
      <c r="P848" s="124"/>
      <c r="Q848" s="124"/>
      <c r="R848" s="124"/>
      <c r="S848" s="124"/>
    </row>
    <row r="849" spans="1:19" s="100" customFormat="1" ht="30" customHeight="1">
      <c r="A849" s="117"/>
      <c r="B849" s="22" t="s">
        <v>366</v>
      </c>
      <c r="C849" s="94" t="s">
        <v>367</v>
      </c>
      <c r="D849" s="234" t="s">
        <v>378</v>
      </c>
      <c r="E849" s="234"/>
      <c r="F849" s="234"/>
      <c r="G849" s="234"/>
      <c r="H849" s="235"/>
      <c r="J849" s="124"/>
      <c r="K849" s="124"/>
      <c r="L849" s="124"/>
      <c r="M849" s="124"/>
      <c r="N849" s="124"/>
      <c r="O849" s="124"/>
      <c r="P849" s="124"/>
      <c r="Q849" s="124"/>
      <c r="R849" s="124"/>
      <c r="S849" s="124"/>
    </row>
    <row r="850" spans="1:19" s="100" customFormat="1" ht="12.75">
      <c r="A850" s="118">
        <f t="shared" si="42"/>
        <v>287</v>
      </c>
      <c r="B850" s="40"/>
      <c r="C850" s="24"/>
      <c r="D850" s="12" t="s">
        <v>482</v>
      </c>
      <c r="E850" s="24" t="s">
        <v>303</v>
      </c>
      <c r="F850" s="25">
        <v>3</v>
      </c>
      <c r="G850" s="26"/>
      <c r="H850" s="66"/>
      <c r="J850" s="124"/>
      <c r="K850" s="124"/>
      <c r="L850" s="124"/>
      <c r="M850" s="124"/>
      <c r="N850" s="124"/>
      <c r="O850" s="124"/>
      <c r="P850" s="124"/>
      <c r="Q850" s="124"/>
      <c r="R850" s="124"/>
      <c r="S850" s="124"/>
    </row>
    <row r="851" spans="1:19" s="100" customFormat="1" ht="12.75">
      <c r="A851" s="118">
        <f t="shared" si="42"/>
        <v>288</v>
      </c>
      <c r="B851" s="40"/>
      <c r="C851" s="24"/>
      <c r="D851" s="12" t="s">
        <v>379</v>
      </c>
      <c r="E851" s="24" t="s">
        <v>303</v>
      </c>
      <c r="F851" s="25">
        <v>4</v>
      </c>
      <c r="G851" s="26"/>
      <c r="H851" s="66"/>
      <c r="J851" s="124"/>
      <c r="K851" s="124"/>
      <c r="L851" s="124"/>
      <c r="M851" s="124"/>
      <c r="N851" s="124"/>
      <c r="O851" s="124"/>
      <c r="P851" s="124"/>
      <c r="Q851" s="124"/>
      <c r="R851" s="124"/>
      <c r="S851" s="124"/>
    </row>
    <row r="852" spans="1:19" s="100" customFormat="1" ht="12.75">
      <c r="A852" s="118">
        <f t="shared" si="42"/>
        <v>289</v>
      </c>
      <c r="B852" s="40"/>
      <c r="C852" s="24"/>
      <c r="D852" s="12" t="s">
        <v>483</v>
      </c>
      <c r="E852" s="24" t="s">
        <v>268</v>
      </c>
      <c r="F852" s="25">
        <v>124</v>
      </c>
      <c r="G852" s="26"/>
      <c r="H852" s="66"/>
      <c r="J852" s="124"/>
      <c r="K852" s="124"/>
      <c r="L852" s="124"/>
      <c r="M852" s="124"/>
      <c r="N852" s="124"/>
      <c r="O852" s="124"/>
      <c r="P852" s="124"/>
      <c r="Q852" s="124"/>
      <c r="R852" s="124"/>
      <c r="S852" s="124"/>
    </row>
    <row r="853" spans="1:19" s="100" customFormat="1" ht="30" customHeight="1">
      <c r="A853" s="117"/>
      <c r="B853" s="22" t="s">
        <v>380</v>
      </c>
      <c r="C853" s="94" t="s">
        <v>381</v>
      </c>
      <c r="D853" s="234" t="s">
        <v>382</v>
      </c>
      <c r="E853" s="234"/>
      <c r="F853" s="234"/>
      <c r="G853" s="234"/>
      <c r="H853" s="235"/>
      <c r="J853" s="124"/>
      <c r="K853" s="124"/>
      <c r="L853" s="124"/>
      <c r="M853" s="124"/>
      <c r="N853" s="124"/>
      <c r="O853" s="124"/>
      <c r="P853" s="124"/>
      <c r="Q853" s="124"/>
      <c r="R853" s="124"/>
      <c r="S853" s="124"/>
    </row>
    <row r="854" spans="1:19" s="100" customFormat="1" ht="12.75">
      <c r="A854" s="118">
        <f t="shared" si="42"/>
        <v>290</v>
      </c>
      <c r="B854" s="40"/>
      <c r="C854" s="24"/>
      <c r="D854" s="12" t="s">
        <v>370</v>
      </c>
      <c r="E854" s="24" t="s">
        <v>268</v>
      </c>
      <c r="F854" s="25">
        <f>110+109-112-35</f>
        <v>72</v>
      </c>
      <c r="G854" s="26"/>
      <c r="H854" s="66"/>
      <c r="J854" s="124"/>
      <c r="K854" s="124"/>
      <c r="L854" s="124"/>
      <c r="M854" s="124"/>
      <c r="N854" s="124"/>
      <c r="O854" s="124"/>
      <c r="P854" s="124"/>
      <c r="Q854" s="124"/>
      <c r="R854" s="124"/>
      <c r="S854" s="124"/>
    </row>
    <row r="855" spans="1:19" s="100" customFormat="1" ht="12.75">
      <c r="A855" s="118">
        <f t="shared" si="42"/>
        <v>291</v>
      </c>
      <c r="B855" s="40"/>
      <c r="C855" s="24"/>
      <c r="D855" s="12" t="s">
        <v>383</v>
      </c>
      <c r="E855" s="24" t="s">
        <v>268</v>
      </c>
      <c r="F855" s="25">
        <f>124+130-125-42</f>
        <v>87</v>
      </c>
      <c r="G855" s="26"/>
      <c r="H855" s="66"/>
      <c r="J855" s="124"/>
      <c r="K855" s="124"/>
      <c r="L855" s="124"/>
      <c r="M855" s="124"/>
      <c r="N855" s="124"/>
      <c r="O855" s="124"/>
      <c r="P855" s="124"/>
      <c r="Q855" s="124"/>
      <c r="R855" s="124"/>
      <c r="S855" s="124"/>
    </row>
    <row r="856" spans="1:19" s="100" customFormat="1" ht="12.75">
      <c r="A856" s="118">
        <f t="shared" si="42"/>
        <v>292</v>
      </c>
      <c r="B856" s="40"/>
      <c r="C856" s="24"/>
      <c r="D856" s="12" t="s">
        <v>384</v>
      </c>
      <c r="E856" s="24" t="s">
        <v>303</v>
      </c>
      <c r="F856" s="25">
        <v>3</v>
      </c>
      <c r="G856" s="26"/>
      <c r="H856" s="66"/>
      <c r="J856" s="124"/>
      <c r="K856" s="124"/>
      <c r="L856" s="124"/>
      <c r="M856" s="124"/>
      <c r="N856" s="124"/>
      <c r="O856" s="124"/>
      <c r="P856" s="124"/>
      <c r="Q856" s="124"/>
      <c r="R856" s="124"/>
      <c r="S856" s="124"/>
    </row>
    <row r="857" spans="1:19" s="100" customFormat="1" ht="12.75">
      <c r="A857" s="118">
        <f t="shared" si="42"/>
        <v>293</v>
      </c>
      <c r="B857" s="40"/>
      <c r="C857" s="24"/>
      <c r="D857" s="12" t="s">
        <v>385</v>
      </c>
      <c r="E857" s="24" t="s">
        <v>268</v>
      </c>
      <c r="F857" s="25">
        <f>105+111-111-30</f>
        <v>75</v>
      </c>
      <c r="G857" s="26"/>
      <c r="H857" s="66"/>
      <c r="J857" s="124"/>
      <c r="K857" s="124"/>
      <c r="L857" s="124"/>
      <c r="M857" s="124"/>
      <c r="N857" s="124"/>
      <c r="O857" s="124"/>
      <c r="P857" s="124"/>
      <c r="Q857" s="124"/>
      <c r="R857" s="124"/>
      <c r="S857" s="124"/>
    </row>
    <row r="858" spans="1:19" s="100" customFormat="1" ht="12.75">
      <c r="A858" s="118">
        <f t="shared" si="42"/>
        <v>294</v>
      </c>
      <c r="B858" s="40"/>
      <c r="C858" s="24"/>
      <c r="D858" s="12" t="s">
        <v>386</v>
      </c>
      <c r="E858" s="24" t="s">
        <v>268</v>
      </c>
      <c r="F858" s="25">
        <v>45</v>
      </c>
      <c r="G858" s="26"/>
      <c r="H858" s="66"/>
      <c r="J858" s="124"/>
      <c r="K858" s="124"/>
      <c r="L858" s="124"/>
      <c r="M858" s="124"/>
      <c r="N858" s="124"/>
      <c r="O858" s="124"/>
      <c r="P858" s="124"/>
      <c r="Q858" s="124"/>
      <c r="R858" s="124"/>
      <c r="S858" s="124"/>
    </row>
    <row r="859" spans="1:19" s="100" customFormat="1" ht="25.5">
      <c r="A859" s="118">
        <f t="shared" si="42"/>
        <v>295</v>
      </c>
      <c r="B859" s="40"/>
      <c r="C859" s="24"/>
      <c r="D859" s="12" t="s">
        <v>387</v>
      </c>
      <c r="E859" s="24" t="s">
        <v>303</v>
      </c>
      <c r="F859" s="25">
        <v>1</v>
      </c>
      <c r="G859" s="26"/>
      <c r="H859" s="66"/>
      <c r="J859" s="124"/>
      <c r="K859" s="124"/>
      <c r="L859" s="124"/>
      <c r="M859" s="124"/>
      <c r="N859" s="124"/>
      <c r="O859" s="124"/>
      <c r="P859" s="124"/>
      <c r="Q859" s="124"/>
      <c r="R859" s="124"/>
      <c r="S859" s="124"/>
    </row>
    <row r="860" spans="1:19" s="100" customFormat="1" ht="39" customHeight="1">
      <c r="A860" s="117"/>
      <c r="B860" s="22"/>
      <c r="C860" s="94"/>
      <c r="D860" s="234" t="s">
        <v>484</v>
      </c>
      <c r="E860" s="234"/>
      <c r="F860" s="234"/>
      <c r="G860" s="234"/>
      <c r="H860" s="235"/>
      <c r="J860" s="124"/>
      <c r="K860" s="124"/>
      <c r="L860" s="124"/>
      <c r="M860" s="124"/>
      <c r="N860" s="124"/>
      <c r="O860" s="124"/>
      <c r="P860" s="124"/>
      <c r="Q860" s="124"/>
      <c r="R860" s="124"/>
      <c r="S860" s="124"/>
    </row>
    <row r="861" spans="1:19" s="100" customFormat="1" ht="25.5">
      <c r="A861" s="118">
        <f t="shared" si="42"/>
        <v>296</v>
      </c>
      <c r="B861" s="40"/>
      <c r="C861" s="24"/>
      <c r="D861" s="12" t="s">
        <v>485</v>
      </c>
      <c r="E861" s="24" t="s">
        <v>268</v>
      </c>
      <c r="F861" s="25">
        <v>112</v>
      </c>
      <c r="G861" s="26"/>
      <c r="H861" s="66"/>
      <c r="J861" s="124"/>
      <c r="K861" s="124"/>
      <c r="L861" s="124"/>
      <c r="M861" s="124"/>
      <c r="N861" s="124"/>
      <c r="O861" s="124"/>
      <c r="P861" s="124"/>
      <c r="Q861" s="124"/>
      <c r="R861" s="124"/>
      <c r="S861" s="124"/>
    </row>
    <row r="862" spans="1:19" s="100" customFormat="1" ht="25.5">
      <c r="A862" s="118">
        <f t="shared" si="42"/>
        <v>297</v>
      </c>
      <c r="B862" s="40"/>
      <c r="C862" s="24"/>
      <c r="D862" s="12" t="s">
        <v>486</v>
      </c>
      <c r="E862" s="24" t="s">
        <v>268</v>
      </c>
      <c r="F862" s="25">
        <v>125</v>
      </c>
      <c r="G862" s="26"/>
      <c r="H862" s="66"/>
      <c r="J862" s="124"/>
      <c r="K862" s="124"/>
      <c r="L862" s="124"/>
      <c r="M862" s="124"/>
      <c r="N862" s="124"/>
      <c r="O862" s="124"/>
      <c r="P862" s="124"/>
      <c r="Q862" s="124"/>
      <c r="R862" s="124"/>
      <c r="S862" s="124"/>
    </row>
    <row r="863" spans="1:19" s="100" customFormat="1" ht="25.5">
      <c r="A863" s="118">
        <f t="shared" si="42"/>
        <v>298</v>
      </c>
      <c r="B863" s="40"/>
      <c r="C863" s="24"/>
      <c r="D863" s="12" t="s">
        <v>487</v>
      </c>
      <c r="E863" s="24" t="s">
        <v>303</v>
      </c>
      <c r="F863" s="25">
        <v>2</v>
      </c>
      <c r="G863" s="26"/>
      <c r="H863" s="66"/>
      <c r="J863" s="124"/>
      <c r="K863" s="124"/>
      <c r="L863" s="124"/>
      <c r="M863" s="124"/>
      <c r="N863" s="124"/>
      <c r="O863" s="124"/>
      <c r="P863" s="124"/>
      <c r="Q863" s="124"/>
      <c r="R863" s="124"/>
      <c r="S863" s="124"/>
    </row>
    <row r="864" spans="1:19" s="100" customFormat="1" ht="25.5">
      <c r="A864" s="118">
        <f t="shared" si="42"/>
        <v>299</v>
      </c>
      <c r="B864" s="40"/>
      <c r="C864" s="24"/>
      <c r="D864" s="12" t="s">
        <v>488</v>
      </c>
      <c r="E864" s="24" t="s">
        <v>268</v>
      </c>
      <c r="F864" s="25">
        <v>111</v>
      </c>
      <c r="G864" s="26"/>
      <c r="H864" s="66"/>
      <c r="J864" s="124"/>
      <c r="K864" s="124"/>
      <c r="L864" s="124"/>
      <c r="M864" s="124"/>
      <c r="N864" s="124"/>
      <c r="O864" s="124"/>
      <c r="P864" s="124"/>
      <c r="Q864" s="124"/>
      <c r="R864" s="124"/>
      <c r="S864" s="124"/>
    </row>
    <row r="865" spans="1:19" s="100" customFormat="1" ht="25.5">
      <c r="A865" s="118">
        <f t="shared" si="42"/>
        <v>300</v>
      </c>
      <c r="B865" s="40"/>
      <c r="C865" s="24"/>
      <c r="D865" s="12" t="s">
        <v>489</v>
      </c>
      <c r="E865" s="24" t="s">
        <v>268</v>
      </c>
      <c r="F865" s="25">
        <v>35</v>
      </c>
      <c r="G865" s="26"/>
      <c r="H865" s="66"/>
      <c r="J865" s="124"/>
      <c r="K865" s="124"/>
      <c r="L865" s="124"/>
      <c r="M865" s="124"/>
      <c r="N865" s="124"/>
      <c r="O865" s="124"/>
      <c r="P865" s="124"/>
      <c r="Q865" s="124"/>
      <c r="R865" s="124"/>
      <c r="S865" s="124"/>
    </row>
    <row r="866" spans="1:19" s="100" customFormat="1" ht="25.5">
      <c r="A866" s="118">
        <f t="shared" si="42"/>
        <v>301</v>
      </c>
      <c r="B866" s="40"/>
      <c r="C866" s="24"/>
      <c r="D866" s="12" t="s">
        <v>490</v>
      </c>
      <c r="E866" s="24" t="s">
        <v>268</v>
      </c>
      <c r="F866" s="25">
        <v>42</v>
      </c>
      <c r="G866" s="26"/>
      <c r="H866" s="66"/>
      <c r="J866" s="124"/>
      <c r="K866" s="124"/>
      <c r="L866" s="124"/>
      <c r="M866" s="124"/>
      <c r="N866" s="124"/>
      <c r="O866" s="124"/>
      <c r="P866" s="124"/>
      <c r="Q866" s="124"/>
      <c r="R866" s="124"/>
      <c r="S866" s="124"/>
    </row>
    <row r="867" spans="1:19" s="100" customFormat="1" ht="25.5">
      <c r="A867" s="118">
        <f t="shared" si="42"/>
        <v>302</v>
      </c>
      <c r="B867" s="40"/>
      <c r="C867" s="24"/>
      <c r="D867" s="12" t="s">
        <v>491</v>
      </c>
      <c r="E867" s="24" t="s">
        <v>303</v>
      </c>
      <c r="F867" s="25">
        <v>1</v>
      </c>
      <c r="G867" s="26"/>
      <c r="H867" s="66"/>
      <c r="J867" s="124"/>
      <c r="K867" s="124"/>
      <c r="L867" s="124"/>
      <c r="M867" s="124"/>
      <c r="N867" s="124"/>
      <c r="O867" s="124"/>
      <c r="P867" s="124"/>
      <c r="Q867" s="124"/>
      <c r="R867" s="124"/>
      <c r="S867" s="124"/>
    </row>
    <row r="868" spans="1:19" s="100" customFormat="1" ht="25.5">
      <c r="A868" s="118">
        <f t="shared" si="42"/>
        <v>303</v>
      </c>
      <c r="B868" s="40"/>
      <c r="C868" s="24"/>
      <c r="D868" s="12" t="s">
        <v>492</v>
      </c>
      <c r="E868" s="24" t="s">
        <v>268</v>
      </c>
      <c r="F868" s="25">
        <v>30</v>
      </c>
      <c r="G868" s="26"/>
      <c r="H868" s="66"/>
      <c r="J868" s="124"/>
      <c r="K868" s="124"/>
      <c r="L868" s="124"/>
      <c r="M868" s="124"/>
      <c r="N868" s="124"/>
      <c r="O868" s="124"/>
      <c r="P868" s="124"/>
      <c r="Q868" s="124"/>
      <c r="R868" s="124"/>
      <c r="S868" s="124"/>
    </row>
    <row r="869" spans="1:19" s="100" customFormat="1" ht="19.5">
      <c r="A869" s="127"/>
      <c r="B869" s="128"/>
      <c r="C869" s="129" t="s">
        <v>493</v>
      </c>
      <c r="D869" s="129"/>
      <c r="E869" s="128"/>
      <c r="F869" s="128"/>
      <c r="G869" s="128"/>
      <c r="H869" s="131"/>
      <c r="J869" s="124"/>
      <c r="K869" s="124"/>
      <c r="L869" s="124"/>
      <c r="M869" s="124"/>
      <c r="N869" s="124"/>
      <c r="O869" s="124"/>
      <c r="P869" s="124"/>
      <c r="Q869" s="124"/>
      <c r="R869" s="124"/>
      <c r="S869" s="124"/>
    </row>
    <row r="870" spans="1:19" s="100" customFormat="1" ht="30" customHeight="1">
      <c r="A870" s="117"/>
      <c r="B870" s="22" t="s">
        <v>380</v>
      </c>
      <c r="C870" s="94" t="s">
        <v>388</v>
      </c>
      <c r="D870" s="234" t="s">
        <v>389</v>
      </c>
      <c r="E870" s="234"/>
      <c r="F870" s="234"/>
      <c r="G870" s="234"/>
      <c r="H870" s="235"/>
      <c r="J870" s="124"/>
      <c r="K870" s="124"/>
      <c r="L870" s="124"/>
      <c r="M870" s="124"/>
      <c r="N870" s="124"/>
      <c r="O870" s="124"/>
      <c r="P870" s="124"/>
      <c r="Q870" s="124"/>
      <c r="R870" s="124"/>
      <c r="S870" s="124"/>
    </row>
    <row r="871" spans="1:19" s="100" customFormat="1" ht="12.75">
      <c r="A871" s="118">
        <f t="shared" ref="A871:A884" si="43">IF(B871=0,MAX(A865:A870)+1," ")</f>
        <v>304</v>
      </c>
      <c r="B871" s="40"/>
      <c r="C871" s="24"/>
      <c r="D871" s="12" t="s">
        <v>390</v>
      </c>
      <c r="E871" s="24" t="s">
        <v>268</v>
      </c>
      <c r="F871" s="25">
        <v>212</v>
      </c>
      <c r="G871" s="26"/>
      <c r="H871" s="66"/>
      <c r="J871" s="124"/>
      <c r="K871" s="124"/>
      <c r="L871" s="124"/>
      <c r="M871" s="124"/>
      <c r="N871" s="124"/>
      <c r="O871" s="124"/>
      <c r="P871" s="124"/>
      <c r="Q871" s="124"/>
      <c r="R871" s="124"/>
      <c r="S871" s="124"/>
    </row>
    <row r="872" spans="1:19" s="100" customFormat="1" ht="12.75">
      <c r="A872" s="118">
        <f t="shared" si="43"/>
        <v>305</v>
      </c>
      <c r="B872" s="40"/>
      <c r="C872" s="24"/>
      <c r="D872" s="12" t="s">
        <v>391</v>
      </c>
      <c r="E872" s="24" t="s">
        <v>268</v>
      </c>
      <c r="F872" s="25">
        <v>5168</v>
      </c>
      <c r="G872" s="26"/>
      <c r="H872" s="66"/>
      <c r="J872" s="124"/>
      <c r="K872" s="124"/>
      <c r="L872" s="124"/>
      <c r="M872" s="124"/>
      <c r="N872" s="124"/>
      <c r="O872" s="124"/>
      <c r="P872" s="124"/>
      <c r="Q872" s="124"/>
      <c r="R872" s="124"/>
      <c r="S872" s="124"/>
    </row>
    <row r="873" spans="1:19" s="100" customFormat="1" ht="12.75">
      <c r="A873" s="118">
        <f t="shared" si="43"/>
        <v>306</v>
      </c>
      <c r="B873" s="40"/>
      <c r="C873" s="24"/>
      <c r="D873" s="12" t="s">
        <v>392</v>
      </c>
      <c r="E873" s="24" t="s">
        <v>303</v>
      </c>
      <c r="F873" s="25">
        <v>10</v>
      </c>
      <c r="G873" s="26"/>
      <c r="H873" s="66"/>
      <c r="J873" s="124"/>
      <c r="K873" s="124"/>
      <c r="L873" s="124"/>
      <c r="M873" s="124"/>
      <c r="N873" s="124"/>
      <c r="O873" s="124"/>
      <c r="P873" s="124"/>
      <c r="Q873" s="124"/>
      <c r="R873" s="124"/>
      <c r="S873" s="124"/>
    </row>
    <row r="874" spans="1:19" s="100" customFormat="1" ht="12.75">
      <c r="A874" s="118">
        <f t="shared" si="43"/>
        <v>307</v>
      </c>
      <c r="B874" s="40"/>
      <c r="C874" s="24"/>
      <c r="D874" s="12" t="s">
        <v>393</v>
      </c>
      <c r="E874" s="24" t="s">
        <v>303</v>
      </c>
      <c r="F874" s="25">
        <v>42</v>
      </c>
      <c r="G874" s="26"/>
      <c r="H874" s="66"/>
      <c r="J874" s="124"/>
      <c r="K874" s="124"/>
      <c r="L874" s="124"/>
      <c r="M874" s="124"/>
      <c r="N874" s="124"/>
      <c r="O874" s="124"/>
      <c r="P874" s="124"/>
      <c r="Q874" s="124"/>
      <c r="R874" s="124"/>
      <c r="S874" s="124"/>
    </row>
    <row r="875" spans="1:19" s="100" customFormat="1" ht="30" customHeight="1">
      <c r="A875" s="117"/>
      <c r="B875" s="22" t="s">
        <v>380</v>
      </c>
      <c r="C875" s="94" t="s">
        <v>394</v>
      </c>
      <c r="D875" s="234" t="s">
        <v>395</v>
      </c>
      <c r="E875" s="234"/>
      <c r="F875" s="234"/>
      <c r="G875" s="234"/>
      <c r="H875" s="235"/>
      <c r="J875" s="124"/>
      <c r="K875" s="124"/>
      <c r="L875" s="124"/>
      <c r="M875" s="124"/>
      <c r="N875" s="124"/>
      <c r="O875" s="124"/>
      <c r="P875" s="124"/>
      <c r="Q875" s="124"/>
      <c r="R875" s="124"/>
      <c r="S875" s="124"/>
    </row>
    <row r="876" spans="1:19" s="100" customFormat="1" ht="12.75">
      <c r="A876" s="118">
        <f t="shared" si="43"/>
        <v>308</v>
      </c>
      <c r="B876" s="40"/>
      <c r="C876" s="24"/>
      <c r="D876" s="12" t="s">
        <v>494</v>
      </c>
      <c r="E876" s="24" t="s">
        <v>268</v>
      </c>
      <c r="F876" s="25">
        <f>480+480</f>
        <v>960</v>
      </c>
      <c r="G876" s="26"/>
      <c r="H876" s="66"/>
      <c r="J876" s="124"/>
      <c r="K876" s="124"/>
      <c r="L876" s="124"/>
      <c r="M876" s="124"/>
      <c r="N876" s="124"/>
      <c r="O876" s="124"/>
      <c r="P876" s="124"/>
      <c r="Q876" s="124"/>
      <c r="R876" s="124"/>
      <c r="S876" s="124"/>
    </row>
    <row r="877" spans="1:19" s="100" customFormat="1" ht="12.75">
      <c r="A877" s="118">
        <f t="shared" si="43"/>
        <v>309</v>
      </c>
      <c r="B877" s="40"/>
      <c r="C877" s="24"/>
      <c r="D877" s="12" t="s">
        <v>495</v>
      </c>
      <c r="E877" s="24" t="s">
        <v>268</v>
      </c>
      <c r="F877" s="25">
        <f>210+210</f>
        <v>420</v>
      </c>
      <c r="G877" s="26"/>
      <c r="H877" s="66"/>
      <c r="J877" s="124"/>
      <c r="K877" s="124"/>
      <c r="L877" s="124"/>
      <c r="M877" s="124"/>
      <c r="N877" s="124"/>
      <c r="O877" s="124"/>
      <c r="P877" s="124"/>
      <c r="Q877" s="124"/>
      <c r="R877" s="124"/>
      <c r="S877" s="124"/>
    </row>
    <row r="878" spans="1:19" s="100" customFormat="1" ht="12.75">
      <c r="A878" s="118">
        <f t="shared" si="43"/>
        <v>310</v>
      </c>
      <c r="B878" s="40"/>
      <c r="C878" s="24"/>
      <c r="D878" s="12" t="s">
        <v>496</v>
      </c>
      <c r="E878" s="24" t="s">
        <v>268</v>
      </c>
      <c r="F878" s="25">
        <f>540+540</f>
        <v>1080</v>
      </c>
      <c r="G878" s="26"/>
      <c r="H878" s="66"/>
      <c r="J878" s="124"/>
      <c r="K878" s="124"/>
      <c r="L878" s="124"/>
      <c r="M878" s="124"/>
      <c r="N878" s="124"/>
      <c r="O878" s="124"/>
      <c r="P878" s="124"/>
      <c r="Q878" s="124"/>
      <c r="R878" s="124"/>
      <c r="S878" s="124"/>
    </row>
    <row r="879" spans="1:19" s="100" customFormat="1" ht="12.75">
      <c r="A879" s="118">
        <f t="shared" si="43"/>
        <v>311</v>
      </c>
      <c r="B879" s="40"/>
      <c r="C879" s="24"/>
      <c r="D879" s="12" t="s">
        <v>522</v>
      </c>
      <c r="E879" s="24" t="s">
        <v>268</v>
      </c>
      <c r="F879" s="25">
        <f>1070+1070</f>
        <v>2140</v>
      </c>
      <c r="G879" s="26"/>
      <c r="H879" s="66"/>
      <c r="J879" s="124"/>
      <c r="K879" s="124"/>
      <c r="L879" s="124"/>
      <c r="M879" s="124"/>
      <c r="N879" s="124"/>
      <c r="O879" s="124"/>
      <c r="P879" s="124"/>
      <c r="Q879" s="124"/>
      <c r="R879" s="124"/>
      <c r="S879" s="124"/>
    </row>
    <row r="880" spans="1:19" s="100" customFormat="1" ht="12.75">
      <c r="A880" s="118">
        <f t="shared" si="43"/>
        <v>312</v>
      </c>
      <c r="B880" s="40"/>
      <c r="C880" s="24"/>
      <c r="D880" s="12" t="s">
        <v>520</v>
      </c>
      <c r="E880" s="24" t="s">
        <v>268</v>
      </c>
      <c r="F880" s="25">
        <f>680+680</f>
        <v>1360</v>
      </c>
      <c r="G880" s="26"/>
      <c r="H880" s="66"/>
      <c r="J880" s="124"/>
      <c r="K880" s="124"/>
      <c r="L880" s="124"/>
      <c r="M880" s="124"/>
      <c r="N880" s="124"/>
      <c r="O880" s="124"/>
      <c r="P880" s="124"/>
      <c r="Q880" s="124"/>
      <c r="R880" s="124"/>
      <c r="S880" s="124"/>
    </row>
    <row r="881" spans="1:19" s="100" customFormat="1" ht="12.75">
      <c r="A881" s="118">
        <f t="shared" si="43"/>
        <v>313</v>
      </c>
      <c r="B881" s="40"/>
      <c r="C881" s="24"/>
      <c r="D881" s="12" t="s">
        <v>396</v>
      </c>
      <c r="E881" s="24" t="s">
        <v>303</v>
      </c>
      <c r="F881" s="25">
        <v>4</v>
      </c>
      <c r="G881" s="26"/>
      <c r="H881" s="66"/>
      <c r="J881" s="124"/>
      <c r="K881" s="124"/>
      <c r="L881" s="124"/>
      <c r="M881" s="124"/>
      <c r="N881" s="124"/>
      <c r="O881" s="124"/>
      <c r="P881" s="124"/>
      <c r="Q881" s="124"/>
      <c r="R881" s="124"/>
      <c r="S881" s="124"/>
    </row>
    <row r="882" spans="1:19" s="100" customFormat="1" ht="12.75">
      <c r="A882" s="118">
        <f t="shared" si="43"/>
        <v>314</v>
      </c>
      <c r="B882" s="40"/>
      <c r="C882" s="24"/>
      <c r="D882" s="12" t="s">
        <v>397</v>
      </c>
      <c r="E882" s="24" t="s">
        <v>303</v>
      </c>
      <c r="F882" s="25">
        <v>4</v>
      </c>
      <c r="G882" s="26"/>
      <c r="H882" s="66"/>
      <c r="J882" s="124"/>
      <c r="K882" s="124"/>
      <c r="L882" s="124"/>
      <c r="M882" s="124"/>
      <c r="N882" s="124"/>
      <c r="O882" s="124"/>
      <c r="P882" s="124"/>
      <c r="Q882" s="124"/>
      <c r="R882" s="124"/>
      <c r="S882" s="124"/>
    </row>
    <row r="883" spans="1:19" s="100" customFormat="1" ht="12.75">
      <c r="A883" s="118">
        <f t="shared" si="43"/>
        <v>315</v>
      </c>
      <c r="B883" s="40"/>
      <c r="C883" s="24"/>
      <c r="D883" s="12" t="s">
        <v>398</v>
      </c>
      <c r="E883" s="24" t="s">
        <v>303</v>
      </c>
      <c r="F883" s="25">
        <v>2</v>
      </c>
      <c r="G883" s="26"/>
      <c r="H883" s="66"/>
      <c r="J883" s="124"/>
      <c r="K883" s="124"/>
      <c r="L883" s="124"/>
      <c r="M883" s="124"/>
      <c r="N883" s="124"/>
      <c r="O883" s="124"/>
      <c r="P883" s="124"/>
      <c r="Q883" s="124"/>
      <c r="R883" s="124"/>
      <c r="S883" s="124"/>
    </row>
    <row r="884" spans="1:19" s="100" customFormat="1" ht="12.75">
      <c r="A884" s="147">
        <f t="shared" si="43"/>
        <v>316</v>
      </c>
      <c r="B884" s="148"/>
      <c r="C884" s="149"/>
      <c r="D884" s="150" t="s">
        <v>497</v>
      </c>
      <c r="E884" s="149" t="s">
        <v>303</v>
      </c>
      <c r="F884" s="151">
        <v>2</v>
      </c>
      <c r="G884" s="152"/>
      <c r="H884" s="153"/>
      <c r="J884" s="124"/>
      <c r="K884" s="124"/>
      <c r="L884" s="124"/>
      <c r="M884" s="124"/>
      <c r="N884" s="124"/>
      <c r="O884" s="124"/>
      <c r="P884" s="124"/>
      <c r="Q884" s="124"/>
      <c r="R884" s="124"/>
      <c r="S884" s="124"/>
    </row>
    <row r="885" spans="1:19" s="100" customFormat="1" ht="13.5" thickBot="1">
      <c r="A885" s="224" t="s">
        <v>510</v>
      </c>
      <c r="B885" s="225"/>
      <c r="C885" s="84"/>
      <c r="D885" s="226" t="s">
        <v>509</v>
      </c>
      <c r="E885" s="84" t="s">
        <v>268</v>
      </c>
      <c r="F885" s="227">
        <v>156</v>
      </c>
      <c r="G885" s="228"/>
      <c r="H885" s="146"/>
      <c r="J885" s="124"/>
      <c r="K885" s="124"/>
      <c r="L885" s="124"/>
      <c r="M885" s="124"/>
      <c r="N885" s="124"/>
      <c r="O885" s="124"/>
      <c r="P885" s="124"/>
      <c r="Q885" s="124"/>
      <c r="R885" s="124"/>
      <c r="S885" s="124"/>
    </row>
    <row r="886" spans="1:19" s="100" customFormat="1" ht="32.25" customHeight="1" thickBot="1">
      <c r="A886" s="95"/>
      <c r="B886" s="96"/>
      <c r="C886" s="96"/>
      <c r="D886" s="96" t="s">
        <v>434</v>
      </c>
      <c r="E886" s="97"/>
      <c r="F886" s="98"/>
      <c r="G886" s="97"/>
      <c r="H886" s="99"/>
    </row>
    <row r="887" spans="1:19" s="100" customFormat="1" ht="39" thickBot="1">
      <c r="A887" s="101">
        <f>A884+1</f>
        <v>317</v>
      </c>
      <c r="B887" s="102"/>
      <c r="D887" s="103" t="s">
        <v>435</v>
      </c>
      <c r="E887" s="104" t="s">
        <v>303</v>
      </c>
      <c r="F887" s="166">
        <v>1</v>
      </c>
      <c r="G887" s="105"/>
      <c r="H887" s="106"/>
    </row>
    <row r="888" spans="1:19" ht="45" customHeight="1" thickBot="1">
      <c r="A888" s="236" t="s">
        <v>498</v>
      </c>
      <c r="B888" s="237"/>
      <c r="C888" s="237"/>
      <c r="D888" s="237"/>
      <c r="E888" s="237"/>
      <c r="F888" s="237"/>
      <c r="G888" s="238"/>
      <c r="H888" s="135"/>
    </row>
    <row r="889" spans="1:19" ht="16.5" thickBot="1">
      <c r="E889" s="136"/>
    </row>
    <row r="890" spans="1:19" ht="35.1" customHeight="1">
      <c r="B890" s="137"/>
      <c r="C890" s="137"/>
      <c r="D890" s="239" t="s">
        <v>499</v>
      </c>
      <c r="E890" s="240"/>
      <c r="F890" s="240"/>
      <c r="G890" s="240"/>
      <c r="H890" s="138"/>
    </row>
    <row r="891" spans="1:19" ht="35.1" customHeight="1">
      <c r="B891" s="137"/>
      <c r="C891" s="137"/>
      <c r="D891" s="230" t="s">
        <v>500</v>
      </c>
      <c r="E891" s="231"/>
      <c r="F891" s="231"/>
      <c r="G891" s="231"/>
      <c r="H891" s="139"/>
    </row>
    <row r="892" spans="1:19" ht="35.1" customHeight="1" thickBot="1">
      <c r="B892" s="137"/>
      <c r="C892" s="137"/>
      <c r="D892" s="232" t="s">
        <v>501</v>
      </c>
      <c r="E892" s="233"/>
      <c r="F892" s="233"/>
      <c r="G892" s="233"/>
      <c r="H892" s="140"/>
    </row>
  </sheetData>
  <mergeCells count="233">
    <mergeCell ref="D419:H419"/>
    <mergeCell ref="D350:H350"/>
    <mergeCell ref="D353:H353"/>
    <mergeCell ref="D355:H355"/>
    <mergeCell ref="D357:H357"/>
    <mergeCell ref="D361:H361"/>
    <mergeCell ref="D325:H325"/>
    <mergeCell ref="D330:H330"/>
    <mergeCell ref="D335:H335"/>
    <mergeCell ref="D340:H340"/>
    <mergeCell ref="D347:H347"/>
    <mergeCell ref="C345:H345"/>
    <mergeCell ref="C418:H418"/>
    <mergeCell ref="D363:H363"/>
    <mergeCell ref="D366:H366"/>
    <mergeCell ref="D373:H373"/>
    <mergeCell ref="D376:H376"/>
    <mergeCell ref="D379:H379"/>
    <mergeCell ref="C378:H378"/>
    <mergeCell ref="D392:H392"/>
    <mergeCell ref="D396:H396"/>
    <mergeCell ref="D402:H402"/>
    <mergeCell ref="D414:H414"/>
    <mergeCell ref="D371:H371"/>
    <mergeCell ref="D310:H310"/>
    <mergeCell ref="D315:H315"/>
    <mergeCell ref="D320:H320"/>
    <mergeCell ref="D346:H346"/>
    <mergeCell ref="D270:H270"/>
    <mergeCell ref="D275:H275"/>
    <mergeCell ref="D188:H188"/>
    <mergeCell ref="D165:H165"/>
    <mergeCell ref="D180:H180"/>
    <mergeCell ref="D181:H181"/>
    <mergeCell ref="D182:F182"/>
    <mergeCell ref="D195:H195"/>
    <mergeCell ref="D200:H200"/>
    <mergeCell ref="D197:H197"/>
    <mergeCell ref="D203:H203"/>
    <mergeCell ref="D208:H208"/>
    <mergeCell ref="D232:H232"/>
    <mergeCell ref="D234:H234"/>
    <mergeCell ref="D300:H300"/>
    <mergeCell ref="D305:H305"/>
    <mergeCell ref="D222:H222"/>
    <mergeCell ref="D57:H57"/>
    <mergeCell ref="D58:H58"/>
    <mergeCell ref="D61:H61"/>
    <mergeCell ref="D63:H63"/>
    <mergeCell ref="D67:H67"/>
    <mergeCell ref="D76:H76"/>
    <mergeCell ref="D66:H66"/>
    <mergeCell ref="D135:H135"/>
    <mergeCell ref="D139:H139"/>
    <mergeCell ref="D73:H73"/>
    <mergeCell ref="D148:H148"/>
    <mergeCell ref="D154:H154"/>
    <mergeCell ref="D159:H159"/>
    <mergeCell ref="D75:H75"/>
    <mergeCell ref="D94:H94"/>
    <mergeCell ref="D96:H96"/>
    <mergeCell ref="D285:H285"/>
    <mergeCell ref="D290:H290"/>
    <mergeCell ref="D295:H295"/>
    <mergeCell ref="D260:H260"/>
    <mergeCell ref="D265:H265"/>
    <mergeCell ref="C243:H243"/>
    <mergeCell ref="D211:H211"/>
    <mergeCell ref="D213:H213"/>
    <mergeCell ref="D215:H215"/>
    <mergeCell ref="D227:H227"/>
    <mergeCell ref="D230:H230"/>
    <mergeCell ref="C225:H225"/>
    <mergeCell ref="D236:H236"/>
    <mergeCell ref="D244:H244"/>
    <mergeCell ref="A1:H1"/>
    <mergeCell ref="A4:A6"/>
    <mergeCell ref="B4:B6"/>
    <mergeCell ref="C4:C6"/>
    <mergeCell ref="D4:D6"/>
    <mergeCell ref="E4:F4"/>
    <mergeCell ref="G4:G6"/>
    <mergeCell ref="E5:E6"/>
    <mergeCell ref="F5:F6"/>
    <mergeCell ref="A2:H2"/>
    <mergeCell ref="H4:H6"/>
    <mergeCell ref="A3:H3"/>
    <mergeCell ref="C8:H8"/>
    <mergeCell ref="D9:H9"/>
    <mergeCell ref="D10:H10"/>
    <mergeCell ref="D34:H34"/>
    <mergeCell ref="D16:H16"/>
    <mergeCell ref="D17:H17"/>
    <mergeCell ref="D19:H19"/>
    <mergeCell ref="D30:H30"/>
    <mergeCell ref="D32:H32"/>
    <mergeCell ref="D424:H424"/>
    <mergeCell ref="D134:H134"/>
    <mergeCell ref="D119:H119"/>
    <mergeCell ref="D131:H131"/>
    <mergeCell ref="D79:H79"/>
    <mergeCell ref="D81:H81"/>
    <mergeCell ref="D84:H84"/>
    <mergeCell ref="D89:H89"/>
    <mergeCell ref="D91:H91"/>
    <mergeCell ref="D98:H98"/>
    <mergeCell ref="D99:H99"/>
    <mergeCell ref="D101:H101"/>
    <mergeCell ref="D107:H107"/>
    <mergeCell ref="D110:H110"/>
    <mergeCell ref="D113:H113"/>
    <mergeCell ref="D118:H118"/>
    <mergeCell ref="D171:H171"/>
    <mergeCell ref="D173:H173"/>
    <mergeCell ref="D189:H189"/>
    <mergeCell ref="D162:H162"/>
    <mergeCell ref="D166:H166"/>
    <mergeCell ref="D169:H169"/>
    <mergeCell ref="C193:H193"/>
    <mergeCell ref="D280:H280"/>
    <mergeCell ref="A443:G443"/>
    <mergeCell ref="A444:H444"/>
    <mergeCell ref="A445:A447"/>
    <mergeCell ref="B445:B447"/>
    <mergeCell ref="C445:C447"/>
    <mergeCell ref="D445:D447"/>
    <mergeCell ref="E445:F445"/>
    <mergeCell ref="G445:G447"/>
    <mergeCell ref="H445:H447"/>
    <mergeCell ref="E446:E447"/>
    <mergeCell ref="F446:F447"/>
    <mergeCell ref="D450:H450"/>
    <mergeCell ref="D451:H451"/>
    <mergeCell ref="D457:H457"/>
    <mergeCell ref="D458:H458"/>
    <mergeCell ref="D460:H460"/>
    <mergeCell ref="D471:H471"/>
    <mergeCell ref="D473:H473"/>
    <mergeCell ref="D475:H475"/>
    <mergeCell ref="D498:H498"/>
    <mergeCell ref="D499:H499"/>
    <mergeCell ref="D501:H501"/>
    <mergeCell ref="D503:H503"/>
    <mergeCell ref="D505:H505"/>
    <mergeCell ref="D506:H506"/>
    <mergeCell ref="D514:H514"/>
    <mergeCell ref="D515:H515"/>
    <mergeCell ref="D518:H518"/>
    <mergeCell ref="D520:H520"/>
    <mergeCell ref="D512:H512"/>
    <mergeCell ref="D523:H523"/>
    <mergeCell ref="D530:H530"/>
    <mergeCell ref="D532:H532"/>
    <mergeCell ref="D535:H535"/>
    <mergeCell ref="D537:H537"/>
    <mergeCell ref="D539:H539"/>
    <mergeCell ref="D540:H540"/>
    <mergeCell ref="D542:H542"/>
    <mergeCell ref="D547:H547"/>
    <mergeCell ref="D549:H549"/>
    <mergeCell ref="D552:H552"/>
    <mergeCell ref="D557:H557"/>
    <mergeCell ref="D558:H558"/>
    <mergeCell ref="D571:H571"/>
    <mergeCell ref="D573:H573"/>
    <mergeCell ref="D574:H574"/>
    <mergeCell ref="D577:H577"/>
    <mergeCell ref="D585:H585"/>
    <mergeCell ref="D590:H590"/>
    <mergeCell ref="D592:H592"/>
    <mergeCell ref="D595:H595"/>
    <mergeCell ref="D596:H596"/>
    <mergeCell ref="D599:H599"/>
    <mergeCell ref="D601:H601"/>
    <mergeCell ref="D603:H603"/>
    <mergeCell ref="D609:H609"/>
    <mergeCell ref="D610:H610"/>
    <mergeCell ref="D611:F611"/>
    <mergeCell ref="D617:H617"/>
    <mergeCell ref="D618:H618"/>
    <mergeCell ref="D623:H623"/>
    <mergeCell ref="D626:H626"/>
    <mergeCell ref="D628:H628"/>
    <mergeCell ref="D630:H630"/>
    <mergeCell ref="D632:H632"/>
    <mergeCell ref="D640:H640"/>
    <mergeCell ref="D655:H655"/>
    <mergeCell ref="D660:H660"/>
    <mergeCell ref="D665:H665"/>
    <mergeCell ref="D670:H670"/>
    <mergeCell ref="D675:H675"/>
    <mergeCell ref="D680:H680"/>
    <mergeCell ref="D685:H685"/>
    <mergeCell ref="D690:H690"/>
    <mergeCell ref="D695:H695"/>
    <mergeCell ref="D700:H700"/>
    <mergeCell ref="D705:H705"/>
    <mergeCell ref="D710:H710"/>
    <mergeCell ref="D715:H715"/>
    <mergeCell ref="D720:H720"/>
    <mergeCell ref="D725:H725"/>
    <mergeCell ref="D730:H730"/>
    <mergeCell ref="D735:H735"/>
    <mergeCell ref="D740:H740"/>
    <mergeCell ref="D745:H745"/>
    <mergeCell ref="D750:H750"/>
    <mergeCell ref="D755:H755"/>
    <mergeCell ref="D760:H760"/>
    <mergeCell ref="D765:H765"/>
    <mergeCell ref="D797:H797"/>
    <mergeCell ref="D800:H800"/>
    <mergeCell ref="D803:H803"/>
    <mergeCell ref="D805:H805"/>
    <mergeCell ref="D809:H809"/>
    <mergeCell ref="D812:H812"/>
    <mergeCell ref="D815:H815"/>
    <mergeCell ref="D818:H818"/>
    <mergeCell ref="D820:H820"/>
    <mergeCell ref="D825:H825"/>
    <mergeCell ref="D827:H827"/>
    <mergeCell ref="D830:H830"/>
    <mergeCell ref="D832:H832"/>
    <mergeCell ref="D891:G891"/>
    <mergeCell ref="D892:G892"/>
    <mergeCell ref="D836:H836"/>
    <mergeCell ref="D839:H839"/>
    <mergeCell ref="D849:H849"/>
    <mergeCell ref="D853:H853"/>
    <mergeCell ref="D860:H860"/>
    <mergeCell ref="D870:H870"/>
    <mergeCell ref="D875:H875"/>
    <mergeCell ref="A888:G888"/>
    <mergeCell ref="D890:G890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57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Europrojekt</dc:creator>
  <cp:lastModifiedBy>Magdalena Paszko</cp:lastModifiedBy>
  <cp:lastPrinted>2024-07-19T08:15:31Z</cp:lastPrinted>
  <dcterms:created xsi:type="dcterms:W3CDTF">2014-01-02T14:23:35Z</dcterms:created>
  <dcterms:modified xsi:type="dcterms:W3CDTF">2024-12-10T08:13:04Z</dcterms:modified>
</cp:coreProperties>
</file>