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18" firstSheet="4" activeTab="20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<sst xmlns="http://schemas.openxmlformats.org/spreadsheetml/2006/main" count="794" uniqueCount="288">
  <si>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</si>
  <si>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</si>
  <si>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</si>
  <si>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</si>
  <si>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</si>
  <si>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</si>
  <si>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</si>
  <si>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</si>
  <si>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</si>
  <si>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</si>
  <si>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</si>
  <si>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</si>
  <si>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</si>
  <si>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</si>
  <si>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</si>
  <si>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</si>
  <si>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</si>
  <si>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</si>
  <si>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</si>
  <si>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</si>
  <si>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</si>
  <si>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</si>
  <si>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</si>
  <si>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</si>
  <si>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</si>
  <si>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</si>
  <si>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</si>
  <si>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</si>
  <si>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</si>
  <si>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</si>
  <si>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</si>
  <si>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</si>
  <si>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</si>
  <si>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</si>
  <si>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</si>
  <si>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</si>
  <si>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</si>
  <si>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</si>
  <si>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</si>
  <si>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</si>
  <si>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</si>
  <si>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</si>
  <si>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</si>
  <si>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</si>
  <si>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</si>
  <si>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</si>
  <si>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</si>
  <si>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</si>
  <si>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</si>
  <si>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</si>
  <si>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</si>
  <si>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1a do specyfikacji</t>
  </si>
  <si>
    <t>Podmiot Odpowiedzialny</t>
  </si>
  <si>
    <t>Ilość</t>
  </si>
  <si>
    <t>załącznik nr ….. do umowy</t>
  </si>
  <si>
    <t>Nazwa handlowa:
Dawka: 
Postać / Opakowanie: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</si>
  <si>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</si>
  <si>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</si>
  <si>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</si>
  <si>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</si>
  <si>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</si>
  <si>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</si>
  <si>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</si>
  <si>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</si>
  <si>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</si>
  <si>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</si>
  <si>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</si>
  <si>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</si>
  <si>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</si>
  <si>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</si>
  <si>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</si>
  <si>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</si>
  <si>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</si>
  <si>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</si>
  <si>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</si>
  <si>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</si>
  <si>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</si>
  <si>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</si>
  <si>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</si>
  <si>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</si>
  <si>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</si>
  <si>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Numer GTIN</t>
  </si>
  <si>
    <t>*Jeżeli wykonawca nie poda tych informacji to Zamawiający przyjmie, że wykonawca nie zamierza powierzać żadnej części zamówienia podwykonawcy.
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</si>
  <si>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Postać /Opakowanie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</si>
  <si>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</si>
  <si>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</si>
  <si>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</si>
  <si>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</si>
  <si>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</si>
  <si>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</si>
  <si>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</si>
  <si>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</si>
  <si>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</si>
  <si>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</si>
  <si>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Postać/ Opakowanie</t>
  </si>
  <si>
    <t>Postać / Opakowanie</t>
  </si>
  <si>
    <t>opakowań</t>
  </si>
  <si>
    <t xml:space="preserve">Ilość </t>
  </si>
  <si>
    <t>część 19</t>
  </si>
  <si>
    <t xml:space="preserve">Postać </t>
  </si>
  <si>
    <t>30 mg</t>
  </si>
  <si>
    <t>20 mg</t>
  </si>
  <si>
    <t>Postać / opakowanie</t>
  </si>
  <si>
    <t>* wymagany jeden podmiot odpowiedzialny</t>
  </si>
  <si>
    <t>Załącznik nr 1 do SWZ</t>
  </si>
  <si>
    <t>Dostawa produktów leczniczych oraz wyrobów medycznych.</t>
  </si>
  <si>
    <t>^wykaz B Obwieszczenia Ministra Zdrowia aktualny na dzień składania oferty, Zamawiający będzie stosował leki w ramach programów lekowych NFZ, incydentalnie w ramach innych sposobów finansowania np. Ratunkowy dostęp do technologii lekowej</t>
  </si>
  <si>
    <t>fiolek</t>
  </si>
  <si>
    <t>kaps</t>
  </si>
  <si>
    <t>1 mg</t>
  </si>
  <si>
    <t>50 mg</t>
  </si>
  <si>
    <t>Wartość brutto# pozycji</t>
  </si>
  <si>
    <t>DFP.271.110.2024.BM</t>
  </si>
  <si>
    <t>Dotyczy części 9 (poz. 17 – 22), 10, 19: Oświadczamy, że oferowane przez nas  wyroby medyczne są dopuszczone do obrotu i używania na terenie Polski na zasadach określonych w ustawie o wyrobach medycznych oraz rozporządzeniu Parlamentu Europejskiego i Rady (UE) 2017/745 z dnia 5 kwietnia 2017 r. (MDR). Jednocześnie oświadczamy, że na każdorazowe wezwanie Zamawiającego przedstawimy dokumenty dopuszczające do obrotu i używania na terenie Polski. (dotyczy wykonawców oferujących wyroby medyczne).</t>
  </si>
  <si>
    <r>
      <t xml:space="preserve">Dotyczy części 1 - 8, 9 (poz. 1 - 16), 11 – 15: Oświadczamy, że oferowane przez nas produkty lecznicze są dopuszczone do obrotu na terenie Polski na zasadach określonych </t>
    </r>
    <r>
      <rPr>
        <sz val="11"/>
        <rFont val="Garamond"/>
        <family val="1"/>
      </rPr>
      <t>w art. 3 lub art. 4 ust. 8 lub 4a</t>
    </r>
    <r>
      <rPr>
        <sz val="11"/>
        <color indexed="8"/>
        <rFont val="Garamond"/>
        <family val="1"/>
      </rPr>
      <t xml:space="preserve"> ustawy prawo farmaceutyczne. Jednocześnie oświadczamy, że na każdorazowe wezwanie Zamawiającego przedstawimy dokumenty dopuszczające do obrotu na terenie Polski (dotyczy wykonawców oferujących produkty lecznicze).</t>
    </r>
  </si>
  <si>
    <t xml:space="preserve">Zanubrutinibum ^ </t>
  </si>
  <si>
    <t>80 mg</t>
  </si>
  <si>
    <t>kapsułki twarde,opakowanie a 120 kaps</t>
  </si>
  <si>
    <t>Adalimumab^*</t>
  </si>
  <si>
    <t>roztwór do wstrzykiwań
do zakupu wstrzykiwacz i amp.-strzyk.</t>
  </si>
  <si>
    <t>^ wykaz B Obwieszczenia MZ aktualny na dzień składania oferty, możliwość stosowania poza programem. Zamawiający będzie stosował leki w ramach programów lekowych NFZ, incydentalnie w ramach innych sposobów finansowania np. Ratunkowy dostęp do technologii lekowej</t>
  </si>
  <si>
    <t>40 mg</t>
  </si>
  <si>
    <t xml:space="preserve">Tenofovir disoproxilum^
</t>
  </si>
  <si>
    <t>245 mg X 30 TABL</t>
  </si>
  <si>
    <t xml:space="preserve">30 tabl. powl.
 opakowanie w blistrach , co jest uwarunkowane indywidualnym dawkowaniem </t>
  </si>
  <si>
    <t>Lanadelumabum^</t>
  </si>
  <si>
    <t>300 mg</t>
  </si>
  <si>
    <t>^ wykaz B Obwieszczenia Ministra Zdrowia aktualny na dzień składania oferty;  Zamawiający będzie stosował leki w ramach programów lekowych NFZ, incydentalnie w ramach innych sposobów finansowania np. Ratunkowy dostęp do technologii lekowej</t>
  </si>
  <si>
    <t>Arsenii trioxidum ^</t>
  </si>
  <si>
    <t>koncentrat do sporządzania roztworu do infuzji, fiolka</t>
  </si>
  <si>
    <t xml:space="preserve">2 mg/ml, 6 ml </t>
  </si>
  <si>
    <t>^ wykaz C Obwieszczenia Ministra Zdrowia aktualny na dzień składania oferty</t>
  </si>
  <si>
    <t>Jeden ml roztworu zawiera 50 mg immunoglobuliny ludzkiej normalnej (IVIg), której co najmniej 95% stanowi IgG.Rozkład podklas IgG wynosi w przybliżeniu 62,1% IgG1, 34,8% IgG2, 2,5 % IgG3,0,6% IgG4. Maksymalna zawartość IgA to 50mcg/ml **</t>
  </si>
  <si>
    <t xml:space="preserve">Do zakupu w dawkach: 2,5g i 5g i 10g </t>
  </si>
  <si>
    <t>roztwór do infuzji, butelka</t>
  </si>
  <si>
    <t>dawek a 2,5 g</t>
  </si>
  <si>
    <t>** lek stosowany poza programem lekowym</t>
  </si>
  <si>
    <t xml:space="preserve">Dla dawki 2,5 g:
Nazwa handlowa:
Dawka: 
Postać / Opakowanie:
Dla dawki 5 g:
Nazwa handlowa:
Dawka: 
Postać / Opakowanie:
Dla dawki 10 g:
Nazwa handlowa:
Dawka: 
Postać / Opakowanie:
</t>
  </si>
  <si>
    <t>Dla dawki 2,5 g:
Dla dawki 5 g:
Dla dawki 10 g:</t>
  </si>
  <si>
    <t>Oferowana ilość dawek a 2,5 g</t>
  </si>
  <si>
    <t>Cena brutto # jednej dawki a 2,5 g</t>
  </si>
  <si>
    <t>Clarithromycinum*</t>
  </si>
  <si>
    <t>500 mg</t>
  </si>
  <si>
    <t>stała postać doustna</t>
  </si>
  <si>
    <t>250 mg</t>
  </si>
  <si>
    <t>Thiethylperazinum</t>
  </si>
  <si>
    <t>6,5 mg/ml</t>
  </si>
  <si>
    <t>roztwór do
wstrzykiwań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</si>
  <si>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</si>
  <si>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</si>
  <si>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</si>
  <si>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</si>
  <si>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</si>
  <si>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</si>
  <si>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</si>
  <si>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</si>
  <si>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</si>
  <si>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</si>
  <si>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Bilastinum</t>
  </si>
  <si>
    <t>postać stała doustna</t>
  </si>
  <si>
    <t>Clonidini hydrochloridum</t>
  </si>
  <si>
    <t>75 µg</t>
  </si>
  <si>
    <t>Empagliflozinum</t>
  </si>
  <si>
    <t>10 mg</t>
  </si>
  <si>
    <t>Ketoprofenum</t>
  </si>
  <si>
    <t>Naproxenum</t>
  </si>
  <si>
    <t>100 mg/g (10%)</t>
  </si>
  <si>
    <t>żel, 1 tuba 50 - 55 g</t>
  </si>
  <si>
    <t>Racecadotrilum</t>
  </si>
  <si>
    <t>granulat do sporządzania zawiesiny doustnej,
saszetka</t>
  </si>
  <si>
    <t>Sildenafil</t>
  </si>
  <si>
    <t>25mg</t>
  </si>
  <si>
    <t>tabl.powl.</t>
  </si>
  <si>
    <t>Tizanidinum</t>
  </si>
  <si>
    <t>4 mg</t>
  </si>
  <si>
    <t>Betamethasonum + Acidum salicylicum</t>
  </si>
  <si>
    <t>(0,5 mg + 30 mg)/g</t>
  </si>
  <si>
    <t>maść
 tuba 40 g</t>
  </si>
  <si>
    <t>Pranoprofenum</t>
  </si>
  <si>
    <t>1 mg/ml</t>
  </si>
  <si>
    <t>KROPLE DO OCZU  butelka a 5 ml</t>
  </si>
  <si>
    <t>Cholecalciferolum</t>
  </si>
  <si>
    <t>7000 j.m.</t>
  </si>
  <si>
    <t>Azelastini hydrochloridum + Fluticasoni propionas</t>
  </si>
  <si>
    <t>(137 mcg + 50 mcg)/dawkę donosową</t>
  </si>
  <si>
    <t>Aerozol do nosa, zawiesina</t>
  </si>
  <si>
    <t>Pramipexolum</t>
  </si>
  <si>
    <t>2,1 mg</t>
  </si>
  <si>
    <t>Tabletki o przedłużonym uwalnianiu</t>
  </si>
  <si>
    <t>Sirolimusum</t>
  </si>
  <si>
    <t>Tabletki drażowane</t>
  </si>
  <si>
    <t>Streptodornasum + Streptokinasum</t>
  </si>
  <si>
    <t>1250 j.m. + 15000 j.m.</t>
  </si>
  <si>
    <t>Czopki</t>
  </si>
  <si>
    <t xml:space="preserve">Tretinoinum </t>
  </si>
  <si>
    <t>sól sodowa kwasu hialuronowego, polidokanol, fitosomy escyno-β-sitosterolowe, fitosomy kwasu glicyryzynowego</t>
  </si>
  <si>
    <t>30 g</t>
  </si>
  <si>
    <t>maść doodbytnicza,
tuba 30 g</t>
  </si>
  <si>
    <t>Sól sodowa kwasu hialuronowego, wąkrotka azjatycka, nagietek, aloes, drzewo herbaciane, glicerydy półsyntetyczne, BHT</t>
  </si>
  <si>
    <t>czopki doodbytnicze</t>
  </si>
  <si>
    <t>OPAKOWANIE a 10 CZOPKÓW</t>
  </si>
  <si>
    <t>Alginian magnezu, symetykon, fruktoza, guma ksantanowa, D-pantenol, węglan sodu, wodorotlenek sodu</t>
  </si>
  <si>
    <t>180 ml</t>
  </si>
  <si>
    <t xml:space="preserve">jałowy roztwór 0,9 % NaCl + hialuronian sodu
</t>
  </si>
  <si>
    <t xml:space="preserve">5 ml </t>
  </si>
  <si>
    <t>roztwór do inhalacji,
ampułka a 5 ml</t>
  </si>
  <si>
    <t>Trehaloza, hialuronian sodu, chlorek sodu, trometamol, kwas chlorowodorowy, woda do wstrzykiwań</t>
  </si>
  <si>
    <t>Trehaloza  3mg/ml    Hyaluronian sodu               1,5 mg/ml</t>
  </si>
  <si>
    <t>Krople do oczu  butelka a 10 ml</t>
  </si>
  <si>
    <t>Trehaloza, hialuronian sodu, karbomer, sorbitol, wodorotlenek sodu, woda do wstrzykiwań</t>
  </si>
  <si>
    <t>Trehaloza 3 %
Kwas hialuronowy 0,15 %
Karbomer 0,25 %</t>
  </si>
  <si>
    <r>
      <t xml:space="preserve">jednodawkowe pojemniki , </t>
    </r>
    <r>
      <rPr>
        <b/>
        <sz val="11"/>
        <color indexed="8"/>
        <rFont val="Garamond"/>
        <family val="1"/>
      </rPr>
      <t>OPAKOWANIE a 30 POJEMNIKÓW</t>
    </r>
  </si>
  <si>
    <t>* opakowanie nie mniejsze niż 32 tabl</t>
  </si>
  <si>
    <t>kapsułki  miękkie
OPAKOWANIE a 100 kaps</t>
  </si>
  <si>
    <t>Dimetylosulfotlenek</t>
  </si>
  <si>
    <r>
      <rPr>
        <sz val="11"/>
        <rFont val="Garamond"/>
        <family val="1"/>
      </rPr>
      <t xml:space="preserve">krio-konserwant, 
strzykawka z drenem 15 cm </t>
    </r>
    <r>
      <rPr>
        <strike/>
        <sz val="11"/>
        <rFont val="Garamond"/>
        <family val="1"/>
      </rPr>
      <t xml:space="preserve">
</t>
    </r>
    <r>
      <rPr>
        <sz val="11"/>
        <rFont val="Garamond"/>
        <family val="1"/>
      </rPr>
      <t>opakowanie x 5 sztuk</t>
    </r>
  </si>
  <si>
    <t>krio-konserwant, fiolka, 
opakowanie x 12 sztuk</t>
  </si>
  <si>
    <t xml:space="preserve">Objętość 
50 ml </t>
  </si>
  <si>
    <r>
      <t>Objętość 
10 ml</t>
    </r>
    <r>
      <rPr>
        <strike/>
        <sz val="11"/>
        <rFont val="Garamond"/>
        <family val="1"/>
      </rPr>
      <t xml:space="preserve"> </t>
    </r>
  </si>
  <si>
    <t>Bupivacainum + Epinephrinum</t>
  </si>
  <si>
    <t>(5 mg + 0,005 mg) /ml, 20 ml</t>
  </si>
  <si>
    <t xml:space="preserve">roztwór do wstrz. </t>
  </si>
  <si>
    <t>Dikalii clorazepas*</t>
  </si>
  <si>
    <t>20 mg/2ml</t>
  </si>
  <si>
    <t>proszek i rozpuszczalnik do sporządzania roztworu do wstrzykiwań, fiol. proszku + rozp. 2ml</t>
  </si>
  <si>
    <t>Dikalii clorazepas *</t>
  </si>
  <si>
    <t>5 mg</t>
  </si>
  <si>
    <t>Levothyroxinum natricum*</t>
  </si>
  <si>
    <t>25 mcg/5ml</t>
  </si>
  <si>
    <t>roztwór doustny, butelka a 75 ml</t>
  </si>
  <si>
    <t>50 mcg/5ml</t>
  </si>
  <si>
    <t>100 mcg/5ml</t>
  </si>
  <si>
    <t>*wymagany jeden podmiot odpowiedzialny w przypadku tej samej substancji czynnej</t>
  </si>
  <si>
    <t>Methyldopum</t>
  </si>
  <si>
    <t xml:space="preserve">postać stała doustna </t>
  </si>
  <si>
    <t>Hydrocortisonum</t>
  </si>
  <si>
    <t xml:space="preserve">100 mg
</t>
  </si>
  <si>
    <t>Proszek do sporządzania roztworu do wstrzykiwań / do infuzji
opakowanie a 1 fiolka a 10 ml</t>
  </si>
  <si>
    <t>PAROMOMYCIN ^</t>
  </si>
  <si>
    <t>0,25 g</t>
  </si>
  <si>
    <t>^ Import Docelowy</t>
  </si>
  <si>
    <t>^ import docelowy</t>
  </si>
  <si>
    <t>Thrombinum bovine ^</t>
  </si>
  <si>
    <t>5000 j.m.</t>
  </si>
  <si>
    <t>proszek + rozpuszczalnik do sporządzenia roztworu do stosowania miejscowego</t>
  </si>
  <si>
    <t>Daptomycinum ^</t>
  </si>
  <si>
    <t>350 mg</t>
  </si>
  <si>
    <t>proszek do sporządzania roztworu do wstrzykiwań/do infuzji, fiol.</t>
  </si>
  <si>
    <t xml:space="preserve"> proszek do sporządzania roztworu do wstrzykiwań/do infuzji, fiol.</t>
  </si>
  <si>
    <t>*wymagany jeden producent</t>
  </si>
  <si>
    <t>Sterylny, 5- warstwowy opatrunek specjalistyczny. Paro i gazoprzepuszczalny. Opatrunek zbudowany z: zewnętrznej foli barierowej - poliuretan, superabsorbent-  poliakrylan, warstwy w technologii deep defence: pianka poliuretanowa, w warstwie kontaktowej silikon rozmieszczony równomiernie na całej powierzchni opatrunku.  Opatrunek wodoszczelny z obramowaniem. Dedykowany na okolice kości krzyżowej. *</t>
  </si>
  <si>
    <t>16x20</t>
  </si>
  <si>
    <t>opatrunek</t>
  </si>
  <si>
    <t>22x25</t>
  </si>
  <si>
    <t>Sterylny, 5- warstwowy opatrunek specjalistyczny. Paro i gazoprzepuszczalny. Opatrunek przeciwbakteryjny z siarczanem srebra oraz węglem aktywowanym. Opatrunek zbudowany z: zewnętrznej folii barierowej wykonanej z  poliuretanu,warstwy rozpraszającej wysięk, superabsorbentu wykonanego z poliakrylanu, pianki poliuretanowej, w warstwie kontaktowej silikon rozmieszczony równomiernie na całej powierzchni opatrunku.  Opatrunek wodoszczelny z obramowaniem. Dedykowany na okolice kości krzyżowej. Siarczan srebra rozmieszczony równomiernie  1,2 mg/cm2.*</t>
  </si>
  <si>
    <t>18x18</t>
  </si>
  <si>
    <t>23x23</t>
  </si>
  <si>
    <t>Sterylny, 5- warstwowy opatrunek specjalistyczny. Paro i gazoprzepuszczalny. Opatrunek zbudowany z zewnętrznej folii barierowej wykonanej z  poliuretanu, superabsorbentu wykonanego z poliakrylanu, warstwy w technologii deep defence: pianka poliuretanowa,
w warstwie kontaktowej silikon rozmieszczony równomiernie na całej powierzchni opatrunku.  Opatrunek wodoszczelny z obramowaniem. Dedykowany na okolice kostki i pięty. *</t>
  </si>
  <si>
    <t>22x23</t>
  </si>
  <si>
    <t>Sterylny, trójwarstwowy opatrunek  z pianki poliuretanowej do ran z małym i srednim wysiękiem, z kontaktową warstwą z miękkiego silikonu na całej powierzchni opatrunku, z cienkim filmem poliuretanowym w górnej warstwie opatrunku z możliwością docinania do wybranego kształtu/rozmiaru. Wykazujący wysoką paro- i gazoprzepuszczalnością Możliwość łączenia z innymi preparatmi stowowanymi miejscowo. Pakowany pojenynczo. *</t>
  </si>
  <si>
    <t>10x21</t>
  </si>
  <si>
    <t>17,5x17,5</t>
  </si>
  <si>
    <t>Sterylny, trójwarstwowy opatrunek przeciwbakteryjny z pianki poliuretanowej do ran z małym i srednim wysiękiem, przeciwbakteryjny - z jonami srebra w postaci siarczanu srebra rozłożonymi równomiernie w powierzchni opatrunku, z węglem aktywowanym,  kontaktową warstwą silikonową na całej powierzchni opatrunku, wykazujący  wysoką paro- i gazoprzepuszczalnością,  z cienkim filmem poliuretanowym w górnej warstwie opatrunku, pakowany pojedynczo*</t>
  </si>
  <si>
    <t>Sterylny opatrunek specjalistyczny,  żelujący. Wykonany z alkoholu poliwinylowego (PVA) w technologii Hydrolock. Działanie bójcze już po 30 min. do 7 dni.  Do ran powierzchownych i głębokich z wysiękiem od średniego do dużego. Wykazujący wysoką absorbcję i retencję. Transferujący wysięk do opatrunku chłonnego. Wysoce elastyczny po zżelowaniu. Możliwość docinania. Zapobiega tworzeniu się biofilmu w ranie- badanie in vivo. Opatrunek posiada 0,2 mg/cm2 srebra równomiernie rozmieszczonego w strukturach. *</t>
  </si>
  <si>
    <t>2x45</t>
  </si>
  <si>
    <t>10x10</t>
  </si>
  <si>
    <t>4,5x20</t>
  </si>
  <si>
    <t>20x30</t>
  </si>
  <si>
    <t>Sterylny 4 -warstwowy opatrunek specjalistyczny, przeznaczony do ran z dużym wysiękiem. Opatrunek  wykonany z:superabsorbentu – poliakrylan (zapewnia wysoką absorpcję i retencję płynów), warstwy rozprowadzającej wysięk, hydrofilna białą warstwę kontaktową – polipropylen,nieprzepuszczalną warstwę zewnętrzną w kolorze niebieskim -polipropylen*</t>
  </si>
  <si>
    <t>10x20</t>
  </si>
  <si>
    <t>20x40</t>
  </si>
  <si>
    <t xml:space="preserve"> roztwór aktywnego oksydantu o neutralnym pH  i  stężeniu podchlorynu sodu :  0,005%*
do stosowania w jamach ciała (wg ulotki)</t>
  </si>
  <si>
    <t>500 ml</t>
  </si>
  <si>
    <t>płyn</t>
  </si>
  <si>
    <t>Rozmiar</t>
  </si>
  <si>
    <t>Producent</t>
  </si>
  <si>
    <t>Podmiot Odpowiedzialny
(dot. poz. 1 - 16)
Producent
(dot. poz. 17 - 22)</t>
  </si>
  <si>
    <t xml:space="preserve">Nazwa handlowa:
</t>
  </si>
  <si>
    <t>dla wstrzykiwacza:
dla amp-strzykawki:</t>
  </si>
  <si>
    <r>
      <t>postać stała doustna</t>
    </r>
    <r>
      <rPr>
        <sz val="14"/>
        <color indexed="10"/>
        <rFont val="Garamond"/>
        <family val="1"/>
      </rPr>
      <t>*</t>
    </r>
  </si>
  <si>
    <t>Dotyczy części 16, 17, 18: Oświadczamy, że oferowane przez nas produkty lecznicze są dopuszczone do obrotu na terenie Polski na zasadach określonych w art. 3 lub 4 ust.8 lub  4 ust. 1 i 2 lub 4a ustawy prawo farmaceutyczne. Jednocześnie oświadczamy, że na każdorazowe wezwanie Zamawiającego przedstawimy dokumenty dopuszczające do obrotu na terenie Polski (dotyczy wykonawców oferujących produkty lecznicze).</t>
  </si>
  <si>
    <r>
      <rPr>
        <sz val="12"/>
        <rFont val="Garamond"/>
        <family val="1"/>
      </rPr>
      <t>Nazwa handlowa:
Dawka: 
Postać / Opakowanie:</t>
    </r>
    <r>
      <rPr>
        <sz val="11"/>
        <rFont val="Garamond"/>
        <family val="1"/>
      </rPr>
      <t xml:space="preserve">
</t>
    </r>
    <r>
      <rPr>
        <sz val="12"/>
        <rFont val="Garamond"/>
        <family val="1"/>
      </rPr>
      <t>Nazwa handlowa:
Dawka: 
Postać / Opakowanie:</t>
    </r>
  </si>
  <si>
    <r>
      <t xml:space="preserve">roztwór do wstrzykiwań
</t>
    </r>
    <r>
      <rPr>
        <sz val="11"/>
        <color indexed="8"/>
        <rFont val="Garamond"/>
        <family val="1"/>
      </rPr>
      <t>amp. - strzyk.</t>
    </r>
  </si>
  <si>
    <t>Numer GTIN (poz.17-22- jeżeli dotyczy)</t>
  </si>
  <si>
    <t>Numer GTIN (jeżeli dotyczy)</t>
  </si>
  <si>
    <t xml:space="preserve">opakowań </t>
  </si>
  <si>
    <t>Numer GTIN ( jeżeli dotyczy)</t>
  </si>
  <si>
    <t>Oświadczamy, że zamówienie będziemy wykonywać do czasu wyczerpania kwoty wynagrodzenia umownego, nie dłużej jednak niż przez 18 miesięcy od dnia zawarcia umowy.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</si>
</sst>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&quot; &quot;#,##0&quot;    &quot;;&quot;-&quot;#,##0&quot;    &quot;;&quot; -&quot;00&quot;    &quot;;&quot; &quot;@&quot; &quot;"/>
    <numFmt numFmtId="188" formatCode="_-* #,##0_-;\-* #,##0_-;_-* &quot;-&quot;??_-;_-@_-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trike/>
      <sz val="11"/>
      <name val="Garamond"/>
      <family val="1"/>
    </font>
    <font>
      <sz val="14"/>
      <color indexed="10"/>
      <name val="Garamond"/>
      <family val="1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Garamond"/>
      <family val="1"/>
    </font>
    <font>
      <sz val="10"/>
      <color indexed="8"/>
      <name val="Garamond"/>
      <family val="1"/>
    </font>
    <font>
      <sz val="11"/>
      <color indexed="63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sz val="10"/>
      <color theme="1"/>
      <name val="Garamond"/>
      <family val="1"/>
    </font>
    <font>
      <sz val="11"/>
      <color rgb="FF000000"/>
      <name val="Garamond"/>
      <family val="1"/>
    </font>
    <font>
      <sz val="11"/>
      <color rgb="FF333333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86" fontId="41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8" fillId="0" borderId="0" applyBorder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6" fillId="8" borderId="12" xfId="0" applyFont="1" applyFill="1" applyBorder="1" applyAlignment="1">
      <alignment horizontal="justify" vertical="top" wrapText="1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/>
      <protection locked="0"/>
    </xf>
    <xf numFmtId="3" fontId="55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right" vertical="top"/>
      <protection locked="0"/>
    </xf>
    <xf numFmtId="9" fontId="55" fillId="0" borderId="0" xfId="0" applyNumberFormat="1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13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/>
      <protection locked="0"/>
    </xf>
    <xf numFmtId="170" fontId="55" fillId="0" borderId="0" xfId="0" applyNumberFormat="1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33" borderId="14" xfId="0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Alignment="1" applyProtection="1">
      <alignment horizontal="left" vertical="top"/>
      <protection locked="0"/>
    </xf>
    <xf numFmtId="3" fontId="56" fillId="0" borderId="0" xfId="0" applyNumberFormat="1" applyFont="1" applyFill="1" applyAlignment="1" applyProtection="1">
      <alignment horizontal="left" vertical="top" wrapText="1"/>
      <protection locked="0"/>
    </xf>
    <xf numFmtId="3" fontId="56" fillId="0" borderId="0" xfId="0" applyNumberFormat="1" applyFont="1" applyFill="1" applyAlignment="1" applyProtection="1">
      <alignment horizontal="right" vertical="top" wrapText="1"/>
      <protection locked="0"/>
    </xf>
    <xf numFmtId="3" fontId="55" fillId="0" borderId="0" xfId="0" applyNumberFormat="1" applyFont="1" applyFill="1" applyAlignment="1" applyProtection="1">
      <alignment horizontal="right" vertical="top" wrapText="1"/>
      <protection locked="0"/>
    </xf>
    <xf numFmtId="0" fontId="56" fillId="33" borderId="13" xfId="0" applyFont="1" applyFill="1" applyBorder="1" applyAlignment="1" applyProtection="1">
      <alignment horizontal="left" vertical="top" wrapText="1"/>
      <protection locked="0"/>
    </xf>
    <xf numFmtId="3" fontId="56" fillId="33" borderId="14" xfId="55" applyNumberFormat="1" applyFont="1" applyFill="1" applyBorder="1" applyAlignment="1" applyProtection="1">
      <alignment horizontal="left" vertical="top" wrapText="1"/>
      <protection locked="0"/>
    </xf>
    <xf numFmtId="0" fontId="55" fillId="33" borderId="15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4" fontId="5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5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55" fillId="0" borderId="13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5" fillId="33" borderId="13" xfId="0" applyFont="1" applyFill="1" applyBorder="1" applyAlignment="1" applyProtection="1">
      <alignment horizontal="center" vertical="center" wrapText="1"/>
      <protection locked="0"/>
    </xf>
    <xf numFmtId="0" fontId="55" fillId="33" borderId="15" xfId="0" applyFont="1" applyFill="1" applyBorder="1" applyAlignment="1" applyProtection="1">
      <alignment horizontal="right" vertical="center" wrapText="1"/>
      <protection locked="0"/>
    </xf>
    <xf numFmtId="0" fontId="55" fillId="33" borderId="13" xfId="0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Fill="1" applyBorder="1" applyAlignment="1" applyProtection="1">
      <alignment horizontal="center" vertical="top"/>
      <protection locked="0"/>
    </xf>
    <xf numFmtId="0" fontId="55" fillId="0" borderId="13" xfId="0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Border="1" applyAlignment="1" applyProtection="1">
      <alignment horizontal="left" vertical="top" wrapText="1"/>
      <protection locked="0"/>
    </xf>
    <xf numFmtId="3" fontId="56" fillId="0" borderId="13" xfId="0" applyNumberFormat="1" applyFont="1" applyFill="1" applyBorder="1" applyAlignment="1" applyProtection="1">
      <alignment horizontal="left" vertical="top" wrapText="1"/>
      <protection locked="0"/>
    </xf>
    <xf numFmtId="44" fontId="55" fillId="0" borderId="13" xfId="105" applyNumberFormat="1" applyFont="1" applyFill="1" applyBorder="1" applyAlignment="1" applyProtection="1">
      <alignment horizontal="left" vertical="top" wrapText="1"/>
      <protection locked="0"/>
    </xf>
    <xf numFmtId="44" fontId="55" fillId="0" borderId="0" xfId="0" applyNumberFormat="1" applyFont="1" applyFill="1" applyBorder="1" applyAlignment="1" applyProtection="1">
      <alignment horizontal="right" vertical="top" wrapText="1"/>
      <protection locked="0"/>
    </xf>
    <xf numFmtId="0" fontId="55" fillId="0" borderId="13" xfId="0" applyFont="1" applyFill="1" applyBorder="1" applyAlignment="1" applyProtection="1">
      <alignment horizontal="justify" vertical="top" wrapText="1"/>
      <protection/>
    </xf>
    <xf numFmtId="0" fontId="55" fillId="0" borderId="0" xfId="0" applyFont="1" applyFill="1" applyBorder="1" applyAlignment="1" applyProtection="1">
      <alignment horizontal="left" vertical="top"/>
      <protection locked="0"/>
    </xf>
    <xf numFmtId="0" fontId="55" fillId="0" borderId="0" xfId="0" applyFont="1" applyFill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49" fontId="55" fillId="0" borderId="0" xfId="0" applyNumberFormat="1" applyFont="1" applyFill="1" applyAlignment="1" applyProtection="1">
      <alignment horizontal="left" vertical="top" wrapText="1"/>
      <protection locked="0"/>
    </xf>
    <xf numFmtId="49" fontId="55" fillId="0" borderId="13" xfId="0" applyNumberFormat="1" applyFont="1" applyFill="1" applyBorder="1" applyAlignment="1" applyProtection="1">
      <alignment horizontal="left" vertical="top" wrapText="1"/>
      <protection locked="0"/>
    </xf>
    <xf numFmtId="49" fontId="55" fillId="0" borderId="14" xfId="0" applyNumberFormat="1" applyFont="1" applyFill="1" applyBorder="1" applyAlignment="1" applyProtection="1">
      <alignment horizontal="left" vertical="top" wrapText="1"/>
      <protection locked="0"/>
    </xf>
    <xf numFmtId="3" fontId="55" fillId="0" borderId="13" xfId="0" applyNumberFormat="1" applyFont="1" applyFill="1" applyBorder="1" applyAlignment="1" applyProtection="1">
      <alignment horizontal="left" vertical="top" wrapText="1"/>
      <protection locked="0"/>
    </xf>
    <xf numFmtId="49" fontId="56" fillId="0" borderId="13" xfId="0" applyNumberFormat="1" applyFont="1" applyFill="1" applyBorder="1" applyAlignment="1" applyProtection="1">
      <alignment horizontal="left" vertical="top" wrapText="1"/>
      <protection locked="0"/>
    </xf>
    <xf numFmtId="3" fontId="56" fillId="0" borderId="13" xfId="0" applyNumberFormat="1" applyFont="1" applyFill="1" applyBorder="1" applyAlignment="1" applyProtection="1">
      <alignment horizontal="right" vertical="top" wrapText="1"/>
      <protection locked="0"/>
    </xf>
    <xf numFmtId="0" fontId="55" fillId="34" borderId="0" xfId="0" applyFont="1" applyFill="1" applyAlignment="1" applyProtection="1">
      <alignment horizontal="left" vertical="top" wrapText="1"/>
      <protection locked="0"/>
    </xf>
    <xf numFmtId="0" fontId="55" fillId="34" borderId="0" xfId="0" applyFont="1" applyFill="1" applyBorder="1" applyAlignment="1" applyProtection="1">
      <alignment horizontal="left" vertical="top" wrapText="1"/>
      <protection locked="0"/>
    </xf>
    <xf numFmtId="0" fontId="58" fillId="34" borderId="0" xfId="0" applyFont="1" applyFill="1" applyBorder="1" applyAlignment="1">
      <alignment horizontal="left" vertical="top" wrapText="1"/>
    </xf>
    <xf numFmtId="9" fontId="55" fillId="34" borderId="0" xfId="0" applyNumberFormat="1" applyFont="1" applyFill="1" applyAlignment="1" applyProtection="1">
      <alignment horizontal="left" vertical="top" wrapText="1"/>
      <protection locked="0"/>
    </xf>
    <xf numFmtId="0" fontId="9" fillId="33" borderId="13" xfId="89" applyFont="1" applyFill="1" applyBorder="1" applyAlignment="1">
      <alignment horizontal="center" vertical="center" wrapText="1"/>
      <protection/>
    </xf>
    <xf numFmtId="0" fontId="55" fillId="33" borderId="15" xfId="0" applyFont="1" applyFill="1" applyBorder="1" applyAlignment="1" applyProtection="1">
      <alignment horizontal="center" vertical="center" wrapText="1"/>
      <protection locked="0"/>
    </xf>
    <xf numFmtId="177" fontId="9" fillId="33" borderId="13" xfId="47" applyNumberFormat="1" applyFont="1" applyFill="1" applyBorder="1" applyAlignment="1">
      <alignment horizontal="center" vertical="center"/>
    </xf>
    <xf numFmtId="177" fontId="9" fillId="33" borderId="13" xfId="42" applyNumberFormat="1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9" fillId="33" borderId="15" xfId="0" applyFont="1" applyFill="1" applyBorder="1" applyAlignment="1" applyProtection="1">
      <alignment horizontal="right" vertical="center" wrapText="1"/>
      <protection locked="0"/>
    </xf>
    <xf numFmtId="0" fontId="9" fillId="33" borderId="13" xfId="89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49" fontId="59" fillId="33" borderId="16" xfId="91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>
      <alignment horizontal="center" vertical="center" wrapText="1"/>
    </xf>
    <xf numFmtId="177" fontId="9" fillId="33" borderId="13" xfId="47" applyNumberFormat="1" applyFont="1" applyFill="1" applyBorder="1" applyAlignment="1">
      <alignment horizontal="center" vertical="center" wrapText="1"/>
    </xf>
    <xf numFmtId="177" fontId="9" fillId="33" borderId="13" xfId="48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177" fontId="55" fillId="33" borderId="13" xfId="48" applyNumberFormat="1" applyFont="1" applyFill="1" applyBorder="1" applyAlignment="1">
      <alignment horizontal="center" vertical="center" wrapText="1"/>
    </xf>
    <xf numFmtId="177" fontId="9" fillId="33" borderId="13" xfId="49" applyNumberFormat="1" applyFont="1" applyFill="1" applyBorder="1" applyAlignment="1">
      <alignment horizontal="center" vertical="center" wrapText="1"/>
    </xf>
    <xf numFmtId="177" fontId="55" fillId="33" borderId="13" xfId="48" applyNumberFormat="1" applyFont="1" applyFill="1" applyBorder="1" applyAlignment="1">
      <alignment horizontal="center" vertical="center"/>
    </xf>
    <xf numFmtId="177" fontId="9" fillId="33" borderId="13" xfId="42" applyNumberFormat="1" applyFont="1" applyFill="1" applyBorder="1" applyAlignment="1">
      <alignment horizontal="center" vertical="center" wrapText="1"/>
    </xf>
    <xf numFmtId="188" fontId="9" fillId="33" borderId="13" xfId="42" applyNumberFormat="1" applyFont="1" applyFill="1" applyBorder="1" applyAlignment="1">
      <alignment horizontal="center" vertical="center" wrapText="1"/>
    </xf>
    <xf numFmtId="0" fontId="59" fillId="35" borderId="17" xfId="0" applyFont="1" applyFill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 wrapText="1"/>
    </xf>
    <xf numFmtId="187" fontId="59" fillId="35" borderId="17" xfId="42" applyNumberFormat="1" applyFont="1" applyFill="1" applyBorder="1" applyAlignment="1">
      <alignment horizontal="center" vertical="center" wrapText="1"/>
    </xf>
    <xf numFmtId="0" fontId="59" fillId="35" borderId="17" xfId="91" applyFont="1" applyFill="1" applyBorder="1" applyAlignment="1">
      <alignment horizontal="center" vertical="center" wrapText="1"/>
      <protection/>
    </xf>
    <xf numFmtId="187" fontId="59" fillId="33" borderId="17" xfId="42" applyNumberFormat="1" applyFont="1" applyFill="1" applyBorder="1" applyAlignment="1">
      <alignment horizontal="center" vertical="center" wrapText="1"/>
    </xf>
    <xf numFmtId="0" fontId="59" fillId="35" borderId="17" xfId="91" applyFont="1" applyFill="1" applyBorder="1" applyAlignment="1">
      <alignment horizontal="center" vertical="center"/>
      <protection/>
    </xf>
    <xf numFmtId="0" fontId="59" fillId="33" borderId="17" xfId="0" applyFont="1" applyFill="1" applyBorder="1" applyAlignment="1">
      <alignment horizontal="center" vertical="center"/>
    </xf>
    <xf numFmtId="187" fontId="59" fillId="33" borderId="17" xfId="42" applyNumberFormat="1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7" xfId="89" applyFont="1" applyFill="1" applyBorder="1" applyAlignment="1">
      <alignment horizontal="center" vertical="center" wrapText="1"/>
      <protection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187" fontId="59" fillId="33" borderId="19" xfId="42" applyNumberFormat="1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 wrapText="1"/>
    </xf>
    <xf numFmtId="187" fontId="59" fillId="33" borderId="13" xfId="42" applyNumberFormat="1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59" fillId="33" borderId="21" xfId="0" applyFont="1" applyFill="1" applyBorder="1" applyAlignment="1">
      <alignment horizontal="center" vertical="center" wrapText="1"/>
    </xf>
    <xf numFmtId="187" fontId="59" fillId="33" borderId="22" xfId="42" applyNumberFormat="1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59" fillId="33" borderId="13" xfId="0" applyFont="1" applyFill="1" applyBorder="1" applyAlignment="1">
      <alignment horizontal="center" wrapText="1"/>
    </xf>
    <xf numFmtId="0" fontId="59" fillId="33" borderId="0" xfId="0" applyFont="1" applyFill="1" applyBorder="1" applyAlignment="1">
      <alignment horizontal="center" vertical="center" wrapText="1"/>
    </xf>
    <xf numFmtId="187" fontId="59" fillId="33" borderId="25" xfId="42" applyNumberFormat="1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vertical="center"/>
    </xf>
    <xf numFmtId="0" fontId="60" fillId="33" borderId="0" xfId="0" applyFont="1" applyFill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9" fillId="33" borderId="20" xfId="91" applyFont="1" applyFill="1" applyBorder="1" applyAlignment="1">
      <alignment horizontal="center" vertical="center" wrapText="1"/>
      <protection/>
    </xf>
    <xf numFmtId="188" fontId="9" fillId="33" borderId="20" xfId="42" applyNumberFormat="1" applyFont="1" applyFill="1" applyBorder="1" applyAlignment="1">
      <alignment horizontal="center" vertical="center" wrapText="1"/>
    </xf>
    <xf numFmtId="187" fontId="59" fillId="33" borderId="19" xfId="42" applyNumberFormat="1" applyFont="1" applyFill="1" applyBorder="1" applyAlignment="1">
      <alignment horizontal="center" vertical="center" wrapText="1"/>
    </xf>
    <xf numFmtId="0" fontId="59" fillId="33" borderId="13" xfId="89" applyFont="1" applyFill="1" applyBorder="1" applyAlignment="1">
      <alignment horizontal="center" vertical="center" wrapText="1"/>
      <protection/>
    </xf>
    <xf numFmtId="187" fontId="59" fillId="33" borderId="13" xfId="42" applyNumberFormat="1" applyFont="1" applyFill="1" applyBorder="1" applyAlignment="1">
      <alignment horizontal="center" vertical="center" wrapText="1"/>
    </xf>
    <xf numFmtId="3" fontId="9" fillId="33" borderId="13" xfId="42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3" xfId="91" applyFont="1" applyFill="1" applyBorder="1" applyAlignment="1">
      <alignment horizontal="center" vertical="center" wrapText="1"/>
      <protection/>
    </xf>
    <xf numFmtId="0" fontId="9" fillId="33" borderId="19" xfId="0" applyFont="1" applyFill="1" applyBorder="1" applyAlignment="1">
      <alignment horizontal="center" vertical="center" wrapText="1"/>
    </xf>
    <xf numFmtId="187" fontId="9" fillId="33" borderId="19" xfId="42" applyNumberFormat="1" applyFont="1" applyFill="1" applyBorder="1" applyAlignment="1">
      <alignment horizontal="center" vertical="center"/>
    </xf>
    <xf numFmtId="187" fontId="9" fillId="33" borderId="13" xfId="42" applyNumberFormat="1" applyFont="1" applyFill="1" applyBorder="1" applyAlignment="1">
      <alignment horizontal="center" vertical="center"/>
    </xf>
    <xf numFmtId="0" fontId="55" fillId="33" borderId="13" xfId="94" applyFont="1" applyFill="1" applyBorder="1" applyAlignment="1">
      <alignment horizontal="center" vertical="center" wrapText="1"/>
      <protection/>
    </xf>
    <xf numFmtId="0" fontId="9" fillId="33" borderId="13" xfId="94" applyFont="1" applyFill="1" applyBorder="1" applyAlignment="1">
      <alignment horizontal="center" vertical="center"/>
      <protection/>
    </xf>
    <xf numFmtId="4" fontId="9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9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9" fontId="5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5" fillId="0" borderId="15" xfId="0" applyNumberFormat="1" applyFont="1" applyFill="1" applyBorder="1" applyAlignment="1" applyProtection="1">
      <alignment horizontal="left" vertical="top" wrapText="1"/>
      <protection locked="0"/>
    </xf>
    <xf numFmtId="49" fontId="55" fillId="0" borderId="26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/>
    </xf>
    <xf numFmtId="0" fontId="55" fillId="0" borderId="0" xfId="0" applyFont="1" applyFill="1" applyAlignment="1">
      <alignment horizontal="justify" vertical="top" wrapText="1"/>
    </xf>
    <xf numFmtId="0" fontId="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55" fillId="0" borderId="14" xfId="0" applyFont="1" applyFill="1" applyBorder="1" applyAlignment="1" applyProtection="1">
      <alignment wrapText="1"/>
      <protection locked="0"/>
    </xf>
    <xf numFmtId="0" fontId="55" fillId="0" borderId="15" xfId="0" applyFont="1" applyFill="1" applyBorder="1" applyAlignment="1" applyProtection="1">
      <alignment wrapText="1"/>
      <protection locked="0"/>
    </xf>
    <xf numFmtId="0" fontId="55" fillId="0" borderId="13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Alignment="1">
      <alignment horizontal="left" vertical="top" wrapText="1"/>
    </xf>
    <xf numFmtId="49" fontId="56" fillId="0" borderId="14" xfId="0" applyNumberFormat="1" applyFont="1" applyFill="1" applyBorder="1" applyAlignment="1" applyProtection="1">
      <alignment horizontal="left" vertical="top" wrapText="1"/>
      <protection locked="0"/>
    </xf>
    <xf numFmtId="0" fontId="55" fillId="0" borderId="26" xfId="0" applyFont="1" applyFill="1" applyBorder="1" applyAlignment="1" applyProtection="1">
      <alignment horizontal="left" vertical="top" wrapText="1"/>
      <protection locked="0"/>
    </xf>
    <xf numFmtId="49" fontId="55" fillId="0" borderId="13" xfId="0" applyNumberFormat="1" applyFont="1" applyFill="1" applyBorder="1" applyAlignment="1" applyProtection="1">
      <alignment horizontal="left" vertical="top" wrapText="1"/>
      <protection locked="0"/>
    </xf>
    <xf numFmtId="0" fontId="55" fillId="0" borderId="27" xfId="0" applyFont="1" applyFill="1" applyBorder="1" applyAlignment="1" applyProtection="1">
      <alignment horizontal="justify" vertical="top" wrapText="1"/>
      <protection locked="0"/>
    </xf>
    <xf numFmtId="0" fontId="55" fillId="0" borderId="28" xfId="0" applyFont="1" applyFill="1" applyBorder="1" applyAlignment="1" applyProtection="1">
      <alignment horizontal="justify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0" fontId="55" fillId="0" borderId="13" xfId="0" applyFont="1" applyFill="1" applyBorder="1" applyAlignment="1" applyProtection="1">
      <alignment wrapText="1"/>
      <protection locked="0"/>
    </xf>
    <xf numFmtId="0" fontId="55" fillId="33" borderId="14" xfId="0" applyFont="1" applyFill="1" applyBorder="1" applyAlignment="1" applyProtection="1">
      <alignment horizontal="justify" vertical="top" wrapText="1"/>
      <protection/>
    </xf>
    <xf numFmtId="0" fontId="55" fillId="33" borderId="15" xfId="0" applyFont="1" applyFill="1" applyBorder="1" applyAlignment="1" applyProtection="1">
      <alignment horizontal="justify" vertical="top" wrapText="1"/>
      <protection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33" borderId="14" xfId="0" applyFont="1" applyFill="1" applyBorder="1" applyAlignment="1" applyProtection="1">
      <alignment horizontal="right" vertical="top" wrapText="1"/>
      <protection/>
    </xf>
    <xf numFmtId="0" fontId="55" fillId="33" borderId="15" xfId="0" applyFont="1" applyFill="1" applyBorder="1" applyAlignment="1" applyProtection="1">
      <alignment horizontal="right" vertical="top" wrapText="1"/>
      <protection/>
    </xf>
    <xf numFmtId="0" fontId="55" fillId="0" borderId="27" xfId="0" applyFont="1" applyBorder="1" applyAlignment="1">
      <alignment horizontal="justify" vertical="top" wrapText="1"/>
    </xf>
    <xf numFmtId="0" fontId="55" fillId="0" borderId="28" xfId="0" applyFont="1" applyFill="1" applyBorder="1" applyAlignment="1" applyProtection="1">
      <alignment horizontal="justify" vertical="top" wrapText="1"/>
      <protection/>
    </xf>
    <xf numFmtId="0" fontId="55" fillId="0" borderId="27" xfId="0" applyFont="1" applyFill="1" applyBorder="1" applyAlignment="1" applyProtection="1">
      <alignment horizontal="justify" vertical="top" wrapText="1"/>
      <protection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44" fontId="55" fillId="0" borderId="14" xfId="0" applyNumberFormat="1" applyFont="1" applyFill="1" applyBorder="1" applyAlignment="1" applyProtection="1">
      <alignment horizontal="left" vertical="top" wrapText="1"/>
      <protection locked="0"/>
    </xf>
    <xf numFmtId="44" fontId="55" fillId="0" borderId="15" xfId="0" applyNumberFormat="1" applyFont="1" applyFill="1" applyBorder="1" applyAlignment="1" applyProtection="1">
      <alignment horizontal="left" vertical="top" wrapText="1"/>
      <protection locked="0"/>
    </xf>
    <xf numFmtId="0" fontId="55" fillId="33" borderId="13" xfId="0" applyFont="1" applyFill="1" applyBorder="1" applyAlignment="1" applyProtection="1">
      <alignment horizontal="left" vertical="top" wrapText="1"/>
      <protection locked="0"/>
    </xf>
    <xf numFmtId="0" fontId="58" fillId="33" borderId="13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2" fontId="55" fillId="33" borderId="24" xfId="0" applyNumberFormat="1" applyFont="1" applyFill="1" applyBorder="1" applyAlignment="1">
      <alignment horizontal="center" vertical="center" wrapText="1"/>
    </xf>
    <xf numFmtId="2" fontId="55" fillId="33" borderId="29" xfId="0" applyNumberFormat="1" applyFont="1" applyFill="1" applyBorder="1" applyAlignment="1">
      <alignment horizontal="center" vertical="center" wrapText="1"/>
    </xf>
    <xf numFmtId="2" fontId="55" fillId="33" borderId="20" xfId="0" applyNumberFormat="1" applyFont="1" applyFill="1" applyBorder="1" applyAlignment="1">
      <alignment horizontal="center" vertical="center" wrapText="1"/>
    </xf>
  </cellXfs>
  <cellStyles count="13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13" xfId="110"/>
    <cellStyle name="Walutowy 2" xfId="111"/>
    <cellStyle name="Walutowy 2 10" xfId="112"/>
    <cellStyle name="Walutowy 2 2" xfId="113"/>
    <cellStyle name="Walutowy 2 2 2" xfId="114"/>
    <cellStyle name="Walutowy 2 2 3" xfId="115"/>
    <cellStyle name="Walutowy 2 3" xfId="116"/>
    <cellStyle name="Walutowy 2 3 2" xfId="117"/>
    <cellStyle name="Walutowy 2 4" xfId="118"/>
    <cellStyle name="Walutowy 2 5" xfId="119"/>
    <cellStyle name="Walutowy 2 6" xfId="120"/>
    <cellStyle name="Walutowy 2 7" xfId="121"/>
    <cellStyle name="Walutowy 2 8" xfId="122"/>
    <cellStyle name="Walutowy 2 9" xfId="123"/>
    <cellStyle name="Walutowy 3" xfId="124"/>
    <cellStyle name="Walutowy 3 2" xfId="125"/>
    <cellStyle name="Walutowy 3 2 2" xfId="126"/>
    <cellStyle name="Walutowy 3 2 3" xfId="127"/>
    <cellStyle name="Walutowy 3 3" xfId="128"/>
    <cellStyle name="Walutowy 3 4" xfId="129"/>
    <cellStyle name="Walutowy 3 5" xfId="130"/>
    <cellStyle name="Walutowy 3 6" xfId="131"/>
    <cellStyle name="Walutowy 3 7" xfId="132"/>
    <cellStyle name="Walutowy 3 8" xfId="133"/>
    <cellStyle name="Walutowy 3 9" xfId="134"/>
    <cellStyle name="Walutowy 4" xfId="135"/>
    <cellStyle name="Walutowy 4 2" xfId="136"/>
    <cellStyle name="Walutowy 4 2 2" xfId="137"/>
    <cellStyle name="Walutowy 4 2 3" xfId="138"/>
    <cellStyle name="Walutowy 4 3" xfId="139"/>
    <cellStyle name="Walutowy 4 4" xfId="140"/>
    <cellStyle name="Walutowy 4 5" xfId="141"/>
    <cellStyle name="Walutowy 5" xfId="142"/>
    <cellStyle name="Walutowy 5 2" xfId="143"/>
    <cellStyle name="Walutowy 5 3" xfId="144"/>
    <cellStyle name="Walutowy 6" xfId="145"/>
    <cellStyle name="Walutowy 7" xfId="146"/>
    <cellStyle name="Walutowy 8" xfId="147"/>
    <cellStyle name="Walutowy 9" xfId="148"/>
    <cellStyle name="Zły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2:B6"/>
  <sheetViews>
    <sheetView zoomScale="80" zoomScaleNormal="80" zoomScalePageLayoutView="0" workbookViewId="0" topLeftCell="A1">
      <selection activeCell="J14" sqref="J14"/>
    </sheetView>
  </sheetViews>
  <sheetFormatPr defaultColWidth="9.00390625" defaultRowHeight="12.75"/>
  <cols>
    <col min="1" max="1" width="6.25390625" style="1" customWidth="1"/>
    <col min="2" max="2" width="127.875" style="1" customWidth="1"/>
    <col min="3" max="9" width="9.125" style="1" customWidth="1"/>
    <col min="10" max="10" width="36.625" style="1" customWidth="1"/>
    <col min="11" max="16384" width="9.125" style="1" customWidth="1"/>
  </cols>
  <sheetData>
    <row r="2" ht="18.75">
      <c r="B2" s="4" t="s">
        <v>80</v>
      </c>
    </row>
    <row r="3" ht="19.5" thickBot="1"/>
    <row r="4" ht="117.75" customHeight="1">
      <c r="B4" s="5" t="s">
        <v>79</v>
      </c>
    </row>
    <row r="5" ht="102" customHeight="1">
      <c r="B5" s="3" t="s">
        <v>78</v>
      </c>
    </row>
    <row r="6" ht="95.25" customHeight="1" thickBot="1">
      <c r="B6" s="2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zoomScale="76" zoomScaleNormal="76" zoomScalePageLayoutView="80" workbookViewId="0" topLeftCell="A1">
      <selection activeCell="B11" sqref="B11:F11"/>
    </sheetView>
  </sheetViews>
  <sheetFormatPr defaultColWidth="9.00390625" defaultRowHeight="12.75"/>
  <cols>
    <col min="1" max="1" width="5.375" style="6" customWidth="1"/>
    <col min="2" max="2" width="16.125" style="6" customWidth="1"/>
    <col min="3" max="3" width="10.125" style="6" customWidth="1"/>
    <col min="4" max="4" width="26.75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DFP.271.110.2024.BM</v>
      </c>
      <c r="N1" s="9" t="s">
        <v>51</v>
      </c>
      <c r="S1" s="7"/>
      <c r="T1" s="7"/>
    </row>
    <row r="2" spans="7:9" ht="15">
      <c r="G2" s="148"/>
      <c r="H2" s="148"/>
      <c r="I2" s="148"/>
    </row>
    <row r="3" ht="15">
      <c r="N3" s="9" t="s">
        <v>54</v>
      </c>
    </row>
    <row r="4" spans="2:17" ht="15">
      <c r="B4" s="11" t="s">
        <v>14</v>
      </c>
      <c r="C4" s="12">
        <v>8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56">
        <f>SUM(N11:N11)</f>
        <v>0</v>
      </c>
      <c r="I6" s="157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95</v>
      </c>
      <c r="E10" s="25" t="s">
        <v>97</v>
      </c>
      <c r="F10" s="26"/>
      <c r="G10" s="24" t="str">
        <f>"Nazwa handlowa /
"&amp;C10&amp;" / 
"&amp;D10</f>
        <v>Nazwa handlowa /
Dawka / 
Postać 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111</v>
      </c>
    </row>
    <row r="11" spans="1:14" ht="45">
      <c r="A11" s="35" t="s">
        <v>2</v>
      </c>
      <c r="B11" s="68" t="s">
        <v>145</v>
      </c>
      <c r="C11" s="68" t="s">
        <v>146</v>
      </c>
      <c r="D11" s="68" t="s">
        <v>147</v>
      </c>
      <c r="E11" s="76">
        <v>6800</v>
      </c>
      <c r="F11" s="34" t="s">
        <v>56</v>
      </c>
      <c r="G11" s="28" t="s">
        <v>55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4" spans="2:14" ht="34.5" customHeight="1">
      <c r="B14" s="154" t="s">
        <v>73</v>
      </c>
      <c r="C14" s="155"/>
      <c r="D14" s="155"/>
      <c r="E14" s="155"/>
      <c r="F14" s="155"/>
      <c r="G14" s="31"/>
      <c r="H14" s="31"/>
      <c r="I14" s="31"/>
      <c r="J14" s="31"/>
      <c r="K14" s="31"/>
      <c r="L14" s="31"/>
      <c r="M14" s="31"/>
      <c r="N14" s="31"/>
    </row>
    <row r="19" ht="15">
      <c r="B19" s="32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1"/>
  <sheetViews>
    <sheetView showGridLines="0" zoomScale="80" zoomScaleNormal="80" zoomScalePageLayoutView="85" workbookViewId="0" topLeftCell="A21">
      <selection activeCell="A11" sqref="A11:F32"/>
    </sheetView>
  </sheetViews>
  <sheetFormatPr defaultColWidth="9.00390625" defaultRowHeight="12.75"/>
  <cols>
    <col min="1" max="1" width="5.375" style="6" customWidth="1"/>
    <col min="2" max="2" width="40.125" style="6" customWidth="1"/>
    <col min="3" max="3" width="14.00390625" style="6" customWidth="1"/>
    <col min="4" max="4" width="31.25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DFP.271.110.2024.BM</v>
      </c>
      <c r="N1" s="9" t="s">
        <v>51</v>
      </c>
      <c r="S1" s="7"/>
      <c r="T1" s="7"/>
    </row>
    <row r="2" spans="7:9" ht="15">
      <c r="G2" s="148"/>
      <c r="H2" s="148"/>
      <c r="I2" s="148"/>
    </row>
    <row r="3" ht="15">
      <c r="N3" s="9" t="s">
        <v>54</v>
      </c>
    </row>
    <row r="4" spans="2:17" ht="15">
      <c r="B4" s="11" t="s">
        <v>14</v>
      </c>
      <c r="C4" s="12">
        <v>9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56">
        <f>SUM(N11:N32)</f>
        <v>0</v>
      </c>
      <c r="I6" s="157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95</v>
      </c>
      <c r="E10" s="25" t="s">
        <v>97</v>
      </c>
      <c r="F10" s="26"/>
      <c r="G10" s="24" t="str">
        <f>"Nazwa handlowa /
"&amp;C10&amp;" / 
"&amp;D10</f>
        <v>Nazwa handlowa /
Dawka / 
Postać / Opakowanie</v>
      </c>
      <c r="H10" s="24" t="s">
        <v>276</v>
      </c>
      <c r="I10" s="24" t="str">
        <f>B10</f>
        <v>Skład</v>
      </c>
      <c r="J10" s="27" t="s">
        <v>283</v>
      </c>
      <c r="K10" s="24" t="s">
        <v>32</v>
      </c>
      <c r="L10" s="24" t="s">
        <v>33</v>
      </c>
      <c r="M10" s="27" t="s">
        <v>75</v>
      </c>
      <c r="N10" s="24" t="s">
        <v>111</v>
      </c>
    </row>
    <row r="11" spans="1:14" ht="45">
      <c r="A11" s="35" t="s">
        <v>2</v>
      </c>
      <c r="B11" s="77" t="s">
        <v>158</v>
      </c>
      <c r="C11" s="77" t="s">
        <v>101</v>
      </c>
      <c r="D11" s="78" t="s">
        <v>159</v>
      </c>
      <c r="E11" s="79">
        <v>5400</v>
      </c>
      <c r="F11" s="34" t="s">
        <v>56</v>
      </c>
      <c r="G11" s="28" t="s">
        <v>55</v>
      </c>
      <c r="H11" s="28"/>
      <c r="I11" s="28"/>
      <c r="J11" s="29"/>
      <c r="K11" s="28"/>
      <c r="L11" s="28"/>
      <c r="M11" s="28"/>
      <c r="N11" s="30">
        <f aca="true" t="shared" si="0" ref="N11:N32">ROUND(L11*ROUND(M11,2),2)</f>
        <v>0</v>
      </c>
    </row>
    <row r="12" spans="1:17" s="65" customFormat="1" ht="45">
      <c r="A12" s="35" t="s">
        <v>3</v>
      </c>
      <c r="B12" s="80" t="s">
        <v>160</v>
      </c>
      <c r="C12" s="80" t="s">
        <v>161</v>
      </c>
      <c r="D12" s="80" t="s">
        <v>159</v>
      </c>
      <c r="E12" s="81">
        <v>54000</v>
      </c>
      <c r="F12" s="34" t="s">
        <v>56</v>
      </c>
      <c r="G12" s="28" t="s">
        <v>55</v>
      </c>
      <c r="H12" s="28"/>
      <c r="I12" s="28"/>
      <c r="J12" s="29"/>
      <c r="K12" s="28"/>
      <c r="L12" s="28"/>
      <c r="M12" s="28"/>
      <c r="N12" s="30">
        <f t="shared" si="0"/>
        <v>0</v>
      </c>
      <c r="Q12" s="10"/>
    </row>
    <row r="13" spans="1:17" s="65" customFormat="1" ht="45">
      <c r="A13" s="35" t="s">
        <v>4</v>
      </c>
      <c r="B13" s="68" t="s">
        <v>162</v>
      </c>
      <c r="C13" s="68" t="s">
        <v>163</v>
      </c>
      <c r="D13" s="68" t="s">
        <v>159</v>
      </c>
      <c r="E13" s="70">
        <v>27000</v>
      </c>
      <c r="F13" s="34" t="s">
        <v>56</v>
      </c>
      <c r="G13" s="28" t="s">
        <v>55</v>
      </c>
      <c r="H13" s="28"/>
      <c r="I13" s="28"/>
      <c r="J13" s="29"/>
      <c r="K13" s="28"/>
      <c r="L13" s="28"/>
      <c r="M13" s="28"/>
      <c r="N13" s="30">
        <f t="shared" si="0"/>
        <v>0</v>
      </c>
      <c r="Q13" s="10"/>
    </row>
    <row r="14" spans="1:17" s="65" customFormat="1" ht="45">
      <c r="A14" s="35" t="s">
        <v>5</v>
      </c>
      <c r="B14" s="82" t="s">
        <v>164</v>
      </c>
      <c r="C14" s="80" t="s">
        <v>110</v>
      </c>
      <c r="D14" s="82" t="s">
        <v>159</v>
      </c>
      <c r="E14" s="81">
        <v>5400</v>
      </c>
      <c r="F14" s="34" t="s">
        <v>56</v>
      </c>
      <c r="G14" s="28" t="s">
        <v>55</v>
      </c>
      <c r="H14" s="28"/>
      <c r="I14" s="28"/>
      <c r="J14" s="29"/>
      <c r="K14" s="28"/>
      <c r="L14" s="28"/>
      <c r="M14" s="28"/>
      <c r="N14" s="30">
        <f t="shared" si="0"/>
        <v>0</v>
      </c>
      <c r="Q14" s="10"/>
    </row>
    <row r="15" spans="1:17" s="65" customFormat="1" ht="45">
      <c r="A15" s="35" t="s">
        <v>34</v>
      </c>
      <c r="B15" s="83" t="s">
        <v>165</v>
      </c>
      <c r="C15" s="83" t="s">
        <v>166</v>
      </c>
      <c r="D15" s="78" t="s">
        <v>167</v>
      </c>
      <c r="E15" s="84">
        <v>1800</v>
      </c>
      <c r="F15" s="34" t="s">
        <v>56</v>
      </c>
      <c r="G15" s="28" t="s">
        <v>55</v>
      </c>
      <c r="H15" s="28"/>
      <c r="I15" s="28"/>
      <c r="J15" s="29"/>
      <c r="K15" s="28"/>
      <c r="L15" s="28"/>
      <c r="M15" s="28"/>
      <c r="N15" s="30">
        <f t="shared" si="0"/>
        <v>0</v>
      </c>
      <c r="Q15" s="10"/>
    </row>
    <row r="16" spans="1:17" s="65" customFormat="1" ht="45">
      <c r="A16" s="35" t="s">
        <v>40</v>
      </c>
      <c r="B16" s="85" t="s">
        <v>168</v>
      </c>
      <c r="C16" s="86" t="s">
        <v>100</v>
      </c>
      <c r="D16" s="87" t="s">
        <v>169</v>
      </c>
      <c r="E16" s="81">
        <v>1200</v>
      </c>
      <c r="F16" s="34" t="s">
        <v>56</v>
      </c>
      <c r="G16" s="28" t="s">
        <v>55</v>
      </c>
      <c r="H16" s="28"/>
      <c r="I16" s="28"/>
      <c r="J16" s="29"/>
      <c r="K16" s="28"/>
      <c r="L16" s="28"/>
      <c r="M16" s="28"/>
      <c r="N16" s="30">
        <f t="shared" si="0"/>
        <v>0</v>
      </c>
      <c r="Q16" s="10"/>
    </row>
    <row r="17" spans="1:17" s="65" customFormat="1" ht="45">
      <c r="A17" s="35" t="s">
        <v>6</v>
      </c>
      <c r="B17" s="88" t="s">
        <v>170</v>
      </c>
      <c r="C17" s="88" t="s">
        <v>171</v>
      </c>
      <c r="D17" s="88" t="s">
        <v>172</v>
      </c>
      <c r="E17" s="84">
        <v>1760</v>
      </c>
      <c r="F17" s="34" t="s">
        <v>56</v>
      </c>
      <c r="G17" s="28" t="s">
        <v>55</v>
      </c>
      <c r="H17" s="28"/>
      <c r="I17" s="28"/>
      <c r="J17" s="29"/>
      <c r="K17" s="28"/>
      <c r="L17" s="28"/>
      <c r="M17" s="28"/>
      <c r="N17" s="30">
        <f t="shared" si="0"/>
        <v>0</v>
      </c>
      <c r="Q17" s="10"/>
    </row>
    <row r="18" spans="1:17" s="65" customFormat="1" ht="45">
      <c r="A18" s="35" t="s">
        <v>7</v>
      </c>
      <c r="B18" s="89" t="s">
        <v>173</v>
      </c>
      <c r="C18" s="89" t="s">
        <v>174</v>
      </c>
      <c r="D18" s="89" t="s">
        <v>159</v>
      </c>
      <c r="E18" s="90">
        <v>2160</v>
      </c>
      <c r="F18" s="34" t="s">
        <v>56</v>
      </c>
      <c r="G18" s="28" t="s">
        <v>55</v>
      </c>
      <c r="H18" s="28"/>
      <c r="I18" s="28"/>
      <c r="J18" s="29"/>
      <c r="K18" s="28"/>
      <c r="L18" s="28"/>
      <c r="M18" s="28"/>
      <c r="N18" s="30">
        <f t="shared" si="0"/>
        <v>0</v>
      </c>
      <c r="Q18" s="10"/>
    </row>
    <row r="19" spans="1:17" s="65" customFormat="1" ht="45">
      <c r="A19" s="35" t="s">
        <v>19</v>
      </c>
      <c r="B19" s="85" t="s">
        <v>175</v>
      </c>
      <c r="C19" s="85" t="s">
        <v>176</v>
      </c>
      <c r="D19" s="91" t="s">
        <v>177</v>
      </c>
      <c r="E19" s="92">
        <v>50</v>
      </c>
      <c r="F19" s="34" t="s">
        <v>56</v>
      </c>
      <c r="G19" s="28" t="s">
        <v>55</v>
      </c>
      <c r="H19" s="28"/>
      <c r="I19" s="28"/>
      <c r="J19" s="29"/>
      <c r="K19" s="28"/>
      <c r="L19" s="28"/>
      <c r="M19" s="28"/>
      <c r="N19" s="30">
        <f t="shared" si="0"/>
        <v>0</v>
      </c>
      <c r="Q19" s="10"/>
    </row>
    <row r="20" spans="1:17" s="65" customFormat="1" ht="45">
      <c r="A20" s="35" t="s">
        <v>39</v>
      </c>
      <c r="B20" s="93" t="s">
        <v>178</v>
      </c>
      <c r="C20" s="94" t="s">
        <v>179</v>
      </c>
      <c r="D20" s="95" t="s">
        <v>180</v>
      </c>
      <c r="E20" s="96">
        <v>20</v>
      </c>
      <c r="F20" s="34" t="s">
        <v>56</v>
      </c>
      <c r="G20" s="28" t="s">
        <v>55</v>
      </c>
      <c r="H20" s="28"/>
      <c r="I20" s="28"/>
      <c r="J20" s="29"/>
      <c r="K20" s="28"/>
      <c r="L20" s="28"/>
      <c r="M20" s="28"/>
      <c r="N20" s="30">
        <f t="shared" si="0"/>
        <v>0</v>
      </c>
      <c r="Q20" s="10"/>
    </row>
    <row r="21" spans="1:17" s="65" customFormat="1" ht="45">
      <c r="A21" s="35" t="s">
        <v>1</v>
      </c>
      <c r="B21" s="85" t="s">
        <v>181</v>
      </c>
      <c r="C21" s="97" t="s">
        <v>182</v>
      </c>
      <c r="D21" s="88" t="s">
        <v>279</v>
      </c>
      <c r="E21" s="90">
        <v>576</v>
      </c>
      <c r="F21" s="34" t="s">
        <v>56</v>
      </c>
      <c r="G21" s="28" t="s">
        <v>55</v>
      </c>
      <c r="H21" s="28"/>
      <c r="I21" s="28"/>
      <c r="J21" s="29"/>
      <c r="K21" s="28"/>
      <c r="L21" s="28"/>
      <c r="M21" s="28"/>
      <c r="N21" s="30">
        <f t="shared" si="0"/>
        <v>0</v>
      </c>
      <c r="Q21" s="10"/>
    </row>
    <row r="22" spans="1:17" s="65" customFormat="1" ht="45">
      <c r="A22" s="35" t="s">
        <v>0</v>
      </c>
      <c r="B22" s="98" t="s">
        <v>183</v>
      </c>
      <c r="C22" s="98" t="s">
        <v>184</v>
      </c>
      <c r="D22" s="99" t="s">
        <v>185</v>
      </c>
      <c r="E22" s="90">
        <v>20</v>
      </c>
      <c r="F22" s="34" t="s">
        <v>56</v>
      </c>
      <c r="G22" s="28" t="s">
        <v>55</v>
      </c>
      <c r="H22" s="28"/>
      <c r="I22" s="28"/>
      <c r="J22" s="29"/>
      <c r="K22" s="28"/>
      <c r="L22" s="28"/>
      <c r="M22" s="28"/>
      <c r="N22" s="30">
        <f t="shared" si="0"/>
        <v>0</v>
      </c>
      <c r="Q22" s="10"/>
    </row>
    <row r="23" spans="1:17" s="65" customFormat="1" ht="45">
      <c r="A23" s="35" t="s">
        <v>148</v>
      </c>
      <c r="B23" s="85" t="s">
        <v>186</v>
      </c>
      <c r="C23" s="91" t="s">
        <v>187</v>
      </c>
      <c r="D23" s="100" t="s">
        <v>188</v>
      </c>
      <c r="E23" s="60">
        <v>540</v>
      </c>
      <c r="F23" s="34" t="s">
        <v>56</v>
      </c>
      <c r="G23" s="28" t="s">
        <v>55</v>
      </c>
      <c r="H23" s="28"/>
      <c r="I23" s="28"/>
      <c r="J23" s="29"/>
      <c r="K23" s="28"/>
      <c r="L23" s="28"/>
      <c r="M23" s="28"/>
      <c r="N23" s="30">
        <f t="shared" si="0"/>
        <v>0</v>
      </c>
      <c r="Q23" s="10"/>
    </row>
    <row r="24" spans="1:17" s="65" customFormat="1" ht="45">
      <c r="A24" s="35" t="s">
        <v>149</v>
      </c>
      <c r="B24" s="93" t="s">
        <v>189</v>
      </c>
      <c r="C24" s="101" t="s">
        <v>109</v>
      </c>
      <c r="D24" s="93" t="s">
        <v>190</v>
      </c>
      <c r="E24" s="102">
        <v>5400</v>
      </c>
      <c r="F24" s="34" t="s">
        <v>56</v>
      </c>
      <c r="G24" s="28" t="s">
        <v>55</v>
      </c>
      <c r="H24" s="28"/>
      <c r="I24" s="28"/>
      <c r="J24" s="29"/>
      <c r="K24" s="28"/>
      <c r="L24" s="28"/>
      <c r="M24" s="28"/>
      <c r="N24" s="30">
        <f t="shared" si="0"/>
        <v>0</v>
      </c>
      <c r="Q24" s="10"/>
    </row>
    <row r="25" spans="1:17" s="65" customFormat="1" ht="45">
      <c r="A25" s="35" t="s">
        <v>150</v>
      </c>
      <c r="B25" s="99" t="s">
        <v>191</v>
      </c>
      <c r="C25" s="103" t="s">
        <v>192</v>
      </c>
      <c r="D25" s="94" t="s">
        <v>193</v>
      </c>
      <c r="E25" s="90">
        <v>180</v>
      </c>
      <c r="F25" s="34" t="s">
        <v>56</v>
      </c>
      <c r="G25" s="28" t="s">
        <v>55</v>
      </c>
      <c r="H25" s="28"/>
      <c r="I25" s="28"/>
      <c r="J25" s="29"/>
      <c r="K25" s="28"/>
      <c r="L25" s="28"/>
      <c r="M25" s="28"/>
      <c r="N25" s="30">
        <f t="shared" si="0"/>
        <v>0</v>
      </c>
      <c r="Q25" s="10"/>
    </row>
    <row r="26" spans="1:17" s="65" customFormat="1" ht="45">
      <c r="A26" s="35" t="s">
        <v>151</v>
      </c>
      <c r="B26" s="68" t="s">
        <v>194</v>
      </c>
      <c r="C26" s="68" t="s">
        <v>163</v>
      </c>
      <c r="D26" s="68" t="s">
        <v>213</v>
      </c>
      <c r="E26" s="111">
        <v>20</v>
      </c>
      <c r="F26" s="61" t="s">
        <v>96</v>
      </c>
      <c r="G26" s="28" t="s">
        <v>55</v>
      </c>
      <c r="H26" s="28"/>
      <c r="I26" s="28"/>
      <c r="J26" s="29"/>
      <c r="K26" s="28"/>
      <c r="L26" s="28"/>
      <c r="M26" s="28"/>
      <c r="N26" s="30">
        <f t="shared" si="0"/>
        <v>0</v>
      </c>
      <c r="Q26" s="10"/>
    </row>
    <row r="27" spans="1:17" s="65" customFormat="1" ht="45">
      <c r="A27" s="35" t="s">
        <v>152</v>
      </c>
      <c r="B27" s="104" t="s">
        <v>195</v>
      </c>
      <c r="C27" s="105" t="s">
        <v>196</v>
      </c>
      <c r="D27" s="89" t="s">
        <v>197</v>
      </c>
      <c r="E27" s="90">
        <v>15</v>
      </c>
      <c r="F27" s="34" t="s">
        <v>56</v>
      </c>
      <c r="G27" s="28" t="s">
        <v>55</v>
      </c>
      <c r="H27" s="28"/>
      <c r="I27" s="28"/>
      <c r="J27" s="29"/>
      <c r="K27" s="28"/>
      <c r="L27" s="28"/>
      <c r="M27" s="28"/>
      <c r="N27" s="30">
        <f t="shared" si="0"/>
        <v>0</v>
      </c>
      <c r="Q27" s="10"/>
    </row>
    <row r="28" spans="1:17" s="65" customFormat="1" ht="45">
      <c r="A28" s="35" t="s">
        <v>153</v>
      </c>
      <c r="B28" s="71" t="s">
        <v>198</v>
      </c>
      <c r="C28" s="91" t="s">
        <v>199</v>
      </c>
      <c r="D28" s="91" t="s">
        <v>200</v>
      </c>
      <c r="E28" s="92">
        <v>15</v>
      </c>
      <c r="F28" s="61" t="s">
        <v>96</v>
      </c>
      <c r="G28" s="28" t="s">
        <v>55</v>
      </c>
      <c r="H28" s="28"/>
      <c r="I28" s="28"/>
      <c r="J28" s="29"/>
      <c r="K28" s="28"/>
      <c r="L28" s="28"/>
      <c r="M28" s="28"/>
      <c r="N28" s="30">
        <f t="shared" si="0"/>
        <v>0</v>
      </c>
      <c r="Q28" s="10"/>
    </row>
    <row r="29" spans="1:17" s="65" customFormat="1" ht="45">
      <c r="A29" s="35" t="s">
        <v>154</v>
      </c>
      <c r="B29" s="106" t="s">
        <v>201</v>
      </c>
      <c r="C29" s="106" t="s">
        <v>202</v>
      </c>
      <c r="D29" s="106" t="s">
        <v>202</v>
      </c>
      <c r="E29" s="107">
        <v>360</v>
      </c>
      <c r="F29" s="34" t="s">
        <v>56</v>
      </c>
      <c r="G29" s="28" t="s">
        <v>55</v>
      </c>
      <c r="H29" s="28"/>
      <c r="I29" s="28"/>
      <c r="J29" s="29"/>
      <c r="K29" s="28"/>
      <c r="L29" s="28"/>
      <c r="M29" s="28"/>
      <c r="N29" s="30">
        <f t="shared" si="0"/>
        <v>0</v>
      </c>
      <c r="Q29" s="10"/>
    </row>
    <row r="30" spans="1:17" s="65" customFormat="1" ht="45">
      <c r="A30" s="35" t="s">
        <v>155</v>
      </c>
      <c r="B30" s="89" t="s">
        <v>203</v>
      </c>
      <c r="C30" s="89" t="s">
        <v>204</v>
      </c>
      <c r="D30" s="89" t="s">
        <v>205</v>
      </c>
      <c r="E30" s="90">
        <v>2000</v>
      </c>
      <c r="F30" s="34" t="s">
        <v>56</v>
      </c>
      <c r="G30" s="28" t="s">
        <v>55</v>
      </c>
      <c r="H30" s="28"/>
      <c r="I30" s="28"/>
      <c r="J30" s="29"/>
      <c r="K30" s="28"/>
      <c r="L30" s="28"/>
      <c r="M30" s="28"/>
      <c r="N30" s="30">
        <f t="shared" si="0"/>
        <v>0</v>
      </c>
      <c r="Q30" s="10"/>
    </row>
    <row r="31" spans="1:17" s="65" customFormat="1" ht="75">
      <c r="A31" s="35" t="s">
        <v>156</v>
      </c>
      <c r="B31" s="89" t="s">
        <v>206</v>
      </c>
      <c r="C31" s="89" t="s">
        <v>207</v>
      </c>
      <c r="D31" s="89" t="s">
        <v>208</v>
      </c>
      <c r="E31" s="108">
        <v>110</v>
      </c>
      <c r="F31" s="34" t="s">
        <v>56</v>
      </c>
      <c r="G31" s="28" t="s">
        <v>55</v>
      </c>
      <c r="H31" s="28"/>
      <c r="I31" s="28"/>
      <c r="J31" s="29"/>
      <c r="K31" s="28"/>
      <c r="L31" s="28"/>
      <c r="M31" s="28"/>
      <c r="N31" s="30">
        <f t="shared" si="0"/>
        <v>0</v>
      </c>
      <c r="Q31" s="10"/>
    </row>
    <row r="32" spans="1:17" s="65" customFormat="1" ht="90">
      <c r="A32" s="35" t="s">
        <v>157</v>
      </c>
      <c r="B32" s="109" t="s">
        <v>209</v>
      </c>
      <c r="C32" s="91" t="s">
        <v>210</v>
      </c>
      <c r="D32" s="109" t="s">
        <v>211</v>
      </c>
      <c r="E32" s="110">
        <v>60</v>
      </c>
      <c r="F32" s="61" t="s">
        <v>96</v>
      </c>
      <c r="G32" s="28" t="s">
        <v>55</v>
      </c>
      <c r="H32" s="28"/>
      <c r="I32" s="28"/>
      <c r="J32" s="29"/>
      <c r="K32" s="28"/>
      <c r="L32" s="28"/>
      <c r="M32" s="28"/>
      <c r="N32" s="30">
        <f t="shared" si="0"/>
        <v>0</v>
      </c>
      <c r="Q32" s="10"/>
    </row>
    <row r="34" spans="2:6" ht="22.5" customHeight="1">
      <c r="B34" s="158" t="s">
        <v>212</v>
      </c>
      <c r="C34" s="159"/>
      <c r="D34" s="159"/>
      <c r="E34" s="159"/>
      <c r="F34" s="159"/>
    </row>
    <row r="36" spans="2:14" ht="34.5" customHeight="1">
      <c r="B36" s="154" t="s">
        <v>73</v>
      </c>
      <c r="C36" s="155"/>
      <c r="D36" s="155"/>
      <c r="E36" s="155"/>
      <c r="F36" s="155"/>
      <c r="G36" s="31"/>
      <c r="H36" s="31"/>
      <c r="I36" s="31"/>
      <c r="J36" s="31"/>
      <c r="K36" s="31"/>
      <c r="L36" s="31"/>
      <c r="M36" s="31"/>
      <c r="N36" s="31"/>
    </row>
    <row r="41" ht="15">
      <c r="B41" s="32"/>
    </row>
  </sheetData>
  <sheetProtection/>
  <mergeCells count="4">
    <mergeCell ref="G2:I2"/>
    <mergeCell ref="H6:I6"/>
    <mergeCell ref="B34:F34"/>
    <mergeCell ref="B36:F3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80" zoomScaleNormal="80" zoomScalePageLayoutView="85" workbookViewId="0" topLeftCell="A1">
      <selection activeCell="A11" sqref="A11:F12"/>
    </sheetView>
  </sheetViews>
  <sheetFormatPr defaultColWidth="9.00390625" defaultRowHeight="12.75"/>
  <cols>
    <col min="1" max="1" width="5.375" style="6" customWidth="1"/>
    <col min="2" max="2" width="18.25390625" style="6" customWidth="1"/>
    <col min="3" max="3" width="11.875" style="6" customWidth="1"/>
    <col min="4" max="4" width="37.37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DFP.271.110.2024.BM</v>
      </c>
      <c r="N1" s="9" t="s">
        <v>51</v>
      </c>
      <c r="S1" s="7"/>
      <c r="T1" s="7"/>
    </row>
    <row r="2" spans="7:9" ht="15">
      <c r="G2" s="148"/>
      <c r="H2" s="148"/>
      <c r="I2" s="148"/>
    </row>
    <row r="3" ht="15">
      <c r="N3" s="9" t="s">
        <v>54</v>
      </c>
    </row>
    <row r="4" spans="2:17" ht="15">
      <c r="B4" s="11" t="s">
        <v>14</v>
      </c>
      <c r="C4" s="12">
        <v>10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56">
        <f>SUM(N11:N12)</f>
        <v>0</v>
      </c>
      <c r="I6" s="157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95</v>
      </c>
      <c r="E10" s="25" t="s">
        <v>97</v>
      </c>
      <c r="F10" s="26"/>
      <c r="G10" s="24" t="str">
        <f>"Nazwa handlowa /
"&amp;C10&amp;" / 
"&amp;D10</f>
        <v>Nazwa handlowa /
Dawka / 
Postać / Opakowanie</v>
      </c>
      <c r="H10" s="24" t="s">
        <v>275</v>
      </c>
      <c r="I10" s="24" t="str">
        <f>B10</f>
        <v>Skład</v>
      </c>
      <c r="J10" s="27" t="s">
        <v>284</v>
      </c>
      <c r="K10" s="24" t="s">
        <v>32</v>
      </c>
      <c r="L10" s="24" t="s">
        <v>33</v>
      </c>
      <c r="M10" s="27" t="s">
        <v>75</v>
      </c>
      <c r="N10" s="24" t="s">
        <v>111</v>
      </c>
    </row>
    <row r="11" spans="1:14" ht="45">
      <c r="A11" s="35" t="s">
        <v>2</v>
      </c>
      <c r="B11" s="112" t="s">
        <v>214</v>
      </c>
      <c r="C11" s="112" t="s">
        <v>217</v>
      </c>
      <c r="D11" s="113" t="s">
        <v>215</v>
      </c>
      <c r="E11" s="114">
        <v>100</v>
      </c>
      <c r="F11" s="34" t="s">
        <v>96</v>
      </c>
      <c r="G11" s="28" t="s">
        <v>55</v>
      </c>
      <c r="H11" s="28"/>
      <c r="I11" s="28"/>
      <c r="J11" s="29"/>
      <c r="K11" s="28"/>
      <c r="L11" s="28"/>
      <c r="M11" s="28"/>
      <c r="N11" s="30">
        <f>ROUND(L11*ROUND(M11,2),2)</f>
        <v>0</v>
      </c>
    </row>
    <row r="12" spans="1:17" s="65" customFormat="1" ht="45">
      <c r="A12" s="35" t="s">
        <v>3</v>
      </c>
      <c r="B12" s="68" t="s">
        <v>214</v>
      </c>
      <c r="C12" s="68" t="s">
        <v>218</v>
      </c>
      <c r="D12" s="68" t="s">
        <v>216</v>
      </c>
      <c r="E12" s="115">
        <v>10</v>
      </c>
      <c r="F12" s="34" t="s">
        <v>96</v>
      </c>
      <c r="G12" s="28" t="s">
        <v>55</v>
      </c>
      <c r="H12" s="28"/>
      <c r="I12" s="28"/>
      <c r="J12" s="29"/>
      <c r="K12" s="28"/>
      <c r="L12" s="28"/>
      <c r="M12" s="28"/>
      <c r="N12" s="30">
        <f>ROUND(L12*ROUND(M12,2),2)</f>
        <v>0</v>
      </c>
      <c r="Q12" s="10"/>
    </row>
    <row r="14" spans="2:17" s="52" customFormat="1" ht="15">
      <c r="B14" s="53"/>
      <c r="C14" s="54"/>
      <c r="D14" s="54"/>
      <c r="E14" s="54"/>
      <c r="F14" s="54"/>
      <c r="Q14" s="55"/>
    </row>
    <row r="15" spans="2:14" ht="34.5" customHeight="1">
      <c r="B15" s="154" t="s">
        <v>73</v>
      </c>
      <c r="C15" s="155"/>
      <c r="D15" s="155"/>
      <c r="E15" s="155"/>
      <c r="F15" s="155"/>
      <c r="G15" s="31"/>
      <c r="H15" s="31"/>
      <c r="I15" s="31"/>
      <c r="J15" s="31"/>
      <c r="K15" s="31"/>
      <c r="L15" s="31"/>
      <c r="M15" s="31"/>
      <c r="N15" s="31"/>
    </row>
    <row r="20" ht="15">
      <c r="B20" s="3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3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zoomScale="80" zoomScaleNormal="80" zoomScalePageLayoutView="80" workbookViewId="0" topLeftCell="A1">
      <selection activeCell="A11" sqref="A11:F11"/>
    </sheetView>
  </sheetViews>
  <sheetFormatPr defaultColWidth="9.00390625" defaultRowHeight="12.75"/>
  <cols>
    <col min="1" max="1" width="5.375" style="6" customWidth="1"/>
    <col min="2" max="2" width="20.75390625" style="6" customWidth="1"/>
    <col min="3" max="3" width="10.375" style="6" customWidth="1"/>
    <col min="4" max="4" width="32.25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16384" width="9.125" style="6" customWidth="1"/>
  </cols>
  <sheetData>
    <row r="1" spans="2:20" ht="15">
      <c r="B1" s="7" t="str">
        <f>'formularz oferty'!D4</f>
        <v>DFP.271.110.2024.BM</v>
      </c>
      <c r="N1" s="9" t="s">
        <v>51</v>
      </c>
      <c r="S1" s="7"/>
      <c r="T1" s="7"/>
    </row>
    <row r="2" spans="7:9" ht="15">
      <c r="G2" s="148"/>
      <c r="H2" s="148"/>
      <c r="I2" s="148"/>
    </row>
    <row r="3" ht="15">
      <c r="N3" s="9" t="s">
        <v>54</v>
      </c>
    </row>
    <row r="4" spans="2:17" ht="15">
      <c r="B4" s="11" t="s">
        <v>14</v>
      </c>
      <c r="C4" s="12">
        <v>11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56">
        <f>SUM(N11:N11)</f>
        <v>0</v>
      </c>
      <c r="I6" s="157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95</v>
      </c>
      <c r="E10" s="25" t="s">
        <v>53</v>
      </c>
      <c r="F10" s="26"/>
      <c r="G10" s="24" t="str">
        <f>"Nazwa handlowa /
"&amp;C10&amp;" / 
"&amp;D10</f>
        <v>Nazwa handlowa /
Dawka / 
Postać 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111</v>
      </c>
    </row>
    <row r="11" spans="1:14" ht="45">
      <c r="A11" s="35" t="s">
        <v>2</v>
      </c>
      <c r="B11" s="68" t="s">
        <v>219</v>
      </c>
      <c r="C11" s="68" t="s">
        <v>220</v>
      </c>
      <c r="D11" s="68" t="s">
        <v>221</v>
      </c>
      <c r="E11" s="75">
        <v>1000</v>
      </c>
      <c r="F11" s="34" t="s">
        <v>56</v>
      </c>
      <c r="G11" s="28" t="s">
        <v>55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2" ht="21.75" customHeight="1">
      <c r="E12" s="6"/>
    </row>
    <row r="13" spans="2:14" ht="34.5" customHeight="1">
      <c r="B13" s="154" t="s">
        <v>73</v>
      </c>
      <c r="C13" s="155"/>
      <c r="D13" s="155"/>
      <c r="E13" s="155"/>
      <c r="F13" s="155"/>
      <c r="G13" s="31"/>
      <c r="H13" s="31"/>
      <c r="I13" s="31"/>
      <c r="J13" s="31"/>
      <c r="K13" s="31"/>
      <c r="L13" s="31"/>
      <c r="M13" s="31"/>
      <c r="N13" s="31"/>
    </row>
    <row r="17" ht="15">
      <c r="B17" s="3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80" zoomScaleNormal="80" zoomScalePageLayoutView="80" workbookViewId="0" topLeftCell="A1">
      <selection activeCell="A11" sqref="A11:F13"/>
    </sheetView>
  </sheetViews>
  <sheetFormatPr defaultColWidth="9.00390625" defaultRowHeight="12.75"/>
  <cols>
    <col min="1" max="1" width="5.375" style="6" customWidth="1"/>
    <col min="2" max="2" width="18.375" style="6" customWidth="1"/>
    <col min="3" max="3" width="12.00390625" style="6" customWidth="1"/>
    <col min="4" max="4" width="33.87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DFP.271.110.2024.BM</v>
      </c>
      <c r="N1" s="9" t="s">
        <v>51</v>
      </c>
      <c r="S1" s="7"/>
      <c r="T1" s="7"/>
    </row>
    <row r="2" spans="7:9" ht="15">
      <c r="G2" s="148"/>
      <c r="H2" s="148"/>
      <c r="I2" s="148"/>
    </row>
    <row r="3" ht="15">
      <c r="N3" s="9" t="s">
        <v>54</v>
      </c>
    </row>
    <row r="4" spans="2:17" ht="15">
      <c r="B4" s="11" t="s">
        <v>14</v>
      </c>
      <c r="C4" s="12">
        <v>12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56">
        <f>SUM(N11:N13)</f>
        <v>0</v>
      </c>
      <c r="I6" s="157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95</v>
      </c>
      <c r="E10" s="25" t="s">
        <v>53</v>
      </c>
      <c r="F10" s="26"/>
      <c r="G10" s="24" t="str">
        <f>"Nazwa handlowa /
"&amp;C10&amp;" / 
"&amp;D10</f>
        <v>Nazwa handlowa /
Dawka / 
Postać 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111</v>
      </c>
    </row>
    <row r="11" spans="1:14" ht="60">
      <c r="A11" s="35" t="s">
        <v>2</v>
      </c>
      <c r="B11" s="91" t="s">
        <v>222</v>
      </c>
      <c r="C11" s="91" t="s">
        <v>223</v>
      </c>
      <c r="D11" s="91" t="s">
        <v>224</v>
      </c>
      <c r="E11" s="110">
        <v>3150</v>
      </c>
      <c r="F11" s="61" t="s">
        <v>56</v>
      </c>
      <c r="G11" s="28" t="s">
        <v>55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2" spans="1:14" ht="45">
      <c r="A12" s="35" t="s">
        <v>3</v>
      </c>
      <c r="B12" s="68" t="s">
        <v>225</v>
      </c>
      <c r="C12" s="68" t="s">
        <v>226</v>
      </c>
      <c r="D12" s="68" t="s">
        <v>159</v>
      </c>
      <c r="E12" s="111">
        <v>4800</v>
      </c>
      <c r="F12" s="61" t="s">
        <v>56</v>
      </c>
      <c r="G12" s="28" t="s">
        <v>55</v>
      </c>
      <c r="H12" s="28"/>
      <c r="I12" s="28"/>
      <c r="J12" s="29"/>
      <c r="K12" s="28"/>
      <c r="L12" s="28" t="str">
        <f>IF(K12=0,"0,00",IF(K12&gt;0,ROUND(E12/K12,2)))</f>
        <v>0,00</v>
      </c>
      <c r="M12" s="28"/>
      <c r="N12" s="30">
        <f>ROUND(L12*ROUND(M12,2),2)</f>
        <v>0</v>
      </c>
    </row>
    <row r="13" spans="1:14" ht="45">
      <c r="A13" s="35" t="s">
        <v>4</v>
      </c>
      <c r="B13" s="68" t="s">
        <v>225</v>
      </c>
      <c r="C13" s="68" t="s">
        <v>163</v>
      </c>
      <c r="D13" s="68" t="s">
        <v>159</v>
      </c>
      <c r="E13" s="111">
        <v>1800</v>
      </c>
      <c r="F13" s="61" t="s">
        <v>56</v>
      </c>
      <c r="G13" s="28" t="s">
        <v>55</v>
      </c>
      <c r="H13" s="28"/>
      <c r="I13" s="28"/>
      <c r="J13" s="29"/>
      <c r="K13" s="28"/>
      <c r="L13" s="28" t="str">
        <f>IF(K13=0,"0,00",IF(K13&gt;0,ROUND(E13/K13,2)))</f>
        <v>0,00</v>
      </c>
      <c r="M13" s="28"/>
      <c r="N13" s="30">
        <f>ROUND(L13*ROUND(M13,2),2)</f>
        <v>0</v>
      </c>
    </row>
    <row r="15" spans="2:14" ht="34.5" customHeight="1">
      <c r="B15" s="154" t="s">
        <v>73</v>
      </c>
      <c r="C15" s="155"/>
      <c r="D15" s="155"/>
      <c r="E15" s="155"/>
      <c r="F15" s="155"/>
      <c r="G15" s="31"/>
      <c r="H15" s="31"/>
      <c r="I15" s="31"/>
      <c r="J15" s="31"/>
      <c r="K15" s="31"/>
      <c r="L15" s="31"/>
      <c r="M15" s="31"/>
      <c r="N15" s="31"/>
    </row>
    <row r="20" ht="15">
      <c r="B20" s="32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2"/>
  <sheetViews>
    <sheetView showGridLines="0" zoomScale="80" zoomScaleNormal="80" zoomScalePageLayoutView="85" workbookViewId="0" topLeftCell="A1">
      <selection activeCell="A11" sqref="A11:F13"/>
    </sheetView>
  </sheetViews>
  <sheetFormatPr defaultColWidth="9.00390625" defaultRowHeight="12.75"/>
  <cols>
    <col min="1" max="1" width="5.375" style="6" customWidth="1"/>
    <col min="2" max="2" width="28.25390625" style="6" customWidth="1"/>
    <col min="3" max="3" width="14.875" style="6" customWidth="1"/>
    <col min="4" max="4" width="38.75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DFP.271.110.2024.BM</v>
      </c>
      <c r="N1" s="9" t="s">
        <v>51</v>
      </c>
      <c r="S1" s="7"/>
      <c r="T1" s="7"/>
    </row>
    <row r="2" spans="7:9" ht="15">
      <c r="G2" s="148"/>
      <c r="H2" s="148"/>
      <c r="I2" s="148"/>
    </row>
    <row r="3" ht="15">
      <c r="N3" s="9" t="s">
        <v>54</v>
      </c>
    </row>
    <row r="4" spans="2:17" ht="15">
      <c r="B4" s="11" t="s">
        <v>14</v>
      </c>
      <c r="C4" s="12">
        <v>13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56">
        <f>SUM(N11:N13)</f>
        <v>0</v>
      </c>
      <c r="I6" s="157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83</v>
      </c>
      <c r="E10" s="25" t="s">
        <v>97</v>
      </c>
      <c r="F10" s="26"/>
      <c r="G10" s="24" t="str">
        <f>"Nazwa handlowa /
"&amp;C10&amp;" / 
"&amp;D10</f>
        <v>Nazwa handlowa /
Dawka / 
Postać /Opakowanie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111</v>
      </c>
    </row>
    <row r="11" spans="1:14" ht="45">
      <c r="A11" s="35" t="s">
        <v>2</v>
      </c>
      <c r="B11" s="85" t="s">
        <v>227</v>
      </c>
      <c r="C11" s="115" t="s">
        <v>228</v>
      </c>
      <c r="D11" s="68" t="s">
        <v>229</v>
      </c>
      <c r="E11" s="59">
        <v>80</v>
      </c>
      <c r="F11" s="61" t="s">
        <v>56</v>
      </c>
      <c r="G11" s="28" t="s">
        <v>55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2" spans="1:17" s="65" customFormat="1" ht="45">
      <c r="A12" s="35" t="s">
        <v>3</v>
      </c>
      <c r="B12" s="85" t="s">
        <v>227</v>
      </c>
      <c r="C12" s="115" t="s">
        <v>230</v>
      </c>
      <c r="D12" s="68" t="s">
        <v>229</v>
      </c>
      <c r="E12" s="59">
        <v>80</v>
      </c>
      <c r="F12" s="61" t="s">
        <v>56</v>
      </c>
      <c r="G12" s="28" t="s">
        <v>55</v>
      </c>
      <c r="H12" s="28"/>
      <c r="I12" s="28"/>
      <c r="J12" s="29"/>
      <c r="K12" s="28"/>
      <c r="L12" s="28" t="str">
        <f>IF(K12=0,"0,00",IF(K12&gt;0,ROUND(E12/K12,2)))</f>
        <v>0,00</v>
      </c>
      <c r="M12" s="28"/>
      <c r="N12" s="30">
        <f>ROUND(L12*ROUND(M12,2),2)</f>
        <v>0</v>
      </c>
      <c r="Q12" s="10"/>
    </row>
    <row r="13" spans="1:17" s="65" customFormat="1" ht="45">
      <c r="A13" s="35" t="s">
        <v>4</v>
      </c>
      <c r="B13" s="85" t="s">
        <v>227</v>
      </c>
      <c r="C13" s="115" t="s">
        <v>231</v>
      </c>
      <c r="D13" s="68" t="s">
        <v>229</v>
      </c>
      <c r="E13" s="59">
        <v>80</v>
      </c>
      <c r="F13" s="61" t="s">
        <v>56</v>
      </c>
      <c r="G13" s="28" t="s">
        <v>55</v>
      </c>
      <c r="H13" s="28"/>
      <c r="I13" s="28"/>
      <c r="J13" s="29"/>
      <c r="K13" s="28"/>
      <c r="L13" s="28" t="str">
        <f>IF(K13=0,"0,00",IF(K13&gt;0,ROUND(E13/K13,2)))</f>
        <v>0,00</v>
      </c>
      <c r="M13" s="28"/>
      <c r="N13" s="30">
        <f>ROUND(L13*ROUND(M13,2),2)</f>
        <v>0</v>
      </c>
      <c r="Q13" s="10"/>
    </row>
    <row r="15" spans="2:6" ht="15">
      <c r="B15" s="158" t="s">
        <v>232</v>
      </c>
      <c r="C15" s="159"/>
      <c r="D15" s="159"/>
      <c r="E15" s="159"/>
      <c r="F15" s="159"/>
    </row>
    <row r="17" spans="2:14" ht="34.5" customHeight="1">
      <c r="B17" s="154" t="s">
        <v>73</v>
      </c>
      <c r="C17" s="155"/>
      <c r="D17" s="155"/>
      <c r="E17" s="155"/>
      <c r="F17" s="155"/>
      <c r="G17" s="31"/>
      <c r="H17" s="31"/>
      <c r="I17" s="31"/>
      <c r="J17" s="31"/>
      <c r="K17" s="31"/>
      <c r="L17" s="31"/>
      <c r="M17" s="31"/>
      <c r="N17" s="31"/>
    </row>
    <row r="22" ht="15">
      <c r="B22" s="32"/>
    </row>
  </sheetData>
  <sheetProtection/>
  <mergeCells count="4">
    <mergeCell ref="G2:I2"/>
    <mergeCell ref="H6:I6"/>
    <mergeCell ref="B15:F15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="80" zoomScaleNormal="80" zoomScalePageLayoutView="85" workbookViewId="0" topLeftCell="A1">
      <selection activeCell="A11" sqref="A11:F11"/>
    </sheetView>
  </sheetViews>
  <sheetFormatPr defaultColWidth="9.00390625" defaultRowHeight="12.75"/>
  <cols>
    <col min="1" max="1" width="5.375" style="6" customWidth="1"/>
    <col min="2" max="2" width="23.125" style="6" customWidth="1"/>
    <col min="3" max="3" width="17.75390625" style="6" customWidth="1"/>
    <col min="4" max="4" width="28.37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DFP.271.110.2024.BM</v>
      </c>
      <c r="N1" s="9" t="s">
        <v>51</v>
      </c>
      <c r="S1" s="7"/>
      <c r="T1" s="7"/>
    </row>
    <row r="2" spans="7:9" ht="15">
      <c r="G2" s="148"/>
      <c r="H2" s="148"/>
      <c r="I2" s="148"/>
    </row>
    <row r="3" ht="15">
      <c r="N3" s="9" t="s">
        <v>54</v>
      </c>
    </row>
    <row r="4" spans="2:17" ht="15">
      <c r="B4" s="11" t="s">
        <v>14</v>
      </c>
      <c r="C4" s="12">
        <v>14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56">
        <f>SUM(N11:N11)</f>
        <v>0</v>
      </c>
      <c r="I6" s="157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83</v>
      </c>
      <c r="E10" s="25" t="s">
        <v>97</v>
      </c>
      <c r="F10" s="26"/>
      <c r="G10" s="24" t="str">
        <f>"Nazwa handlowa /
"&amp;C10&amp;" / 
"&amp;D10</f>
        <v>Nazwa handlowa /
Dawka / 
Postać /Opakowanie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111</v>
      </c>
    </row>
    <row r="11" spans="1:14" ht="45">
      <c r="A11" s="35" t="s">
        <v>2</v>
      </c>
      <c r="B11" s="116" t="s">
        <v>233</v>
      </c>
      <c r="C11" s="116" t="s">
        <v>144</v>
      </c>
      <c r="D11" s="116" t="s">
        <v>234</v>
      </c>
      <c r="E11" s="76">
        <v>45000</v>
      </c>
      <c r="F11" s="57" t="s">
        <v>56</v>
      </c>
      <c r="G11" s="28" t="s">
        <v>55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3" spans="2:14" ht="34.5" customHeight="1">
      <c r="B13" s="154" t="s">
        <v>73</v>
      </c>
      <c r="C13" s="160"/>
      <c r="D13" s="160"/>
      <c r="E13" s="160"/>
      <c r="F13" s="160"/>
      <c r="G13" s="31"/>
      <c r="H13" s="31"/>
      <c r="I13" s="31"/>
      <c r="J13" s="31"/>
      <c r="K13" s="31"/>
      <c r="L13" s="31"/>
      <c r="M13" s="31"/>
      <c r="N13" s="31"/>
    </row>
    <row r="16" ht="15">
      <c r="B16" s="3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zoomScale="80" zoomScaleNormal="80" zoomScalePageLayoutView="85" workbookViewId="0" topLeftCell="A1">
      <selection activeCell="A11" sqref="A11:F11"/>
    </sheetView>
  </sheetViews>
  <sheetFormatPr defaultColWidth="9.00390625" defaultRowHeight="12.75"/>
  <cols>
    <col min="1" max="1" width="5.375" style="6" customWidth="1"/>
    <col min="2" max="2" width="18.75390625" style="6" customWidth="1"/>
    <col min="3" max="3" width="9.875" style="6" customWidth="1"/>
    <col min="4" max="4" width="41.75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DFP.271.110.2024.BM</v>
      </c>
      <c r="N1" s="9" t="s">
        <v>51</v>
      </c>
      <c r="S1" s="7"/>
      <c r="T1" s="7"/>
    </row>
    <row r="2" spans="7:9" ht="15">
      <c r="G2" s="148"/>
      <c r="H2" s="148"/>
      <c r="I2" s="148"/>
    </row>
    <row r="3" ht="15">
      <c r="N3" s="9" t="s">
        <v>54</v>
      </c>
    </row>
    <row r="4" spans="2:17" ht="15">
      <c r="B4" s="11" t="s">
        <v>14</v>
      </c>
      <c r="C4" s="12">
        <v>15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56">
        <f>SUM(N11:N11)</f>
        <v>0</v>
      </c>
      <c r="I6" s="157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102</v>
      </c>
      <c r="E10" s="25" t="s">
        <v>53</v>
      </c>
      <c r="F10" s="26"/>
      <c r="G10" s="24" t="str">
        <f>"Nazwa handlowa /
"&amp;C10&amp;" / 
"&amp;D10</f>
        <v>Nazwa handlowa /
Dawka / 
Postać 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111</v>
      </c>
    </row>
    <row r="11" spans="1:14" ht="45">
      <c r="A11" s="35" t="s">
        <v>2</v>
      </c>
      <c r="B11" s="85" t="s">
        <v>235</v>
      </c>
      <c r="C11" s="71" t="s">
        <v>236</v>
      </c>
      <c r="D11" s="91" t="s">
        <v>237</v>
      </c>
      <c r="E11" s="60">
        <v>5000</v>
      </c>
      <c r="F11" s="61" t="s">
        <v>285</v>
      </c>
      <c r="G11" s="28" t="s">
        <v>55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3" spans="2:14" ht="34.5" customHeight="1">
      <c r="B13" s="154" t="s">
        <v>73</v>
      </c>
      <c r="C13" s="155"/>
      <c r="D13" s="155"/>
      <c r="E13" s="155"/>
      <c r="F13" s="155"/>
      <c r="G13" s="31"/>
      <c r="H13" s="31"/>
      <c r="I13" s="31"/>
      <c r="J13" s="31"/>
      <c r="K13" s="31"/>
      <c r="L13" s="31"/>
      <c r="M13" s="31"/>
      <c r="N13" s="31"/>
    </row>
    <row r="18" ht="15">
      <c r="B18" s="3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80" zoomScaleNormal="80" zoomScalePageLayoutView="80" workbookViewId="0" topLeftCell="A1">
      <selection activeCell="A11" sqref="A11:F11"/>
    </sheetView>
  </sheetViews>
  <sheetFormatPr defaultColWidth="9.00390625" defaultRowHeight="12.75"/>
  <cols>
    <col min="1" max="1" width="5.375" style="6" customWidth="1"/>
    <col min="2" max="2" width="45.75390625" style="6" customWidth="1"/>
    <col min="3" max="3" width="10.25390625" style="6" customWidth="1"/>
    <col min="4" max="4" width="25.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DFP.271.110.2024.BM</v>
      </c>
      <c r="N1" s="9" t="s">
        <v>51</v>
      </c>
      <c r="S1" s="7"/>
      <c r="T1" s="7"/>
    </row>
    <row r="2" spans="7:9" ht="15">
      <c r="G2" s="148"/>
      <c r="H2" s="148"/>
      <c r="I2" s="148"/>
    </row>
    <row r="3" ht="15">
      <c r="N3" s="9" t="s">
        <v>54</v>
      </c>
    </row>
    <row r="4" spans="2:17" ht="15">
      <c r="B4" s="11" t="s">
        <v>14</v>
      </c>
      <c r="C4" s="12">
        <v>16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56">
        <f>SUM(N11:N11)</f>
        <v>0</v>
      </c>
      <c r="I6" s="157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94</v>
      </c>
      <c r="E10" s="25" t="s">
        <v>53</v>
      </c>
      <c r="F10" s="26"/>
      <c r="G10" s="24" t="str">
        <f>"Nazwa handlowa /
"&amp;C10&amp;" / 
"&amp;D10</f>
        <v>Nazwa handlowa /
Dawka / 
Postać/ Opakowanie</v>
      </c>
      <c r="H10" s="24" t="s">
        <v>52</v>
      </c>
      <c r="I10" s="24" t="str">
        <f>B10</f>
        <v>Skład</v>
      </c>
      <c r="J10" s="27" t="s">
        <v>286</v>
      </c>
      <c r="K10" s="24" t="s">
        <v>32</v>
      </c>
      <c r="L10" s="24" t="s">
        <v>33</v>
      </c>
      <c r="M10" s="27" t="s">
        <v>75</v>
      </c>
      <c r="N10" s="24" t="s">
        <v>111</v>
      </c>
    </row>
    <row r="11" spans="1:14" ht="45">
      <c r="A11" s="35" t="s">
        <v>2</v>
      </c>
      <c r="B11" s="68" t="s">
        <v>238</v>
      </c>
      <c r="C11" s="68" t="s">
        <v>239</v>
      </c>
      <c r="D11" s="68" t="s">
        <v>108</v>
      </c>
      <c r="E11" s="70">
        <v>560</v>
      </c>
      <c r="F11" s="61" t="s">
        <v>56</v>
      </c>
      <c r="G11" s="28" t="s">
        <v>55</v>
      </c>
      <c r="H11" s="28"/>
      <c r="I11" s="28"/>
      <c r="J11" s="29"/>
      <c r="K11" s="28"/>
      <c r="L11" s="28"/>
      <c r="M11" s="28"/>
      <c r="N11" s="30">
        <f>ROUND(L11*ROUND(M11,2),2)</f>
        <v>0</v>
      </c>
    </row>
    <row r="13" spans="2:6" ht="23.25" customHeight="1">
      <c r="B13" s="158" t="s">
        <v>240</v>
      </c>
      <c r="C13" s="159"/>
      <c r="D13" s="159"/>
      <c r="E13" s="159"/>
      <c r="F13" s="159"/>
    </row>
    <row r="15" spans="2:14" ht="34.5" customHeight="1">
      <c r="B15" s="154" t="s">
        <v>73</v>
      </c>
      <c r="C15" s="155"/>
      <c r="D15" s="155"/>
      <c r="E15" s="155"/>
      <c r="F15" s="155"/>
      <c r="G15" s="31"/>
      <c r="H15" s="31"/>
      <c r="I15" s="31"/>
      <c r="J15" s="31"/>
      <c r="K15" s="31"/>
      <c r="L15" s="31"/>
      <c r="M15" s="31"/>
      <c r="N15" s="31"/>
    </row>
    <row r="20" ht="15">
      <c r="B20" s="32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80" zoomScaleNormal="80" zoomScalePageLayoutView="85" workbookViewId="0" topLeftCell="A1">
      <selection activeCell="A11" sqref="A11:F11"/>
    </sheetView>
  </sheetViews>
  <sheetFormatPr defaultColWidth="9.00390625" defaultRowHeight="12.75"/>
  <cols>
    <col min="1" max="1" width="5.375" style="6" customWidth="1"/>
    <col min="2" max="2" width="22.00390625" style="6" customWidth="1"/>
    <col min="3" max="3" width="9.125" style="6" customWidth="1"/>
    <col min="4" max="4" width="29.87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DFP.271.110.2024.BM</v>
      </c>
      <c r="N1" s="9" t="s">
        <v>51</v>
      </c>
      <c r="S1" s="7"/>
      <c r="T1" s="7"/>
    </row>
    <row r="2" spans="7:9" ht="15">
      <c r="G2" s="148"/>
      <c r="H2" s="148"/>
      <c r="I2" s="148"/>
    </row>
    <row r="3" ht="15">
      <c r="N3" s="9" t="s">
        <v>54</v>
      </c>
    </row>
    <row r="4" spans="2:17" ht="15">
      <c r="B4" s="11" t="s">
        <v>14</v>
      </c>
      <c r="C4" s="12">
        <v>17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56">
        <f>SUM(N11:N11)</f>
        <v>0</v>
      </c>
      <c r="I6" s="157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94</v>
      </c>
      <c r="E10" s="25" t="s">
        <v>97</v>
      </c>
      <c r="F10" s="26"/>
      <c r="G10" s="24" t="str">
        <f>"Nazwa handlowa /
"&amp;C10&amp;" / 
"&amp;D10</f>
        <v>Nazwa handlowa /
Dawka / 
Postać/ Opakowanie</v>
      </c>
      <c r="H10" s="24" t="s">
        <v>52</v>
      </c>
      <c r="I10" s="24" t="str">
        <f>B10</f>
        <v>Skład</v>
      </c>
      <c r="J10" s="27" t="s">
        <v>284</v>
      </c>
      <c r="K10" s="24" t="s">
        <v>32</v>
      </c>
      <c r="L10" s="24" t="s">
        <v>33</v>
      </c>
      <c r="M10" s="27" t="s">
        <v>75</v>
      </c>
      <c r="N10" s="24" t="s">
        <v>111</v>
      </c>
    </row>
    <row r="11" spans="1:14" ht="45">
      <c r="A11" s="35" t="s">
        <v>2</v>
      </c>
      <c r="B11" s="85" t="s">
        <v>242</v>
      </c>
      <c r="C11" s="60" t="s">
        <v>243</v>
      </c>
      <c r="D11" s="71" t="s">
        <v>244</v>
      </c>
      <c r="E11" s="60">
        <v>180</v>
      </c>
      <c r="F11" s="34" t="s">
        <v>56</v>
      </c>
      <c r="G11" s="28" t="s">
        <v>55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3" spans="2:6" ht="27.75" customHeight="1">
      <c r="B13" s="158" t="s">
        <v>241</v>
      </c>
      <c r="C13" s="159"/>
      <c r="D13" s="159"/>
      <c r="E13" s="159"/>
      <c r="F13" s="159"/>
    </row>
    <row r="15" spans="2:14" ht="34.5" customHeight="1">
      <c r="B15" s="154" t="s">
        <v>73</v>
      </c>
      <c r="C15" s="155"/>
      <c r="D15" s="155"/>
      <c r="E15" s="155"/>
      <c r="F15" s="155"/>
      <c r="G15" s="31"/>
      <c r="H15" s="31"/>
      <c r="I15" s="31"/>
      <c r="J15" s="31"/>
      <c r="K15" s="31"/>
      <c r="L15" s="31"/>
      <c r="M15" s="31"/>
      <c r="N15" s="31"/>
    </row>
    <row r="20" ht="15">
      <c r="B20" s="32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75"/>
  <sheetViews>
    <sheetView showGridLines="0" zoomScaleSheetLayoutView="85" zoomScalePageLayoutView="115" workbookViewId="0" topLeftCell="A1">
      <selection activeCell="C52" sqref="C52:E52"/>
    </sheetView>
  </sheetViews>
  <sheetFormatPr defaultColWidth="9.00390625" defaultRowHeight="12.75"/>
  <cols>
    <col min="1" max="1" width="9.125" style="15" customWidth="1"/>
    <col min="2" max="2" width="6.125" style="15" customWidth="1"/>
    <col min="3" max="4" width="30.00390625" style="15" customWidth="1"/>
    <col min="5" max="5" width="50.25390625" style="14" customWidth="1"/>
    <col min="6" max="7" width="9.125" style="15" customWidth="1"/>
    <col min="8" max="8" width="31.00390625" style="15" customWidth="1"/>
    <col min="9" max="9" width="9.125" style="15" customWidth="1"/>
    <col min="10" max="10" width="36.625" style="15" customWidth="1"/>
    <col min="11" max="12" width="16.125" style="15" customWidth="1"/>
    <col min="13" max="16384" width="9.125" style="15" customWidth="1"/>
  </cols>
  <sheetData>
    <row r="1" ht="15">
      <c r="E1" s="18" t="s">
        <v>104</v>
      </c>
    </row>
    <row r="2" spans="3:5" ht="15">
      <c r="C2" s="36"/>
      <c r="D2" s="36" t="s">
        <v>50</v>
      </c>
      <c r="E2" s="36"/>
    </row>
    <row r="4" spans="3:4" ht="15">
      <c r="C4" s="15" t="s">
        <v>42</v>
      </c>
      <c r="D4" s="15" t="s">
        <v>112</v>
      </c>
    </row>
    <row r="6" spans="3:5" ht="33" customHeight="1">
      <c r="C6" s="15" t="s">
        <v>41</v>
      </c>
      <c r="D6" s="144" t="s">
        <v>105</v>
      </c>
      <c r="E6" s="144"/>
    </row>
    <row r="8" spans="3:5" ht="15">
      <c r="C8" s="37" t="s">
        <v>37</v>
      </c>
      <c r="D8" s="145"/>
      <c r="E8" s="145"/>
    </row>
    <row r="9" spans="3:5" ht="15">
      <c r="C9" s="37" t="s">
        <v>43</v>
      </c>
      <c r="D9" s="134"/>
      <c r="E9" s="135"/>
    </row>
    <row r="10" spans="3:5" ht="15">
      <c r="C10" s="37" t="s">
        <v>36</v>
      </c>
      <c r="D10" s="134"/>
      <c r="E10" s="135"/>
    </row>
    <row r="11" spans="3:5" ht="15">
      <c r="C11" s="37" t="s">
        <v>44</v>
      </c>
      <c r="D11" s="134"/>
      <c r="E11" s="135"/>
    </row>
    <row r="12" spans="3:5" ht="15">
      <c r="C12" s="37" t="s">
        <v>45</v>
      </c>
      <c r="D12" s="134"/>
      <c r="E12" s="135"/>
    </row>
    <row r="13" spans="3:5" ht="15">
      <c r="C13" s="37" t="s">
        <v>46</v>
      </c>
      <c r="D13" s="134"/>
      <c r="E13" s="135"/>
    </row>
    <row r="14" spans="3:5" ht="15">
      <c r="C14" s="37" t="s">
        <v>47</v>
      </c>
      <c r="D14" s="134"/>
      <c r="E14" s="135"/>
    </row>
    <row r="15" spans="3:5" ht="15">
      <c r="C15" s="37" t="s">
        <v>48</v>
      </c>
      <c r="D15" s="134"/>
      <c r="E15" s="135"/>
    </row>
    <row r="16" spans="3:5" ht="15">
      <c r="C16" s="37" t="s">
        <v>49</v>
      </c>
      <c r="D16" s="134"/>
      <c r="E16" s="135"/>
    </row>
    <row r="17" spans="4:5" ht="15">
      <c r="D17" s="13"/>
      <c r="E17" s="38"/>
    </row>
    <row r="18" spans="2:5" ht="15" customHeight="1">
      <c r="B18" s="15" t="s">
        <v>2</v>
      </c>
      <c r="C18" s="132" t="s">
        <v>57</v>
      </c>
      <c r="D18" s="148"/>
      <c r="E18" s="138"/>
    </row>
    <row r="19" spans="4:5" ht="15">
      <c r="D19" s="6"/>
      <c r="E19" s="8"/>
    </row>
    <row r="20" spans="3:5" ht="21" customHeight="1">
      <c r="C20" s="12" t="s">
        <v>17</v>
      </c>
      <c r="D20" s="39" t="s">
        <v>76</v>
      </c>
      <c r="E20" s="13"/>
    </row>
    <row r="21" spans="3:5" ht="15">
      <c r="C21" s="37" t="s">
        <v>24</v>
      </c>
      <c r="D21" s="40">
        <f>'część (1)'!H$6</f>
        <v>0</v>
      </c>
      <c r="E21" s="41"/>
    </row>
    <row r="22" spans="3:5" ht="15">
      <c r="C22" s="37" t="s">
        <v>25</v>
      </c>
      <c r="D22" s="40">
        <f>'część (2)'!H$6</f>
        <v>0</v>
      </c>
      <c r="E22" s="41"/>
    </row>
    <row r="23" spans="3:5" ht="15">
      <c r="C23" s="37" t="s">
        <v>26</v>
      </c>
      <c r="D23" s="40">
        <f>'część (3)'!H$6</f>
        <v>0</v>
      </c>
      <c r="E23" s="41"/>
    </row>
    <row r="24" spans="3:5" ht="15">
      <c r="C24" s="37" t="s">
        <v>27</v>
      </c>
      <c r="D24" s="40">
        <f>'część (4)'!H$6</f>
        <v>0</v>
      </c>
      <c r="E24" s="41"/>
    </row>
    <row r="25" spans="3:5" ht="15">
      <c r="C25" s="37" t="s">
        <v>28</v>
      </c>
      <c r="D25" s="40">
        <f>'część (5)'!H$6</f>
        <v>0</v>
      </c>
      <c r="E25" s="41"/>
    </row>
    <row r="26" spans="3:5" ht="15">
      <c r="C26" s="37" t="s">
        <v>29</v>
      </c>
      <c r="D26" s="40">
        <f>'część (6)'!H$6</f>
        <v>0</v>
      </c>
      <c r="E26" s="41"/>
    </row>
    <row r="27" spans="3:5" ht="15">
      <c r="C27" s="37" t="s">
        <v>30</v>
      </c>
      <c r="D27" s="40">
        <f>'część (7)'!H$6</f>
        <v>0</v>
      </c>
      <c r="E27" s="41"/>
    </row>
    <row r="28" spans="3:5" ht="15">
      <c r="C28" s="37" t="s">
        <v>31</v>
      </c>
      <c r="D28" s="40">
        <f>'część (8)'!H$6</f>
        <v>0</v>
      </c>
      <c r="E28" s="41"/>
    </row>
    <row r="29" spans="3:5" ht="15">
      <c r="C29" s="37" t="s">
        <v>84</v>
      </c>
      <c r="D29" s="40">
        <f>'część (9)'!H$6</f>
        <v>0</v>
      </c>
      <c r="E29" s="41"/>
    </row>
    <row r="30" spans="3:5" ht="15">
      <c r="C30" s="37" t="s">
        <v>85</v>
      </c>
      <c r="D30" s="40">
        <f>'część (10)'!H$6</f>
        <v>0</v>
      </c>
      <c r="E30" s="41"/>
    </row>
    <row r="31" spans="3:5" ht="15">
      <c r="C31" s="37" t="s">
        <v>86</v>
      </c>
      <c r="D31" s="40">
        <f>'część (11)'!H$6</f>
        <v>0</v>
      </c>
      <c r="E31" s="41"/>
    </row>
    <row r="32" spans="3:5" ht="15">
      <c r="C32" s="37" t="s">
        <v>87</v>
      </c>
      <c r="D32" s="40">
        <f>'część (12)'!H$6</f>
        <v>0</v>
      </c>
      <c r="E32" s="41"/>
    </row>
    <row r="33" spans="3:5" ht="15">
      <c r="C33" s="37" t="s">
        <v>88</v>
      </c>
      <c r="D33" s="40">
        <f>'część (13)'!H$6</f>
        <v>0</v>
      </c>
      <c r="E33" s="41"/>
    </row>
    <row r="34" spans="3:5" ht="15">
      <c r="C34" s="37" t="s">
        <v>89</v>
      </c>
      <c r="D34" s="40">
        <f>'część (14)'!H$6</f>
        <v>0</v>
      </c>
      <c r="E34" s="41"/>
    </row>
    <row r="35" spans="3:5" ht="15">
      <c r="C35" s="37" t="s">
        <v>90</v>
      </c>
      <c r="D35" s="40">
        <f>'część (15)'!H$6</f>
        <v>0</v>
      </c>
      <c r="E35" s="41"/>
    </row>
    <row r="36" spans="3:5" ht="15">
      <c r="C36" s="37" t="s">
        <v>91</v>
      </c>
      <c r="D36" s="40">
        <f>'część (16)'!H$6</f>
        <v>0</v>
      </c>
      <c r="E36" s="41"/>
    </row>
    <row r="37" spans="3:5" ht="15">
      <c r="C37" s="37" t="s">
        <v>92</v>
      </c>
      <c r="D37" s="40">
        <f>'część (17)'!H$6</f>
        <v>0</v>
      </c>
      <c r="E37" s="41"/>
    </row>
    <row r="38" spans="3:5" ht="15">
      <c r="C38" s="37" t="s">
        <v>93</v>
      </c>
      <c r="D38" s="40">
        <f>'część (18)'!H$6</f>
        <v>0</v>
      </c>
      <c r="E38" s="41"/>
    </row>
    <row r="39" spans="3:5" ht="15">
      <c r="C39" s="37" t="s">
        <v>98</v>
      </c>
      <c r="D39" s="40">
        <f>'część (19)'!H$6</f>
        <v>0</v>
      </c>
      <c r="E39" s="41"/>
    </row>
    <row r="40" spans="3:5" ht="36" customHeight="1">
      <c r="C40" s="127" t="s">
        <v>73</v>
      </c>
      <c r="D40" s="127"/>
      <c r="E40" s="127"/>
    </row>
    <row r="41" spans="2:5" ht="34.5" customHeight="1">
      <c r="B41" s="15" t="s">
        <v>3</v>
      </c>
      <c r="C41" s="152" t="s">
        <v>58</v>
      </c>
      <c r="D41" s="152"/>
      <c r="E41" s="152"/>
    </row>
    <row r="42" spans="3:5" ht="50.25" customHeight="1">
      <c r="C42" s="146" t="s">
        <v>59</v>
      </c>
      <c r="D42" s="147"/>
      <c r="E42" s="42" t="s">
        <v>60</v>
      </c>
    </row>
    <row r="43" spans="3:5" ht="57.75" customHeight="1">
      <c r="C43" s="153" t="s">
        <v>61</v>
      </c>
      <c r="D43" s="153"/>
      <c r="E43" s="153"/>
    </row>
    <row r="44" spans="2:5" ht="31.5" customHeight="1">
      <c r="B44" s="15" t="s">
        <v>4</v>
      </c>
      <c r="C44" s="143" t="s">
        <v>62</v>
      </c>
      <c r="D44" s="143"/>
      <c r="E44" s="143"/>
    </row>
    <row r="45" spans="3:5" ht="33" customHeight="1">
      <c r="C45" s="146" t="s">
        <v>63</v>
      </c>
      <c r="D45" s="147"/>
      <c r="E45" s="42" t="s">
        <v>64</v>
      </c>
    </row>
    <row r="46" spans="3:5" ht="98.25" customHeight="1">
      <c r="C46" s="142" t="s">
        <v>82</v>
      </c>
      <c r="D46" s="142"/>
      <c r="E46" s="142"/>
    </row>
    <row r="47" spans="2:5" ht="18.75" customHeight="1">
      <c r="B47" s="15" t="s">
        <v>5</v>
      </c>
      <c r="C47" s="143" t="s">
        <v>65</v>
      </c>
      <c r="D47" s="143"/>
      <c r="E47" s="143"/>
    </row>
    <row r="48" spans="3:5" ht="94.5" customHeight="1">
      <c r="C48" s="149" t="s">
        <v>66</v>
      </c>
      <c r="D48" s="150"/>
      <c r="E48" s="42" t="s">
        <v>67</v>
      </c>
    </row>
    <row r="49" spans="3:5" ht="25.5" customHeight="1">
      <c r="C49" s="142" t="s">
        <v>68</v>
      </c>
      <c r="D49" s="151"/>
      <c r="E49" s="151"/>
    </row>
    <row r="50" spans="2:5" ht="38.25" customHeight="1">
      <c r="B50" s="15" t="s">
        <v>34</v>
      </c>
      <c r="C50" s="129" t="s">
        <v>69</v>
      </c>
      <c r="D50" s="129"/>
      <c r="E50" s="129"/>
    </row>
    <row r="51" spans="2:5" ht="23.25" customHeight="1">
      <c r="B51" s="15" t="s">
        <v>40</v>
      </c>
      <c r="C51" s="128" t="s">
        <v>70</v>
      </c>
      <c r="D51" s="127"/>
      <c r="E51" s="130"/>
    </row>
    <row r="52" spans="2:5" ht="42.75" customHeight="1">
      <c r="B52" s="15" t="s">
        <v>6</v>
      </c>
      <c r="C52" s="131" t="s">
        <v>287</v>
      </c>
      <c r="D52" s="131"/>
      <c r="E52" s="131"/>
    </row>
    <row r="53" spans="2:5" ht="68.25" customHeight="1">
      <c r="B53" s="15" t="s">
        <v>7</v>
      </c>
      <c r="C53" s="127" t="s">
        <v>114</v>
      </c>
      <c r="D53" s="127"/>
      <c r="E53" s="127"/>
    </row>
    <row r="54" spans="3:5" s="63" customFormat="1" ht="68.25" customHeight="1">
      <c r="C54" s="133" t="s">
        <v>280</v>
      </c>
      <c r="D54" s="133"/>
      <c r="E54" s="133"/>
    </row>
    <row r="55" spans="3:5" ht="82.5" customHeight="1">
      <c r="C55" s="132" t="s">
        <v>113</v>
      </c>
      <c r="D55" s="132"/>
      <c r="E55" s="132"/>
    </row>
    <row r="56" spans="2:5" ht="39.75" customHeight="1">
      <c r="B56" s="15" t="s">
        <v>19</v>
      </c>
      <c r="C56" s="127" t="s">
        <v>22</v>
      </c>
      <c r="D56" s="128"/>
      <c r="E56" s="128"/>
    </row>
    <row r="57" spans="2:5" s="43" customFormat="1" ht="29.25" customHeight="1">
      <c r="B57" s="15" t="s">
        <v>39</v>
      </c>
      <c r="C57" s="127" t="s">
        <v>71</v>
      </c>
      <c r="D57" s="128"/>
      <c r="E57" s="128"/>
    </row>
    <row r="58" spans="2:5" s="43" customFormat="1" ht="42" customHeight="1">
      <c r="B58" s="15" t="s">
        <v>1</v>
      </c>
      <c r="C58" s="127" t="s">
        <v>35</v>
      </c>
      <c r="D58" s="128"/>
      <c r="E58" s="128"/>
    </row>
    <row r="59" spans="2:5" ht="18" customHeight="1">
      <c r="B59" s="15" t="s">
        <v>0</v>
      </c>
      <c r="C59" s="44" t="s">
        <v>8</v>
      </c>
      <c r="D59" s="44"/>
      <c r="E59" s="45"/>
    </row>
    <row r="60" spans="3:5" ht="18" customHeight="1">
      <c r="C60" s="6"/>
      <c r="D60" s="6"/>
      <c r="E60" s="18"/>
    </row>
    <row r="61" spans="3:5" ht="18" customHeight="1">
      <c r="C61" s="124" t="s">
        <v>20</v>
      </c>
      <c r="D61" s="126"/>
      <c r="E61" s="125"/>
    </row>
    <row r="62" spans="3:5" ht="18" customHeight="1">
      <c r="C62" s="124" t="s">
        <v>9</v>
      </c>
      <c r="D62" s="125"/>
      <c r="E62" s="37" t="s">
        <v>10</v>
      </c>
    </row>
    <row r="63" spans="3:5" ht="18" customHeight="1">
      <c r="C63" s="139"/>
      <c r="D63" s="140"/>
      <c r="E63" s="37"/>
    </row>
    <row r="64" spans="3:5" ht="18" customHeight="1">
      <c r="C64" s="139"/>
      <c r="D64" s="140"/>
      <c r="E64" s="37"/>
    </row>
    <row r="65" spans="3:5" ht="18" customHeight="1">
      <c r="C65" s="46" t="s">
        <v>11</v>
      </c>
      <c r="D65" s="46"/>
      <c r="E65" s="18"/>
    </row>
    <row r="66" spans="3:5" ht="18" customHeight="1">
      <c r="C66" s="124" t="s">
        <v>21</v>
      </c>
      <c r="D66" s="126"/>
      <c r="E66" s="125"/>
    </row>
    <row r="67" spans="3:5" ht="18" customHeight="1">
      <c r="C67" s="47" t="s">
        <v>9</v>
      </c>
      <c r="D67" s="48" t="s">
        <v>10</v>
      </c>
      <c r="E67" s="49" t="s">
        <v>12</v>
      </c>
    </row>
    <row r="68" spans="3:5" ht="18" customHeight="1">
      <c r="C68" s="50"/>
      <c r="D68" s="48"/>
      <c r="E68" s="51"/>
    </row>
    <row r="69" spans="3:5" ht="18" customHeight="1">
      <c r="C69" s="50"/>
      <c r="D69" s="48"/>
      <c r="E69" s="51"/>
    </row>
    <row r="70" spans="3:5" ht="18" customHeight="1">
      <c r="C70" s="46"/>
      <c r="D70" s="46"/>
      <c r="E70" s="18"/>
    </row>
    <row r="71" spans="3:5" ht="18" customHeight="1">
      <c r="C71" s="124" t="s">
        <v>23</v>
      </c>
      <c r="D71" s="126"/>
      <c r="E71" s="125"/>
    </row>
    <row r="72" spans="3:5" ht="18" customHeight="1">
      <c r="C72" s="141" t="s">
        <v>13</v>
      </c>
      <c r="D72" s="141"/>
      <c r="E72" s="37" t="s">
        <v>72</v>
      </c>
    </row>
    <row r="73" spans="3:5" ht="18" customHeight="1">
      <c r="C73" s="136"/>
      <c r="D73" s="136"/>
      <c r="E73" s="37"/>
    </row>
    <row r="74" ht="34.5" customHeight="1"/>
    <row r="75" spans="3:5" ht="21" customHeight="1">
      <c r="C75" s="137"/>
      <c r="D75" s="138"/>
      <c r="E75" s="138"/>
    </row>
  </sheetData>
  <sheetProtection/>
  <mergeCells count="39">
    <mergeCell ref="C45:D45"/>
    <mergeCell ref="C53:E53"/>
    <mergeCell ref="C57:E57"/>
    <mergeCell ref="C18:E18"/>
    <mergeCell ref="C48:D48"/>
    <mergeCell ref="C49:E49"/>
    <mergeCell ref="C41:E41"/>
    <mergeCell ref="C42:D42"/>
    <mergeCell ref="C40:E40"/>
    <mergeCell ref="C43:E43"/>
    <mergeCell ref="C44:E44"/>
    <mergeCell ref="D6:E6"/>
    <mergeCell ref="D13:E13"/>
    <mergeCell ref="D11:E11"/>
    <mergeCell ref="D14:E14"/>
    <mergeCell ref="D8:E8"/>
    <mergeCell ref="D16:E16"/>
    <mergeCell ref="D15:E15"/>
    <mergeCell ref="D9:E9"/>
    <mergeCell ref="D10:E10"/>
    <mergeCell ref="D12:E12"/>
    <mergeCell ref="C73:D73"/>
    <mergeCell ref="C75:E75"/>
    <mergeCell ref="C63:D63"/>
    <mergeCell ref="C64:D64"/>
    <mergeCell ref="C66:E66"/>
    <mergeCell ref="C71:E71"/>
    <mergeCell ref="C72:D72"/>
    <mergeCell ref="C46:E46"/>
    <mergeCell ref="C47:E47"/>
    <mergeCell ref="C62:D62"/>
    <mergeCell ref="C61:E61"/>
    <mergeCell ref="C58:E58"/>
    <mergeCell ref="C50:E50"/>
    <mergeCell ref="C51:E51"/>
    <mergeCell ref="C52:E52"/>
    <mergeCell ref="C56:E56"/>
    <mergeCell ref="C55:E55"/>
    <mergeCell ref="C54:E5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1"/>
  <sheetViews>
    <sheetView showGridLines="0" zoomScale="80" zoomScaleNormal="80" zoomScalePageLayoutView="80" workbookViewId="0" topLeftCell="A1">
      <selection activeCell="A11" sqref="A11:F12"/>
    </sheetView>
  </sheetViews>
  <sheetFormatPr defaultColWidth="9.00390625" defaultRowHeight="12.75"/>
  <cols>
    <col min="1" max="1" width="5.375" style="6" customWidth="1"/>
    <col min="2" max="2" width="18.875" style="6" customWidth="1"/>
    <col min="3" max="3" width="15.75390625" style="6" customWidth="1"/>
    <col min="4" max="4" width="25.00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DFP.271.110.2024.BM</v>
      </c>
      <c r="N1" s="9" t="s">
        <v>51</v>
      </c>
      <c r="S1" s="7"/>
      <c r="T1" s="7"/>
    </row>
    <row r="2" spans="7:9" ht="15">
      <c r="G2" s="148"/>
      <c r="H2" s="148"/>
      <c r="I2" s="148"/>
    </row>
    <row r="3" ht="15">
      <c r="N3" s="9" t="s">
        <v>54</v>
      </c>
    </row>
    <row r="4" spans="2:17" ht="15">
      <c r="B4" s="11" t="s">
        <v>14</v>
      </c>
      <c r="C4" s="12">
        <v>18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56">
        <f>SUM(N11:N12)</f>
        <v>0</v>
      </c>
      <c r="I6" s="157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83</v>
      </c>
      <c r="E10" s="25" t="s">
        <v>53</v>
      </c>
      <c r="F10" s="26"/>
      <c r="G10" s="24" t="str">
        <f>"Nazwa handlowa /
"&amp;C10&amp;" / 
"&amp;D10</f>
        <v>Nazwa handlowa /
Dawka / 
Postać /Opakowanie</v>
      </c>
      <c r="H10" s="24" t="s">
        <v>52</v>
      </c>
      <c r="I10" s="24" t="str">
        <f>B10</f>
        <v>Skład</v>
      </c>
      <c r="J10" s="27" t="s">
        <v>284</v>
      </c>
      <c r="K10" s="24" t="s">
        <v>32</v>
      </c>
      <c r="L10" s="24" t="s">
        <v>33</v>
      </c>
      <c r="M10" s="27" t="s">
        <v>75</v>
      </c>
      <c r="N10" s="24" t="s">
        <v>111</v>
      </c>
    </row>
    <row r="11" spans="1:14" ht="45">
      <c r="A11" s="35" t="s">
        <v>2</v>
      </c>
      <c r="B11" s="117" t="s">
        <v>245</v>
      </c>
      <c r="C11" s="117" t="s">
        <v>142</v>
      </c>
      <c r="D11" s="117" t="s">
        <v>248</v>
      </c>
      <c r="E11" s="118">
        <v>120</v>
      </c>
      <c r="F11" s="34" t="s">
        <v>56</v>
      </c>
      <c r="G11" s="28" t="s">
        <v>55</v>
      </c>
      <c r="H11" s="28"/>
      <c r="I11" s="28"/>
      <c r="J11" s="29"/>
      <c r="K11" s="28"/>
      <c r="L11" s="28"/>
      <c r="M11" s="28"/>
      <c r="N11" s="30">
        <f>ROUND(L11*ROUND(M11,2),2)</f>
        <v>0</v>
      </c>
    </row>
    <row r="12" spans="1:14" ht="45">
      <c r="A12" s="35" t="s">
        <v>3</v>
      </c>
      <c r="B12" s="68" t="s">
        <v>245</v>
      </c>
      <c r="C12" s="68" t="s">
        <v>246</v>
      </c>
      <c r="D12" s="68" t="s">
        <v>247</v>
      </c>
      <c r="E12" s="119">
        <v>100</v>
      </c>
      <c r="F12" s="34" t="s">
        <v>56</v>
      </c>
      <c r="G12" s="28" t="s">
        <v>55</v>
      </c>
      <c r="H12" s="28"/>
      <c r="I12" s="28"/>
      <c r="J12" s="29"/>
      <c r="K12" s="28"/>
      <c r="L12" s="28"/>
      <c r="M12" s="28"/>
      <c r="N12" s="30">
        <f>ROUND(L12*ROUND(M12,2),2)</f>
        <v>0</v>
      </c>
    </row>
    <row r="14" spans="2:6" ht="28.5" customHeight="1">
      <c r="B14" s="158" t="s">
        <v>241</v>
      </c>
      <c r="C14" s="159"/>
      <c r="D14" s="159"/>
      <c r="E14" s="159"/>
      <c r="F14" s="159"/>
    </row>
    <row r="15" spans="7:14" ht="19.5" customHeight="1">
      <c r="G15" s="31"/>
      <c r="H15" s="31"/>
      <c r="I15" s="31"/>
      <c r="J15" s="31"/>
      <c r="K15" s="31"/>
      <c r="L15" s="31"/>
      <c r="M15" s="31"/>
      <c r="N15" s="31"/>
    </row>
    <row r="16" spans="2:6" ht="30.75" customHeight="1">
      <c r="B16" s="154" t="s">
        <v>73</v>
      </c>
      <c r="C16" s="155"/>
      <c r="D16" s="155"/>
      <c r="E16" s="155"/>
      <c r="F16" s="155"/>
    </row>
    <row r="21" ht="15">
      <c r="B21" s="32"/>
    </row>
  </sheetData>
  <sheetProtection/>
  <mergeCells count="4">
    <mergeCell ref="G2:I2"/>
    <mergeCell ref="H6:I6"/>
    <mergeCell ref="B14:F14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6"/>
  <sheetViews>
    <sheetView showGridLines="0" tabSelected="1" zoomScale="80" zoomScaleNormal="80" zoomScalePageLayoutView="80" workbookViewId="0" topLeftCell="A16">
      <selection activeCell="D23" sqref="D23"/>
    </sheetView>
  </sheetViews>
  <sheetFormatPr defaultColWidth="9.00390625" defaultRowHeight="12.75"/>
  <cols>
    <col min="1" max="1" width="5.375" style="6" customWidth="1"/>
    <col min="2" max="2" width="42.75390625" style="6" customWidth="1"/>
    <col min="3" max="3" width="15.75390625" style="6" customWidth="1"/>
    <col min="4" max="4" width="19.00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DFP.271.110.2024.BM</v>
      </c>
      <c r="N1" s="9" t="s">
        <v>51</v>
      </c>
      <c r="S1" s="7"/>
      <c r="T1" s="7"/>
    </row>
    <row r="2" spans="7:9" ht="15">
      <c r="G2" s="148"/>
      <c r="H2" s="148"/>
      <c r="I2" s="148"/>
    </row>
    <row r="3" ht="15">
      <c r="N3" s="9" t="s">
        <v>54</v>
      </c>
    </row>
    <row r="4" spans="2:17" ht="15">
      <c r="B4" s="11" t="s">
        <v>14</v>
      </c>
      <c r="C4" s="12">
        <v>19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56">
        <f>SUM(N11:N27)</f>
        <v>0</v>
      </c>
      <c r="I6" s="157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274</v>
      </c>
      <c r="D10" s="24" t="s">
        <v>83</v>
      </c>
      <c r="E10" s="25" t="s">
        <v>53</v>
      </c>
      <c r="F10" s="26"/>
      <c r="G10" s="24" t="str">
        <f>"Nazwa handlowa /
"&amp;C10&amp;" / 
"&amp;D10</f>
        <v>Nazwa handlowa /
Rozmiar / 
Postać /Opakowanie</v>
      </c>
      <c r="H10" s="24" t="s">
        <v>275</v>
      </c>
      <c r="I10" s="24" t="str">
        <f>B10</f>
        <v>Skład</v>
      </c>
      <c r="J10" s="27" t="s">
        <v>284</v>
      </c>
      <c r="K10" s="24" t="s">
        <v>32</v>
      </c>
      <c r="L10" s="24" t="s">
        <v>33</v>
      </c>
      <c r="M10" s="27" t="s">
        <v>75</v>
      </c>
      <c r="N10" s="24" t="s">
        <v>111</v>
      </c>
    </row>
    <row r="11" spans="1:14" ht="74.25" customHeight="1">
      <c r="A11" s="35" t="s">
        <v>2</v>
      </c>
      <c r="B11" s="161" t="s">
        <v>250</v>
      </c>
      <c r="C11" s="60" t="s">
        <v>251</v>
      </c>
      <c r="D11" s="60" t="s">
        <v>252</v>
      </c>
      <c r="E11" s="60">
        <v>100</v>
      </c>
      <c r="F11" s="34" t="s">
        <v>56</v>
      </c>
      <c r="G11" s="28" t="s">
        <v>277</v>
      </c>
      <c r="H11" s="28"/>
      <c r="I11" s="28"/>
      <c r="J11" s="29"/>
      <c r="K11" s="28"/>
      <c r="L11" s="28"/>
      <c r="M11" s="28"/>
      <c r="N11" s="30">
        <f aca="true" t="shared" si="0" ref="N11:N27">ROUND(L11*ROUND(M11,2),2)</f>
        <v>0</v>
      </c>
    </row>
    <row r="12" spans="1:14" ht="74.25" customHeight="1">
      <c r="A12" s="35" t="s">
        <v>3</v>
      </c>
      <c r="B12" s="162"/>
      <c r="C12" s="60" t="s">
        <v>253</v>
      </c>
      <c r="D12" s="60" t="s">
        <v>252</v>
      </c>
      <c r="E12" s="60">
        <v>100</v>
      </c>
      <c r="F12" s="34" t="s">
        <v>56</v>
      </c>
      <c r="G12" s="28" t="s">
        <v>277</v>
      </c>
      <c r="H12" s="28"/>
      <c r="I12" s="28"/>
      <c r="J12" s="29"/>
      <c r="K12" s="28"/>
      <c r="L12" s="28"/>
      <c r="M12" s="28"/>
      <c r="N12" s="30">
        <f t="shared" si="0"/>
        <v>0</v>
      </c>
    </row>
    <row r="13" spans="1:14" ht="108.75" customHeight="1">
      <c r="A13" s="35" t="s">
        <v>4</v>
      </c>
      <c r="B13" s="161" t="s">
        <v>254</v>
      </c>
      <c r="C13" s="60" t="s">
        <v>255</v>
      </c>
      <c r="D13" s="60" t="s">
        <v>252</v>
      </c>
      <c r="E13" s="60">
        <v>100</v>
      </c>
      <c r="F13" s="34" t="s">
        <v>56</v>
      </c>
      <c r="G13" s="28" t="s">
        <v>277</v>
      </c>
      <c r="H13" s="28"/>
      <c r="I13" s="28"/>
      <c r="J13" s="29"/>
      <c r="K13" s="28"/>
      <c r="L13" s="28"/>
      <c r="M13" s="28"/>
      <c r="N13" s="30">
        <f t="shared" si="0"/>
        <v>0</v>
      </c>
    </row>
    <row r="14" spans="1:17" s="65" customFormat="1" ht="108.75" customHeight="1">
      <c r="A14" s="35" t="s">
        <v>5</v>
      </c>
      <c r="B14" s="162"/>
      <c r="C14" s="60" t="s">
        <v>256</v>
      </c>
      <c r="D14" s="60" t="s">
        <v>252</v>
      </c>
      <c r="E14" s="60">
        <v>100</v>
      </c>
      <c r="F14" s="34" t="s">
        <v>56</v>
      </c>
      <c r="G14" s="28" t="s">
        <v>277</v>
      </c>
      <c r="H14" s="28"/>
      <c r="I14" s="28"/>
      <c r="J14" s="29"/>
      <c r="K14" s="28"/>
      <c r="L14" s="28"/>
      <c r="M14" s="28"/>
      <c r="N14" s="30">
        <f t="shared" si="0"/>
        <v>0</v>
      </c>
      <c r="Q14" s="10"/>
    </row>
    <row r="15" spans="1:17" s="65" customFormat="1" ht="166.5" customHeight="1">
      <c r="A15" s="35" t="s">
        <v>34</v>
      </c>
      <c r="B15" s="71" t="s">
        <v>257</v>
      </c>
      <c r="C15" s="60" t="s">
        <v>258</v>
      </c>
      <c r="D15" s="60" t="s">
        <v>252</v>
      </c>
      <c r="E15" s="60">
        <v>96</v>
      </c>
      <c r="F15" s="34" t="s">
        <v>56</v>
      </c>
      <c r="G15" s="28" t="s">
        <v>277</v>
      </c>
      <c r="H15" s="28"/>
      <c r="I15" s="28"/>
      <c r="J15" s="29"/>
      <c r="K15" s="28"/>
      <c r="L15" s="28"/>
      <c r="M15" s="28"/>
      <c r="N15" s="30">
        <f t="shared" si="0"/>
        <v>0</v>
      </c>
      <c r="Q15" s="10"/>
    </row>
    <row r="16" spans="1:17" s="65" customFormat="1" ht="85.5" customHeight="1">
      <c r="A16" s="35" t="s">
        <v>40</v>
      </c>
      <c r="B16" s="161" t="s">
        <v>259</v>
      </c>
      <c r="C16" s="60" t="s">
        <v>260</v>
      </c>
      <c r="D16" s="60" t="s">
        <v>252</v>
      </c>
      <c r="E16" s="60">
        <v>100</v>
      </c>
      <c r="F16" s="34" t="s">
        <v>56</v>
      </c>
      <c r="G16" s="28" t="s">
        <v>277</v>
      </c>
      <c r="H16" s="28"/>
      <c r="I16" s="28"/>
      <c r="J16" s="29"/>
      <c r="K16" s="28"/>
      <c r="L16" s="28"/>
      <c r="M16" s="28"/>
      <c r="N16" s="30">
        <f t="shared" si="0"/>
        <v>0</v>
      </c>
      <c r="Q16" s="10"/>
    </row>
    <row r="17" spans="1:17" s="65" customFormat="1" ht="85.5" customHeight="1">
      <c r="A17" s="35" t="s">
        <v>6</v>
      </c>
      <c r="B17" s="162"/>
      <c r="C17" s="60" t="s">
        <v>261</v>
      </c>
      <c r="D17" s="60" t="s">
        <v>252</v>
      </c>
      <c r="E17" s="60">
        <v>100</v>
      </c>
      <c r="F17" s="34" t="s">
        <v>56</v>
      </c>
      <c r="G17" s="28" t="s">
        <v>277</v>
      </c>
      <c r="H17" s="28"/>
      <c r="I17" s="28"/>
      <c r="J17" s="29"/>
      <c r="K17" s="28"/>
      <c r="L17" s="28"/>
      <c r="M17" s="28"/>
      <c r="N17" s="30">
        <f t="shared" si="0"/>
        <v>0</v>
      </c>
      <c r="Q17" s="10"/>
    </row>
    <row r="18" spans="1:17" s="65" customFormat="1" ht="99" customHeight="1">
      <c r="A18" s="35" t="s">
        <v>7</v>
      </c>
      <c r="B18" s="161" t="s">
        <v>262</v>
      </c>
      <c r="C18" s="60" t="s">
        <v>260</v>
      </c>
      <c r="D18" s="60" t="s">
        <v>252</v>
      </c>
      <c r="E18" s="60">
        <v>100</v>
      </c>
      <c r="F18" s="34" t="s">
        <v>56</v>
      </c>
      <c r="G18" s="28" t="s">
        <v>277</v>
      </c>
      <c r="H18" s="28"/>
      <c r="I18" s="28"/>
      <c r="J18" s="29"/>
      <c r="K18" s="28"/>
      <c r="L18" s="28"/>
      <c r="M18" s="28"/>
      <c r="N18" s="30">
        <f t="shared" si="0"/>
        <v>0</v>
      </c>
      <c r="Q18" s="10"/>
    </row>
    <row r="19" spans="1:17" s="65" customFormat="1" ht="99" customHeight="1">
      <c r="A19" s="35" t="s">
        <v>19</v>
      </c>
      <c r="B19" s="162"/>
      <c r="C19" s="60" t="s">
        <v>261</v>
      </c>
      <c r="D19" s="60" t="s">
        <v>252</v>
      </c>
      <c r="E19" s="60">
        <v>100</v>
      </c>
      <c r="F19" s="34" t="s">
        <v>56</v>
      </c>
      <c r="G19" s="28" t="s">
        <v>277</v>
      </c>
      <c r="H19" s="28"/>
      <c r="I19" s="28"/>
      <c r="J19" s="29"/>
      <c r="K19" s="28"/>
      <c r="L19" s="28"/>
      <c r="M19" s="28"/>
      <c r="N19" s="30">
        <f t="shared" si="0"/>
        <v>0</v>
      </c>
      <c r="Q19" s="10"/>
    </row>
    <row r="20" spans="1:17" s="65" customFormat="1" ht="51" customHeight="1">
      <c r="A20" s="35" t="s">
        <v>39</v>
      </c>
      <c r="B20" s="161" t="s">
        <v>263</v>
      </c>
      <c r="C20" s="60" t="s">
        <v>264</v>
      </c>
      <c r="D20" s="60" t="s">
        <v>252</v>
      </c>
      <c r="E20" s="60">
        <v>100</v>
      </c>
      <c r="F20" s="34" t="s">
        <v>56</v>
      </c>
      <c r="G20" s="28" t="s">
        <v>277</v>
      </c>
      <c r="H20" s="28"/>
      <c r="I20" s="28"/>
      <c r="J20" s="29"/>
      <c r="K20" s="28"/>
      <c r="L20" s="28"/>
      <c r="M20" s="28"/>
      <c r="N20" s="30">
        <f t="shared" si="0"/>
        <v>0</v>
      </c>
      <c r="Q20" s="10"/>
    </row>
    <row r="21" spans="1:17" s="65" customFormat="1" ht="51" customHeight="1">
      <c r="A21" s="35" t="s">
        <v>1</v>
      </c>
      <c r="B21" s="163"/>
      <c r="C21" s="60" t="s">
        <v>265</v>
      </c>
      <c r="D21" s="60" t="s">
        <v>252</v>
      </c>
      <c r="E21" s="60">
        <v>100</v>
      </c>
      <c r="F21" s="34" t="s">
        <v>56</v>
      </c>
      <c r="G21" s="28" t="s">
        <v>277</v>
      </c>
      <c r="H21" s="28"/>
      <c r="I21" s="28"/>
      <c r="J21" s="29"/>
      <c r="K21" s="28"/>
      <c r="L21" s="28"/>
      <c r="M21" s="28"/>
      <c r="N21" s="30">
        <f t="shared" si="0"/>
        <v>0</v>
      </c>
      <c r="Q21" s="10"/>
    </row>
    <row r="22" spans="1:17" s="65" customFormat="1" ht="51" customHeight="1">
      <c r="A22" s="35" t="s">
        <v>0</v>
      </c>
      <c r="B22" s="163"/>
      <c r="C22" s="60" t="s">
        <v>266</v>
      </c>
      <c r="D22" s="60" t="s">
        <v>252</v>
      </c>
      <c r="E22" s="60">
        <v>100</v>
      </c>
      <c r="F22" s="34" t="s">
        <v>56</v>
      </c>
      <c r="G22" s="28" t="s">
        <v>277</v>
      </c>
      <c r="H22" s="28"/>
      <c r="I22" s="28"/>
      <c r="J22" s="29"/>
      <c r="K22" s="28"/>
      <c r="L22" s="28"/>
      <c r="M22" s="28"/>
      <c r="N22" s="30">
        <f t="shared" si="0"/>
        <v>0</v>
      </c>
      <c r="Q22" s="10"/>
    </row>
    <row r="23" spans="1:17" s="65" customFormat="1" ht="51" customHeight="1">
      <c r="A23" s="35" t="s">
        <v>148</v>
      </c>
      <c r="B23" s="162"/>
      <c r="C23" s="60" t="s">
        <v>267</v>
      </c>
      <c r="D23" s="60" t="s">
        <v>252</v>
      </c>
      <c r="E23" s="60">
        <v>100</v>
      </c>
      <c r="F23" s="34" t="s">
        <v>56</v>
      </c>
      <c r="G23" s="28" t="s">
        <v>277</v>
      </c>
      <c r="H23" s="28"/>
      <c r="I23" s="28"/>
      <c r="J23" s="29"/>
      <c r="K23" s="28"/>
      <c r="L23" s="28"/>
      <c r="M23" s="28"/>
      <c r="N23" s="30">
        <f t="shared" si="0"/>
        <v>0</v>
      </c>
      <c r="Q23" s="10"/>
    </row>
    <row r="24" spans="1:17" s="65" customFormat="1" ht="51.75" customHeight="1">
      <c r="A24" s="35" t="s">
        <v>149</v>
      </c>
      <c r="B24" s="164" t="s">
        <v>268</v>
      </c>
      <c r="C24" s="60" t="s">
        <v>265</v>
      </c>
      <c r="D24" s="60" t="s">
        <v>252</v>
      </c>
      <c r="E24" s="60">
        <v>100</v>
      </c>
      <c r="F24" s="34" t="s">
        <v>56</v>
      </c>
      <c r="G24" s="28" t="s">
        <v>277</v>
      </c>
      <c r="H24" s="28"/>
      <c r="I24" s="28"/>
      <c r="J24" s="29"/>
      <c r="K24" s="28"/>
      <c r="L24" s="28"/>
      <c r="M24" s="28"/>
      <c r="N24" s="30">
        <f t="shared" si="0"/>
        <v>0</v>
      </c>
      <c r="Q24" s="10"/>
    </row>
    <row r="25" spans="1:17" s="65" customFormat="1" ht="51.75" customHeight="1">
      <c r="A25" s="35" t="s">
        <v>150</v>
      </c>
      <c r="B25" s="165"/>
      <c r="C25" s="60" t="s">
        <v>269</v>
      </c>
      <c r="D25" s="60" t="s">
        <v>252</v>
      </c>
      <c r="E25" s="60">
        <v>100</v>
      </c>
      <c r="F25" s="34" t="s">
        <v>56</v>
      </c>
      <c r="G25" s="28" t="s">
        <v>277</v>
      </c>
      <c r="H25" s="28"/>
      <c r="I25" s="28"/>
      <c r="J25" s="29"/>
      <c r="K25" s="28"/>
      <c r="L25" s="28"/>
      <c r="M25" s="28"/>
      <c r="N25" s="30">
        <f t="shared" si="0"/>
        <v>0</v>
      </c>
      <c r="Q25" s="10"/>
    </row>
    <row r="26" spans="1:17" s="65" customFormat="1" ht="51.75" customHeight="1">
      <c r="A26" s="35" t="s">
        <v>151</v>
      </c>
      <c r="B26" s="166"/>
      <c r="C26" s="60" t="s">
        <v>270</v>
      </c>
      <c r="D26" s="60" t="s">
        <v>252</v>
      </c>
      <c r="E26" s="60">
        <v>100</v>
      </c>
      <c r="F26" s="34" t="s">
        <v>56</v>
      </c>
      <c r="G26" s="28" t="s">
        <v>277</v>
      </c>
      <c r="H26" s="28"/>
      <c r="I26" s="28"/>
      <c r="J26" s="29"/>
      <c r="K26" s="28"/>
      <c r="L26" s="28"/>
      <c r="M26" s="28"/>
      <c r="N26" s="30">
        <f t="shared" si="0"/>
        <v>0</v>
      </c>
      <c r="Q26" s="10"/>
    </row>
    <row r="27" spans="1:17" s="65" customFormat="1" ht="99" customHeight="1">
      <c r="A27" s="35" t="s">
        <v>152</v>
      </c>
      <c r="B27" s="120" t="s">
        <v>271</v>
      </c>
      <c r="C27" s="121" t="s">
        <v>272</v>
      </c>
      <c r="D27" s="121" t="s">
        <v>273</v>
      </c>
      <c r="E27" s="58">
        <v>360</v>
      </c>
      <c r="F27" s="34" t="s">
        <v>56</v>
      </c>
      <c r="G27" s="28" t="s">
        <v>277</v>
      </c>
      <c r="H27" s="28"/>
      <c r="I27" s="28"/>
      <c r="J27" s="29"/>
      <c r="K27" s="28"/>
      <c r="L27" s="28"/>
      <c r="M27" s="28"/>
      <c r="N27" s="30">
        <f t="shared" si="0"/>
        <v>0</v>
      </c>
      <c r="Q27" s="10"/>
    </row>
    <row r="29" spans="2:6" ht="15">
      <c r="B29" s="158" t="s">
        <v>249</v>
      </c>
      <c r="C29" s="159"/>
      <c r="D29" s="159"/>
      <c r="E29" s="159"/>
      <c r="F29" s="159"/>
    </row>
    <row r="30" spans="7:14" ht="19.5" customHeight="1">
      <c r="G30" s="31"/>
      <c r="H30" s="31"/>
      <c r="I30" s="31"/>
      <c r="J30" s="31"/>
      <c r="K30" s="31"/>
      <c r="L30" s="31"/>
      <c r="M30" s="31"/>
      <c r="N30" s="31"/>
    </row>
    <row r="31" spans="2:6" ht="30.75" customHeight="1">
      <c r="B31" s="154" t="s">
        <v>73</v>
      </c>
      <c r="C31" s="155"/>
      <c r="D31" s="155"/>
      <c r="E31" s="155"/>
      <c r="F31" s="155"/>
    </row>
    <row r="36" ht="15">
      <c r="B36" s="32"/>
    </row>
  </sheetData>
  <sheetProtection/>
  <mergeCells count="10">
    <mergeCell ref="G2:I2"/>
    <mergeCell ref="H6:I6"/>
    <mergeCell ref="B29:F29"/>
    <mergeCell ref="B31:F31"/>
    <mergeCell ref="B11:B12"/>
    <mergeCell ref="B13:B14"/>
    <mergeCell ref="B16:B17"/>
    <mergeCell ref="B18:B19"/>
    <mergeCell ref="B20:B23"/>
    <mergeCell ref="B24:B2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77" zoomScaleNormal="77" zoomScalePageLayoutView="85" workbookViewId="0" topLeftCell="A1">
      <selection activeCell="B11" sqref="B11:F11"/>
    </sheetView>
  </sheetViews>
  <sheetFormatPr defaultColWidth="9.00390625" defaultRowHeight="12.75"/>
  <cols>
    <col min="1" max="1" width="5.375" style="65" customWidth="1"/>
    <col min="2" max="2" width="20.25390625" style="65" customWidth="1"/>
    <col min="3" max="3" width="14.125" style="65" customWidth="1"/>
    <col min="4" max="4" width="34.75390625" style="65" customWidth="1"/>
    <col min="5" max="5" width="10.125" style="8" customWidth="1"/>
    <col min="6" max="6" width="12.875" style="65" customWidth="1"/>
    <col min="7" max="9" width="41.125" style="65" customWidth="1"/>
    <col min="10" max="10" width="32.75390625" style="65" customWidth="1"/>
    <col min="11" max="11" width="14.875" style="65" customWidth="1"/>
    <col min="12" max="12" width="15.625" style="65" customWidth="1"/>
    <col min="13" max="14" width="20.875" style="65" customWidth="1"/>
    <col min="15" max="15" width="8.00390625" style="65" customWidth="1"/>
    <col min="16" max="16" width="15.875" style="65" customWidth="1"/>
    <col min="17" max="17" width="15.875" style="10" customWidth="1"/>
    <col min="18" max="18" width="15.875" style="65" customWidth="1"/>
    <col min="19" max="20" width="14.25390625" style="65" customWidth="1"/>
    <col min="21" max="21" width="15.25390625" style="65" customWidth="1"/>
    <col min="22" max="16384" width="9.125" style="65" customWidth="1"/>
  </cols>
  <sheetData>
    <row r="1" spans="2:20" ht="15">
      <c r="B1" s="7" t="str">
        <f>'formularz oferty'!D4</f>
        <v>DFP.271.110.2024.BM</v>
      </c>
      <c r="N1" s="9" t="s">
        <v>51</v>
      </c>
      <c r="S1" s="7"/>
      <c r="T1" s="7"/>
    </row>
    <row r="2" spans="7:9" ht="15">
      <c r="G2" s="148"/>
      <c r="H2" s="148"/>
      <c r="I2" s="148"/>
    </row>
    <row r="3" ht="15">
      <c r="N3" s="9" t="s">
        <v>54</v>
      </c>
    </row>
    <row r="4" spans="2:17" ht="15">
      <c r="B4" s="66" t="s">
        <v>14</v>
      </c>
      <c r="C4" s="12">
        <v>1</v>
      </c>
      <c r="D4" s="13"/>
      <c r="E4" s="14"/>
      <c r="F4" s="64"/>
      <c r="G4" s="16" t="s">
        <v>18</v>
      </c>
      <c r="H4" s="64"/>
      <c r="I4" s="13"/>
      <c r="J4" s="64"/>
      <c r="K4" s="64"/>
      <c r="L4" s="64"/>
      <c r="M4" s="64"/>
      <c r="N4" s="64"/>
      <c r="Q4" s="65"/>
    </row>
    <row r="5" spans="2:17" ht="15">
      <c r="B5" s="66"/>
      <c r="C5" s="13"/>
      <c r="D5" s="13"/>
      <c r="E5" s="14"/>
      <c r="F5" s="64"/>
      <c r="G5" s="16"/>
      <c r="H5" s="64"/>
      <c r="I5" s="13"/>
      <c r="J5" s="64"/>
      <c r="K5" s="64"/>
      <c r="L5" s="64"/>
      <c r="M5" s="64"/>
      <c r="N5" s="64"/>
      <c r="Q5" s="65"/>
    </row>
    <row r="6" spans="1:17" ht="15">
      <c r="A6" s="66"/>
      <c r="B6" s="66"/>
      <c r="C6" s="17"/>
      <c r="D6" s="17"/>
      <c r="E6" s="18"/>
      <c r="F6" s="64"/>
      <c r="G6" s="19" t="s">
        <v>74</v>
      </c>
      <c r="H6" s="156">
        <f>SUM(N11:N11)</f>
        <v>0</v>
      </c>
      <c r="I6" s="157"/>
      <c r="Q6" s="65"/>
    </row>
    <row r="7" spans="1:17" ht="15">
      <c r="A7" s="66"/>
      <c r="C7" s="64"/>
      <c r="D7" s="64"/>
      <c r="E7" s="18"/>
      <c r="F7" s="64"/>
      <c r="G7" s="64"/>
      <c r="H7" s="64"/>
      <c r="I7" s="64"/>
      <c r="J7" s="64"/>
      <c r="K7" s="64"/>
      <c r="L7" s="64"/>
      <c r="Q7" s="65"/>
    </row>
    <row r="8" spans="1:17" ht="15">
      <c r="A8" s="66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5"/>
    </row>
    <row r="9" spans="2:17" ht="15">
      <c r="B9" s="66"/>
      <c r="E9" s="23"/>
      <c r="Q9" s="65"/>
    </row>
    <row r="10" spans="1:14" s="66" customFormat="1" ht="69.75" customHeight="1">
      <c r="A10" s="24" t="s">
        <v>38</v>
      </c>
      <c r="B10" s="24" t="s">
        <v>15</v>
      </c>
      <c r="C10" s="24" t="s">
        <v>16</v>
      </c>
      <c r="D10" s="24" t="s">
        <v>95</v>
      </c>
      <c r="E10" s="25" t="s">
        <v>53</v>
      </c>
      <c r="F10" s="26"/>
      <c r="G10" s="24" t="str">
        <f>"Nazwa handlowa /
"&amp;C10&amp;" / 
"&amp;D10</f>
        <v>Nazwa handlowa /
Dawka / 
Postać 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111</v>
      </c>
    </row>
    <row r="11" spans="1:14" ht="106.5" customHeight="1">
      <c r="A11" s="33" t="s">
        <v>2</v>
      </c>
      <c r="B11" s="67" t="s">
        <v>115</v>
      </c>
      <c r="C11" s="62" t="s">
        <v>116</v>
      </c>
      <c r="D11" s="56" t="s">
        <v>117</v>
      </c>
      <c r="E11" s="62">
        <v>108</v>
      </c>
      <c r="F11" s="34" t="s">
        <v>96</v>
      </c>
      <c r="G11" s="28" t="s">
        <v>55</v>
      </c>
      <c r="H11" s="28"/>
      <c r="I11" s="28"/>
      <c r="J11" s="29"/>
      <c r="K11" s="28"/>
      <c r="L11" s="28"/>
      <c r="M11" s="28"/>
      <c r="N11" s="30">
        <f>ROUND(L11*ROUND(M11,2),2)</f>
        <v>0</v>
      </c>
    </row>
    <row r="13" spans="2:6" ht="49.5" customHeight="1">
      <c r="B13" s="158" t="s">
        <v>106</v>
      </c>
      <c r="C13" s="159"/>
      <c r="D13" s="159"/>
      <c r="E13" s="159"/>
      <c r="F13" s="159"/>
    </row>
    <row r="15" spans="2:14" ht="34.5" customHeight="1">
      <c r="B15" s="154" t="s">
        <v>73</v>
      </c>
      <c r="C15" s="155"/>
      <c r="D15" s="155"/>
      <c r="E15" s="155"/>
      <c r="F15" s="155"/>
      <c r="G15" s="31"/>
      <c r="H15" s="31"/>
      <c r="I15" s="31"/>
      <c r="J15" s="31"/>
      <c r="K15" s="31"/>
      <c r="L15" s="31"/>
      <c r="M15" s="31"/>
      <c r="N15" s="31"/>
    </row>
    <row r="20" ht="15">
      <c r="B20" s="32"/>
    </row>
  </sheetData>
  <sheetProtection/>
  <mergeCells count="4">
    <mergeCell ref="B15:F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69" zoomScaleNormal="69" zoomScalePageLayoutView="85" workbookViewId="0" topLeftCell="A1">
      <selection activeCell="B11" sqref="B11:F11"/>
    </sheetView>
  </sheetViews>
  <sheetFormatPr defaultColWidth="9.00390625" defaultRowHeight="12.75"/>
  <cols>
    <col min="1" max="1" width="5.375" style="6" customWidth="1"/>
    <col min="2" max="2" width="30.00390625" style="6" customWidth="1"/>
    <col min="3" max="3" width="18.125" style="6" customWidth="1"/>
    <col min="4" max="4" width="34.00390625" style="6" customWidth="1"/>
    <col min="5" max="5" width="10.125" style="8" customWidth="1"/>
    <col min="6" max="6" width="12.875" style="6" customWidth="1"/>
    <col min="7" max="7" width="41.125" style="6" customWidth="1"/>
    <col min="8" max="8" width="28.25390625" style="6" customWidth="1"/>
    <col min="9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DFP.271.110.2024.BM</v>
      </c>
      <c r="N1" s="9" t="s">
        <v>51</v>
      </c>
      <c r="S1" s="7"/>
      <c r="T1" s="7"/>
    </row>
    <row r="2" spans="7:9" ht="15">
      <c r="G2" s="148"/>
      <c r="H2" s="148"/>
      <c r="I2" s="148"/>
    </row>
    <row r="3" ht="15">
      <c r="N3" s="9" t="s">
        <v>54</v>
      </c>
    </row>
    <row r="4" spans="2:17" ht="15">
      <c r="B4" s="11" t="s">
        <v>14</v>
      </c>
      <c r="C4" s="12">
        <v>2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27" customHeight="1">
      <c r="A6" s="11"/>
      <c r="B6" s="11"/>
      <c r="C6" s="17"/>
      <c r="D6" s="17"/>
      <c r="E6" s="18"/>
      <c r="F6" s="15"/>
      <c r="G6" s="19" t="s">
        <v>74</v>
      </c>
      <c r="H6" s="156">
        <f>SUM(N11:N11)</f>
        <v>0</v>
      </c>
      <c r="I6" s="157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95</v>
      </c>
      <c r="E10" s="25" t="s">
        <v>97</v>
      </c>
      <c r="F10" s="26"/>
      <c r="G10" s="24" t="str">
        <f>"Nazwa handlowa /
"&amp;C10&amp;" / 
"&amp;D10</f>
        <v>Nazwa handlowa /
Dawka / 
Postać 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111</v>
      </c>
    </row>
    <row r="11" spans="1:14" ht="191.25" customHeight="1">
      <c r="A11" s="35" t="s">
        <v>2</v>
      </c>
      <c r="B11" s="68" t="s">
        <v>118</v>
      </c>
      <c r="C11" s="68" t="s">
        <v>121</v>
      </c>
      <c r="D11" s="68" t="s">
        <v>119</v>
      </c>
      <c r="E11" s="69">
        <v>11000</v>
      </c>
      <c r="F11" s="34" t="s">
        <v>56</v>
      </c>
      <c r="G11" s="122" t="s">
        <v>281</v>
      </c>
      <c r="H11" s="122"/>
      <c r="I11" s="122"/>
      <c r="J11" s="123" t="s">
        <v>278</v>
      </c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3" spans="2:6" ht="56.25" customHeight="1">
      <c r="B13" s="158" t="s">
        <v>120</v>
      </c>
      <c r="C13" s="159"/>
      <c r="D13" s="159"/>
      <c r="E13" s="159"/>
      <c r="F13" s="159"/>
    </row>
    <row r="14" spans="7:14" ht="19.5" customHeight="1">
      <c r="G14" s="31"/>
      <c r="H14" s="31"/>
      <c r="I14" s="31"/>
      <c r="J14" s="31"/>
      <c r="K14" s="31"/>
      <c r="L14" s="31"/>
      <c r="M14" s="31"/>
      <c r="N14" s="31"/>
    </row>
    <row r="15" spans="2:6" ht="33.75" customHeight="1">
      <c r="B15" s="154" t="s">
        <v>73</v>
      </c>
      <c r="C15" s="155"/>
      <c r="D15" s="155"/>
      <c r="E15" s="155"/>
      <c r="F15" s="155"/>
    </row>
    <row r="20" ht="15">
      <c r="B20" s="32"/>
    </row>
  </sheetData>
  <sheetProtection/>
  <mergeCells count="4">
    <mergeCell ref="B15:F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84" zoomScaleNormal="84" zoomScalePageLayoutView="80" workbookViewId="0" topLeftCell="A1">
      <selection activeCell="B11" sqref="B11:F11"/>
    </sheetView>
  </sheetViews>
  <sheetFormatPr defaultColWidth="9.00390625" defaultRowHeight="12.75"/>
  <cols>
    <col min="1" max="1" width="5.375" style="6" customWidth="1"/>
    <col min="2" max="2" width="14.75390625" style="6" customWidth="1"/>
    <col min="3" max="3" width="15.25390625" style="6" customWidth="1"/>
    <col min="4" max="4" width="31.37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16384" width="9.125" style="6" customWidth="1"/>
  </cols>
  <sheetData>
    <row r="1" spans="2:20" ht="15">
      <c r="B1" s="7" t="str">
        <f>'formularz oferty'!D4</f>
        <v>DFP.271.110.2024.BM</v>
      </c>
      <c r="N1" s="9" t="s">
        <v>51</v>
      </c>
      <c r="S1" s="7"/>
      <c r="T1" s="7"/>
    </row>
    <row r="2" spans="7:9" ht="15">
      <c r="G2" s="148"/>
      <c r="H2" s="148"/>
      <c r="I2" s="148"/>
    </row>
    <row r="3" ht="15">
      <c r="N3" s="9" t="s">
        <v>54</v>
      </c>
    </row>
    <row r="4" spans="2:17" ht="15">
      <c r="B4" s="11" t="s">
        <v>14</v>
      </c>
      <c r="C4" s="12">
        <v>3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56">
        <f>SUM(N11:N11)</f>
        <v>0</v>
      </c>
      <c r="I6" s="157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95</v>
      </c>
      <c r="E10" s="25" t="s">
        <v>97</v>
      </c>
      <c r="F10" s="26"/>
      <c r="G10" s="24" t="str">
        <f>"Nazwa handlowa /
"&amp;C10&amp;" / 
"&amp;D10</f>
        <v>Nazwa handlowa /
Dawka / 
Postać 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111</v>
      </c>
    </row>
    <row r="11" spans="1:14" ht="60">
      <c r="A11" s="35" t="s">
        <v>2</v>
      </c>
      <c r="B11" s="68" t="s">
        <v>122</v>
      </c>
      <c r="C11" s="68" t="s">
        <v>123</v>
      </c>
      <c r="D11" s="68" t="s">
        <v>124</v>
      </c>
      <c r="E11" s="70">
        <v>100</v>
      </c>
      <c r="F11" s="34" t="s">
        <v>96</v>
      </c>
      <c r="G11" s="28" t="s">
        <v>55</v>
      </c>
      <c r="H11" s="28"/>
      <c r="I11" s="28"/>
      <c r="J11" s="29"/>
      <c r="K11" s="28"/>
      <c r="L11" s="28"/>
      <c r="M11" s="28"/>
      <c r="N11" s="30">
        <f>ROUND(L11*ROUND(M11,2),2)</f>
        <v>0</v>
      </c>
    </row>
    <row r="13" spans="2:6" ht="51" customHeight="1">
      <c r="B13" s="158" t="s">
        <v>120</v>
      </c>
      <c r="C13" s="159"/>
      <c r="D13" s="159"/>
      <c r="E13" s="159"/>
      <c r="F13" s="159"/>
    </row>
    <row r="15" spans="2:14" ht="34.5" customHeight="1">
      <c r="B15" s="154" t="s">
        <v>73</v>
      </c>
      <c r="C15" s="155"/>
      <c r="D15" s="155"/>
      <c r="E15" s="155"/>
      <c r="F15" s="155"/>
      <c r="G15" s="31"/>
      <c r="H15" s="31"/>
      <c r="I15" s="31"/>
      <c r="J15" s="31"/>
      <c r="K15" s="31"/>
      <c r="L15" s="31"/>
      <c r="M15" s="31"/>
      <c r="N15" s="31"/>
    </row>
    <row r="20" ht="15">
      <c r="B20" s="32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80" zoomScaleNormal="80" zoomScalePageLayoutView="80" workbookViewId="0" topLeftCell="A1">
      <selection activeCell="B11" sqref="B11:F11"/>
    </sheetView>
  </sheetViews>
  <sheetFormatPr defaultColWidth="9.00390625" defaultRowHeight="12.75"/>
  <cols>
    <col min="1" max="1" width="5.375" style="6" customWidth="1"/>
    <col min="2" max="2" width="31.125" style="6" customWidth="1"/>
    <col min="3" max="3" width="16.625" style="6" customWidth="1"/>
    <col min="4" max="4" width="23.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DFP.271.110.2024.BM</v>
      </c>
      <c r="N1" s="9" t="s">
        <v>51</v>
      </c>
      <c r="S1" s="7"/>
      <c r="T1" s="7"/>
    </row>
    <row r="2" spans="7:9" ht="15">
      <c r="G2" s="148"/>
      <c r="H2" s="148"/>
      <c r="I2" s="148"/>
    </row>
    <row r="3" ht="15">
      <c r="N3" s="9" t="s">
        <v>54</v>
      </c>
    </row>
    <row r="4" spans="2:17" ht="15">
      <c r="B4" s="11" t="s">
        <v>14</v>
      </c>
      <c r="C4" s="12">
        <v>4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56">
        <f>SUM(N11:N11)</f>
        <v>0</v>
      </c>
      <c r="I6" s="157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95</v>
      </c>
      <c r="E10" s="25" t="s">
        <v>53</v>
      </c>
      <c r="F10" s="26"/>
      <c r="G10" s="24" t="str">
        <f>"Nazwa handlowa /
"&amp;C10&amp;" / 
"&amp;D10</f>
        <v>Nazwa handlowa /
Dawka / 
Postać 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111</v>
      </c>
    </row>
    <row r="11" spans="1:14" ht="45">
      <c r="A11" s="35" t="s">
        <v>2</v>
      </c>
      <c r="B11" s="71" t="s">
        <v>125</v>
      </c>
      <c r="C11" s="71" t="s">
        <v>126</v>
      </c>
      <c r="D11" s="71" t="s">
        <v>282</v>
      </c>
      <c r="E11" s="72">
        <v>100</v>
      </c>
      <c r="F11" s="34" t="s">
        <v>96</v>
      </c>
      <c r="G11" s="28" t="s">
        <v>55</v>
      </c>
      <c r="H11" s="28"/>
      <c r="I11" s="28"/>
      <c r="J11" s="29"/>
      <c r="K11" s="28"/>
      <c r="L11" s="28"/>
      <c r="M11" s="28"/>
      <c r="N11" s="30">
        <f>ROUND(L11*ROUND(M11,2),2)</f>
        <v>0</v>
      </c>
    </row>
    <row r="13" spans="2:6" ht="47.25" customHeight="1">
      <c r="B13" s="158" t="s">
        <v>127</v>
      </c>
      <c r="C13" s="159"/>
      <c r="D13" s="159"/>
      <c r="E13" s="159"/>
      <c r="F13" s="159"/>
    </row>
    <row r="14" spans="7:14" ht="16.5" customHeight="1">
      <c r="G14" s="31"/>
      <c r="H14" s="31"/>
      <c r="I14" s="31"/>
      <c r="J14" s="31"/>
      <c r="K14" s="31"/>
      <c r="L14" s="31"/>
      <c r="M14" s="31"/>
      <c r="N14" s="31"/>
    </row>
    <row r="15" spans="2:6" ht="31.5" customHeight="1">
      <c r="B15" s="154" t="s">
        <v>73</v>
      </c>
      <c r="C15" s="155"/>
      <c r="D15" s="155"/>
      <c r="E15" s="155"/>
      <c r="F15" s="155"/>
    </row>
    <row r="20" ht="15">
      <c r="B20" s="32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80" zoomScaleNormal="80" zoomScalePageLayoutView="85" workbookViewId="0" topLeftCell="A1">
      <selection activeCell="B11" sqref="B11:F11"/>
    </sheetView>
  </sheetViews>
  <sheetFormatPr defaultColWidth="9.00390625" defaultRowHeight="12.75"/>
  <cols>
    <col min="1" max="1" width="5.375" style="6" customWidth="1"/>
    <col min="2" max="2" width="19.75390625" style="6" customWidth="1"/>
    <col min="3" max="3" width="12.75390625" style="6" customWidth="1"/>
    <col min="4" max="4" width="20.25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DFP.271.110.2024.BM</v>
      </c>
      <c r="N1" s="9" t="s">
        <v>51</v>
      </c>
      <c r="S1" s="7"/>
      <c r="T1" s="7"/>
    </row>
    <row r="2" spans="7:9" ht="15">
      <c r="G2" s="148"/>
      <c r="H2" s="148"/>
      <c r="I2" s="148"/>
    </row>
    <row r="3" ht="15">
      <c r="N3" s="9" t="s">
        <v>54</v>
      </c>
    </row>
    <row r="4" spans="2:17" ht="15">
      <c r="B4" s="11" t="s">
        <v>14</v>
      </c>
      <c r="C4" s="12">
        <v>5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56">
        <f>SUM(N11:N11)</f>
        <v>0</v>
      </c>
      <c r="I6" s="157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99</v>
      </c>
      <c r="E10" s="25" t="s">
        <v>97</v>
      </c>
      <c r="F10" s="26"/>
      <c r="G10" s="24" t="str">
        <f>"Nazwa handlowa /
"&amp;C10&amp;" / 
"&amp;D10</f>
        <v>Nazwa handlowa /
Dawka / 
Postać 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111</v>
      </c>
    </row>
    <row r="11" spans="1:14" ht="45">
      <c r="A11" s="35" t="s">
        <v>2</v>
      </c>
      <c r="B11" s="68" t="s">
        <v>128</v>
      </c>
      <c r="C11" s="71" t="s">
        <v>130</v>
      </c>
      <c r="D11" s="68" t="s">
        <v>129</v>
      </c>
      <c r="E11" s="73">
        <v>250</v>
      </c>
      <c r="F11" s="61" t="s">
        <v>107</v>
      </c>
      <c r="G11" s="28" t="s">
        <v>55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3" spans="2:6" ht="21" customHeight="1">
      <c r="B13" s="158" t="s">
        <v>131</v>
      </c>
      <c r="C13" s="159"/>
      <c r="D13" s="159"/>
      <c r="E13" s="159"/>
      <c r="F13" s="159"/>
    </row>
    <row r="15" spans="2:14" ht="34.5" customHeight="1">
      <c r="B15" s="154" t="s">
        <v>73</v>
      </c>
      <c r="C15" s="155"/>
      <c r="D15" s="155"/>
      <c r="E15" s="155"/>
      <c r="F15" s="155"/>
      <c r="G15" s="31"/>
      <c r="H15" s="31"/>
      <c r="I15" s="31"/>
      <c r="J15" s="31"/>
      <c r="K15" s="31"/>
      <c r="L15" s="31"/>
      <c r="M15" s="31"/>
      <c r="N15" s="31"/>
    </row>
    <row r="20" ht="15">
      <c r="B20" s="32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77" zoomScaleNormal="77" zoomScalePageLayoutView="85" workbookViewId="0" topLeftCell="A1">
      <selection activeCell="B11" sqref="B11:F11"/>
    </sheetView>
  </sheetViews>
  <sheetFormatPr defaultColWidth="9.00390625" defaultRowHeight="12.75"/>
  <cols>
    <col min="1" max="1" width="5.375" style="6" customWidth="1"/>
    <col min="2" max="2" width="25.125" style="6" customWidth="1"/>
    <col min="3" max="3" width="21.375" style="6" customWidth="1"/>
    <col min="4" max="4" width="18.25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hidden="1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DFP.271.110.2024.BM</v>
      </c>
      <c r="N1" s="9" t="s">
        <v>51</v>
      </c>
      <c r="S1" s="7"/>
      <c r="T1" s="7"/>
    </row>
    <row r="2" spans="7:9" ht="15">
      <c r="G2" s="148"/>
      <c r="H2" s="148"/>
      <c r="I2" s="148"/>
    </row>
    <row r="3" ht="15">
      <c r="N3" s="9" t="s">
        <v>54</v>
      </c>
    </row>
    <row r="4" spans="2:17" ht="15">
      <c r="B4" s="11" t="s">
        <v>14</v>
      </c>
      <c r="C4" s="12">
        <v>6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56">
        <f>SUM(N11:N11)</f>
        <v>0</v>
      </c>
      <c r="I6" s="157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95</v>
      </c>
      <c r="E10" s="25" t="s">
        <v>53</v>
      </c>
      <c r="F10" s="26"/>
      <c r="G10" s="24" t="str">
        <f>"Nazwa handlowa /
"&amp;C10&amp;" / 
"&amp;D10</f>
        <v>Nazwa handlowa /
Dawka / 
Postać 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139</v>
      </c>
      <c r="M10" s="27" t="s">
        <v>140</v>
      </c>
      <c r="N10" s="24" t="s">
        <v>111</v>
      </c>
    </row>
    <row r="11" spans="1:14" ht="214.5" customHeight="1">
      <c r="A11" s="35" t="s">
        <v>2</v>
      </c>
      <c r="B11" s="68" t="s">
        <v>132</v>
      </c>
      <c r="C11" s="68" t="s">
        <v>133</v>
      </c>
      <c r="D11" s="68" t="s">
        <v>134</v>
      </c>
      <c r="E11" s="74">
        <v>23000</v>
      </c>
      <c r="F11" s="34" t="s">
        <v>135</v>
      </c>
      <c r="G11" s="28" t="s">
        <v>137</v>
      </c>
      <c r="H11" s="28"/>
      <c r="I11" s="28"/>
      <c r="J11" s="29" t="s">
        <v>138</v>
      </c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3" spans="2:6" ht="29.25" customHeight="1">
      <c r="B13" s="158" t="s">
        <v>136</v>
      </c>
      <c r="C13" s="159"/>
      <c r="D13" s="159"/>
      <c r="E13" s="159"/>
      <c r="F13" s="159"/>
    </row>
    <row r="14" spans="7:14" ht="16.5" customHeight="1">
      <c r="G14" s="31"/>
      <c r="H14" s="31"/>
      <c r="I14" s="31"/>
      <c r="J14" s="31"/>
      <c r="K14" s="31"/>
      <c r="L14" s="31"/>
      <c r="M14" s="31"/>
      <c r="N14" s="31"/>
    </row>
    <row r="15" spans="2:6" ht="31.5" customHeight="1">
      <c r="B15" s="154" t="s">
        <v>73</v>
      </c>
      <c r="C15" s="155"/>
      <c r="D15" s="155"/>
      <c r="E15" s="155"/>
      <c r="F15" s="155"/>
    </row>
  </sheetData>
  <sheetProtection/>
  <mergeCells count="4">
    <mergeCell ref="B15:F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1"/>
  <sheetViews>
    <sheetView showGridLines="0" zoomScale="76" zoomScaleNormal="76" zoomScalePageLayoutView="85" workbookViewId="0" topLeftCell="A1">
      <selection activeCell="A11" sqref="A11:F12"/>
    </sheetView>
  </sheetViews>
  <sheetFormatPr defaultColWidth="9.00390625" defaultRowHeight="12.75"/>
  <cols>
    <col min="1" max="1" width="5.375" style="6" customWidth="1"/>
    <col min="2" max="2" width="17.25390625" style="6" customWidth="1"/>
    <col min="3" max="3" width="14.875" style="6" customWidth="1"/>
    <col min="4" max="4" width="30.25390625" style="6" customWidth="1"/>
    <col min="5" max="5" width="10.125" style="8" customWidth="1"/>
    <col min="6" max="6" width="12.875" style="6" customWidth="1"/>
    <col min="7" max="9" width="41.125" style="6" customWidth="1"/>
    <col min="10" max="10" width="32.75390625" style="6" customWidth="1"/>
    <col min="11" max="11" width="14.875" style="6" customWidth="1"/>
    <col min="12" max="12" width="15.625" style="6" customWidth="1"/>
    <col min="13" max="14" width="20.875" style="6" customWidth="1"/>
    <col min="15" max="15" width="8.00390625" style="6" customWidth="1"/>
    <col min="16" max="16" width="15.875" style="6" customWidth="1"/>
    <col min="17" max="17" width="15.875" style="10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5">
      <c r="B1" s="7" t="str">
        <f>'formularz oferty'!D4</f>
        <v>DFP.271.110.2024.BM</v>
      </c>
      <c r="N1" s="9" t="s">
        <v>51</v>
      </c>
      <c r="S1" s="7"/>
      <c r="T1" s="7"/>
    </row>
    <row r="2" spans="7:9" ht="15">
      <c r="G2" s="148"/>
      <c r="H2" s="148"/>
      <c r="I2" s="148"/>
    </row>
    <row r="3" ht="15">
      <c r="N3" s="9" t="s">
        <v>54</v>
      </c>
    </row>
    <row r="4" spans="2:17" ht="15">
      <c r="B4" s="11" t="s">
        <v>14</v>
      </c>
      <c r="C4" s="12">
        <v>7</v>
      </c>
      <c r="D4" s="13"/>
      <c r="E4" s="14"/>
      <c r="F4" s="15"/>
      <c r="G4" s="16" t="s">
        <v>18</v>
      </c>
      <c r="H4" s="15"/>
      <c r="I4" s="13"/>
      <c r="J4" s="15"/>
      <c r="K4" s="15"/>
      <c r="L4" s="15"/>
      <c r="M4" s="15"/>
      <c r="N4" s="15"/>
      <c r="Q4" s="6"/>
    </row>
    <row r="5" spans="2:17" ht="15">
      <c r="B5" s="11"/>
      <c r="C5" s="13"/>
      <c r="D5" s="13"/>
      <c r="E5" s="14"/>
      <c r="F5" s="15"/>
      <c r="G5" s="16"/>
      <c r="H5" s="15"/>
      <c r="I5" s="13"/>
      <c r="J5" s="15"/>
      <c r="K5" s="15"/>
      <c r="L5" s="15"/>
      <c r="M5" s="15"/>
      <c r="N5" s="15"/>
      <c r="Q5" s="6"/>
    </row>
    <row r="6" spans="1:17" ht="15">
      <c r="A6" s="11"/>
      <c r="B6" s="11"/>
      <c r="C6" s="17"/>
      <c r="D6" s="17"/>
      <c r="E6" s="18"/>
      <c r="F6" s="15"/>
      <c r="G6" s="19" t="s">
        <v>74</v>
      </c>
      <c r="H6" s="156">
        <f>SUM(N11:N12)</f>
        <v>0</v>
      </c>
      <c r="I6" s="157"/>
      <c r="Q6" s="6"/>
    </row>
    <row r="7" spans="1:17" ht="15">
      <c r="A7" s="11"/>
      <c r="C7" s="15"/>
      <c r="D7" s="15"/>
      <c r="E7" s="18"/>
      <c r="F7" s="15"/>
      <c r="G7" s="15"/>
      <c r="H7" s="15"/>
      <c r="I7" s="15"/>
      <c r="J7" s="15"/>
      <c r="K7" s="15"/>
      <c r="L7" s="15"/>
      <c r="Q7" s="6"/>
    </row>
    <row r="8" spans="1:17" ht="15">
      <c r="A8" s="11"/>
      <c r="B8" s="20"/>
      <c r="C8" s="21"/>
      <c r="D8" s="21"/>
      <c r="E8" s="22"/>
      <c r="F8" s="21"/>
      <c r="G8" s="21"/>
      <c r="H8" s="21"/>
      <c r="I8" s="21"/>
      <c r="J8" s="21"/>
      <c r="K8" s="21"/>
      <c r="L8" s="21"/>
      <c r="Q8" s="6"/>
    </row>
    <row r="9" spans="2:17" ht="15">
      <c r="B9" s="11"/>
      <c r="E9" s="23"/>
      <c r="Q9" s="6"/>
    </row>
    <row r="10" spans="1:14" s="11" customFormat="1" ht="69.75" customHeight="1">
      <c r="A10" s="24" t="s">
        <v>38</v>
      </c>
      <c r="B10" s="24" t="s">
        <v>15</v>
      </c>
      <c r="C10" s="24" t="s">
        <v>16</v>
      </c>
      <c r="D10" s="24" t="s">
        <v>95</v>
      </c>
      <c r="E10" s="25" t="s">
        <v>53</v>
      </c>
      <c r="F10" s="26"/>
      <c r="G10" s="24" t="str">
        <f>"Nazwa handlowa /
"&amp;C10&amp;" / 
"&amp;D10</f>
        <v>Nazwa handlowa /
Dawka / 
Postać / Opakowanie</v>
      </c>
      <c r="H10" s="24" t="s">
        <v>52</v>
      </c>
      <c r="I10" s="24" t="str">
        <f>B10</f>
        <v>Skład</v>
      </c>
      <c r="J10" s="24" t="s">
        <v>81</v>
      </c>
      <c r="K10" s="24" t="s">
        <v>32</v>
      </c>
      <c r="L10" s="24" t="s">
        <v>33</v>
      </c>
      <c r="M10" s="27" t="s">
        <v>75</v>
      </c>
      <c r="N10" s="24" t="s">
        <v>111</v>
      </c>
    </row>
    <row r="11" spans="1:14" ht="45">
      <c r="A11" s="35" t="s">
        <v>2</v>
      </c>
      <c r="B11" s="68" t="s">
        <v>141</v>
      </c>
      <c r="C11" s="68" t="s">
        <v>142</v>
      </c>
      <c r="D11" s="68" t="s">
        <v>143</v>
      </c>
      <c r="E11" s="75">
        <v>5040</v>
      </c>
      <c r="F11" s="34" t="s">
        <v>56</v>
      </c>
      <c r="G11" s="28" t="s">
        <v>55</v>
      </c>
      <c r="H11" s="28"/>
      <c r="I11" s="28"/>
      <c r="J11" s="29"/>
      <c r="K11" s="28"/>
      <c r="L11" s="28" t="str">
        <f>IF(K11=0,"0,00",IF(K11&gt;0,ROUND(E11/K11,2)))</f>
        <v>0,00</v>
      </c>
      <c r="M11" s="28"/>
      <c r="N11" s="30">
        <f>ROUND(L11*ROUND(M11,2),2)</f>
        <v>0</v>
      </c>
    </row>
    <row r="12" spans="1:17" s="65" customFormat="1" ht="45">
      <c r="A12" s="35" t="s">
        <v>3</v>
      </c>
      <c r="B12" s="68" t="s">
        <v>141</v>
      </c>
      <c r="C12" s="68" t="s">
        <v>144</v>
      </c>
      <c r="D12" s="68" t="s">
        <v>143</v>
      </c>
      <c r="E12" s="75">
        <v>140</v>
      </c>
      <c r="F12" s="34" t="s">
        <v>56</v>
      </c>
      <c r="G12" s="28" t="s">
        <v>55</v>
      </c>
      <c r="H12" s="28"/>
      <c r="I12" s="28"/>
      <c r="J12" s="29"/>
      <c r="K12" s="28"/>
      <c r="L12" s="28" t="str">
        <f>IF(K12=0,"0,00",IF(K12&gt;0,ROUND(E12/K12,2)))</f>
        <v>0,00</v>
      </c>
      <c r="M12" s="28"/>
      <c r="N12" s="30">
        <f>ROUND(L12*ROUND(M12,2),2)</f>
        <v>0</v>
      </c>
      <c r="Q12" s="10"/>
    </row>
    <row r="14" spans="2:6" ht="19.5" customHeight="1">
      <c r="B14" s="158" t="s">
        <v>103</v>
      </c>
      <c r="C14" s="159"/>
      <c r="D14" s="159"/>
      <c r="E14" s="159"/>
      <c r="F14" s="159"/>
    </row>
    <row r="16" spans="2:14" ht="34.5" customHeight="1">
      <c r="B16" s="154" t="s">
        <v>73</v>
      </c>
      <c r="C16" s="155"/>
      <c r="D16" s="155"/>
      <c r="E16" s="155"/>
      <c r="F16" s="155"/>
      <c r="G16" s="31"/>
      <c r="H16" s="31"/>
      <c r="I16" s="31"/>
      <c r="J16" s="31"/>
      <c r="K16" s="31"/>
      <c r="L16" s="31"/>
      <c r="M16" s="31"/>
      <c r="N16" s="31"/>
    </row>
    <row r="21" ht="15">
      <c r="B21" s="32"/>
    </row>
  </sheetData>
  <sheetProtection/>
  <mergeCells count="4">
    <mergeCell ref="G2:I2"/>
    <mergeCell ref="H6:I6"/>
    <mergeCell ref="B14:F14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2024-07-11T09:50:22Z</cp:lastPrinted>
  <dcterms:created xsi:type="dcterms:W3CDTF">2003-05-16T10:10:29Z</dcterms:created>
  <dcterms:modified xsi:type="dcterms:W3CDTF">2024-07-16T10:51:19Z</dcterms:modified>
  <cp:category/>
  <cp:version/>
  <cp:contentType/>
  <cp:contentStatus/>
</cp:coreProperties>
</file>