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WD\SST\materiały przetargowe 2020\DW178 Ekran Oborniki\2020.07.24 CD uzupełnienie 2 przetargu\"/>
    </mc:Choice>
  </mc:AlternateContent>
  <bookViews>
    <workbookView xWindow="0" yWindow="0" windowWidth="21360" windowHeight="12645"/>
  </bookViews>
  <sheets>
    <sheet name="TER" sheetId="5" r:id="rId1"/>
  </sheets>
  <definedNames>
    <definedName name="_Toc328382553" localSheetId="0">TER!$C$8</definedName>
    <definedName name="_xlnm.Print_Area" localSheetId="0">TER!$A$1:$G$35</definedName>
  </definedNames>
  <calcPr calcId="162913"/>
</workbook>
</file>

<file path=xl/calcChain.xml><?xml version="1.0" encoding="utf-8"?>
<calcChain xmlns="http://schemas.openxmlformats.org/spreadsheetml/2006/main">
  <c r="G32" i="5" l="1"/>
  <c r="G31" i="5"/>
  <c r="G30" i="5"/>
  <c r="G28" i="5" l="1"/>
  <c r="G17" i="5" l="1"/>
  <c r="G22" i="5" l="1"/>
  <c r="G16" i="5"/>
  <c r="G15" i="5"/>
  <c r="G14" i="5"/>
  <c r="G13" i="5"/>
  <c r="G12" i="5"/>
  <c r="G11" i="5"/>
  <c r="E24" i="5"/>
  <c r="G24" i="5" s="1"/>
  <c r="E21" i="5"/>
  <c r="E25" i="5" s="1"/>
  <c r="G25" i="5" s="1"/>
  <c r="E20" i="5"/>
  <c r="E26" i="5" s="1"/>
  <c r="G26" i="5" s="1"/>
  <c r="G33" i="5" s="1"/>
  <c r="E19" i="5"/>
  <c r="E22" i="5" s="1"/>
  <c r="E23" i="5" s="1"/>
  <c r="G23" i="5" s="1"/>
  <c r="E14" i="5"/>
  <c r="A11" i="5"/>
  <c r="A12" i="5" s="1"/>
  <c r="A13" i="5" s="1"/>
  <c r="A14" i="5" s="1"/>
  <c r="A15" i="5" s="1"/>
  <c r="A16" i="5" s="1"/>
  <c r="A19" i="5" s="1"/>
  <c r="A20" i="5" s="1"/>
  <c r="A21" i="5" s="1"/>
  <c r="A22" i="5" s="1"/>
  <c r="A23" i="5" s="1"/>
  <c r="A24" i="5" s="1"/>
  <c r="A25" i="5" s="1"/>
  <c r="A26" i="5" s="1"/>
  <c r="E9" i="5"/>
  <c r="G9" i="5" s="1"/>
  <c r="G21" i="5" l="1"/>
  <c r="G19" i="5"/>
  <c r="G20" i="5"/>
  <c r="G34" i="5"/>
  <c r="G35" i="5" s="1"/>
</calcChain>
</file>

<file path=xl/sharedStrings.xml><?xml version="1.0" encoding="utf-8"?>
<sst xmlns="http://schemas.openxmlformats.org/spreadsheetml/2006/main" count="83" uniqueCount="60">
  <si>
    <t>Lp.</t>
  </si>
  <si>
    <t>Numer Specyfikacji Technicznej</t>
  </si>
  <si>
    <t>Wyszczególnienie elementów rozliczeniowych</t>
  </si>
  <si>
    <t>Jednostka</t>
  </si>
  <si>
    <t>Cena jednostkowa</t>
  </si>
  <si>
    <t>PLN</t>
  </si>
  <si>
    <t>Wartość</t>
  </si>
  <si>
    <t>Nazwa</t>
  </si>
  <si>
    <t>Ilość</t>
  </si>
  <si>
    <t>a</t>
  </si>
  <si>
    <t>b</t>
  </si>
  <si>
    <t>c</t>
  </si>
  <si>
    <t>d</t>
  </si>
  <si>
    <t>e</t>
  </si>
  <si>
    <t>f</t>
  </si>
  <si>
    <t>g</t>
  </si>
  <si>
    <t>Odtworzenie trasy i punktów wysokościowych w terenie równinnym</t>
  </si>
  <si>
    <t>D-01.01.01</t>
  </si>
  <si>
    <t>Ekrany akustyczne</t>
  </si>
  <si>
    <t>D-07.08.01</t>
  </si>
  <si>
    <t>Ogółem kwota netto:</t>
  </si>
  <si>
    <t>Podatek Vat 23%:</t>
  </si>
  <si>
    <t>Ogółem kwota brutto:</t>
  </si>
  <si>
    <t>Budowa ekranu akustycznego dla zadania:</t>
  </si>
  <si>
    <t>Odtworzenie trasy i punktów wysokościowych w terenie równinnym – prace pomiarowe, tyczenie i inwentaryzacja</t>
  </si>
  <si>
    <t>m</t>
  </si>
  <si>
    <t>t</t>
  </si>
  <si>
    <t>Wykonanie w gruncie fundamentów słupowych wierconych śr. 50 cm z betonu klasy C25/30 zbrojonego stalą AIIIN z wywozem urobku na wysypisko.</t>
  </si>
  <si>
    <t>Wykonanie z montażem w kielichach fundamentów słupów ekranów z profili gorącowalcowanych wraz z cynkowaniem galwanicznym</t>
  </si>
  <si>
    <t>Wykonanie z montażem słupów ekranu z profili gorącowalcowanych wraz z cynkowaniem galwanicznym na obiekcie inżynierskim poprzez kotwienie do jego konstrukcji za pomocą blach stopowych, przy użyciu kotew wklejanych za pomocą żywicy Hilti Hit-HY200A.</t>
  </si>
  <si>
    <t>Wykonanie wraz z montażem i zabezpieczeniem przeciwwilgociowym poprzez dwukrotne przesmarowanie Abizolem R+P powierzchni stykających się z gruntem podwalin prefabrykowanych żelbetowych gr.12cm z betonu C30/37 zbrojonego stalą AIIIN.</t>
  </si>
  <si>
    <t>Pozostałe roboty towarzyszące i odtworzeniowe</t>
  </si>
  <si>
    <t>D.01.02.04</t>
  </si>
  <si>
    <t>D.04.04.02a</t>
  </si>
  <si>
    <t>D.05.03.05a</t>
  </si>
  <si>
    <t>D.06.01.01</t>
  </si>
  <si>
    <t>D.07.05.01</t>
  </si>
  <si>
    <t>m2</t>
  </si>
  <si>
    <t>Rozebranie krawężników betonowych</t>
  </si>
  <si>
    <t>Demontaż barier stalowych</t>
  </si>
  <si>
    <t>Humusowanie wraz z obsianiem trawą</t>
  </si>
  <si>
    <t>D.08.01.01b</t>
  </si>
  <si>
    <t>Rozbranie konstrukcji nawierzchni ścieżki rowerowej</t>
  </si>
  <si>
    <t>Odtworzenie konstrukcji nawierzchni ciągu pieszo-rowerowego - warstwy podbudowy z mieszanki niezwiązanej 0/31,5 mm (C 50/30), grubości 15 cm ruch KR 1-2</t>
  </si>
  <si>
    <t>Odtworzenie konstrukcji nawierzchni ciągu pieszo-rowerowego - warstwy ścieralnej gr. 4 cm z betonu asfaltowego AC</t>
  </si>
  <si>
    <t>Montaż zdemontowanych barier drogowych stalowych</t>
  </si>
  <si>
    <t>Ułożenie krawężników betonowych o wymiarach 20x30 cm na ławie betonowej z oporem</t>
  </si>
  <si>
    <t>Wykonanie i montaż ekranów akustycznych z płyt z poliwęglanu litego o gr. 15 mm oprawionego w systemowe surowe ramy aluminiowe wraz z nadrukami sitodrukowymi chroniącymi awiofaunę.</t>
  </si>
  <si>
    <t>Wykonanie i montaż drzwi komunikacyjnych w ekranie akustycznym z wypełnieniem z poliwęglanu litego o gr. 15 mm  wraz z nadrukami sitodrukowymi chroniącymi awiofaunę.</t>
  </si>
  <si>
    <t>szt.</t>
  </si>
  <si>
    <t>Wykonanie i montaż ekranów akustycznych z płyt z betonu sprężonego lub zbrojonego z okładziną dźwiękochłonną o parametrach akustycznych oraz kolorystyce zgodnej z Dokumentacją Projektową.</t>
  </si>
  <si>
    <t>"Budowa ekranów akustycznych na moście nad rzeką Wełna w ciągu drogi wojewódzkiej nr 178 - obwodnicy Obornik"</t>
  </si>
  <si>
    <r>
      <t>m</t>
    </r>
    <r>
      <rPr>
        <vertAlign val="superscript"/>
        <sz val="10"/>
        <color rgb="FF000000"/>
        <rFont val="Encode Sans Compressed"/>
        <charset val="238"/>
      </rPr>
      <t>2</t>
    </r>
  </si>
  <si>
    <t>Wymiana ekranów E1  pomiędz słupami 14-13-12</t>
  </si>
  <si>
    <t>Wymiana ekranów akustycznych z płyt betonowych na na płyty z poliwęglanu litego o gr. 15 mm oprawionego w systemowe surowe ramy aluminiowe wraz z nadrukami sitodrukowymi chroniącymi awiofaunę. Odwóz ekranów do RDW Czarnków.</t>
  </si>
  <si>
    <t>Zabezpieczenie ekranu akustycznego E1a2</t>
  </si>
  <si>
    <t xml:space="preserve">Zaku i montaż barierek U-12a koloru żółtego </t>
  </si>
  <si>
    <t>Zakup i montaż znaków A-12b+A-30 i A-12c+A-30 w wersji mini z foli II generacji na słupku śr. 2,5 cala ocynkowanym.</t>
  </si>
  <si>
    <t>kompl.</t>
  </si>
  <si>
    <t>Opracowanie projektu stałej organizacji ruchu dla zabezpiecznia ekranu akutycznego E1a2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</si>
</sst>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Encode Sans Compressed"/>
      <charset val="238"/>
    </font>
    <font>
      <sz val="11"/>
      <color theme="1"/>
      <name val="Encode Sans Compressed"/>
      <charset val="238"/>
    </font>
    <font>
      <b/>
      <sz val="10"/>
      <color rgb="FF000000"/>
      <name val="Encode Sans Compressed"/>
      <charset val="238"/>
    </font>
    <font>
      <sz val="10"/>
      <color rgb="FF000000"/>
      <name val="Encode Sans Compressed"/>
      <charset val="238"/>
    </font>
    <font>
      <sz val="10"/>
      <color theme="1"/>
      <name val="Encode Sans Compressed"/>
      <charset val="238"/>
    </font>
    <font>
      <vertAlign val="superscript"/>
      <sz val="10"/>
      <color rgb="FF000000"/>
      <name val="Encode Sans Compressed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 applyProtection="1">
      <alignment horizontal="center" vertical="center" wrapText="1"/>
      <protection locked="0"/>
    </xf>
    <xf numFmtId="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"/>
  <sheetViews>
    <sheetView showZeros="0" tabSelected="1" view="pageBreakPreview" topLeftCell="A25" zoomScaleNormal="100" zoomScaleSheetLayoutView="100" workbookViewId="0">
      <selection activeCell="E31" sqref="E31"/>
    </sheetView>
  </sheetViews>
  <sheetFormatPr defaultRowHeight="14.25" x14ac:dyDescent="0.2"/>
  <cols>
    <col min="1" max="1" width="3.7109375" style="1" customWidth="1"/>
    <col min="2" max="2" width="13.28515625" style="1" customWidth="1"/>
    <col min="3" max="3" width="77" style="1" customWidth="1"/>
    <col min="4" max="4" width="6" style="1" customWidth="1"/>
    <col min="5" max="5" width="5.42578125" style="1" customWidth="1"/>
    <col min="6" max="6" width="11.42578125" style="1" customWidth="1"/>
    <col min="7" max="7" width="17.7109375" style="1" customWidth="1"/>
    <col min="8" max="16384" width="9.140625" style="1"/>
  </cols>
  <sheetData>
    <row r="1" spans="1:7" ht="19.5" x14ac:dyDescent="0.3">
      <c r="A1" s="29"/>
      <c r="B1" s="29"/>
      <c r="C1" s="29"/>
      <c r="D1" s="29"/>
      <c r="E1" s="29"/>
      <c r="F1" s="29"/>
      <c r="G1" s="29"/>
    </row>
    <row r="2" spans="1:7" x14ac:dyDescent="0.2">
      <c r="A2" s="30" t="s">
        <v>23</v>
      </c>
      <c r="B2" s="31"/>
      <c r="C2" s="31"/>
      <c r="D2" s="31"/>
      <c r="E2" s="31"/>
      <c r="F2" s="31"/>
      <c r="G2" s="31"/>
    </row>
    <row r="3" spans="1:7" ht="21.75" customHeight="1" x14ac:dyDescent="0.2">
      <c r="A3" s="32" t="s">
        <v>51</v>
      </c>
      <c r="B3" s="32"/>
      <c r="C3" s="32"/>
      <c r="D3" s="32"/>
      <c r="E3" s="32"/>
      <c r="F3" s="32"/>
      <c r="G3" s="32"/>
    </row>
    <row r="5" spans="1:7" ht="24.95" customHeight="1" x14ac:dyDescent="0.2">
      <c r="A5" s="33" t="s">
        <v>0</v>
      </c>
      <c r="B5" s="34" t="s">
        <v>1</v>
      </c>
      <c r="C5" s="34" t="s">
        <v>2</v>
      </c>
      <c r="D5" s="33" t="s">
        <v>3</v>
      </c>
      <c r="E5" s="33"/>
      <c r="F5" s="2" t="s">
        <v>4</v>
      </c>
      <c r="G5" s="2" t="s">
        <v>6</v>
      </c>
    </row>
    <row r="6" spans="1:7" ht="24.95" customHeight="1" x14ac:dyDescent="0.2">
      <c r="A6" s="33"/>
      <c r="B6" s="34"/>
      <c r="C6" s="34"/>
      <c r="D6" s="3" t="s">
        <v>7</v>
      </c>
      <c r="E6" s="3" t="s">
        <v>8</v>
      </c>
      <c r="F6" s="2" t="s">
        <v>5</v>
      </c>
      <c r="G6" s="2" t="s">
        <v>5</v>
      </c>
    </row>
    <row r="7" spans="1:7" ht="24.95" customHeight="1" x14ac:dyDescent="0.2">
      <c r="A7" s="4" t="s">
        <v>9</v>
      </c>
      <c r="B7" s="4" t="s">
        <v>10</v>
      </c>
      <c r="C7" s="4" t="s">
        <v>11</v>
      </c>
      <c r="D7" s="4" t="s">
        <v>12</v>
      </c>
      <c r="E7" s="4" t="s">
        <v>13</v>
      </c>
      <c r="F7" s="5" t="s">
        <v>14</v>
      </c>
      <c r="G7" s="5" t="s">
        <v>15</v>
      </c>
    </row>
    <row r="8" spans="1:7" ht="24.95" customHeight="1" x14ac:dyDescent="0.2">
      <c r="A8" s="6"/>
      <c r="B8" s="6"/>
      <c r="C8" s="20" t="s">
        <v>16</v>
      </c>
      <c r="D8" s="20"/>
      <c r="E8" s="20"/>
      <c r="F8" s="20"/>
      <c r="G8" s="20"/>
    </row>
    <row r="9" spans="1:7" ht="24.95" customHeight="1" x14ac:dyDescent="0.2">
      <c r="A9" s="4">
        <v>1</v>
      </c>
      <c r="B9" s="4" t="s">
        <v>17</v>
      </c>
      <c r="C9" s="7" t="s">
        <v>24</v>
      </c>
      <c r="D9" s="4" t="s">
        <v>25</v>
      </c>
      <c r="E9" s="4">
        <f>(20+62+50)</f>
        <v>132</v>
      </c>
      <c r="F9" s="16"/>
      <c r="G9" s="8">
        <f>ROUND(F9*E9,2)</f>
        <v>0</v>
      </c>
    </row>
    <row r="10" spans="1:7" ht="24.95" customHeight="1" x14ac:dyDescent="0.2">
      <c r="A10" s="9"/>
      <c r="B10" s="10"/>
      <c r="C10" s="21" t="s">
        <v>18</v>
      </c>
      <c r="D10" s="22"/>
      <c r="E10" s="22"/>
      <c r="F10" s="22"/>
      <c r="G10" s="23"/>
    </row>
    <row r="11" spans="1:7" ht="24.95" customHeight="1" x14ac:dyDescent="0.2">
      <c r="A11" s="4">
        <f>A9+1</f>
        <v>2</v>
      </c>
      <c r="B11" s="11" t="s">
        <v>19</v>
      </c>
      <c r="C11" s="12" t="s">
        <v>27</v>
      </c>
      <c r="D11" s="13" t="s">
        <v>25</v>
      </c>
      <c r="E11" s="13">
        <v>96</v>
      </c>
      <c r="F11" s="17"/>
      <c r="G11" s="8">
        <f t="shared" ref="G11:G17" si="0">ROUND(F11*E11,2)</f>
        <v>0</v>
      </c>
    </row>
    <row r="12" spans="1:7" ht="45" customHeight="1" x14ac:dyDescent="0.2">
      <c r="A12" s="4">
        <f>A11+1</f>
        <v>3</v>
      </c>
      <c r="B12" s="11" t="s">
        <v>19</v>
      </c>
      <c r="C12" s="12" t="s">
        <v>28</v>
      </c>
      <c r="D12" s="13" t="s">
        <v>26</v>
      </c>
      <c r="E12" s="13">
        <v>3.68</v>
      </c>
      <c r="F12" s="17"/>
      <c r="G12" s="8">
        <f t="shared" si="0"/>
        <v>0</v>
      </c>
    </row>
    <row r="13" spans="1:7" ht="45" customHeight="1" x14ac:dyDescent="0.2">
      <c r="A13" s="4">
        <f>A12+1</f>
        <v>4</v>
      </c>
      <c r="B13" s="11" t="s">
        <v>19</v>
      </c>
      <c r="C13" s="12" t="s">
        <v>29</v>
      </c>
      <c r="D13" s="13" t="s">
        <v>26</v>
      </c>
      <c r="E13" s="13">
        <v>3.34</v>
      </c>
      <c r="F13" s="17"/>
      <c r="G13" s="8">
        <f t="shared" si="0"/>
        <v>0</v>
      </c>
    </row>
    <row r="14" spans="1:7" ht="54" customHeight="1" x14ac:dyDescent="0.2">
      <c r="A14" s="4">
        <f>A13+1</f>
        <v>5</v>
      </c>
      <c r="B14" s="11" t="s">
        <v>19</v>
      </c>
      <c r="C14" s="12" t="s">
        <v>30</v>
      </c>
      <c r="D14" s="13" t="s">
        <v>52</v>
      </c>
      <c r="E14" s="13">
        <f>(20+62+50)*0.5</f>
        <v>66</v>
      </c>
      <c r="F14" s="17"/>
      <c r="G14" s="8">
        <f t="shared" si="0"/>
        <v>0</v>
      </c>
    </row>
    <row r="15" spans="1:7" ht="30" customHeight="1" x14ac:dyDescent="0.2">
      <c r="A15" s="4">
        <f>A14+1</f>
        <v>6</v>
      </c>
      <c r="B15" s="11" t="s">
        <v>19</v>
      </c>
      <c r="C15" s="12" t="s">
        <v>47</v>
      </c>
      <c r="D15" s="13" t="s">
        <v>52</v>
      </c>
      <c r="E15" s="13">
        <v>124.5</v>
      </c>
      <c r="F15" s="17"/>
      <c r="G15" s="8">
        <f t="shared" si="0"/>
        <v>0</v>
      </c>
    </row>
    <row r="16" spans="1:7" ht="42" customHeight="1" x14ac:dyDescent="0.2">
      <c r="A16" s="4">
        <f>A15+1</f>
        <v>7</v>
      </c>
      <c r="B16" s="11" t="s">
        <v>19</v>
      </c>
      <c r="C16" s="12" t="s">
        <v>50</v>
      </c>
      <c r="D16" s="13" t="s">
        <v>52</v>
      </c>
      <c r="E16" s="13">
        <v>267</v>
      </c>
      <c r="F16" s="17"/>
      <c r="G16" s="8">
        <f t="shared" si="0"/>
        <v>0</v>
      </c>
    </row>
    <row r="17" spans="1:7" ht="28.5" customHeight="1" x14ac:dyDescent="0.2">
      <c r="A17" s="4">
        <v>8</v>
      </c>
      <c r="B17" s="11" t="s">
        <v>19</v>
      </c>
      <c r="C17" s="14" t="s">
        <v>48</v>
      </c>
      <c r="D17" s="13" t="s">
        <v>49</v>
      </c>
      <c r="E17" s="13">
        <v>2</v>
      </c>
      <c r="F17" s="18"/>
      <c r="G17" s="8">
        <f t="shared" si="0"/>
        <v>0</v>
      </c>
    </row>
    <row r="18" spans="1:7" ht="24.95" customHeight="1" x14ac:dyDescent="0.2">
      <c r="A18" s="13"/>
      <c r="B18" s="11"/>
      <c r="C18" s="24" t="s">
        <v>31</v>
      </c>
      <c r="D18" s="25"/>
      <c r="E18" s="25"/>
      <c r="F18" s="25"/>
      <c r="G18" s="26"/>
    </row>
    <row r="19" spans="1:7" ht="24.95" customHeight="1" x14ac:dyDescent="0.2">
      <c r="A19" s="13">
        <f>A16+1</f>
        <v>8</v>
      </c>
      <c r="B19" s="11" t="s">
        <v>32</v>
      </c>
      <c r="C19" s="12" t="s">
        <v>42</v>
      </c>
      <c r="D19" s="13" t="s">
        <v>37</v>
      </c>
      <c r="E19" s="13">
        <f>(5*2)*2</f>
        <v>20</v>
      </c>
      <c r="F19" s="17"/>
      <c r="G19" s="8">
        <f t="shared" ref="G19:G26" si="1">ROUND(F19*E19,2)</f>
        <v>0</v>
      </c>
    </row>
    <row r="20" spans="1:7" ht="24.95" customHeight="1" x14ac:dyDescent="0.2">
      <c r="A20" s="13">
        <f t="shared" ref="A20:A26" si="2">A19+1</f>
        <v>9</v>
      </c>
      <c r="B20" s="11" t="s">
        <v>32</v>
      </c>
      <c r="C20" s="12" t="s">
        <v>38</v>
      </c>
      <c r="D20" s="13" t="s">
        <v>25</v>
      </c>
      <c r="E20" s="13">
        <f>7+7</f>
        <v>14</v>
      </c>
      <c r="F20" s="17"/>
      <c r="G20" s="8">
        <f t="shared" si="1"/>
        <v>0</v>
      </c>
    </row>
    <row r="21" spans="1:7" ht="24.95" customHeight="1" x14ac:dyDescent="0.2">
      <c r="A21" s="13">
        <f t="shared" si="2"/>
        <v>10</v>
      </c>
      <c r="B21" s="11" t="s">
        <v>32</v>
      </c>
      <c r="C21" s="12" t="s">
        <v>39</v>
      </c>
      <c r="D21" s="13" t="s">
        <v>25</v>
      </c>
      <c r="E21" s="13">
        <f>5+2+2+2+2+2+2+5</f>
        <v>22</v>
      </c>
      <c r="F21" s="17"/>
      <c r="G21" s="8">
        <f t="shared" si="1"/>
        <v>0</v>
      </c>
    </row>
    <row r="22" spans="1:7" ht="24.95" customHeight="1" x14ac:dyDescent="0.2">
      <c r="A22" s="13">
        <f t="shared" si="2"/>
        <v>11</v>
      </c>
      <c r="B22" s="11" t="s">
        <v>33</v>
      </c>
      <c r="C22" s="12" t="s">
        <v>43</v>
      </c>
      <c r="D22" s="13" t="s">
        <v>37</v>
      </c>
      <c r="E22" s="13">
        <f>E19</f>
        <v>20</v>
      </c>
      <c r="F22" s="17"/>
      <c r="G22" s="8">
        <f t="shared" si="1"/>
        <v>0</v>
      </c>
    </row>
    <row r="23" spans="1:7" ht="24.95" customHeight="1" x14ac:dyDescent="0.2">
      <c r="A23" s="13">
        <f t="shared" si="2"/>
        <v>12</v>
      </c>
      <c r="B23" s="11" t="s">
        <v>34</v>
      </c>
      <c r="C23" s="12" t="s">
        <v>44</v>
      </c>
      <c r="D23" s="13" t="s">
        <v>37</v>
      </c>
      <c r="E23" s="13">
        <f>E22</f>
        <v>20</v>
      </c>
      <c r="F23" s="17"/>
      <c r="G23" s="8">
        <f t="shared" si="1"/>
        <v>0</v>
      </c>
    </row>
    <row r="24" spans="1:7" ht="24.95" customHeight="1" x14ac:dyDescent="0.2">
      <c r="A24" s="13">
        <f t="shared" si="2"/>
        <v>13</v>
      </c>
      <c r="B24" s="11" t="s">
        <v>35</v>
      </c>
      <c r="C24" s="12" t="s">
        <v>40</v>
      </c>
      <c r="D24" s="13" t="s">
        <v>37</v>
      </c>
      <c r="E24" s="13">
        <f>20*6+50*6*0.5</f>
        <v>270</v>
      </c>
      <c r="F24" s="17"/>
      <c r="G24" s="8">
        <f t="shared" si="1"/>
        <v>0</v>
      </c>
    </row>
    <row r="25" spans="1:7" ht="24.95" customHeight="1" x14ac:dyDescent="0.2">
      <c r="A25" s="13">
        <f t="shared" si="2"/>
        <v>14</v>
      </c>
      <c r="B25" s="5" t="s">
        <v>36</v>
      </c>
      <c r="C25" s="15" t="s">
        <v>45</v>
      </c>
      <c r="D25" s="4" t="s">
        <v>25</v>
      </c>
      <c r="E25" s="4">
        <f>E21</f>
        <v>22</v>
      </c>
      <c r="F25" s="16"/>
      <c r="G25" s="8">
        <f t="shared" si="1"/>
        <v>0</v>
      </c>
    </row>
    <row r="26" spans="1:7" x14ac:dyDescent="0.2">
      <c r="A26" s="13">
        <f t="shared" si="2"/>
        <v>15</v>
      </c>
      <c r="B26" s="5" t="s">
        <v>41</v>
      </c>
      <c r="C26" s="15" t="s">
        <v>46</v>
      </c>
      <c r="D26" s="4" t="s">
        <v>25</v>
      </c>
      <c r="E26" s="4">
        <f>E20</f>
        <v>14</v>
      </c>
      <c r="F26" s="16"/>
      <c r="G26" s="8">
        <f t="shared" si="1"/>
        <v>0</v>
      </c>
    </row>
    <row r="27" spans="1:7" ht="24.95" customHeight="1" x14ac:dyDescent="0.2">
      <c r="A27" s="13"/>
      <c r="B27" s="11"/>
      <c r="C27" s="24" t="s">
        <v>53</v>
      </c>
      <c r="D27" s="25"/>
      <c r="E27" s="25"/>
      <c r="F27" s="25"/>
      <c r="G27" s="26"/>
    </row>
    <row r="28" spans="1:7" ht="38.25" x14ac:dyDescent="0.2">
      <c r="A28" s="13">
        <v>16</v>
      </c>
      <c r="B28" s="11"/>
      <c r="C28" s="12" t="s">
        <v>54</v>
      </c>
      <c r="D28" s="13" t="s">
        <v>37</v>
      </c>
      <c r="E28" s="13">
        <v>30</v>
      </c>
      <c r="F28" s="17"/>
      <c r="G28" s="8">
        <f t="shared" ref="G28" si="3">ROUND(F28*E28,2)</f>
        <v>0</v>
      </c>
    </row>
    <row r="29" spans="1:7" ht="24.95" customHeight="1" x14ac:dyDescent="0.2">
      <c r="A29" s="13"/>
      <c r="B29" s="11"/>
      <c r="C29" s="24" t="s">
        <v>55</v>
      </c>
      <c r="D29" s="25"/>
      <c r="E29" s="25"/>
      <c r="F29" s="25"/>
      <c r="G29" s="26"/>
    </row>
    <row r="30" spans="1:7" x14ac:dyDescent="0.2">
      <c r="A30" s="13">
        <v>17</v>
      </c>
      <c r="B30" s="11"/>
      <c r="C30" s="12" t="s">
        <v>56</v>
      </c>
      <c r="D30" s="13" t="s">
        <v>25</v>
      </c>
      <c r="E30" s="13">
        <v>25</v>
      </c>
      <c r="F30" s="17"/>
      <c r="G30" s="8">
        <f t="shared" ref="G30" si="4">ROUND(F30*E30,2)</f>
        <v>0</v>
      </c>
    </row>
    <row r="31" spans="1:7" ht="25.5" x14ac:dyDescent="0.2">
      <c r="A31" s="13">
        <v>18</v>
      </c>
      <c r="B31" s="11"/>
      <c r="C31" s="12" t="s">
        <v>57</v>
      </c>
      <c r="D31" s="13" t="s">
        <v>58</v>
      </c>
      <c r="E31" s="13">
        <v>2</v>
      </c>
      <c r="F31" s="17"/>
      <c r="G31" s="8">
        <f t="shared" ref="G31" si="5">ROUND(F31*E31,2)</f>
        <v>0</v>
      </c>
    </row>
    <row r="32" spans="1:7" x14ac:dyDescent="0.2">
      <c r="A32" s="13">
        <v>19</v>
      </c>
      <c r="B32" s="11"/>
      <c r="C32" s="12" t="s">
        <v>59</v>
      </c>
      <c r="D32" s="13" t="s">
        <v>49</v>
      </c>
      <c r="E32" s="13">
        <v>1</v>
      </c>
      <c r="F32" s="17"/>
      <c r="G32" s="8">
        <f t="shared" ref="G32" si="6">ROUND(F32*E32,2)</f>
        <v>0</v>
      </c>
    </row>
    <row r="33" spans="1:7" ht="24.95" customHeight="1" x14ac:dyDescent="0.2">
      <c r="A33" s="27" t="s">
        <v>20</v>
      </c>
      <c r="B33" s="27"/>
      <c r="C33" s="27"/>
      <c r="D33" s="27"/>
      <c r="E33" s="27"/>
      <c r="F33" s="27"/>
      <c r="G33" s="8">
        <f>SUM(G9,G11:G17,G19:G26,G28:G32)</f>
        <v>0</v>
      </c>
    </row>
    <row r="34" spans="1:7" ht="24.95" customHeight="1" x14ac:dyDescent="0.2">
      <c r="A34" s="28" t="s">
        <v>21</v>
      </c>
      <c r="B34" s="28"/>
      <c r="C34" s="28"/>
      <c r="D34" s="28"/>
      <c r="E34" s="28"/>
      <c r="F34" s="28"/>
      <c r="G34" s="8">
        <f>0.23*G33</f>
        <v>0</v>
      </c>
    </row>
    <row r="35" spans="1:7" ht="24.95" customHeight="1" x14ac:dyDescent="0.2">
      <c r="A35" s="28" t="s">
        <v>22</v>
      </c>
      <c r="B35" s="28"/>
      <c r="C35" s="28"/>
      <c r="D35" s="28"/>
      <c r="E35" s="28"/>
      <c r="F35" s="28"/>
      <c r="G35" s="8">
        <f>G33+G34</f>
        <v>0</v>
      </c>
    </row>
    <row r="36" spans="1:7" ht="24.95" customHeight="1" x14ac:dyDescent="0.2"/>
    <row r="37" spans="1:7" ht="24.95" customHeight="1" x14ac:dyDescent="0.2">
      <c r="A37" s="19"/>
      <c r="B37" s="19"/>
      <c r="C37" s="19"/>
    </row>
    <row r="38" spans="1:7" ht="24.95" customHeight="1" x14ac:dyDescent="0.2"/>
    <row r="39" spans="1:7" ht="24.95" customHeight="1" x14ac:dyDescent="0.2"/>
    <row r="40" spans="1:7" ht="24.95" customHeight="1" x14ac:dyDescent="0.2"/>
    <row r="41" spans="1:7" ht="24.95" customHeight="1" x14ac:dyDescent="0.2"/>
    <row r="42" spans="1:7" ht="24.95" customHeight="1" x14ac:dyDescent="0.2"/>
    <row r="43" spans="1:7" ht="24.95" customHeight="1" x14ac:dyDescent="0.2"/>
    <row r="44" spans="1:7" ht="24.95" customHeight="1" x14ac:dyDescent="0.2"/>
    <row r="45" spans="1:7" ht="24.95" customHeight="1" x14ac:dyDescent="0.2"/>
    <row r="46" spans="1:7" ht="24.95" customHeight="1" x14ac:dyDescent="0.2"/>
    <row r="47" spans="1:7" ht="24.95" customHeight="1" x14ac:dyDescent="0.2"/>
    <row r="48" spans="1:7" ht="24.95" customHeight="1" x14ac:dyDescent="0.2"/>
    <row r="49" ht="24.95" customHeight="1" x14ac:dyDescent="0.2"/>
    <row r="50" ht="24.95" customHeight="1" x14ac:dyDescent="0.2"/>
    <row r="51" ht="24.95" customHeight="1" x14ac:dyDescent="0.2"/>
    <row r="52" ht="24.95" customHeight="1" x14ac:dyDescent="0.2"/>
    <row r="53" ht="24.95" customHeight="1" x14ac:dyDescent="0.2"/>
    <row r="54" ht="24.95" customHeight="1" x14ac:dyDescent="0.2"/>
    <row r="55" ht="24.95" customHeight="1" x14ac:dyDescent="0.2"/>
    <row r="56" ht="24.95" customHeight="1" x14ac:dyDescent="0.2"/>
    <row r="57" ht="24.95" customHeight="1" x14ac:dyDescent="0.2"/>
    <row r="58" ht="24.95" customHeight="1" x14ac:dyDescent="0.2"/>
    <row r="59" ht="24.95" customHeight="1" x14ac:dyDescent="0.2"/>
    <row r="60" ht="24.95" customHeight="1" x14ac:dyDescent="0.2"/>
    <row r="61" ht="24.95" customHeight="1" x14ac:dyDescent="0.2"/>
    <row r="62" ht="24.95" customHeight="1" x14ac:dyDescent="0.2"/>
    <row r="63" ht="24.95" customHeight="1" x14ac:dyDescent="0.2"/>
    <row r="64" ht="24.95" customHeight="1" x14ac:dyDescent="0.2"/>
    <row r="65" ht="24.95" customHeight="1" x14ac:dyDescent="0.2"/>
    <row r="66" ht="24.95" customHeight="1" x14ac:dyDescent="0.2"/>
    <row r="67" ht="24.95" customHeight="1" x14ac:dyDescent="0.2"/>
    <row r="68" ht="24.95" customHeight="1" x14ac:dyDescent="0.2"/>
    <row r="69" ht="24.95" customHeight="1" x14ac:dyDescent="0.2"/>
    <row r="70" ht="24.95" customHeight="1" x14ac:dyDescent="0.2"/>
    <row r="71" ht="24.95" customHeight="1" x14ac:dyDescent="0.2"/>
    <row r="72" ht="24.95" customHeight="1" x14ac:dyDescent="0.2"/>
    <row r="73" ht="24.95" customHeight="1" x14ac:dyDescent="0.2"/>
    <row r="74" ht="24.95" customHeight="1" x14ac:dyDescent="0.2"/>
    <row r="75" ht="24.95" customHeight="1" x14ac:dyDescent="0.2"/>
    <row r="76" ht="24.95" customHeight="1" x14ac:dyDescent="0.2"/>
    <row r="77" ht="24.95" customHeight="1" x14ac:dyDescent="0.2"/>
    <row r="78" ht="24.95" customHeight="1" x14ac:dyDescent="0.2"/>
    <row r="79" ht="24.95" customHeight="1" x14ac:dyDescent="0.2"/>
    <row r="80" ht="24.95" customHeight="1" x14ac:dyDescent="0.2"/>
    <row r="81" ht="24.95" customHeight="1" x14ac:dyDescent="0.2"/>
    <row r="82" ht="24.95" customHeight="1" x14ac:dyDescent="0.2"/>
    <row r="83" ht="24.95" customHeight="1" x14ac:dyDescent="0.2"/>
    <row r="84" ht="24.95" customHeight="1" x14ac:dyDescent="0.2"/>
    <row r="85" ht="24.95" customHeight="1" x14ac:dyDescent="0.2"/>
    <row r="86" ht="24.95" customHeight="1" x14ac:dyDescent="0.2"/>
    <row r="87" ht="24.95" customHeight="1" x14ac:dyDescent="0.2"/>
    <row r="88" ht="24.95" customHeight="1" x14ac:dyDescent="0.2"/>
    <row r="89" ht="24.95" customHeight="1" x14ac:dyDescent="0.2"/>
    <row r="90" ht="24.95" customHeight="1" x14ac:dyDescent="0.2"/>
    <row r="91" ht="24.95" customHeight="1" x14ac:dyDescent="0.2"/>
    <row r="92" ht="24.95" customHeight="1" x14ac:dyDescent="0.2"/>
    <row r="93" ht="24.95" customHeight="1" x14ac:dyDescent="0.2"/>
    <row r="94" ht="24.95" customHeight="1" x14ac:dyDescent="0.2"/>
    <row r="95" ht="24.95" customHeight="1" x14ac:dyDescent="0.2"/>
    <row r="96" ht="24.95" customHeight="1" x14ac:dyDescent="0.2"/>
    <row r="97" ht="24.95" customHeight="1" x14ac:dyDescent="0.2"/>
    <row r="98" ht="24.95" customHeight="1" x14ac:dyDescent="0.2"/>
    <row r="99" ht="24.95" customHeight="1" x14ac:dyDescent="0.2"/>
    <row r="100" ht="24.95" customHeight="1" x14ac:dyDescent="0.2"/>
    <row r="101" ht="24.95" customHeight="1" x14ac:dyDescent="0.2"/>
    <row r="102" ht="24.95" customHeight="1" x14ac:dyDescent="0.2"/>
    <row r="103" ht="24.95" customHeight="1" x14ac:dyDescent="0.2"/>
    <row r="104" ht="24.95" customHeight="1" x14ac:dyDescent="0.2"/>
    <row r="105" ht="24.95" customHeight="1" x14ac:dyDescent="0.2"/>
    <row r="106" ht="24.95" customHeight="1" x14ac:dyDescent="0.2"/>
    <row r="107" ht="24.95" customHeight="1" x14ac:dyDescent="0.2"/>
    <row r="108" ht="24.95" customHeight="1" x14ac:dyDescent="0.2"/>
    <row r="109" ht="24.95" customHeight="1" x14ac:dyDescent="0.2"/>
    <row r="110" ht="24.95" customHeight="1" x14ac:dyDescent="0.2"/>
    <row r="111" ht="24.95" customHeight="1" x14ac:dyDescent="0.2"/>
    <row r="112" ht="24.95" customHeight="1" x14ac:dyDescent="0.2"/>
    <row r="113" ht="24.95" customHeight="1" x14ac:dyDescent="0.2"/>
    <row r="114" ht="24.95" customHeight="1" x14ac:dyDescent="0.2"/>
    <row r="115" ht="24.95" customHeight="1" x14ac:dyDescent="0.2"/>
    <row r="116" ht="24.95" customHeight="1" x14ac:dyDescent="0.2"/>
    <row r="117" ht="24.95" customHeight="1" x14ac:dyDescent="0.2"/>
    <row r="118" ht="24.95" customHeight="1" x14ac:dyDescent="0.2"/>
    <row r="119" ht="24.95" customHeight="1" x14ac:dyDescent="0.2"/>
    <row r="120" ht="24.95" customHeight="1" x14ac:dyDescent="0.2"/>
    <row r="121" ht="24.95" customHeight="1" x14ac:dyDescent="0.2"/>
    <row r="122" ht="24.95" customHeight="1" x14ac:dyDescent="0.2"/>
    <row r="123" ht="24.95" customHeight="1" x14ac:dyDescent="0.2"/>
    <row r="124" ht="24.95" customHeight="1" x14ac:dyDescent="0.2"/>
    <row r="125" ht="24.95" customHeight="1" x14ac:dyDescent="0.2"/>
    <row r="126" ht="24.95" customHeight="1" x14ac:dyDescent="0.2"/>
    <row r="127" ht="24.95" customHeight="1" x14ac:dyDescent="0.2"/>
    <row r="128" ht="24.95" customHeight="1" x14ac:dyDescent="0.2"/>
    <row r="129" ht="24.95" customHeight="1" x14ac:dyDescent="0.2"/>
    <row r="130" ht="24.95" customHeight="1" x14ac:dyDescent="0.2"/>
    <row r="131" ht="24.95" customHeight="1" x14ac:dyDescent="0.2"/>
    <row r="132" ht="24.95" customHeight="1" x14ac:dyDescent="0.2"/>
    <row r="133" ht="24.95" customHeight="1" x14ac:dyDescent="0.2"/>
    <row r="134" ht="24.95" customHeight="1" x14ac:dyDescent="0.2"/>
    <row r="135" ht="24.95" customHeight="1" x14ac:dyDescent="0.2"/>
    <row r="136" ht="24.95" customHeight="1" x14ac:dyDescent="0.2"/>
    <row r="137" ht="24.95" customHeight="1" x14ac:dyDescent="0.2"/>
    <row r="138" ht="24.95" customHeight="1" x14ac:dyDescent="0.2"/>
    <row r="139" ht="24.95" customHeight="1" x14ac:dyDescent="0.2"/>
  </sheetData>
  <sheetProtection algorithmName="SHA-512" hashValue="SaihPeEQn3a9BcB+Qqd082JlJC3Dn/58jfnjY+cM6jRq2CAZFR/5Hvn3wfJvKVv75hr2sPOj4wbg3zgE2F5c5Q==" saltValue="X/FpMITKl03zSAC8baSebg==" spinCount="100000" sheet="1" objects="1" scenarios="1"/>
  <mergeCells count="16">
    <mergeCell ref="A1:G1"/>
    <mergeCell ref="A2:G2"/>
    <mergeCell ref="A3:G3"/>
    <mergeCell ref="A5:A6"/>
    <mergeCell ref="B5:B6"/>
    <mergeCell ref="C5:C6"/>
    <mergeCell ref="D5:E5"/>
    <mergeCell ref="A37:C37"/>
    <mergeCell ref="C8:G8"/>
    <mergeCell ref="C10:G10"/>
    <mergeCell ref="C18:G18"/>
    <mergeCell ref="A33:F33"/>
    <mergeCell ref="A34:F34"/>
    <mergeCell ref="A35:F35"/>
    <mergeCell ref="C27:G27"/>
    <mergeCell ref="C29:G29"/>
  </mergeCells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TER</vt:lpstr>
      <vt:lpstr>TER!_Toc328382553</vt:lpstr>
      <vt:lpstr>TER!Obszar_wydruku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grzegorz_szczepaniak</cp:lastModifiedBy>
  <cp:lastPrinted>2020-07-24T09:47:53Z</cp:lastPrinted>
  <dcterms:created xsi:type="dcterms:W3CDTF">2016-02-10T08:43:21Z</dcterms:created>
  <dcterms:modified xsi:type="dcterms:W3CDTF">2020-07-24T09:48:03Z</dcterms:modified>
</cp:coreProperties>
</file>