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Pszczyna\Projekt 2023\"/>
    </mc:Choice>
  </mc:AlternateContent>
  <xr:revisionPtr revIDLastSave="0" documentId="13_ncr:1_{B1CFDBB2-0324-49F6-8FE7-4F5EBC786A6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B321" hidden="1">'Zestawienie szczegółowe'!$A$1:$AB$47</definedName>
    <definedName name="_xlcn.WorksheetConnection_ZestawienieszczegółoweA1AF331" hidden="1">'Zestawienie szczegółowe'!$A$1:$AF$47</definedName>
  </definedNames>
  <calcPr calcId="191029"/>
  <pivotCaches>
    <pivotCache cacheId="29" r:id="rId5"/>
    <pivotCache cacheId="30" r:id="rId6"/>
    <pivotCache cacheId="3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33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" i="1" l="1"/>
  <c r="AO2" i="1" s="1"/>
  <c r="AI2" i="1"/>
  <c r="AJ2" i="1"/>
  <c r="AK2" i="1"/>
  <c r="AL2" i="1"/>
  <c r="AM2" i="1"/>
  <c r="AN2" i="1"/>
  <c r="AU2" i="1" s="1"/>
  <c r="AP2" i="1"/>
  <c r="AQ2" i="1"/>
  <c r="AR2" i="1"/>
  <c r="AS2" i="1"/>
  <c r="AT2" i="1"/>
  <c r="AI3" i="1"/>
  <c r="AP3" i="1" s="1"/>
  <c r="AI4" i="1"/>
  <c r="AI5" i="1"/>
  <c r="AP5" i="1" s="1"/>
  <c r="AI6" i="1"/>
  <c r="AP6" i="1" s="1"/>
  <c r="AI7" i="1"/>
  <c r="AP7" i="1" s="1"/>
  <c r="AI8" i="1"/>
  <c r="AP8" i="1" s="1"/>
  <c r="AI9" i="1"/>
  <c r="AP9" i="1" s="1"/>
  <c r="AI10" i="1"/>
  <c r="AP10" i="1" s="1"/>
  <c r="AI11" i="1"/>
  <c r="AP11" i="1" s="1"/>
  <c r="AI12" i="1"/>
  <c r="AP12" i="1" s="1"/>
  <c r="AI13" i="1"/>
  <c r="AI14" i="1"/>
  <c r="AP14" i="1" s="1"/>
  <c r="AI15" i="1"/>
  <c r="AP15" i="1" s="1"/>
  <c r="AI16" i="1"/>
  <c r="AP16" i="1" s="1"/>
  <c r="AI17" i="1"/>
  <c r="AP17" i="1" s="1"/>
  <c r="AI18" i="1"/>
  <c r="AP18" i="1" s="1"/>
  <c r="AI19" i="1"/>
  <c r="AP19" i="1" s="1"/>
  <c r="AI20" i="1"/>
  <c r="AI21" i="1"/>
  <c r="AP21" i="1" s="1"/>
  <c r="AI22" i="1"/>
  <c r="AP22" i="1" s="1"/>
  <c r="AI23" i="1"/>
  <c r="AP23" i="1" s="1"/>
  <c r="AI24" i="1"/>
  <c r="AP24" i="1" s="1"/>
  <c r="AI25" i="1"/>
  <c r="AP25" i="1" s="1"/>
  <c r="AI26" i="1"/>
  <c r="AP26" i="1" s="1"/>
  <c r="AI27" i="1"/>
  <c r="AP27" i="1" s="1"/>
  <c r="AI28" i="1"/>
  <c r="AI29" i="1"/>
  <c r="AI30" i="1"/>
  <c r="AP30" i="1" s="1"/>
  <c r="AI31" i="1"/>
  <c r="AP31" i="1" s="1"/>
  <c r="AI32" i="1"/>
  <c r="AP32" i="1" s="1"/>
  <c r="AI33" i="1"/>
  <c r="AP33" i="1" s="1"/>
  <c r="AI34" i="1"/>
  <c r="AP34" i="1" s="1"/>
  <c r="AI35" i="1"/>
  <c r="AP35" i="1" s="1"/>
  <c r="AI36" i="1"/>
  <c r="AP36" i="1" s="1"/>
  <c r="AI37" i="1"/>
  <c r="AI38" i="1"/>
  <c r="AP38" i="1" s="1"/>
  <c r="AI39" i="1"/>
  <c r="AP39" i="1" s="1"/>
  <c r="AI40" i="1"/>
  <c r="AP40" i="1" s="1"/>
  <c r="AI41" i="1"/>
  <c r="AP41" i="1" s="1"/>
  <c r="AI42" i="1"/>
  <c r="AP42" i="1" s="1"/>
  <c r="AI43" i="1"/>
  <c r="AP43" i="1" s="1"/>
  <c r="AI44" i="1"/>
  <c r="AI45" i="1"/>
  <c r="AI46" i="1"/>
  <c r="AP46" i="1" s="1"/>
  <c r="AI47" i="1"/>
  <c r="AH3" i="1"/>
  <c r="AO3" i="1" s="1"/>
  <c r="AJ3" i="1"/>
  <c r="AQ3" i="1" s="1"/>
  <c r="AK3" i="1"/>
  <c r="AR3" i="1" s="1"/>
  <c r="AL3" i="1"/>
  <c r="AS3" i="1" s="1"/>
  <c r="AM3" i="1"/>
  <c r="AT3" i="1" s="1"/>
  <c r="AN3" i="1"/>
  <c r="AU3" i="1" s="1"/>
  <c r="AH4" i="1"/>
  <c r="AO4" i="1" s="1"/>
  <c r="AJ4" i="1"/>
  <c r="AQ4" i="1" s="1"/>
  <c r="AK4" i="1"/>
  <c r="AR4" i="1" s="1"/>
  <c r="AL4" i="1"/>
  <c r="AM4" i="1"/>
  <c r="AT4" i="1" s="1"/>
  <c r="AN4" i="1"/>
  <c r="AU4" i="1" s="1"/>
  <c r="AH5" i="1"/>
  <c r="AO5" i="1" s="1"/>
  <c r="AJ5" i="1"/>
  <c r="AQ5" i="1" s="1"/>
  <c r="AK5" i="1"/>
  <c r="AR5" i="1" s="1"/>
  <c r="AL5" i="1"/>
  <c r="AS5" i="1" s="1"/>
  <c r="AM5" i="1"/>
  <c r="AT5" i="1" s="1"/>
  <c r="AN5" i="1"/>
  <c r="AU5" i="1" s="1"/>
  <c r="AH6" i="1"/>
  <c r="AO6" i="1" s="1"/>
  <c r="AJ6" i="1"/>
  <c r="AQ6" i="1" s="1"/>
  <c r="AK6" i="1"/>
  <c r="AR6" i="1" s="1"/>
  <c r="AL6" i="1"/>
  <c r="AS6" i="1" s="1"/>
  <c r="AM6" i="1"/>
  <c r="AT6" i="1" s="1"/>
  <c r="AN6" i="1"/>
  <c r="AU6" i="1" s="1"/>
  <c r="AH7" i="1"/>
  <c r="AO7" i="1" s="1"/>
  <c r="AJ7" i="1"/>
  <c r="AQ7" i="1" s="1"/>
  <c r="AK7" i="1"/>
  <c r="AR7" i="1" s="1"/>
  <c r="AL7" i="1"/>
  <c r="AS7" i="1" s="1"/>
  <c r="AM7" i="1"/>
  <c r="AT7" i="1" s="1"/>
  <c r="AN7" i="1"/>
  <c r="AU7" i="1" s="1"/>
  <c r="AH8" i="1"/>
  <c r="AO8" i="1" s="1"/>
  <c r="AJ8" i="1"/>
  <c r="AQ8" i="1" s="1"/>
  <c r="AK8" i="1"/>
  <c r="AR8" i="1" s="1"/>
  <c r="AL8" i="1"/>
  <c r="AS8" i="1" s="1"/>
  <c r="AM8" i="1"/>
  <c r="AT8" i="1" s="1"/>
  <c r="AN8" i="1"/>
  <c r="AU8" i="1" s="1"/>
  <c r="AH9" i="1"/>
  <c r="AO9" i="1" s="1"/>
  <c r="AJ9" i="1"/>
  <c r="AQ9" i="1" s="1"/>
  <c r="AK9" i="1"/>
  <c r="AR9" i="1" s="1"/>
  <c r="AL9" i="1"/>
  <c r="AS9" i="1" s="1"/>
  <c r="AM9" i="1"/>
  <c r="AT9" i="1" s="1"/>
  <c r="AN9" i="1"/>
  <c r="AU9" i="1" s="1"/>
  <c r="AH10" i="1"/>
  <c r="AO10" i="1" s="1"/>
  <c r="AJ10" i="1"/>
  <c r="AQ10" i="1" s="1"/>
  <c r="AK10" i="1"/>
  <c r="AR10" i="1" s="1"/>
  <c r="AL10" i="1"/>
  <c r="AS10" i="1" s="1"/>
  <c r="AM10" i="1"/>
  <c r="AN10" i="1"/>
  <c r="AU10" i="1" s="1"/>
  <c r="AH11" i="1"/>
  <c r="AO11" i="1" s="1"/>
  <c r="AJ11" i="1"/>
  <c r="AQ11" i="1" s="1"/>
  <c r="AK11" i="1"/>
  <c r="AR11" i="1" s="1"/>
  <c r="AL11" i="1"/>
  <c r="AS11" i="1" s="1"/>
  <c r="AM11" i="1"/>
  <c r="AT11" i="1" s="1"/>
  <c r="AN11" i="1"/>
  <c r="AU11" i="1" s="1"/>
  <c r="AH12" i="1"/>
  <c r="AO12" i="1" s="1"/>
  <c r="AJ12" i="1"/>
  <c r="AQ12" i="1" s="1"/>
  <c r="AK12" i="1"/>
  <c r="AR12" i="1" s="1"/>
  <c r="AL12" i="1"/>
  <c r="AS12" i="1" s="1"/>
  <c r="AM12" i="1"/>
  <c r="AT12" i="1" s="1"/>
  <c r="AN12" i="1"/>
  <c r="AU12" i="1" s="1"/>
  <c r="AH13" i="1"/>
  <c r="AO13" i="1" s="1"/>
  <c r="AP13" i="1"/>
  <c r="AJ13" i="1"/>
  <c r="AQ13" i="1" s="1"/>
  <c r="AK13" i="1"/>
  <c r="AR13" i="1" s="1"/>
  <c r="AL13" i="1"/>
  <c r="AS13" i="1" s="1"/>
  <c r="AM13" i="1"/>
  <c r="AT13" i="1" s="1"/>
  <c r="AN13" i="1"/>
  <c r="AU13" i="1" s="1"/>
  <c r="AH14" i="1"/>
  <c r="AO14" i="1" s="1"/>
  <c r="AJ14" i="1"/>
  <c r="AQ14" i="1" s="1"/>
  <c r="AK14" i="1"/>
  <c r="AR14" i="1" s="1"/>
  <c r="AL14" i="1"/>
  <c r="AS14" i="1" s="1"/>
  <c r="AM14" i="1"/>
  <c r="AT14" i="1" s="1"/>
  <c r="AN14" i="1"/>
  <c r="AU14" i="1" s="1"/>
  <c r="AH15" i="1"/>
  <c r="AO15" i="1" s="1"/>
  <c r="AJ15" i="1"/>
  <c r="AQ15" i="1" s="1"/>
  <c r="AK15" i="1"/>
  <c r="AR15" i="1" s="1"/>
  <c r="AL15" i="1"/>
  <c r="AS15" i="1" s="1"/>
  <c r="AM15" i="1"/>
  <c r="AT15" i="1" s="1"/>
  <c r="AN15" i="1"/>
  <c r="AU15" i="1" s="1"/>
  <c r="AH16" i="1"/>
  <c r="AO16" i="1" s="1"/>
  <c r="AJ16" i="1"/>
  <c r="AQ16" i="1" s="1"/>
  <c r="AK16" i="1"/>
  <c r="AR16" i="1" s="1"/>
  <c r="AL16" i="1"/>
  <c r="AS16" i="1" s="1"/>
  <c r="AM16" i="1"/>
  <c r="AT16" i="1" s="1"/>
  <c r="AN16" i="1"/>
  <c r="AU16" i="1" s="1"/>
  <c r="AH17" i="1"/>
  <c r="AO17" i="1" s="1"/>
  <c r="AJ17" i="1"/>
  <c r="AQ17" i="1" s="1"/>
  <c r="AK17" i="1"/>
  <c r="AR17" i="1" s="1"/>
  <c r="AL17" i="1"/>
  <c r="AS17" i="1" s="1"/>
  <c r="AM17" i="1"/>
  <c r="AT17" i="1" s="1"/>
  <c r="AN17" i="1"/>
  <c r="AU17" i="1" s="1"/>
  <c r="AH18" i="1"/>
  <c r="AO18" i="1" s="1"/>
  <c r="AJ18" i="1"/>
  <c r="AQ18" i="1" s="1"/>
  <c r="AK18" i="1"/>
  <c r="AR18" i="1" s="1"/>
  <c r="AL18" i="1"/>
  <c r="AS18" i="1" s="1"/>
  <c r="AM18" i="1"/>
  <c r="AT18" i="1" s="1"/>
  <c r="AN18" i="1"/>
  <c r="AU18" i="1" s="1"/>
  <c r="AH19" i="1"/>
  <c r="AO19" i="1" s="1"/>
  <c r="AJ19" i="1"/>
  <c r="AQ19" i="1" s="1"/>
  <c r="AK19" i="1"/>
  <c r="AR19" i="1" s="1"/>
  <c r="AL19" i="1"/>
  <c r="AS19" i="1" s="1"/>
  <c r="AM19" i="1"/>
  <c r="AT19" i="1" s="1"/>
  <c r="AN19" i="1"/>
  <c r="AU19" i="1" s="1"/>
  <c r="AH20" i="1"/>
  <c r="AO20" i="1" s="1"/>
  <c r="AP20" i="1"/>
  <c r="AJ20" i="1"/>
  <c r="AQ20" i="1" s="1"/>
  <c r="AK20" i="1"/>
  <c r="AR20" i="1" s="1"/>
  <c r="AL20" i="1"/>
  <c r="AS20" i="1" s="1"/>
  <c r="AM20" i="1"/>
  <c r="AT20" i="1" s="1"/>
  <c r="AN20" i="1"/>
  <c r="AU20" i="1" s="1"/>
  <c r="AH21" i="1"/>
  <c r="AO21" i="1" s="1"/>
  <c r="AJ21" i="1"/>
  <c r="AQ21" i="1" s="1"/>
  <c r="AK21" i="1"/>
  <c r="AR21" i="1" s="1"/>
  <c r="AL21" i="1"/>
  <c r="AS21" i="1" s="1"/>
  <c r="AM21" i="1"/>
  <c r="AT21" i="1" s="1"/>
  <c r="AN21" i="1"/>
  <c r="AU21" i="1" s="1"/>
  <c r="AH22" i="1"/>
  <c r="AO22" i="1" s="1"/>
  <c r="AJ22" i="1"/>
  <c r="AQ22" i="1" s="1"/>
  <c r="AK22" i="1"/>
  <c r="AR22" i="1" s="1"/>
  <c r="AL22" i="1"/>
  <c r="AS22" i="1" s="1"/>
  <c r="AM22" i="1"/>
  <c r="AT22" i="1" s="1"/>
  <c r="AN22" i="1"/>
  <c r="AU22" i="1" s="1"/>
  <c r="AH23" i="1"/>
  <c r="AO23" i="1" s="1"/>
  <c r="AJ23" i="1"/>
  <c r="AQ23" i="1" s="1"/>
  <c r="AK23" i="1"/>
  <c r="AR23" i="1" s="1"/>
  <c r="AL23" i="1"/>
  <c r="AS23" i="1" s="1"/>
  <c r="AM23" i="1"/>
  <c r="AT23" i="1" s="1"/>
  <c r="AN23" i="1"/>
  <c r="AU23" i="1" s="1"/>
  <c r="AH24" i="1"/>
  <c r="AO24" i="1" s="1"/>
  <c r="AJ24" i="1"/>
  <c r="AQ24" i="1" s="1"/>
  <c r="AK24" i="1"/>
  <c r="AR24" i="1" s="1"/>
  <c r="AL24" i="1"/>
  <c r="AS24" i="1" s="1"/>
  <c r="AM24" i="1"/>
  <c r="AT24" i="1" s="1"/>
  <c r="AN24" i="1"/>
  <c r="AU24" i="1" s="1"/>
  <c r="AH25" i="1"/>
  <c r="AO25" i="1" s="1"/>
  <c r="AJ25" i="1"/>
  <c r="AQ25" i="1" s="1"/>
  <c r="AK25" i="1"/>
  <c r="AR25" i="1" s="1"/>
  <c r="AL25" i="1"/>
  <c r="AS25" i="1" s="1"/>
  <c r="AM25" i="1"/>
  <c r="AT25" i="1" s="1"/>
  <c r="AN25" i="1"/>
  <c r="AU25" i="1" s="1"/>
  <c r="AH26" i="1"/>
  <c r="AO26" i="1" s="1"/>
  <c r="AJ26" i="1"/>
  <c r="AQ26" i="1" s="1"/>
  <c r="AK26" i="1"/>
  <c r="AR26" i="1" s="1"/>
  <c r="AL26" i="1"/>
  <c r="AS26" i="1" s="1"/>
  <c r="AM26" i="1"/>
  <c r="AT26" i="1" s="1"/>
  <c r="AN26" i="1"/>
  <c r="AU26" i="1" s="1"/>
  <c r="AH27" i="1"/>
  <c r="AO27" i="1" s="1"/>
  <c r="AJ27" i="1"/>
  <c r="AQ27" i="1" s="1"/>
  <c r="AK27" i="1"/>
  <c r="AR27" i="1" s="1"/>
  <c r="AL27" i="1"/>
  <c r="AS27" i="1" s="1"/>
  <c r="AM27" i="1"/>
  <c r="AT27" i="1" s="1"/>
  <c r="AN27" i="1"/>
  <c r="AU27" i="1" s="1"/>
  <c r="AH28" i="1"/>
  <c r="AO28" i="1" s="1"/>
  <c r="AP28" i="1"/>
  <c r="AJ28" i="1"/>
  <c r="AQ28" i="1" s="1"/>
  <c r="AK28" i="1"/>
  <c r="AR28" i="1" s="1"/>
  <c r="AL28" i="1"/>
  <c r="AS28" i="1" s="1"/>
  <c r="AM28" i="1"/>
  <c r="AT28" i="1" s="1"/>
  <c r="AN28" i="1"/>
  <c r="AU28" i="1" s="1"/>
  <c r="AH29" i="1"/>
  <c r="AO29" i="1" s="1"/>
  <c r="AP29" i="1"/>
  <c r="AJ29" i="1"/>
  <c r="AQ29" i="1" s="1"/>
  <c r="AK29" i="1"/>
  <c r="AR29" i="1" s="1"/>
  <c r="AL29" i="1"/>
  <c r="AS29" i="1" s="1"/>
  <c r="AM29" i="1"/>
  <c r="AT29" i="1" s="1"/>
  <c r="AN29" i="1"/>
  <c r="AU29" i="1" s="1"/>
  <c r="AH30" i="1"/>
  <c r="AO30" i="1" s="1"/>
  <c r="AJ30" i="1"/>
  <c r="AQ30" i="1" s="1"/>
  <c r="AK30" i="1"/>
  <c r="AR30" i="1" s="1"/>
  <c r="AL30" i="1"/>
  <c r="AS30" i="1" s="1"/>
  <c r="AM30" i="1"/>
  <c r="AT30" i="1" s="1"/>
  <c r="AN30" i="1"/>
  <c r="AU30" i="1" s="1"/>
  <c r="AH31" i="1"/>
  <c r="AO31" i="1" s="1"/>
  <c r="AJ31" i="1"/>
  <c r="AQ31" i="1" s="1"/>
  <c r="AK31" i="1"/>
  <c r="AR31" i="1" s="1"/>
  <c r="AL31" i="1"/>
  <c r="AS31" i="1" s="1"/>
  <c r="AM31" i="1"/>
  <c r="AT31" i="1" s="1"/>
  <c r="AN31" i="1"/>
  <c r="AU31" i="1" s="1"/>
  <c r="AH32" i="1"/>
  <c r="AO32" i="1" s="1"/>
  <c r="AJ32" i="1"/>
  <c r="AQ32" i="1" s="1"/>
  <c r="AK32" i="1"/>
  <c r="AR32" i="1" s="1"/>
  <c r="AL32" i="1"/>
  <c r="AS32" i="1" s="1"/>
  <c r="AM32" i="1"/>
  <c r="AT32" i="1" s="1"/>
  <c r="AN32" i="1"/>
  <c r="AU32" i="1" s="1"/>
  <c r="AH33" i="1"/>
  <c r="AO33" i="1" s="1"/>
  <c r="AJ33" i="1"/>
  <c r="AQ33" i="1" s="1"/>
  <c r="AK33" i="1"/>
  <c r="AR33" i="1" s="1"/>
  <c r="AL33" i="1"/>
  <c r="AS33" i="1" s="1"/>
  <c r="AM33" i="1"/>
  <c r="AT33" i="1" s="1"/>
  <c r="AN33" i="1"/>
  <c r="AU33" i="1" s="1"/>
  <c r="AH34" i="1"/>
  <c r="AO34" i="1" s="1"/>
  <c r="AJ34" i="1"/>
  <c r="AQ34" i="1" s="1"/>
  <c r="AK34" i="1"/>
  <c r="AR34" i="1" s="1"/>
  <c r="AL34" i="1"/>
  <c r="AS34" i="1" s="1"/>
  <c r="AM34" i="1"/>
  <c r="AT34" i="1" s="1"/>
  <c r="AN34" i="1"/>
  <c r="AU34" i="1" s="1"/>
  <c r="AH35" i="1"/>
  <c r="AO35" i="1" s="1"/>
  <c r="AJ35" i="1"/>
  <c r="AQ35" i="1" s="1"/>
  <c r="AK35" i="1"/>
  <c r="AR35" i="1" s="1"/>
  <c r="AL35" i="1"/>
  <c r="AS35" i="1" s="1"/>
  <c r="AM35" i="1"/>
  <c r="AT35" i="1" s="1"/>
  <c r="AN35" i="1"/>
  <c r="AU35" i="1" s="1"/>
  <c r="AH36" i="1"/>
  <c r="AO36" i="1" s="1"/>
  <c r="AJ36" i="1"/>
  <c r="AQ36" i="1" s="1"/>
  <c r="AK36" i="1"/>
  <c r="AR36" i="1" s="1"/>
  <c r="AL36" i="1"/>
  <c r="AS36" i="1" s="1"/>
  <c r="AM36" i="1"/>
  <c r="AT36" i="1" s="1"/>
  <c r="AN36" i="1"/>
  <c r="AU36" i="1" s="1"/>
  <c r="AH37" i="1"/>
  <c r="AO37" i="1" s="1"/>
  <c r="AP37" i="1"/>
  <c r="AJ37" i="1"/>
  <c r="AQ37" i="1" s="1"/>
  <c r="AK37" i="1"/>
  <c r="AR37" i="1" s="1"/>
  <c r="AL37" i="1"/>
  <c r="AS37" i="1" s="1"/>
  <c r="AM37" i="1"/>
  <c r="AT37" i="1" s="1"/>
  <c r="AN37" i="1"/>
  <c r="AU37" i="1" s="1"/>
  <c r="AH38" i="1"/>
  <c r="AO38" i="1" s="1"/>
  <c r="AJ38" i="1"/>
  <c r="AQ38" i="1" s="1"/>
  <c r="AK38" i="1"/>
  <c r="AR38" i="1" s="1"/>
  <c r="AL38" i="1"/>
  <c r="AS38" i="1" s="1"/>
  <c r="AM38" i="1"/>
  <c r="AT38" i="1" s="1"/>
  <c r="AN38" i="1"/>
  <c r="AU38" i="1" s="1"/>
  <c r="AH39" i="1"/>
  <c r="AO39" i="1" s="1"/>
  <c r="AJ39" i="1"/>
  <c r="AQ39" i="1" s="1"/>
  <c r="AK39" i="1"/>
  <c r="AR39" i="1" s="1"/>
  <c r="AL39" i="1"/>
  <c r="AS39" i="1" s="1"/>
  <c r="AM39" i="1"/>
  <c r="AT39" i="1" s="1"/>
  <c r="AN39" i="1"/>
  <c r="AU39" i="1" s="1"/>
  <c r="AH40" i="1"/>
  <c r="AO40" i="1" s="1"/>
  <c r="AJ40" i="1"/>
  <c r="AQ40" i="1" s="1"/>
  <c r="AK40" i="1"/>
  <c r="AR40" i="1" s="1"/>
  <c r="AL40" i="1"/>
  <c r="AS40" i="1" s="1"/>
  <c r="AM40" i="1"/>
  <c r="AT40" i="1" s="1"/>
  <c r="AN40" i="1"/>
  <c r="AU40" i="1" s="1"/>
  <c r="AH41" i="1"/>
  <c r="AO41" i="1" s="1"/>
  <c r="AJ41" i="1"/>
  <c r="AQ41" i="1" s="1"/>
  <c r="AK41" i="1"/>
  <c r="AR41" i="1" s="1"/>
  <c r="AL41" i="1"/>
  <c r="AS41" i="1" s="1"/>
  <c r="AM41" i="1"/>
  <c r="AT41" i="1" s="1"/>
  <c r="AN41" i="1"/>
  <c r="AU41" i="1" s="1"/>
  <c r="AH42" i="1"/>
  <c r="AO42" i="1" s="1"/>
  <c r="AJ42" i="1"/>
  <c r="AQ42" i="1" s="1"/>
  <c r="AK42" i="1"/>
  <c r="AR42" i="1" s="1"/>
  <c r="AL42" i="1"/>
  <c r="AS42" i="1" s="1"/>
  <c r="AM42" i="1"/>
  <c r="AT42" i="1" s="1"/>
  <c r="AN42" i="1"/>
  <c r="AU42" i="1" s="1"/>
  <c r="AH43" i="1"/>
  <c r="AO43" i="1" s="1"/>
  <c r="AJ43" i="1"/>
  <c r="AQ43" i="1" s="1"/>
  <c r="AK43" i="1"/>
  <c r="AR43" i="1" s="1"/>
  <c r="AL43" i="1"/>
  <c r="AS43" i="1" s="1"/>
  <c r="AM43" i="1"/>
  <c r="AT43" i="1" s="1"/>
  <c r="AN43" i="1"/>
  <c r="AU43" i="1" s="1"/>
  <c r="AH44" i="1"/>
  <c r="AO44" i="1" s="1"/>
  <c r="AP44" i="1"/>
  <c r="AJ44" i="1"/>
  <c r="AQ44" i="1" s="1"/>
  <c r="AK44" i="1"/>
  <c r="AR44" i="1" s="1"/>
  <c r="AL44" i="1"/>
  <c r="AS44" i="1" s="1"/>
  <c r="AM44" i="1"/>
  <c r="AT44" i="1" s="1"/>
  <c r="AN44" i="1"/>
  <c r="AU44" i="1" s="1"/>
  <c r="AH45" i="1"/>
  <c r="AO45" i="1" s="1"/>
  <c r="AP45" i="1"/>
  <c r="AJ45" i="1"/>
  <c r="AQ45" i="1" s="1"/>
  <c r="AK45" i="1"/>
  <c r="AL45" i="1"/>
  <c r="AS45" i="1" s="1"/>
  <c r="AM45" i="1"/>
  <c r="AT45" i="1" s="1"/>
  <c r="AN45" i="1"/>
  <c r="AU45" i="1" s="1"/>
  <c r="AH46" i="1"/>
  <c r="AO46" i="1" s="1"/>
  <c r="AJ46" i="1"/>
  <c r="AQ46" i="1" s="1"/>
  <c r="AK46" i="1"/>
  <c r="AR46" i="1" s="1"/>
  <c r="AL46" i="1"/>
  <c r="AS46" i="1" s="1"/>
  <c r="AM46" i="1"/>
  <c r="AT46" i="1" s="1"/>
  <c r="AN46" i="1"/>
  <c r="AU46" i="1" s="1"/>
  <c r="AH47" i="1"/>
  <c r="AO47" i="1" s="1"/>
  <c r="AP47" i="1"/>
  <c r="AJ47" i="1"/>
  <c r="AQ47" i="1" s="1"/>
  <c r="AK47" i="1"/>
  <c r="AR47" i="1" s="1"/>
  <c r="AL47" i="1"/>
  <c r="AS47" i="1" s="1"/>
  <c r="AM47" i="1"/>
  <c r="AT47" i="1" s="1"/>
  <c r="AN47" i="1"/>
  <c r="AU47" i="1" s="1"/>
  <c r="AV2" i="1" l="1"/>
  <c r="AJ48" i="1"/>
  <c r="AL48" i="1"/>
  <c r="AK48" i="1"/>
  <c r="AM48" i="1"/>
  <c r="AS4" i="1"/>
  <c r="AI48" i="1"/>
  <c r="AH48" i="1"/>
  <c r="AN48" i="1"/>
  <c r="AR45" i="1"/>
  <c r="AR48" i="1" s="1"/>
  <c r="AT10" i="1"/>
  <c r="AT48" i="1" s="1"/>
  <c r="AP4" i="1"/>
  <c r="AP48" i="1" s="1"/>
  <c r="AO48" i="1"/>
  <c r="AV6" i="1"/>
  <c r="AQ48" i="1"/>
  <c r="AU48" i="1"/>
  <c r="AV27" i="1"/>
  <c r="AV43" i="1"/>
  <c r="AV19" i="1"/>
  <c r="AV33" i="1"/>
  <c r="AV11" i="1"/>
  <c r="AV31" i="1"/>
  <c r="AV35" i="1"/>
  <c r="AV30" i="1"/>
  <c r="AV46" i="1"/>
  <c r="AV40" i="1"/>
  <c r="AV32" i="1"/>
  <c r="AV42" i="1"/>
  <c r="AV22" i="1"/>
  <c r="AV24" i="1"/>
  <c r="AV41" i="1"/>
  <c r="AV39" i="1"/>
  <c r="AV25" i="1"/>
  <c r="AV23" i="1"/>
  <c r="AV14" i="1"/>
  <c r="AV16" i="1"/>
  <c r="AV8" i="1"/>
  <c r="AV38" i="1"/>
  <c r="AV47" i="1"/>
  <c r="AV17" i="1"/>
  <c r="AV15" i="1"/>
  <c r="AV9" i="1"/>
  <c r="AV5" i="1"/>
  <c r="AV37" i="1"/>
  <c r="AV29" i="1"/>
  <c r="AV21" i="1"/>
  <c r="AV13" i="1"/>
  <c r="AV7" i="1"/>
  <c r="AV44" i="1"/>
  <c r="AV36" i="1"/>
  <c r="AV28" i="1"/>
  <c r="AV20" i="1"/>
  <c r="AV12" i="1"/>
  <c r="AV34" i="1"/>
  <c r="AV26" i="1"/>
  <c r="AV18" i="1"/>
  <c r="AV3" i="1"/>
  <c r="AV4" i="1" l="1"/>
  <c r="AV10" i="1"/>
  <c r="AV45" i="1"/>
  <c r="AS48" i="1"/>
  <c r="AN49" i="1"/>
  <c r="AN51" i="1" s="1"/>
  <c r="AV49" i="1" l="1"/>
  <c r="AV50" i="1" s="1"/>
  <c r="AU49" i="1"/>
  <c r="AU51" i="1" l="1"/>
  <c r="AO5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5F36D51-22D5-4213-AB95-003702EF94BA}" name="WorksheetConnection_Zestawienie szczegółowe!$A$1:$AB$32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  <connection id="3" xr16:uid="{625E50DC-1C2E-4B34-8633-5E903524375E}" name="WorksheetConnection_Zestawienie szczegółowe!$A$1:$AF$33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331"/>
        </x15:connection>
      </ext>
    </extLst>
  </connection>
</connections>
</file>

<file path=xl/sharedStrings.xml><?xml version="1.0" encoding="utf-8"?>
<sst xmlns="http://schemas.openxmlformats.org/spreadsheetml/2006/main" count="718" uniqueCount="341">
  <si>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</si>
  <si>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</si>
  <si>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</si>
  <si>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</si>
  <si>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</si>
  <si>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</si>
  <si>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</si>
  <si>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</si>
  <si>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</si>
  <si>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</si>
  <si>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</si>
  <si>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</si>
  <si>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176</t>
  </si>
  <si>
    <t>121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</si>
  <si>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</si>
  <si>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</si>
  <si>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</si>
  <si>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</si>
  <si>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</si>
  <si>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</si>
  <si>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</si>
  <si>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</si>
  <si>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</si>
  <si>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</si>
  <si>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</si>
  <si>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</si>
  <si>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</si>
  <si>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</si>
  <si>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</si>
  <si>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</si>
  <si>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</t>
  </si>
  <si>
    <t>Ilości energii zagregowane do poszczególnych Nabywców i Płatników</t>
  </si>
  <si>
    <t>Prognoza_2023</t>
  </si>
  <si>
    <t>Prognoza_2024</t>
  </si>
  <si>
    <t>Iloś gazu podlegająca rozliczeniom wg cen taryfowych 2023</t>
  </si>
  <si>
    <t>Iloś gazu podlegająca rozliczeniom wg cen zaoferowanych przez Wykonawcę 2023</t>
  </si>
  <si>
    <t>Iloś gazu podlegająca rozliczeniom wg cen taryfowych 2024</t>
  </si>
  <si>
    <t>Iloś gazu podlegająca rozliczeniom wg cen zaoferowanych przez Wykonawcę 2024</t>
  </si>
  <si>
    <t>Ilość gazu podlegająca rozliczeniom wg cen taryfowych 2023</t>
  </si>
  <si>
    <t>Ilość gazu podlegająca rozliczeniom wg cen zaoferowanych przez Wykonawcę 2023</t>
  </si>
  <si>
    <t>Ilość gazu podlegająca rozliczeniom wg cen taryfowych 2024</t>
  </si>
  <si>
    <t>Ilość gazu podlegająca rozliczeniom wg cen zaoferowanych przez Wykonawcę 2024</t>
  </si>
  <si>
    <t>Liczba PPG</t>
  </si>
  <si>
    <t>Bielskie Centrum Psychiatrii - Olszówka w Bielsku-Białej</t>
  </si>
  <si>
    <t>W-1.1_ZA</t>
  </si>
  <si>
    <t>W-5.1_ZA</t>
  </si>
  <si>
    <t>W-2.1_ZA</t>
  </si>
  <si>
    <t>W-3.6_ZA</t>
  </si>
  <si>
    <t>W-4_ZA</t>
  </si>
  <si>
    <t>Bielskie Pogotowie Ratunkowe</t>
  </si>
  <si>
    <t>Dom Kultury w Kozach</t>
  </si>
  <si>
    <t>132</t>
  </si>
  <si>
    <t>Gmina Bestwina</t>
  </si>
  <si>
    <t>Gminny Ośrodek Pomocy Społecznej w Bestwinie</t>
  </si>
  <si>
    <t>Zespół Szkolno-Przedszkolny w Bestwince</t>
  </si>
  <si>
    <t>274</t>
  </si>
  <si>
    <t>Zespół Szkolno-Przedszkolny w Bestwinie</t>
  </si>
  <si>
    <t>111</t>
  </si>
  <si>
    <t>Zespół Szkolno-Przedszkolny w Janowicach</t>
  </si>
  <si>
    <t>Zespół Szkolno-Przedszkolny w Kaniowie</t>
  </si>
  <si>
    <t>Gmina Czechowice-Dziedzice</t>
  </si>
  <si>
    <t>Dom Pomocy Społecznej "Złota Jasień"</t>
  </si>
  <si>
    <t>Miejski Ośrodek Sportu i Rekreacji w Czechowicach-Dziedzicach</t>
  </si>
  <si>
    <t>W-3.9_ZA</t>
  </si>
  <si>
    <t>Ośrodek Pomocy Społecznej w Czechowicach-Dziedzicach</t>
  </si>
  <si>
    <t>Przedszkole Publiczne Nr 10 w Czechowicach-Dziedzicach</t>
  </si>
  <si>
    <t>Przedszkole Publiczne Nr 11 w Czechowicach-Dziedzicach</t>
  </si>
  <si>
    <t>Przedszkole Publiczne Nr 2 w Czechowicach-Dziedzicach</t>
  </si>
  <si>
    <t>Przedszkole Publiczne Nr 5 w Czechowicach-Dziedzicach</t>
  </si>
  <si>
    <t>Przedszkole Publiczne Nr 6  w Czechowicach-Dziedzicach</t>
  </si>
  <si>
    <t>Przedszkole Publiczne Nr 8 w Czechowicach-Dziedzicach</t>
  </si>
  <si>
    <t>Przedszkole Publiczne Nr 9 w Czechowicach-Dziedzicach</t>
  </si>
  <si>
    <t>Przedszkole Publiczne w Ligocie</t>
  </si>
  <si>
    <t>Przedszkole Publiczne w Zabrzegu</t>
  </si>
  <si>
    <t>Straż Miejska</t>
  </si>
  <si>
    <t>Szkoła Podstawowa im. ks. Józefa Londzina w Zabrzegu</t>
  </si>
  <si>
    <t>Szkoła Podstawowa nr 1 im. ks. prof. Józefa Tischnera w Ligocie</t>
  </si>
  <si>
    <t>Szkoła Podstawowa Nr 2 im. Królowej Jadwigi w Czechowicach-Dziedzicach</t>
  </si>
  <si>
    <t>143</t>
  </si>
  <si>
    <t>Szkoła Podstawowa Nr 2 im. Powstańców Śląskich w Ligocie</t>
  </si>
  <si>
    <t>Szkoła Podstawowa Nr 3 im. Juliusza Słowackiego w Czechowicach-Dziedzicach</t>
  </si>
  <si>
    <t>Szkoła Podstawowa Nr 3 im. Zofii Kossak-Szczuckiej w Ligocie</t>
  </si>
  <si>
    <t>Szkoła Podstawowa Nr 4 im. Orła Białego w Czechowicach-Dziedzicach</t>
  </si>
  <si>
    <t>Szkoła Podstawowa Nr 5 im. Mikołaja Kopernika w Czechowicach-Dziedzicach</t>
  </si>
  <si>
    <t>Szkoła Podstawowa Nr 6 im. Ignacego Łukasiewicza w Czechowicach-Dziedzicach</t>
  </si>
  <si>
    <t>Szkoła Podstawowa Nr 7 im. Kazimierza Wielkiego w Czechowicach-Dziedzicach</t>
  </si>
  <si>
    <t>Szkoła Podstawowa Nr 8 im. Janusza Kusocińskiego w Czechowicach-Dziedzicach</t>
  </si>
  <si>
    <t>Urząd Miejski w Czechowicach-Dziedzicach - Wydział Organizacyjny i Kadr</t>
  </si>
  <si>
    <t>Urząd Miejski w Czechowicach-Dziedzicach - Wydział Spraw Obywatelskich i Architektury</t>
  </si>
  <si>
    <t>Zespół Obsługi Placówek Oświatowych w Czechowicach-Dziedzicach</t>
  </si>
  <si>
    <t>Zespół Szkolno-Przedszkolny im. Jana Pawła II w Bronowie</t>
  </si>
  <si>
    <t>Zespół Szkolno-Przedszkolny Nr 1 im. Jana Brzechwy w Czechowicach-Dziedzicach</t>
  </si>
  <si>
    <t>Zespół Szkolno-Przedszkolny Nr 2 im. Jana Twardowskiego w Czechowicach-Dziedzicach</t>
  </si>
  <si>
    <t>Gmina Jasienica</t>
  </si>
  <si>
    <t>Przedszkole Publiczne w Świętoszówce</t>
  </si>
  <si>
    <t>Szkoła Podstawowa im. Rudolfa Gila w Świętoszówce</t>
  </si>
  <si>
    <t>Zakład Komunalny w Jasienicy</t>
  </si>
  <si>
    <t>Zespół Szkolno-Przedszkolny im. Adama Mickiewicza w Mazańcowicach</t>
  </si>
  <si>
    <t>Zespół Szkolno-Przedszkolny im. Jana Pawła II w Rudzicy</t>
  </si>
  <si>
    <t>Zespół Szkolno-Przedszkolny w Grodźcu</t>
  </si>
  <si>
    <t>Zespół Szkolno-Przedszkolny w Iłownicy</t>
  </si>
  <si>
    <t>Zespół Szkolno-Przedszkolny w Jasienicy</t>
  </si>
  <si>
    <t>W-6.1_ZA</t>
  </si>
  <si>
    <t>Zespół Szkolno-Przedszkolny w Mazańcowicach</t>
  </si>
  <si>
    <t>Zespół Szkolno-Przedszkolny w Międzyrzeczu</t>
  </si>
  <si>
    <t>Zespół Szkolno-Przedszkolny w Wieszczętach</t>
  </si>
  <si>
    <t>Gmina Jaworze</t>
  </si>
  <si>
    <t>Publiczne Przedszkole Samorządowe nr 2</t>
  </si>
  <si>
    <t>Szkoła Podstawowa nr 1  w Jaworzu</t>
  </si>
  <si>
    <t>Szkoła Podstawowa nr 2 im. Gen. bronii St.Maczka</t>
  </si>
  <si>
    <t>Gmina Kozy</t>
  </si>
  <si>
    <t>Gmina Kozy Centrum Sportowo-Widowiskowe w Kozach</t>
  </si>
  <si>
    <t>Gmina Kozy Gminne Przedszkole Publiczne w Kozach</t>
  </si>
  <si>
    <t>Gmina Kozy Placówka Wsparcia Dziennego</t>
  </si>
  <si>
    <t>Gmina Kozy Szkoła Podstawowa nr 1 z Oddziałami Integracyjnymi im. Jana III Sobieskiego</t>
  </si>
  <si>
    <t>Gmina Kozy Szkoła Podstawowa nr 2 im. St. Staszica w Kozach</t>
  </si>
  <si>
    <t>Urząd Gminy Kozy</t>
  </si>
  <si>
    <t>Gmina Porąbka</t>
  </si>
  <si>
    <t>Publiczne Przedszkole  w Kobiernicach</t>
  </si>
  <si>
    <t>Publiczne Przedszkole nr 1  w Czańcu</t>
  </si>
  <si>
    <t>Publiczne Przedszkole nr 2  w Czańcu</t>
  </si>
  <si>
    <t>Szkoła Podstawowa  nr 1 im. Henryka Sienkiewicza</t>
  </si>
  <si>
    <t>Szkoła Podstawowa  nr 1 w Porąbce</t>
  </si>
  <si>
    <t>Szkoła Podstawowa  nr 2 im. kard. Korola Wojtyły</t>
  </si>
  <si>
    <t>Szkoła Podstawowa  z Odziałami Przedszkolnymi w Bujakowie</t>
  </si>
  <si>
    <t>Szkoła Podstawowa im. Tadeusza Kościuszki</t>
  </si>
  <si>
    <t>Urząd Gminy w Porąbce</t>
  </si>
  <si>
    <t>219</t>
  </si>
  <si>
    <t>Gmina Szczyrk</t>
  </si>
  <si>
    <t>Przedzkole Publiczne w Szczyrku</t>
  </si>
  <si>
    <t>Szkoła Podstawowa nr 1 w Szczyrku</t>
  </si>
  <si>
    <t>Szkoła Podstawowa nr 2 im. Królowej Jadwigi w Szczyrku</t>
  </si>
  <si>
    <t>Gmina Wilamowice</t>
  </si>
  <si>
    <t>Dzienny Dom "Senior Wigor" w Wilamowicach</t>
  </si>
  <si>
    <t>Klub Dzieciecy Karol w Pisarzowicach</t>
  </si>
  <si>
    <t>Placówka Wsparcia Dziennego w Wilamowicach</t>
  </si>
  <si>
    <t>Przedszkole Publiczne w Pisarzowicach</t>
  </si>
  <si>
    <t>Szkoła Podstawowa im. Stanisława Staszica</t>
  </si>
  <si>
    <t>Zakład Wodociągów i Kanalizacji</t>
  </si>
  <si>
    <t>Zespół Szkolno-Przedszkolny w Hecznarowicach</t>
  </si>
  <si>
    <t>Zespół Szkolno-Przedszkolny w Starej Wsi</t>
  </si>
  <si>
    <t>Zespół Szkół w Wilamowicach</t>
  </si>
  <si>
    <t>Gmina Wilkowice</t>
  </si>
  <si>
    <t>Gminny Ośrodek Pomocy Społecznej w Wilkowicach</t>
  </si>
  <si>
    <t>Gminny Ośrodek Sportu i Rekreacji w Wilkowicach</t>
  </si>
  <si>
    <t>Przedszkole Publiczne</t>
  </si>
  <si>
    <t>Przedszkole Publiczne w Bystrej</t>
  </si>
  <si>
    <t>Szkoła Podstawowa im. "Synów Pułku"</t>
  </si>
  <si>
    <t>Szkoła Podstawowa Nr 1 im. Władysława Jagiełły</t>
  </si>
  <si>
    <t>197</t>
  </si>
  <si>
    <t>Szkoła Podstawowa nr 2 im. Królowej Jadwigi w Wilkowicach</t>
  </si>
  <si>
    <t>Szkoła Podstawowa Nr 2 w Bystrej z Oddziałami Sportowymi im. Juliana Fałata</t>
  </si>
  <si>
    <t>Zespół Szkolno-Przedszkolny w Mesznej</t>
  </si>
  <si>
    <t>Gminna Biblioteka Publiczna w Jasienicy</t>
  </si>
  <si>
    <t>Gminna Biblioteka Publiczna Wilamowice</t>
  </si>
  <si>
    <t>Gminny Ośrodek Kultury "Promyk"</t>
  </si>
  <si>
    <t>Gminny Ośrodek Kultury w Jasienicy</t>
  </si>
  <si>
    <t>Gminny Ośrodek Pomocy Społecznej w Jasienicy</t>
  </si>
  <si>
    <t>Miejska Biblioteka Publiczna w Czechowicach-Dziedzicach</t>
  </si>
  <si>
    <t>Miejski Ośrodek Kultury Promocji i Informacji</t>
  </si>
  <si>
    <t>Miejsko-Gminny Ośrodek Kultury w Wilamowicach</t>
  </si>
  <si>
    <t>Ochotnicza Straż Pożarna Bystra</t>
  </si>
  <si>
    <t>Ochotnicza Straż Pożarna Landek</t>
  </si>
  <si>
    <t>Ochotnicza Straż Pożarna Łazy</t>
  </si>
  <si>
    <t>Ochotnicza Straż Pożarna Roztropice</t>
  </si>
  <si>
    <t>Ochotnicza Straż Pożarna w Grodźcu Śląskim</t>
  </si>
  <si>
    <t>Ochotnicza Straż Pożarna w Iłownicy</t>
  </si>
  <si>
    <t>Ochotnicza Straż Pożarna w Ligocie</t>
  </si>
  <si>
    <t>Ochotnicza Straż Pożarna w Międzyrzeczu Dolnym</t>
  </si>
  <si>
    <t>Ochotnicza Straż Pożarna w Międzyrzeczu Górnym</t>
  </si>
  <si>
    <t>Ochotnicza Straż Pożarna w Rudzicy</t>
  </si>
  <si>
    <t>Ochotnicza Straż Pożarna w Szczyrku</t>
  </si>
  <si>
    <t>Ochotnicza Straż Pożarna w Wieszczętach</t>
  </si>
  <si>
    <t>Ochotnicza Straż Pożarna w Wieszczętach - Beata Król</t>
  </si>
  <si>
    <t>Powiat Bielski</t>
  </si>
  <si>
    <t>"Centrum" Środowiskowy Dom Samopomocy w Bielsku-Białej</t>
  </si>
  <si>
    <t>Dom Pomocy Społecznej w Wilkowicach</t>
  </si>
  <si>
    <t>Ośrodek Pomocy Dziecku i Rodzinie</t>
  </si>
  <si>
    <t>Rodzinny Dom Dziecka w Janowicach</t>
  </si>
  <si>
    <t>Starostwo Powiatowe w Bielsku-Białej</t>
  </si>
  <si>
    <t>Zarząd Dróg Powiatowych w Bielsku-Białej</t>
  </si>
  <si>
    <t>Zespól Szkół Specjalnych nr 4</t>
  </si>
  <si>
    <t>Samodzielny Gminny Zakład Opieki Zdrowotnej w Jasienicy</t>
  </si>
  <si>
    <t>Samodzielny Gminny Zakład Opieki Zdrowotnej w Jaworzu</t>
  </si>
  <si>
    <t>Samodzielny Gminny Zakład Opieki Zdrowotnej</t>
  </si>
  <si>
    <t>Samodzielny Publiczny Zakład Opieki Zdrowotnej w Bestwinie</t>
  </si>
  <si>
    <t>Spółka Wodociągowa w Bystrej</t>
  </si>
  <si>
    <t>Spółka Wodociągowa w Mesznej</t>
  </si>
  <si>
    <t>Procentowy udział paliwa gazowego podlegającego rozliczeniom wg cen taryfowych</t>
  </si>
  <si>
    <t>SZKOŁA PODSTAWOWA IM. JANA PAWŁA II W PISARZOWICACH</t>
  </si>
  <si>
    <t>W-1</t>
  </si>
  <si>
    <t>W-2</t>
  </si>
  <si>
    <t>W-3.6</t>
  </si>
  <si>
    <t>W-3.9</t>
  </si>
  <si>
    <t>W-4</t>
  </si>
  <si>
    <t>W-5</t>
  </si>
  <si>
    <t>W-6</t>
  </si>
  <si>
    <t>Gmina Goczałkowice-Zdrój</t>
  </si>
  <si>
    <t>ul. Szkolna 13, 43-230 Goczałkowice-Zdrój</t>
  </si>
  <si>
    <t>6381792224</t>
  </si>
  <si>
    <t>8018590365500019525360</t>
  </si>
  <si>
    <t>SZKOLNA 13, 43-200 Goczałkowice-Zdrój</t>
  </si>
  <si>
    <t>PSG o/Zabrze</t>
  </si>
  <si>
    <t>8018590365500008888407</t>
  </si>
  <si>
    <t>BOLESŁAWA PRUSA 7, 43-230 Goczałkowice-Zdrój</t>
  </si>
  <si>
    <t>8018590365500013811728</t>
  </si>
  <si>
    <t>UZDROWISKOWA 74, 43-200 Goczałkowice-Zdrój</t>
  </si>
  <si>
    <t>8018590365500008921593</t>
  </si>
  <si>
    <t>8018590365500000029358</t>
  </si>
  <si>
    <t>SZKOLNA 13, 43-230 Goczałkowice-Zdrój</t>
  </si>
  <si>
    <t>Gminny Ośrodek Sportu i Rekreacji w Goczałkowicach-Zdroju</t>
  </si>
  <si>
    <t>ul. Wisławy Szymborskiej 1, 43-230 Goczałkowice-Zdrój</t>
  </si>
  <si>
    <t>8018590365500000013173</t>
  </si>
  <si>
    <t>WISŁAWY SZYMBORSKIEJ 1, 43-230 Goczałkowice-Zdrój</t>
  </si>
  <si>
    <t>384</t>
  </si>
  <si>
    <t>Przedszkole Publiczne nr 1</t>
  </si>
  <si>
    <t>ul. Szkolna 15, 43-230 Goczałkowice-Zdrój</t>
  </si>
  <si>
    <t>8018590365500008844519</t>
  </si>
  <si>
    <t>SZKOLNA 15, 43-230 Goczałkowice-Zdrój</t>
  </si>
  <si>
    <t>Przedszkole Publiczne nr 2</t>
  </si>
  <si>
    <t>ul. Wisławy Szymborskiej 1A, 43-230 Goczałkowice-Zdrój</t>
  </si>
  <si>
    <t>8018590365500031471652</t>
  </si>
  <si>
    <t>WISŁAWY SZYMBORSKIEJ 1 A, 43-230 Goczałkowice-Zdrój</t>
  </si>
  <si>
    <t>252</t>
  </si>
  <si>
    <t>Szkoła Podstawowa nr 1</t>
  </si>
  <si>
    <t>ul. Powstańców Śląskich 3, 43-230 Goczałkowice-Zdrój</t>
  </si>
  <si>
    <t>8018590365500000029327</t>
  </si>
  <si>
    <t>POWSTAŃCÓW ŚLĄSKICH 3, 43-230 Goczałkowice-Zdrój</t>
  </si>
  <si>
    <t>Gmina Zebrzydowice</t>
  </si>
  <si>
    <t>ul. Ks. Antoniego Janusza 6, 43-410 Zebrzydowice</t>
  </si>
  <si>
    <t>5482430901</t>
  </si>
  <si>
    <t>Gminne Przedszkole Publiczne w Zebrzydowicach</t>
  </si>
  <si>
    <t>ul. Makowa 1, 43-410 Zebrzydowice</t>
  </si>
  <si>
    <t>8018590365500010592620</t>
  </si>
  <si>
    <t>SZKOLNA 28, 43-410 Marklowice Górne</t>
  </si>
  <si>
    <t>8018590365500010671134</t>
  </si>
  <si>
    <t>JAGIELLOŃSKA 22A, 43-410 Kończyce Małe</t>
  </si>
  <si>
    <t>8018590365500011042209</t>
  </si>
  <si>
    <t>MAKOWA 1, 43-410 Zebrzydowice</t>
  </si>
  <si>
    <t>8018590365500011042247</t>
  </si>
  <si>
    <t>LUDOWA 8, 43-417 Kaczyce</t>
  </si>
  <si>
    <t>Szkoła Podstawowa im. J. Dąbrowskiego w Kończycach Małych</t>
  </si>
  <si>
    <t>ul. Jagiellońska 56, 43-410 Kończyce Małe</t>
  </si>
  <si>
    <t>8018590365500010611048</t>
  </si>
  <si>
    <t>JAGIELLOŃSKA 56, 43-410 Kończyce Małe</t>
  </si>
  <si>
    <t>8018590365500000028368</t>
  </si>
  <si>
    <t>275</t>
  </si>
  <si>
    <t>Szkoła Podstawowa im. K. K. Baczyńskiego w Zebrzydowicach</t>
  </si>
  <si>
    <t>ul. Jana Kochanowskiego 55, 43-410 Zebrzydowice</t>
  </si>
  <si>
    <t>8018590365500001316747</t>
  </si>
  <si>
    <t>ELIZY ORZESZKOWEJ 73, 43-410 Zebrzydowice</t>
  </si>
  <si>
    <t>8018590365500000001712</t>
  </si>
  <si>
    <t>JANA KOCHANOWKIEGO 55, 43-410 Zebrzydowice</t>
  </si>
  <si>
    <t>726</t>
  </si>
  <si>
    <t>Szkoła Podstawowa w Kaczycach</t>
  </si>
  <si>
    <t>ul. Harcerska 13, 43-417 Kaczyce</t>
  </si>
  <si>
    <t>8018590365500000012282</t>
  </si>
  <si>
    <t>HARCERSKA 13, 43-417 Kaczyce</t>
  </si>
  <si>
    <t>220</t>
  </si>
  <si>
    <t>8018590365500010644152</t>
  </si>
  <si>
    <t>Szkoła Podstawowa w Marklowicach Górnych</t>
  </si>
  <si>
    <t>ul. Szkolna 25, 43-410 Marklowice Górne</t>
  </si>
  <si>
    <t>8018590365500011042162</t>
  </si>
  <si>
    <t>SZKOLNA 25, 43-410 Marklowice Górne</t>
  </si>
  <si>
    <t>Urząd Gminy Zebrzydowice</t>
  </si>
  <si>
    <t>8018590365500010628138</t>
  </si>
  <si>
    <t>KS. ANTONIEGO JANUSZA 6, 43-410 Zebrzydowice</t>
  </si>
  <si>
    <t>Gminny Ośrodek Kultury w Goczałkowicach-Zdroju</t>
  </si>
  <si>
    <t>ul. Uzdrowiskowa 61, 43-230 Goczałkowice-Zdrój</t>
  </si>
  <si>
    <t>6381655964</t>
  </si>
  <si>
    <t>8018590365500008929247</t>
  </si>
  <si>
    <t>UZDROWISKOWA 61, 43-230 Goczałkowice-Zdrój</t>
  </si>
  <si>
    <t>Gminny Ośrodek Kultury w Zebrzydowicach</t>
  </si>
  <si>
    <t>ul. Ks. Antoniego Janusza 21, 43-410 Zebrzydowice</t>
  </si>
  <si>
    <t>6331820237</t>
  </si>
  <si>
    <t>8018590365500010547932</t>
  </si>
  <si>
    <t>STAROPOLSKA 5, 43-410 Kończyce Małe</t>
  </si>
  <si>
    <t>8018590365500010642561</t>
  </si>
  <si>
    <t>8018590365500010666109</t>
  </si>
  <si>
    <t>8018590365500000028375</t>
  </si>
  <si>
    <t>KS. ANTONIEGO JANUSZA 21, 43-410 Zebrzydowice</t>
  </si>
  <si>
    <t>8018590365500000028344</t>
  </si>
  <si>
    <t>LUDOWA 10, 43-417 Kaczyce</t>
  </si>
  <si>
    <t>Powiat Pszczyński</t>
  </si>
  <si>
    <t>ul. 3 Maja 10, 43-200 Pszczyna</t>
  </si>
  <si>
    <t>6381800082</t>
  </si>
  <si>
    <t>Centrum Wsparcia Dziecka i Rodziny "Przystań"</t>
  </si>
  <si>
    <t>ul. Wiśniowa 2A, 43-200 Pszczyna</t>
  </si>
  <si>
    <t>8018590365500013332407</t>
  </si>
  <si>
    <t>WIŚNIOWA 2A, 43-200 Pszczyna</t>
  </si>
  <si>
    <t>8018590365500013332827</t>
  </si>
  <si>
    <t>8018590365500013332810</t>
  </si>
  <si>
    <t>Powiatowy Ośrodek Sportu i Rekreacji w Pszczynie</t>
  </si>
  <si>
    <t>ul. L. Zamenhofa 5A, 43-200 Pszczyna</t>
  </si>
  <si>
    <t>8018590365500000033171</t>
  </si>
  <si>
    <t>L. ZAMENHOFA 5A, 43-200 Pszczyna</t>
  </si>
  <si>
    <t>Powiatowy Zarząd Dróg w Pszczynie</t>
  </si>
  <si>
    <t>ul. Tadeusza Sygietyńskiego 20, 43-200 Pszczyna</t>
  </si>
  <si>
    <t>8018590365500008957370</t>
  </si>
  <si>
    <t>TADEUSZA SYGIETYŃSKIEGO 20, 43-200 Pszczyna</t>
  </si>
  <si>
    <t>Powiatowy Zespół Szkół nr 1 im. Generała Józefa Bema</t>
  </si>
  <si>
    <t>ul. Poniatowskiego 2, 43-200 Pszczyna</t>
  </si>
  <si>
    <t>8018590365500008925881</t>
  </si>
  <si>
    <t>PONIATOWSKIEGO 2, 43-200 Pszczyna</t>
  </si>
  <si>
    <t>8018590365500008954034</t>
  </si>
  <si>
    <t>KS. BP. BOGEDAINA 21, 43-200 Pszczyna</t>
  </si>
  <si>
    <t>8018590365500008919224</t>
  </si>
  <si>
    <t>KOPERNIKA 5, 43-200 Pszczyna</t>
  </si>
  <si>
    <t>210</t>
  </si>
  <si>
    <t>Powiatowy Zespół Szkół nr 2 im. Karola Miarki</t>
  </si>
  <si>
    <t>ul. Karola Szymanowskiego 12, 43-200 Pszczyna</t>
  </si>
  <si>
    <t>8018590365500008944233</t>
  </si>
  <si>
    <t>KAROLA SZYMANOWSKIEGO 12, 43-200 Pszczyna</t>
  </si>
  <si>
    <t>8018590365500030106913</t>
  </si>
  <si>
    <t>KS. BP. BOGEDAINA 24, 43-200 Pszczyna</t>
  </si>
  <si>
    <t>8018590365500000003013</t>
  </si>
  <si>
    <t>770</t>
  </si>
  <si>
    <t>Starostwo Powiatowe w Pszczynie</t>
  </si>
  <si>
    <t>8018590365500008956601</t>
  </si>
  <si>
    <t>DR WITOLDA ANTESA 4A, 43-200 Pszczyna</t>
  </si>
  <si>
    <t>8018590365500018659288</t>
  </si>
  <si>
    <t>SOKOŁA DZ. 2030/4, 43-200 Pszczyna</t>
  </si>
  <si>
    <t>8018590365500008954546</t>
  </si>
  <si>
    <t>WOJCIECHA KORFANTEGO 6, 43-200 Pszczyna</t>
  </si>
  <si>
    <t>8018590365500000029136</t>
  </si>
  <si>
    <t>3 MAJA 10, 43-200 Pszczyna</t>
  </si>
  <si>
    <t>Zespół Szkół nr 3 Specjalnych im. Janusza Korczaka w Pszczynie</t>
  </si>
  <si>
    <t>ul. L. Zamenhofa 5, 43-200 Pszczyna</t>
  </si>
  <si>
    <t>8018590365500008951507</t>
  </si>
  <si>
    <t>L. ZAMENHOFA 5, 43-200 Pszczyna</t>
  </si>
  <si>
    <t>8018590365500000029211</t>
  </si>
  <si>
    <t>Zespół Szkół Ogólnokształcących w Pszczynie</t>
  </si>
  <si>
    <t>ul. 3 Maja 7, 43-200 Pszczyna</t>
  </si>
  <si>
    <t>8018590365500000017669</t>
  </si>
  <si>
    <t>3 MAJA 7, 43-200 Pszczyna</t>
  </si>
  <si>
    <t>Powiatowy Urząd Pracy w Pszczynie</t>
  </si>
  <si>
    <t>ul. Dworcowa 23, 43-200 Pszczyna</t>
  </si>
  <si>
    <t>6381722092</t>
  </si>
  <si>
    <t>8018590365500008892701</t>
  </si>
  <si>
    <t>DWORCOWA 23, 43-200 Pszczyna</t>
  </si>
  <si>
    <t>Centrum Wsparcia Dziecka i Rodziny "Ostoja"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</si>
</sst>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2" borderId="0"/>
  </cellStyleXfs>
  <cellXfs count="2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0" fillId="0" borderId="0" xfId="0" pivotButton="1"/>
    <xf numFmtId="2" fontId="5" fillId="3" borderId="2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1" xfId="1" applyFont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2">
    <cellStyle name="Normalny" xfId="0" builtinId="0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161.522960185182" backgroundQuery="1" createdVersion="7" refreshedVersion="8" minRefreshableVersion="3" recordCount="0" supportSubquery="1" supportAdvancedDrill="1" xr:uid="{275D74BD-FE87-4809-9B76-B7FEA3CE0ABB}">
  <cacheSource type="external" connectionId="1"/>
  <cacheFields count="8">
    <cacheField name="[Zakres 1].[Nabywca].[Nabywca]" caption="Nabywca" numFmtId="0" hierarchy="28" level="1">
      <sharedItems count="37">
        <s v="Bielskie Centrum Psychiatrii - Olszówka w Bielsku-Białej"/>
        <s v="Bielskie Pogotowie Ratunkowe"/>
        <s v="Dom Kultury w Kozach"/>
        <s v="Gmina Bestwina"/>
        <s v="Gmina Czechowice-Dziedzice"/>
        <s v="Gmina Jasienica"/>
        <s v="Gmina Jaworze"/>
        <s v="Gmina Kozy"/>
        <s v="Gmina Porąbka"/>
        <s v="Gmina Szczyrk"/>
        <s v="Gmina Wilamowice"/>
        <s v="Gmina Wilkowice"/>
        <s v="Gminna Biblioteka Publiczna w Jasienicy"/>
        <s v="Gminna Biblioteka Publiczna Wilamowice"/>
        <s v="Gminny Ośrodek Kultury &quot;Promyk&quot;"/>
        <s v="Gminny Ośrodek Kultury w Jasienicy"/>
        <s v="Miejska Biblioteka Publiczna w Czechowicach-Dziedzicach"/>
        <s v="Miejski Ośrodek Kultury Promocji i Informacji"/>
        <s v="Miejsko-Gminny Ośrodek Kultury w Wilamowicach"/>
        <s v="Ochotnicza Straż Pożarna Bystra"/>
        <s v="Ochotnicza Straż Pożarna Landek"/>
        <s v="Ochotnicza Straż Pożarna Łazy"/>
        <s v="Ochotnicza Straż Pożarna Roztropice"/>
        <s v="Ochotnicza Straż Pożarna w Grodźcu Śląskim"/>
        <s v="Ochotnicza Straż Pożarna w Iłownicy"/>
        <s v="Ochotnicza Straż Pożarna w Ligocie"/>
        <s v="Ochotnicza Straż Pożarna w Międzyrzeczu Dolnym"/>
        <s v="Ochotnicza Straż Pożarna w Międzyrzeczu Górnym"/>
        <s v="Ochotnicza Straż Pożarna w Rudzicy"/>
        <s v="Ochotnicza Straż Pożarna w Szczyrku"/>
        <s v="Ochotnicza Straż Pożarna w Wieszczętach"/>
        <s v="Powiat Bielski"/>
        <s v="Samodzielny Gminny Zakład Opieki Zdrowotnej w Jasienicy"/>
        <s v="Samodzielny Gminny Zakład Opieki Zdrowotnej w Jaworzu"/>
        <s v="Samodzielny Publiczny Zakład Opieki Zdrowotnej w Bestwinie"/>
        <s v="Spółka Wodociągowa w Bystrej"/>
        <s v="Spółka Wodociągowa w Mesznej"/>
      </sharedItems>
    </cacheField>
    <cacheField name="[Zakres 1].[Płatnik].[Płatnik]" caption="Płatnik" numFmtId="0" hierarchy="31" level="1">
      <sharedItems count="127">
        <s v="Bielskie Centrum Psychiatrii - Olszówka w Bielsku-Białej"/>
        <s v="Bielskie Pogotowie Ratunkowe"/>
        <s v="Dom Kultury w Kozach"/>
        <s v="Gmina Bestwina"/>
        <s v="Gminny Ośrodek Pomocy Społecznej w Bestwinie"/>
        <s v="Zespół Szkolno-Przedszkolny w Bestwince"/>
        <s v="Zespół Szkolno-Przedszkolny w Bestwinie"/>
        <s v="Zespół Szkolno-Przedszkolny w Janowicach"/>
        <s v="Zespół Szkolno-Przedszkolny w Kaniowie"/>
        <s v="Dom Pomocy Społecznej &quot;Złota Jasień&quot;"/>
        <s v="Miejski Ośrodek Sportu i Rekreacji w Czechowicach-Dziedzicach"/>
        <s v="Ośrodek Pomocy Społecznej w Czechowicach-Dziedzicach"/>
        <s v="Przedszkole Publiczne Nr 10 w Czechowicach-Dziedzicach"/>
        <s v="Przedszkole Publiczne Nr 11 w Czechowicach-Dziedzicach"/>
        <s v="Przedszkole Publiczne Nr 2 w Czechowicach-Dziedzicach"/>
        <s v="Przedszkole Publiczne Nr 5 w Czechowicach-Dziedzicach"/>
        <s v="Przedszkole Publiczne Nr 6  w Czechowicach-Dziedzicach"/>
        <s v="Przedszkole Publiczne Nr 8 w Czechowicach-Dziedzicach"/>
        <s v="Przedszkole Publiczne Nr 9 w Czechowicach-Dziedzicach"/>
        <s v="Przedszkole Publiczne w Ligocie"/>
        <s v="Przedszkole Publiczne w Zabrzegu"/>
        <s v="Straż Miejska"/>
        <s v="Szkoła Podstawowa im. ks. Józefa Londzina w Zabrzegu"/>
        <s v="Szkoła Podstawowa nr 1 im. ks. prof. Józefa Tischnera w Ligocie"/>
        <s v="Szkoła Podstawowa Nr 2 im. Królowej Jadwigi w Czechowicach-Dziedzicach"/>
        <s v="Szkoła Podstawowa Nr 2 im. Powstańców Śląskich w Ligocie"/>
        <s v="Szkoła Podstawowa Nr 3 im. Juliusza Słowackiego w Czechowicach-Dziedzicach"/>
        <s v="Szkoła Podstawowa Nr 3 im. Zofii Kossak-Szczuckiej w Ligocie"/>
        <s v="Szkoła Podstawowa Nr 4 im. Orła Białego w Czechowicach-Dziedzicach"/>
        <s v="Szkoła Podstawowa Nr 5 im. Mikołaja Kopernika w Czechowicach-Dziedzicach"/>
        <s v="Szkoła Podstawowa Nr 6 im. Ignacego Łukasiewicza w Czechowicach-Dziedzicach"/>
        <s v="Szkoła Podstawowa Nr 7 im. Kazimierza Wielkiego w Czechowicach-Dziedzicach"/>
        <s v="Szkoła Podstawowa Nr 8 im. Janusza Kusocińskiego w Czechowicach-Dziedzicach"/>
        <s v="Urząd Miejski w Czechowicach-Dziedzicach - Wydział Organizacyjny i Kadr"/>
        <s v="Urząd Miejski w Czechowicach-Dziedzicach - Wydział Spraw Obywatelskich i Architektury"/>
        <s v="Zespół Obsługi Placówek Oświatowych w Czechowicach-Dziedzicach"/>
        <s v="Zespół Szkolno-Przedszkolny im. Jana Pawła II w Bronowie"/>
        <s v="Zespół Szkolno-Przedszkolny Nr 1 im. Jana Brzechwy w Czechowicach-Dziedzicach"/>
        <s v="Zespół Szkolno-Przedszkolny Nr 2 im. Jana Twardowskiego w Czechowicach-Dziedzicach"/>
        <s v="Gmina Jasienica"/>
        <s v="Gminny Ośrodek Pomocy Społecznej w Jasienicy"/>
        <s v="Przedszkole Publiczne w Świętoszówce"/>
        <s v="Szkoła Podstawowa im. Rudolfa Gila w Świętoszówce"/>
        <s v="Zakład Komunalny w Jasienicy"/>
        <s v="Zespół Szkolno-Przedszkolny im. Adama Mickiewicza w Mazańcowicach"/>
        <s v="Zespół Szkolno-Przedszkolny im. Jana Pawła II w Rudzicy"/>
        <s v="Zespół Szkolno-Przedszkolny w Grodźcu"/>
        <s v="Zespół Szkolno-Przedszkolny w Iłownicy"/>
        <s v="Zespół Szkolno-Przedszkolny w Jasienicy"/>
        <s v="Zespół Szkolno-Przedszkolny w Mazańcowicach"/>
        <s v="Zespół Szkolno-Przedszkolny w Międzyrzeczu"/>
        <s v="Zespół Szkolno-Przedszkolny w Wieszczętach"/>
        <s v="Gmina Jaworze"/>
        <s v="Publiczne Przedszkole Samorządowe nr 2"/>
        <s v="Szkoła Podstawowa nr 1  w Jaworzu"/>
        <s v="Szkoła Podstawowa nr 2 im. Gen. bronii St.Maczka"/>
        <s v="Gmina Kozy Centrum Sportowo-Widowiskowe w Kozach"/>
        <s v="Gmina Kozy Gminne Przedszkole Publiczne w Kozach"/>
        <s v="Gmina Kozy Placówka Wsparcia Dziennego"/>
        <s v="Gmina Kozy Szkoła Podstawowa nr 1 z Oddziałami Integracyjnymi im. Jana III Sobieskiego"/>
        <s v="Gmina Kozy Szkoła Podstawowa nr 2 im. St. Staszica w Kozach"/>
        <s v="Urząd Gminy Kozy"/>
        <s v="Publiczne Przedszkole  w Kobiernicach"/>
        <s v="Publiczne Przedszkole nr 1  w Czańcu"/>
        <s v="Publiczne Przedszkole nr 2  w Czańcu"/>
        <s v="Szkoła Podstawowa  nr 1 im. Henryka Sienkiewicza"/>
        <s v="Szkoła Podstawowa  nr 1 w Porąbce"/>
        <s v="Szkoła Podstawowa  nr 2 im. kard. Korola Wojtyły"/>
        <s v="Szkoła Podstawowa  z Odziałami Przedszkolnymi w Bujakowie"/>
        <s v="Szkoła Podstawowa im. Tadeusza Kościuszki"/>
        <s v="Urząd Gminy w Porąbce"/>
        <s v="Gmina Szczyrk"/>
        <s v="Przedzkole Publiczne w Szczyrku"/>
        <s v="Szkoła Podstawowa nr 1 w Szczyrku"/>
        <s v="Szkoła Podstawowa nr 2 im. Królowej Jadwigi w Szczyrku"/>
        <s v="Dzienny Dom &quot;Senior Wigor&quot; w Wilamowicach"/>
        <s v="Gmina Wilamowice"/>
        <s v="Klub Dzieciecy Karol w Pisarzowicach"/>
        <s v="Placówka Wsparcia Dziennego w Wilamowicach"/>
        <s v="Przedszkole Publiczne w Pisarzowicach"/>
        <s v="SZKOŁA PODSTAWOWA IM. JANA PAWŁA II W PISARZOWICACH"/>
        <s v="Szkoła Podstawowa im. Stanisława Staszica"/>
        <s v="Zakład Wodociągów i Kanalizacji"/>
        <s v="Zespół Szkolno-Przedszkolny w Hecznarowicach"/>
        <s v="Zespół Szkolno-Przedszkolny w Starej Wsi"/>
        <s v="Zespół Szkół w Wilamowicach"/>
        <s v="Gmina Wilkowice"/>
        <s v="Gminny Ośrodek Pomocy Społecznej w Wilkowicach"/>
        <s v="Gminny Ośrodek Sportu i Rekreacji w Wilkowicach"/>
        <s v="Przedszkole Publiczne"/>
        <s v="Przedszkole Publiczne w Bystrej"/>
        <s v="Szkoła Podstawowa im. &quot;Synów Pułku&quot;"/>
        <s v="Szkoła Podstawowa Nr 1 im. Władysława Jagiełły"/>
        <s v="Szkoła Podstawowa nr 2 im. Królowej Jadwigi w Wilkowicach"/>
        <s v="Szkoła Podstawowa Nr 2 w Bystrej z Oddziałami Sportowymi im. Juliana Fałata"/>
        <s v="Zespół Szkolno-Przedszkolny w Mesznej"/>
        <s v="Gminna Biblioteka Publiczna w Jasienicy"/>
        <s v="Gminna Biblioteka Publiczna Wilamowice"/>
        <s v="Gminny Ośrodek Kultury &quot;Promyk&quot;"/>
        <s v="Gminny Ośrodek Kultury w Jasienicy"/>
        <s v="Miejska Biblioteka Publiczna w Czechowicach-Dziedzicach"/>
        <s v="Miejski Ośrodek Kultury Promocji i Informacji"/>
        <s v="Miejsko-Gminny Ośrodek Kultury w Wilamowicach"/>
        <s v="Ochotnicza Straż Pożarna Bystra"/>
        <s v="Ochotnicza Straż Pożarna Landek"/>
        <s v="Ochotnicza Straż Pożarna Łazy"/>
        <s v="Ochotnicza Straż Pożarna Roztropice"/>
        <s v="Ochotnicza Straż Pożarna w Grodźcu Śląskim"/>
        <s v="Ochotnicza Straż Pożarna w Iłownicy"/>
        <s v="Ochotnicza Straż Pożarna w Ligocie"/>
        <s v="Ochotnicza Straż Pożarna w Międzyrzeczu Dolnym"/>
        <s v="Ochotnicza Straż Pożarna w Międzyrzeczu Górnym"/>
        <s v="Ochotnicza Straż Pożarna w Rudzicy"/>
        <s v="Ochotnicza Straż Pożarna w Szczyrku"/>
        <s v="Ochotnicza Straż Pożarna w Wieszczętach - Beata Król"/>
        <s v="&quot;Centrum&quot; Środowiskowy Dom Samopomocy w Bielsku-Białej"/>
        <s v="Dom Pomocy Społecznej w Wilkowicach"/>
        <s v="Ośrodek Pomocy Dziecku i Rodzinie"/>
        <s v="Rodzinny Dom Dziecka w Janowicach"/>
        <s v="Starostwo Powiatowe w Bielsku-Białej"/>
        <s v="Zarząd Dróg Powiatowych w Bielsku-Białej"/>
        <s v="Zespól Szkół Specjalnych nr 4"/>
        <s v="Samodzielny Gminny Zakład Opieki Zdrowotnej w Jasienicy"/>
        <s v="Samodzielny Gminny Zakład Opieki Zdrowotnej"/>
        <s v="Samodzielny Publiczny Zakład Opieki Zdrowotnej w Bestwinie"/>
        <s v="Spółka Wodociągowa w Bystrej"/>
        <s v="Spółka Wodociągowa w Mesznej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Suma Iloś gazu podlegająca rozliczeniom wg cen taryfowych 2023]" caption="Suma Iloś gazu podlegająca rozliczeniom wg cen taryfowych 2023" numFmtId="0" hierarchy="78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161.522961342591" backgroundQuery="1" createdVersion="7" refreshedVersion="8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35" level="1">
      <sharedItems count="7">
        <s v="W-1.1_ZA"/>
        <s v="W-2.1_ZA"/>
        <s v="W-3.6_ZA"/>
        <s v="W-3.9_ZA"/>
        <s v="W-4_ZA"/>
        <s v="W-5.1_ZA"/>
        <s v="W-6.1_ZA"/>
      </sharedItems>
    </cacheField>
    <cacheField name="[Measures].[Suma Prognoza_2023 2]" caption="Suma Prognoza_2023 2" numFmtId="0" hierarchy="76" level="32767"/>
    <cacheField name="[Measures].[Suma Prognoza_2024 2]" caption="Suma Prognoza_2024 2" numFmtId="0" hierarchy="77" level="32767"/>
    <cacheField name="[Measures].[Suma Iloś gazu podlegająca rozliczeniom wg cen taryfowych 2023]" caption="Suma Iloś gazu podlegająca rozliczeniom wg cen taryfowych 2023" numFmtId="0" hierarchy="78" level="32767"/>
    <cacheField name="[Measures].[Suma Iloś gazu podlegająca rozliczeniom wg cen zaoferowanych przez Wykonawcę 2023]" caption="Suma Iloś gazu podlegająca rozliczeniom wg cen zaoferowanych przez Wykonawcę 2023" numFmtId="0" hierarchy="79" level="32767"/>
    <cacheField name="[Measures].[Suma Iloś gazu podlegająca rozliczeniom wg cen taryfowych 2024]" caption="Suma Iloś gazu podlegająca rozliczeniom wg cen taryfowych 2024" numFmtId="0" hierarchy="80" level="32767"/>
    <cacheField name="[Measures].[Suma Iloś gazu podlegająca rozliczeniom wg cen zaoferowanych przez Wykonawcę 2024]" caption="Suma Iloś gazu podlegająca rozliczeniom wg cen zaoferowanych przez Wykonawcę 2024" numFmtId="0" hierarchy="81" level="32767"/>
    <cacheField name="[Measures].[Liczba Łącznie]" caption="Liczba Łącznie" numFmtId="0" hierarchy="84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161.522964814816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7">
        <s v="W-1.1_ZA"/>
        <s v="W-2.1_ZA"/>
        <s v="W-3.6_ZA"/>
        <s v="W-3.9_ZA"/>
        <s v="W-4_ZA"/>
        <s v="W-5.1_ZA"/>
        <s v="W-6.1_ZA"/>
      </sharedItems>
    </cacheField>
    <cacheField name="[Measures].[Suma I 2]" caption="Suma I 2" numFmtId="0" hierarchy="63" level="32767"/>
    <cacheField name="[Measures].[Suma II 2]" caption="Suma II 2" numFmtId="0" hierarchy="64" level="32767"/>
    <cacheField name="[Measures].[Suma III 2]" caption="Suma III 2" numFmtId="0" hierarchy="65" level="32767"/>
    <cacheField name="[Measures].[Suma IV 2]" caption="Suma IV 2" numFmtId="0" hierarchy="66" level="32767"/>
    <cacheField name="[Measures].[Suma V 2]" caption="Suma V 2" numFmtId="0" hierarchy="67" level="32767"/>
    <cacheField name="[Measures].[Suma VI 2]" caption="Suma VI 2" numFmtId="0" hierarchy="68" level="32767"/>
    <cacheField name="[Measures].[Suma VII 2]" caption="Suma VII 2" numFmtId="0" hierarchy="69" level="32767"/>
    <cacheField name="[Measures].[Suma VIII 2]" caption="Suma VIII 2" numFmtId="0" hierarchy="70" level="32767"/>
    <cacheField name="[Measures].[Suma IX 2]" caption="Suma IX 2" numFmtId="0" hierarchy="71" level="32767"/>
    <cacheField name="[Measures].[Suma X 2]" caption="Suma X 2" numFmtId="0" hierarchy="72" level="32767"/>
    <cacheField name="[Measures].[Suma XI 2]" caption="Suma XI 2" numFmtId="0" hierarchy="73" level="32767"/>
    <cacheField name="[Measures].[Suma XII 2]" caption="Suma XII 2" numFmtId="0" hierarchy="74" level="32767"/>
    <cacheField name="[Measures].[Suma ROK]" caption="Suma ROK" numFmtId="0" hierarchy="75" level="32767"/>
  </cacheFields>
  <cacheHierarchies count="85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5" unbalanced="0"/>
    <cacheHierarchy uniqueName="[Zakres].[II]" caption="II" attribute="1" defaultMemberUniqueName="[Zakres].[II].[All]" allUniqueName="[Zakres].[II].[All]" dimensionUniqueName="[Zakres]" displayFolder="" count="0" memberValueDatatype="5" unbalanced="0"/>
    <cacheHierarchy uniqueName="[Zakres].[III]" caption="III" attribute="1" defaultMemberUniqueName="[Zakres].[III].[All]" allUniqueName="[Zakres].[III].[All]" dimensionUniqueName="[Zakres]" displayFolder="" count="0" memberValueDatatype="5" unbalanced="0"/>
    <cacheHierarchy uniqueName="[Zakres].[IV]" caption="IV" attribute="1" defaultMemberUniqueName="[Zakres].[IV].[All]" allUniqueName="[Zakres].[IV].[All]" dimensionUniqueName="[Zakres]" displayFolder="" count="0" memberValueDatatype="5" unbalanced="0"/>
    <cacheHierarchy uniqueName="[Zakres].[V]" caption="V" attribute="1" defaultMemberUniqueName="[Zakres].[V].[All]" allUniqueName="[Zakres].[V].[All]" dimensionUniqueName="[Zakres]" displayFolder="" count="0" memberValueDatatype="5" unbalanced="0"/>
    <cacheHierarchy uniqueName="[Zakres].[VI]" caption="VI" attribute="1" defaultMemberUniqueName="[Zakres].[VI].[All]" allUniqueName="[Zakres].[VI].[All]" dimensionUniqueName="[Zakres]" displayFolder="" count="0" memberValueDatatype="5" unbalanced="0"/>
    <cacheHierarchy uniqueName="[Zakres].[VII]" caption="VII" attribute="1" defaultMemberUniqueName="[Zakres].[VII].[All]" allUniqueName="[Zakres].[VII].[All]" dimensionUniqueName="[Zakres]" displayFolder="" count="0" memberValueDatatype="5" unbalanced="0"/>
    <cacheHierarchy uniqueName="[Zakres].[VIII]" caption="VIII" attribute="1" defaultMemberUniqueName="[Zakres].[VIII].[All]" allUniqueName="[Zakres].[VIII].[All]" dimensionUniqueName="[Zakres]" displayFolder="" count="0" memberValueDatatype="5" unbalanced="0"/>
    <cacheHierarchy uniqueName="[Zakres].[IX]" caption="IX" attribute="1" defaultMemberUniqueName="[Zakres].[IX].[All]" allUniqueName="[Zakres].[IX].[All]" dimensionUniqueName="[Zakres]" displayFolder="" count="0" memberValueDatatype="5" unbalanced="0"/>
    <cacheHierarchy uniqueName="[Zakres].[X]" caption="X" attribute="1" defaultMemberUniqueName="[Zakres].[X].[All]" allUniqueName="[Zakres].[X].[All]" dimensionUniqueName="[Zakres]" displayFolder="" count="0" memberValueDatatype="5" unbalanced="0"/>
    <cacheHierarchy uniqueName="[Zakres].[XI]" caption="XI" attribute="1" defaultMemberUniqueName="[Zakres].[XI].[All]" allUniqueName="[Zakres].[XI].[All]" dimensionUniqueName="[Zakres]" displayFolder="" count="0" memberValueDatatype="5" unbalanced="0"/>
    <cacheHierarchy uniqueName="[Zakres].[XII]" caption="XII" attribute="1" defaultMemberUniqueName="[Zakres].[XII].[All]" allUniqueName="[Zakres].[XII].[All]" dimensionUniqueName="[Zakres]" displayFolder="" count="0" memberValueDatatype="5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Prognoza_2024]" caption="Prognoza_2024" attribute="1" defaultMemberUniqueName="[Zakres 1].[Prognoza_2024].[All]" allUniqueName="[Zakres 1].[Prognoza_2024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_rozpoczęcia_sprzedaży]" caption="Data_rozpoczęcia_sprzedaży" attribute="1" time="1" defaultMemberUniqueName="[Zakres 1].[Data_rozpoczęcia_sprzedaży].[All]" allUniqueName="[Zakres 1].[Data_rozpoczęcia_sprzedaży].[All]" dimensionUniqueName="[Zakres 1]" displayFolder="" count="0" memberValueDatatype="7" unbalanced="0"/>
    <cacheHierarchy uniqueName="[Zakres 1].[Data_zakończenia_sprzedaży]" caption="Data_zakończenia_sprzedaży" attribute="1" time="1" defaultMemberUniqueName="[Zakres 1].[Data_zakończenia_sprzedaży].[All]" allUniqueName="[Zakres 1].[Data_zakończenia_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5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5" unbalanced="0"/>
    <cacheHierarchy uniqueName="[Zakres 1].[VII]" caption="VII" attribute="1" defaultMemberUniqueName="[Zakres 1].[VII].[All]" allUniqueName="[Zakres 1].[VII].[All]" dimensionUniqueName="[Zakres 1]" displayFolder="" count="0" memberValueDatatype="5" unbalanced="0"/>
    <cacheHierarchy uniqueName="[Zakres 1].[VIII]" caption="VIII" attribute="1" defaultMemberUniqueName="[Zakres 1].[VIII].[All]" allUniqueName="[Zakres 1].[VIII].[All]" dimensionUniqueName="[Zakres 1]" displayFolder="" count="0" memberValueDatatype="5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5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zaoferowanych przez Wykonawcę 2023]" caption="Iloś gazu podlegająca rozliczeniom wg cen zaoferowanych przez Wykonawcę 2023" attribute="1" defaultMemberUniqueName="[Zakres 1].[Iloś gazu podlegająca rozliczeniom wg cen zaoferowanych przez Wykonawcę 2023].[All]" allUniqueName="[Zakres 1].[Iloś gazu podlegająca rozliczeniom wg cen zaoferowanych przez Wykonawcę 2023].[All]" dimensionUniqueName="[Zakres 1]" displayFolder="" count="0" memberValueDatatype="20" unbalanced="0"/>
    <cacheHierarchy uniqueName="[Zakres 1].[Iloś gazu podlegająca rozliczeniom wg cen taryfowych 2024]" caption="Iloś gazu podlegająca rozliczeniom wg cen taryfowych 2024" attribute="1" defaultMemberUniqueName="[Zakres 1].[Iloś gazu podlegająca rozliczeniom wg cen taryfowych 2024].[All]" allUniqueName="[Zakres 1].[Iloś gazu podlegająca rozliczeniom wg cen taryfowych 2024].[All]" dimensionUniqueName="[Zakres 1]" displayFolder="" count="0" memberValueDatatype="20" unbalanced="0"/>
    <cacheHierarchy uniqueName="[Zakres 1].[Iloś gazu podlegająca rozliczeniom wg cen zaoferowanych przez Wykonawcę 2024]" caption="Iloś gazu podlegająca rozliczeniom wg cen zaoferowanych przez Wykonawcę 2024" attribute="1" defaultMemberUniqueName="[Zakres 1].[Iloś gazu podlegająca rozliczeniom wg cen zaoferowanych przez Wykonawcę 2024].[All]" allUniqueName="[Zakres 1].[Iloś gazu podlegająca rozliczeniom wg cen zaoferowanych przez Wykonawcę 2024].[All]" dimensionUniqueName="[Zakres 1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Prognoza_2023 2]" caption="Suma Prognoza_2023 2" measure="1" displayFolder="" measureGroup="Zakres 1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4 2]" caption="Suma Prognoza_2024 2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Iloś gazu podlegająca rozliczeniom wg cen zaoferowanych przez Wykonawcę 2023]" caption="Suma Iloś gazu podlegająca rozliczeniom wg cen zaoferowanych przez Wykonawcę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Suma Iloś gazu podlegająca rozliczeniom wg cen zaoferowanych przez Wykonawcę 2024]" caption="Suma Iloś gazu podlegająca rozliczeniom wg cen zaoferowanych przez Wykonawcę 2024" measure="1" displayFolder="" measureGroup="Zakres 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Liczba Łącznie]" caption="Liczb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1" uniqueName="[Zakres 1]" caption="Zakres 1"/>
  </dimensions>
  <measureGroups count="2">
    <measureGroup name="Zakres" caption="Zakres"/>
    <measureGroup name="Zakres 1" caption="Zakres 1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29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subtotalHiddenItems="1" itemPrintTitles="1" createdVersion="7" indent="0" multipleFieldFilters="0">
  <location ref="A3:G168" firstHeaderRow="0" firstDataRow="1" firstDataCol="1"/>
  <pivotFields count="8">
    <pivotField axis="axisRow" allDrilled="1" showAll="0" dataSourceSort="1" defaultAttributeDrillState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allDrilled="1" showAll="0" dataSourceSort="1" defaultAttributeDrillState="1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65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 r="1">
      <x v="4"/>
    </i>
    <i r="1">
      <x v="5"/>
    </i>
    <i r="1">
      <x v="6"/>
    </i>
    <i r="1">
      <x v="7"/>
    </i>
    <i r="1">
      <x v="8"/>
    </i>
    <i>
      <x v="4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5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>
      <x v="6"/>
    </i>
    <i r="1">
      <x v="52"/>
    </i>
    <i r="1">
      <x v="53"/>
    </i>
    <i r="1">
      <x v="54"/>
    </i>
    <i r="1">
      <x v="55"/>
    </i>
    <i>
      <x v="7"/>
    </i>
    <i r="1">
      <x v="56"/>
    </i>
    <i r="1">
      <x v="57"/>
    </i>
    <i r="1">
      <x v="58"/>
    </i>
    <i r="1">
      <x v="59"/>
    </i>
    <i r="1">
      <x v="60"/>
    </i>
    <i r="1">
      <x v="61"/>
    </i>
    <i>
      <x v="8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>
      <x v="9"/>
    </i>
    <i r="1">
      <x v="71"/>
    </i>
    <i r="1">
      <x v="72"/>
    </i>
    <i r="1">
      <x v="73"/>
    </i>
    <i r="1">
      <x v="74"/>
    </i>
    <i>
      <x v="10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>
      <x v="11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>
      <x v="12"/>
    </i>
    <i r="1">
      <x v="96"/>
    </i>
    <i>
      <x v="13"/>
    </i>
    <i r="1">
      <x v="97"/>
    </i>
    <i>
      <x v="14"/>
    </i>
    <i r="1">
      <x v="98"/>
    </i>
    <i>
      <x v="15"/>
    </i>
    <i r="1">
      <x v="99"/>
    </i>
    <i>
      <x v="16"/>
    </i>
    <i r="1">
      <x v="100"/>
    </i>
    <i>
      <x v="17"/>
    </i>
    <i r="1">
      <x v="101"/>
    </i>
    <i>
      <x v="18"/>
    </i>
    <i r="1">
      <x v="102"/>
    </i>
    <i>
      <x v="19"/>
    </i>
    <i r="1">
      <x v="103"/>
    </i>
    <i>
      <x v="20"/>
    </i>
    <i r="1">
      <x v="104"/>
    </i>
    <i>
      <x v="21"/>
    </i>
    <i r="1">
      <x v="105"/>
    </i>
    <i>
      <x v="22"/>
    </i>
    <i r="1">
      <x v="106"/>
    </i>
    <i>
      <x v="23"/>
    </i>
    <i r="1">
      <x v="107"/>
    </i>
    <i>
      <x v="24"/>
    </i>
    <i r="1">
      <x v="108"/>
    </i>
    <i>
      <x v="25"/>
    </i>
    <i r="1">
      <x v="109"/>
    </i>
    <i>
      <x v="26"/>
    </i>
    <i r="1">
      <x v="110"/>
    </i>
    <i>
      <x v="27"/>
    </i>
    <i r="1">
      <x v="111"/>
    </i>
    <i>
      <x v="28"/>
    </i>
    <i r="1">
      <x v="112"/>
    </i>
    <i>
      <x v="29"/>
    </i>
    <i r="1">
      <x v="113"/>
    </i>
    <i>
      <x v="30"/>
    </i>
    <i r="1">
      <x v="114"/>
    </i>
    <i>
      <x v="31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>
      <x v="32"/>
    </i>
    <i r="1">
      <x v="122"/>
    </i>
    <i>
      <x v="33"/>
    </i>
    <i r="1">
      <x v="123"/>
    </i>
    <i>
      <x v="34"/>
    </i>
    <i r="1">
      <x v="124"/>
    </i>
    <i>
      <x v="35"/>
    </i>
    <i r="1">
      <x v="125"/>
    </i>
    <i>
      <x v="36"/>
    </i>
    <i r="1">
      <x v="12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gnoza_2023" fld="2" baseField="0" baseItem="0" numFmtId="3"/>
    <dataField name="Prognoza_2024" fld="3" baseField="0" baseItem="0" numFmtId="3"/>
    <dataField name="Ilość gazu podlegająca rozliczeniom wg cen taryfowych 2023" fld="7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 caption="Liczba Iloś gazu podlegająca rozliczeniom wg cen taryfowych 2023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30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H11" firstHeaderRow="0" firstDataRow="1" firstDataCol="1"/>
  <pivotFields count="8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3" fld="1" baseField="0" baseItem="0" numFmtId="3"/>
    <dataField name="Prognoza_2024" fld="2" baseField="0" baseItem="0" numFmtId="3"/>
    <dataField name="Ilość gazu podlegająca rozliczeniom wg cen taryfowych 2023" fld="3" baseField="0" baseItem="0" numFmtId="3"/>
    <dataField name="Ilość gazu podlegająca rozliczeniom wg cen zaoferowanych przez Wykonawcę 2023" fld="4" baseField="0" baseItem="0" numFmtId="3"/>
    <dataField name="Ilość gazu podlegająca rozliczeniom wg cen taryfowych 2024" fld="5" baseField="0" baseItem="0" numFmtId="3"/>
    <dataField name="Ilość gazu podlegająca rozliczeniom wg cen zaoferowanych przez Wykonawcę 2024" fld="6" baseField="0" baseItem="0" numFmtId="3"/>
    <dataField name="Liczba PPG" fld="7" subtotal="count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Prognoza_2024"/>
    <pivotHierarchy dragToData="1" caption="Ilość gazu podlegająca rozliczeniom wg cen taryfowych 2023"/>
    <pivotHierarchy dragToData="1" caption="Ilość gazu podlegająca rozliczeniom wg cen zaoferowanych przez Wykonawcę 2023"/>
    <pivotHierarchy dragToData="1" caption="Ilość gazu podlegająca rozliczeniom wg cen taryfowych 2024"/>
    <pivotHierarchy dragToData="1" caption="Ilość gazu podlegająca rozliczeniom wg cen zaoferowanych przez Wykonawcę 2024"/>
    <pivotHierarchy dragToData="1"/>
    <pivotHierarchy dragToData="1"/>
    <pivotHierarchy dragToData="1" caption="Liczba PPG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33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31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subtotalHiddenItems="1" itemPrintTitles="1" createdVersion="7" indent="0" multipleFieldFilters="0">
  <location ref="A3:N11" firstHeaderRow="0" firstDataRow="1" firstDataCol="1"/>
  <pivotFields count="14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2"/>
  <sheetViews>
    <sheetView tabSelected="1" topLeftCell="AC1" workbookViewId="0">
      <pane ySplit="1" topLeftCell="A36" activePane="bottomLeft" state="frozen"/>
      <selection activeCell="AA1" sqref="AA1"/>
      <selection pane="bottomLeft" activeCell="AH3" sqref="AH2:AV3"/>
    </sheetView>
  </sheetViews>
  <sheetFormatPr defaultRowHeight="15" x14ac:dyDescent="0.25"/>
  <cols>
    <col min="1" max="1" width="54.5703125" customWidth="1"/>
    <col min="2" max="2" width="39.85546875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2" customWidth="1"/>
    <col min="28" max="28" width="11.7109375" customWidth="1"/>
    <col min="29" max="29" width="22.5703125" customWidth="1"/>
    <col min="30" max="30" width="27.28515625" customWidth="1"/>
    <col min="31" max="31" width="22.85546875" customWidth="1"/>
    <col min="32" max="32" width="26.5703125" customWidth="1"/>
    <col min="33" max="33" width="20.140625" style="15" customWidth="1"/>
  </cols>
  <sheetData>
    <row r="1" spans="1:48" s="9" customFormat="1" ht="75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32</v>
      </c>
      <c r="K1" s="6" t="s">
        <v>33</v>
      </c>
      <c r="L1" s="6" t="s">
        <v>14</v>
      </c>
      <c r="M1" s="6" t="s">
        <v>15</v>
      </c>
      <c r="N1" s="6" t="s">
        <v>16</v>
      </c>
      <c r="O1" s="6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Z1" s="7" t="s">
        <v>28</v>
      </c>
      <c r="AA1" s="7" t="s">
        <v>29</v>
      </c>
      <c r="AB1" s="8" t="s">
        <v>30</v>
      </c>
      <c r="AC1" s="6" t="s">
        <v>34</v>
      </c>
      <c r="AD1" s="6" t="s">
        <v>35</v>
      </c>
      <c r="AE1" s="12" t="s">
        <v>36</v>
      </c>
      <c r="AF1" s="12" t="s">
        <v>37</v>
      </c>
      <c r="AG1" s="14" t="s">
        <v>188</v>
      </c>
      <c r="AH1" s="9" t="s">
        <v>190</v>
      </c>
      <c r="AI1" s="9" t="s">
        <v>191</v>
      </c>
      <c r="AJ1" s="9" t="s">
        <v>192</v>
      </c>
      <c r="AK1" s="9" t="s">
        <v>193</v>
      </c>
      <c r="AL1" s="9" t="s">
        <v>194</v>
      </c>
      <c r="AM1" s="9" t="s">
        <v>195</v>
      </c>
      <c r="AN1" s="9" t="s">
        <v>196</v>
      </c>
      <c r="AO1" s="9" t="s">
        <v>190</v>
      </c>
      <c r="AP1" s="9" t="s">
        <v>191</v>
      </c>
      <c r="AQ1" s="9" t="s">
        <v>192</v>
      </c>
      <c r="AR1" s="9" t="s">
        <v>193</v>
      </c>
      <c r="AS1" s="9" t="s">
        <v>194</v>
      </c>
      <c r="AT1" s="9" t="s">
        <v>195</v>
      </c>
      <c r="AU1" s="9" t="s">
        <v>196</v>
      </c>
    </row>
    <row r="2" spans="1:48" s="4" customFormat="1" ht="24.95" customHeight="1" x14ac:dyDescent="0.25">
      <c r="A2" s="17" t="s">
        <v>197</v>
      </c>
      <c r="B2" s="17" t="s">
        <v>198</v>
      </c>
      <c r="C2" s="17" t="s">
        <v>199</v>
      </c>
      <c r="D2" s="17" t="s">
        <v>197</v>
      </c>
      <c r="E2" s="17" t="s">
        <v>198</v>
      </c>
      <c r="F2" s="17" t="s">
        <v>208</v>
      </c>
      <c r="G2" s="17" t="s">
        <v>209</v>
      </c>
      <c r="H2" s="17" t="s">
        <v>45</v>
      </c>
      <c r="I2" s="17" t="s">
        <v>13</v>
      </c>
      <c r="J2" s="18">
        <v>225380</v>
      </c>
      <c r="K2" s="19">
        <v>45292</v>
      </c>
      <c r="L2" s="19">
        <v>45657</v>
      </c>
      <c r="M2" s="17" t="s">
        <v>202</v>
      </c>
      <c r="N2" s="18">
        <v>38320</v>
      </c>
      <c r="O2" s="18">
        <v>36060</v>
      </c>
      <c r="P2" s="18">
        <v>29300</v>
      </c>
      <c r="Q2" s="18">
        <v>13519.999999999998</v>
      </c>
      <c r="R2" s="18">
        <v>9020</v>
      </c>
      <c r="S2" s="18">
        <v>3379.9999999999995</v>
      </c>
      <c r="T2" s="18">
        <v>2250</v>
      </c>
      <c r="U2" s="18">
        <v>2250</v>
      </c>
      <c r="V2" s="18">
        <v>3379.9999999999995</v>
      </c>
      <c r="W2" s="18">
        <v>18030</v>
      </c>
      <c r="X2" s="18">
        <v>29300</v>
      </c>
      <c r="Y2" s="18">
        <v>40570</v>
      </c>
      <c r="Z2" s="18">
        <v>225380</v>
      </c>
      <c r="AA2" s="18">
        <v>68763</v>
      </c>
      <c r="AB2" s="18">
        <v>156617</v>
      </c>
      <c r="AC2" s="18">
        <v>68763</v>
      </c>
      <c r="AD2" s="18">
        <v>156617</v>
      </c>
      <c r="AE2" s="18">
        <v>68763</v>
      </c>
      <c r="AF2" s="18">
        <v>156617</v>
      </c>
      <c r="AG2" s="16"/>
      <c r="AH2" s="4">
        <f t="shared" ref="AH2" si="0">IF(AND($H2="W-1.1_ZA",AC2&gt;0),12,0)</f>
        <v>0</v>
      </c>
      <c r="AI2" s="4">
        <f t="shared" ref="AI2" si="1">IF(AND($H2="W-2.1_ZA",AC2&gt;0),12,0)</f>
        <v>0</v>
      </c>
      <c r="AJ2" s="4">
        <f t="shared" ref="AJ2" si="2">IF(AND($H2="W-3.6_ZA",AC2&gt;0),12,0)</f>
        <v>0</v>
      </c>
      <c r="AK2" s="4">
        <f t="shared" ref="AK2" si="3">IF(AND($H2="W-3.9_ZA",AC2&gt;0),12,0)</f>
        <v>0</v>
      </c>
      <c r="AL2" s="4">
        <f t="shared" ref="AL2" si="4">IF(AND($H2="W-4_ZA",AC2&gt;0),12,0)</f>
        <v>0</v>
      </c>
      <c r="AM2" s="4">
        <f t="shared" ref="AM2" si="5">IF(AND($H2="W-5.1_ZA",AC2&gt;0),12,0)</f>
        <v>12</v>
      </c>
      <c r="AN2" s="4">
        <f t="shared" ref="AN2" si="6">IF(AND($H2="W-6.1_ZA",AC2&gt;0),12,0)</f>
        <v>0</v>
      </c>
      <c r="AO2" s="4">
        <f t="shared" ref="AO2" si="7">IF(AND($H2="W-1.1_ZA",AH2=0,AD2&gt;0),12,0)</f>
        <v>0</v>
      </c>
      <c r="AP2" s="4">
        <f t="shared" ref="AP2" si="8">IF(AND($H2="W-2.1_ZA",AI2=0,AD2&gt;0),12,0)</f>
        <v>0</v>
      </c>
      <c r="AQ2" s="4">
        <f t="shared" ref="AQ2" si="9">IF(AND($H2="W-3.6_ZA",AJ2=0,AD2&gt;0),12,0)</f>
        <v>0</v>
      </c>
      <c r="AR2" s="4">
        <f t="shared" ref="AR2" si="10">IF(AND($H2="W-3.9_ZA",AK2=0,AD2&gt;0),12,0)</f>
        <v>0</v>
      </c>
      <c r="AS2" s="4">
        <f t="shared" ref="AS2" si="11">IF(AND($H2="W-4_ZA",AL2=0,AD2&gt;0),12,0)</f>
        <v>0</v>
      </c>
      <c r="AT2" s="4">
        <f t="shared" ref="AT2" si="12">IF(AND($H2="W-5.1_ZA",AM2=0,AD2&gt;0),12,0)</f>
        <v>0</v>
      </c>
      <c r="AU2" s="4">
        <f t="shared" ref="AU2" si="13">IF(AND($H2="W-6.1_ZA",AN2=0,AD2&gt;0),12,0)</f>
        <v>0</v>
      </c>
      <c r="AV2" s="4">
        <f t="shared" ref="AV2" si="14">SUM(AH2:AU2)</f>
        <v>12</v>
      </c>
    </row>
    <row r="3" spans="1:48" s="4" customFormat="1" ht="24.95" customHeight="1" x14ac:dyDescent="0.25">
      <c r="A3" s="17" t="s">
        <v>197</v>
      </c>
      <c r="B3" s="17" t="s">
        <v>198</v>
      </c>
      <c r="C3" s="17" t="s">
        <v>199</v>
      </c>
      <c r="D3" s="17" t="s">
        <v>197</v>
      </c>
      <c r="E3" s="17" t="s">
        <v>198</v>
      </c>
      <c r="F3" s="17" t="s">
        <v>203</v>
      </c>
      <c r="G3" s="17" t="s">
        <v>204</v>
      </c>
      <c r="H3" s="17" t="s">
        <v>44</v>
      </c>
      <c r="I3" s="17" t="s">
        <v>11</v>
      </c>
      <c r="J3" s="18">
        <v>5720</v>
      </c>
      <c r="K3" s="19">
        <v>45292</v>
      </c>
      <c r="L3" s="19">
        <v>45657</v>
      </c>
      <c r="M3" s="17" t="s">
        <v>202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5720</v>
      </c>
      <c r="AA3" s="18">
        <v>0</v>
      </c>
      <c r="AB3" s="18">
        <v>5720</v>
      </c>
      <c r="AC3" s="18">
        <v>0</v>
      </c>
      <c r="AD3" s="18">
        <v>5720</v>
      </c>
      <c r="AE3" s="18">
        <v>0</v>
      </c>
      <c r="AF3" s="18">
        <v>5720</v>
      </c>
      <c r="AG3" s="16">
        <v>100</v>
      </c>
      <c r="AH3" s="4">
        <f t="shared" ref="AH3:AH47" si="15">IF(AND($H3="W-1.1_ZA",AC3&gt;0),12,0)</f>
        <v>0</v>
      </c>
      <c r="AI3" s="4">
        <f t="shared" ref="AI3:AI47" si="16">IF(AND($H3="W-2.1_ZA",AC3&gt;0),12,0)</f>
        <v>0</v>
      </c>
      <c r="AJ3" s="4">
        <f t="shared" ref="AJ3:AJ47" si="17">IF(AND($H3="W-3.6_ZA",AC3&gt;0),12,0)</f>
        <v>0</v>
      </c>
      <c r="AK3" s="4">
        <f t="shared" ref="AK3:AK47" si="18">IF(AND($H3="W-3.9_ZA",AC3&gt;0),12,0)</f>
        <v>0</v>
      </c>
      <c r="AL3" s="4">
        <f t="shared" ref="AL3:AL47" si="19">IF(AND($H3="W-4_ZA",AC3&gt;0),12,0)</f>
        <v>0</v>
      </c>
      <c r="AM3" s="4">
        <f t="shared" ref="AM3:AM47" si="20">IF(AND($H3="W-5.1_ZA",AC3&gt;0),12,0)</f>
        <v>0</v>
      </c>
      <c r="AN3" s="4">
        <f t="shared" ref="AN3:AN47" si="21">IF(AND($H3="W-6.1_ZA",AC3&gt;0),12,0)</f>
        <v>0</v>
      </c>
      <c r="AO3" s="4">
        <f t="shared" ref="AO3:AO47" si="22">IF(AND($H3="W-1.1_ZA",AH3=0,AD3&gt;0),12,0)</f>
        <v>12</v>
      </c>
      <c r="AP3" s="4">
        <f t="shared" ref="AP3:AP47" si="23">IF(AND($H3="W-2.1_ZA",AI3=0,AD3&gt;0),12,0)</f>
        <v>0</v>
      </c>
      <c r="AQ3" s="4">
        <f t="shared" ref="AQ3:AQ47" si="24">IF(AND($H3="W-3.6_ZA",AJ3=0,AD3&gt;0),12,0)</f>
        <v>0</v>
      </c>
      <c r="AR3" s="4">
        <f t="shared" ref="AR3:AR47" si="25">IF(AND($H3="W-3.9_ZA",AK3=0,AD3&gt;0),12,0)</f>
        <v>0</v>
      </c>
      <c r="AS3" s="4">
        <f t="shared" ref="AS3:AS47" si="26">IF(AND($H3="W-4_ZA",AL3=0,AD3&gt;0),12,0)</f>
        <v>0</v>
      </c>
      <c r="AT3" s="4">
        <f t="shared" ref="AT3:AT47" si="27">IF(AND($H3="W-5.1_ZA",AM3=0,AD3&gt;0),12,0)</f>
        <v>0</v>
      </c>
      <c r="AU3" s="4">
        <f t="shared" ref="AU3:AU47" si="28">IF(AND($H3="W-6.1_ZA",AN3=0,AD3&gt;0),12,0)</f>
        <v>0</v>
      </c>
      <c r="AV3" s="4">
        <f t="shared" ref="AV3:AV47" si="29">SUM(AH3:AU3)</f>
        <v>12</v>
      </c>
    </row>
    <row r="4" spans="1:48" s="4" customFormat="1" ht="24.95" customHeight="1" x14ac:dyDescent="0.25">
      <c r="A4" s="17" t="s">
        <v>197</v>
      </c>
      <c r="B4" s="17" t="s">
        <v>198</v>
      </c>
      <c r="C4" s="17" t="s">
        <v>199</v>
      </c>
      <c r="D4" s="17" t="s">
        <v>197</v>
      </c>
      <c r="E4" s="17" t="s">
        <v>198</v>
      </c>
      <c r="F4" s="17" t="s">
        <v>207</v>
      </c>
      <c r="G4" s="17" t="s">
        <v>204</v>
      </c>
      <c r="H4" s="17" t="s">
        <v>47</v>
      </c>
      <c r="I4" s="17" t="s">
        <v>11</v>
      </c>
      <c r="J4" s="18">
        <v>68890</v>
      </c>
      <c r="K4" s="19">
        <v>45292</v>
      </c>
      <c r="L4" s="19">
        <v>45657</v>
      </c>
      <c r="M4" s="17" t="s">
        <v>202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68890</v>
      </c>
      <c r="AA4" s="18">
        <v>0</v>
      </c>
      <c r="AB4" s="18">
        <v>68890</v>
      </c>
      <c r="AC4" s="18">
        <v>0</v>
      </c>
      <c r="AD4" s="18">
        <v>68890</v>
      </c>
      <c r="AE4" s="18">
        <v>0</v>
      </c>
      <c r="AF4" s="18">
        <v>68890</v>
      </c>
      <c r="AG4" s="16">
        <v>0</v>
      </c>
      <c r="AH4" s="4">
        <f t="shared" si="15"/>
        <v>0</v>
      </c>
      <c r="AI4" s="4">
        <f t="shared" si="16"/>
        <v>0</v>
      </c>
      <c r="AJ4" s="4">
        <f t="shared" si="17"/>
        <v>0</v>
      </c>
      <c r="AK4" s="4">
        <f t="shared" si="18"/>
        <v>0</v>
      </c>
      <c r="AL4" s="4">
        <f t="shared" si="19"/>
        <v>0</v>
      </c>
      <c r="AM4" s="4">
        <f t="shared" si="20"/>
        <v>0</v>
      </c>
      <c r="AN4" s="4">
        <f t="shared" si="21"/>
        <v>0</v>
      </c>
      <c r="AO4" s="4">
        <f t="shared" si="22"/>
        <v>0</v>
      </c>
      <c r="AP4" s="4">
        <f t="shared" si="23"/>
        <v>0</v>
      </c>
      <c r="AQ4" s="4">
        <f t="shared" si="24"/>
        <v>12</v>
      </c>
      <c r="AR4" s="4">
        <f t="shared" si="25"/>
        <v>0</v>
      </c>
      <c r="AS4" s="4">
        <f t="shared" si="26"/>
        <v>0</v>
      </c>
      <c r="AT4" s="4">
        <f t="shared" si="27"/>
        <v>0</v>
      </c>
      <c r="AU4" s="4">
        <f t="shared" si="28"/>
        <v>0</v>
      </c>
      <c r="AV4" s="4">
        <f t="shared" si="29"/>
        <v>12</v>
      </c>
    </row>
    <row r="5" spans="1:48" s="4" customFormat="1" ht="24.95" customHeight="1" x14ac:dyDescent="0.25">
      <c r="A5" s="17" t="s">
        <v>197</v>
      </c>
      <c r="B5" s="17" t="s">
        <v>198</v>
      </c>
      <c r="C5" s="17" t="s">
        <v>199</v>
      </c>
      <c r="D5" s="17" t="s">
        <v>197</v>
      </c>
      <c r="E5" s="17" t="s">
        <v>198</v>
      </c>
      <c r="F5" s="17" t="s">
        <v>205</v>
      </c>
      <c r="G5" s="17" t="s">
        <v>206</v>
      </c>
      <c r="H5" s="17" t="s">
        <v>47</v>
      </c>
      <c r="I5" s="17" t="s">
        <v>11</v>
      </c>
      <c r="J5" s="18">
        <v>44100</v>
      </c>
      <c r="K5" s="19">
        <v>45292</v>
      </c>
      <c r="L5" s="19">
        <v>45657</v>
      </c>
      <c r="M5" s="17" t="s">
        <v>202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44100</v>
      </c>
      <c r="AA5" s="18">
        <v>0</v>
      </c>
      <c r="AB5" s="18">
        <v>44100</v>
      </c>
      <c r="AC5" s="18">
        <v>0</v>
      </c>
      <c r="AD5" s="18">
        <v>44100</v>
      </c>
      <c r="AE5" s="18">
        <v>0</v>
      </c>
      <c r="AF5" s="18">
        <v>44100</v>
      </c>
      <c r="AG5" s="16">
        <v>0</v>
      </c>
      <c r="AH5" s="4">
        <f t="shared" si="15"/>
        <v>0</v>
      </c>
      <c r="AI5" s="4">
        <f t="shared" si="16"/>
        <v>0</v>
      </c>
      <c r="AJ5" s="4">
        <f t="shared" si="17"/>
        <v>0</v>
      </c>
      <c r="AK5" s="4">
        <f t="shared" si="18"/>
        <v>0</v>
      </c>
      <c r="AL5" s="4">
        <f t="shared" si="19"/>
        <v>0</v>
      </c>
      <c r="AM5" s="4">
        <f t="shared" si="20"/>
        <v>0</v>
      </c>
      <c r="AN5" s="4">
        <f t="shared" si="21"/>
        <v>0</v>
      </c>
      <c r="AO5" s="4">
        <f t="shared" si="22"/>
        <v>0</v>
      </c>
      <c r="AP5" s="4">
        <f t="shared" si="23"/>
        <v>0</v>
      </c>
      <c r="AQ5" s="4">
        <f t="shared" si="24"/>
        <v>12</v>
      </c>
      <c r="AR5" s="4">
        <f t="shared" si="25"/>
        <v>0</v>
      </c>
      <c r="AS5" s="4">
        <f t="shared" si="26"/>
        <v>0</v>
      </c>
      <c r="AT5" s="4">
        <f t="shared" si="27"/>
        <v>0</v>
      </c>
      <c r="AU5" s="4">
        <f t="shared" si="28"/>
        <v>0</v>
      </c>
      <c r="AV5" s="4">
        <f t="shared" si="29"/>
        <v>12</v>
      </c>
    </row>
    <row r="6" spans="1:48" s="4" customFormat="1" ht="24.95" customHeight="1" x14ac:dyDescent="0.25">
      <c r="A6" s="17" t="s">
        <v>197</v>
      </c>
      <c r="B6" s="17" t="s">
        <v>198</v>
      </c>
      <c r="C6" s="17" t="s">
        <v>199</v>
      </c>
      <c r="D6" s="17" t="s">
        <v>197</v>
      </c>
      <c r="E6" s="17" t="s">
        <v>198</v>
      </c>
      <c r="F6" s="17" t="s">
        <v>200</v>
      </c>
      <c r="G6" s="17" t="s">
        <v>201</v>
      </c>
      <c r="H6" s="17" t="s">
        <v>44</v>
      </c>
      <c r="I6" s="17" t="s">
        <v>11</v>
      </c>
      <c r="J6" s="18">
        <v>100</v>
      </c>
      <c r="K6" s="19">
        <v>45292</v>
      </c>
      <c r="L6" s="19">
        <v>45657</v>
      </c>
      <c r="M6" s="17" t="s">
        <v>202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100</v>
      </c>
      <c r="AA6" s="18">
        <v>0</v>
      </c>
      <c r="AB6" s="18">
        <v>100</v>
      </c>
      <c r="AC6" s="18">
        <v>0</v>
      </c>
      <c r="AD6" s="18">
        <v>100</v>
      </c>
      <c r="AE6" s="18">
        <v>0</v>
      </c>
      <c r="AF6" s="18">
        <v>100</v>
      </c>
      <c r="AG6" s="16">
        <v>0</v>
      </c>
      <c r="AH6" s="4">
        <f t="shared" si="15"/>
        <v>0</v>
      </c>
      <c r="AI6" s="4">
        <f t="shared" si="16"/>
        <v>0</v>
      </c>
      <c r="AJ6" s="4">
        <f t="shared" si="17"/>
        <v>0</v>
      </c>
      <c r="AK6" s="4">
        <f t="shared" si="18"/>
        <v>0</v>
      </c>
      <c r="AL6" s="4">
        <f t="shared" si="19"/>
        <v>0</v>
      </c>
      <c r="AM6" s="4">
        <f t="shared" si="20"/>
        <v>0</v>
      </c>
      <c r="AN6" s="4">
        <f t="shared" si="21"/>
        <v>0</v>
      </c>
      <c r="AO6" s="4">
        <f t="shared" si="22"/>
        <v>12</v>
      </c>
      <c r="AP6" s="4">
        <f t="shared" si="23"/>
        <v>0</v>
      </c>
      <c r="AQ6" s="4">
        <f t="shared" si="24"/>
        <v>0</v>
      </c>
      <c r="AR6" s="4">
        <f t="shared" si="25"/>
        <v>0</v>
      </c>
      <c r="AS6" s="4">
        <f t="shared" si="26"/>
        <v>0</v>
      </c>
      <c r="AT6" s="4">
        <f t="shared" si="27"/>
        <v>0</v>
      </c>
      <c r="AU6" s="4">
        <f t="shared" si="28"/>
        <v>0</v>
      </c>
      <c r="AV6" s="4">
        <f t="shared" si="29"/>
        <v>12</v>
      </c>
    </row>
    <row r="7" spans="1:48" s="4" customFormat="1" ht="24.95" customHeight="1" x14ac:dyDescent="0.25">
      <c r="A7" s="17" t="s">
        <v>197</v>
      </c>
      <c r="B7" s="17" t="s">
        <v>198</v>
      </c>
      <c r="C7" s="17" t="s">
        <v>199</v>
      </c>
      <c r="D7" s="17" t="s">
        <v>210</v>
      </c>
      <c r="E7" s="17" t="s">
        <v>211</v>
      </c>
      <c r="F7" s="17" t="s">
        <v>212</v>
      </c>
      <c r="G7" s="17" t="s">
        <v>213</v>
      </c>
      <c r="H7" s="17" t="s">
        <v>45</v>
      </c>
      <c r="I7" s="17" t="s">
        <v>214</v>
      </c>
      <c r="J7" s="18">
        <v>1551720</v>
      </c>
      <c r="K7" s="19">
        <v>45292</v>
      </c>
      <c r="L7" s="19">
        <v>45657</v>
      </c>
      <c r="M7" s="17" t="s">
        <v>202</v>
      </c>
      <c r="N7" s="18">
        <v>232760</v>
      </c>
      <c r="O7" s="18">
        <v>186200</v>
      </c>
      <c r="P7" s="18">
        <v>170690</v>
      </c>
      <c r="Q7" s="18">
        <v>108620</v>
      </c>
      <c r="R7" s="18">
        <v>77590</v>
      </c>
      <c r="S7" s="18">
        <v>62070.000000000007</v>
      </c>
      <c r="T7" s="18">
        <v>46550</v>
      </c>
      <c r="U7" s="18">
        <v>46550</v>
      </c>
      <c r="V7" s="18">
        <v>62070.000000000007</v>
      </c>
      <c r="W7" s="18">
        <v>124140.00000000001</v>
      </c>
      <c r="X7" s="18">
        <v>201720</v>
      </c>
      <c r="Y7" s="18">
        <v>232760</v>
      </c>
      <c r="Z7" s="18">
        <v>1551720</v>
      </c>
      <c r="AA7" s="18">
        <v>0</v>
      </c>
      <c r="AB7" s="18">
        <v>1551720</v>
      </c>
      <c r="AC7" s="18">
        <v>0</v>
      </c>
      <c r="AD7" s="18">
        <v>1551720</v>
      </c>
      <c r="AE7" s="18">
        <v>0</v>
      </c>
      <c r="AF7" s="18">
        <v>1551720</v>
      </c>
      <c r="AG7" s="16">
        <v>0</v>
      </c>
      <c r="AH7" s="4">
        <f t="shared" si="15"/>
        <v>0</v>
      </c>
      <c r="AI7" s="4">
        <f t="shared" si="16"/>
        <v>0</v>
      </c>
      <c r="AJ7" s="4">
        <f t="shared" si="17"/>
        <v>0</v>
      </c>
      <c r="AK7" s="4">
        <f t="shared" si="18"/>
        <v>0</v>
      </c>
      <c r="AL7" s="4">
        <f t="shared" si="19"/>
        <v>0</v>
      </c>
      <c r="AM7" s="4">
        <f t="shared" si="20"/>
        <v>0</v>
      </c>
      <c r="AN7" s="4">
        <f t="shared" si="21"/>
        <v>0</v>
      </c>
      <c r="AO7" s="4">
        <f t="shared" si="22"/>
        <v>0</v>
      </c>
      <c r="AP7" s="4">
        <f t="shared" si="23"/>
        <v>0</v>
      </c>
      <c r="AQ7" s="4">
        <f t="shared" si="24"/>
        <v>0</v>
      </c>
      <c r="AR7" s="4">
        <f t="shared" si="25"/>
        <v>0</v>
      </c>
      <c r="AS7" s="4">
        <f t="shared" si="26"/>
        <v>0</v>
      </c>
      <c r="AT7" s="4">
        <f t="shared" si="27"/>
        <v>12</v>
      </c>
      <c r="AU7" s="4">
        <f t="shared" si="28"/>
        <v>0</v>
      </c>
      <c r="AV7" s="4">
        <f t="shared" si="29"/>
        <v>12</v>
      </c>
    </row>
    <row r="8" spans="1:48" s="4" customFormat="1" ht="24.95" customHeight="1" x14ac:dyDescent="0.25">
      <c r="A8" s="17" t="s">
        <v>197</v>
      </c>
      <c r="B8" s="17" t="s">
        <v>198</v>
      </c>
      <c r="C8" s="17" t="s">
        <v>199</v>
      </c>
      <c r="D8" s="17" t="s">
        <v>215</v>
      </c>
      <c r="E8" s="17" t="s">
        <v>216</v>
      </c>
      <c r="F8" s="17" t="s">
        <v>217</v>
      </c>
      <c r="G8" s="17" t="s">
        <v>218</v>
      </c>
      <c r="H8" s="17" t="s">
        <v>46</v>
      </c>
      <c r="I8" s="17" t="s">
        <v>11</v>
      </c>
      <c r="J8" s="18">
        <v>12100</v>
      </c>
      <c r="K8" s="19">
        <v>45292</v>
      </c>
      <c r="L8" s="19">
        <v>45657</v>
      </c>
      <c r="M8" s="17" t="s">
        <v>202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12100</v>
      </c>
      <c r="AA8" s="18">
        <v>12100</v>
      </c>
      <c r="AB8" s="18">
        <v>0</v>
      </c>
      <c r="AC8" s="18">
        <v>12100</v>
      </c>
      <c r="AD8" s="18">
        <v>0</v>
      </c>
      <c r="AE8" s="18">
        <v>12100</v>
      </c>
      <c r="AF8" s="18">
        <v>0</v>
      </c>
      <c r="AG8" s="16">
        <v>100</v>
      </c>
      <c r="AH8" s="4">
        <f t="shared" si="15"/>
        <v>0</v>
      </c>
      <c r="AI8" s="4">
        <f t="shared" si="16"/>
        <v>12</v>
      </c>
      <c r="AJ8" s="4">
        <f t="shared" si="17"/>
        <v>0</v>
      </c>
      <c r="AK8" s="4">
        <f t="shared" si="18"/>
        <v>0</v>
      </c>
      <c r="AL8" s="4">
        <f t="shared" si="19"/>
        <v>0</v>
      </c>
      <c r="AM8" s="4">
        <f t="shared" si="20"/>
        <v>0</v>
      </c>
      <c r="AN8" s="4">
        <f t="shared" si="21"/>
        <v>0</v>
      </c>
      <c r="AO8" s="4">
        <f t="shared" si="22"/>
        <v>0</v>
      </c>
      <c r="AP8" s="4">
        <f t="shared" si="23"/>
        <v>0</v>
      </c>
      <c r="AQ8" s="4">
        <f t="shared" si="24"/>
        <v>0</v>
      </c>
      <c r="AR8" s="4">
        <f t="shared" si="25"/>
        <v>0</v>
      </c>
      <c r="AS8" s="4">
        <f t="shared" si="26"/>
        <v>0</v>
      </c>
      <c r="AT8" s="4">
        <f t="shared" si="27"/>
        <v>0</v>
      </c>
      <c r="AU8" s="4">
        <f t="shared" si="28"/>
        <v>0</v>
      </c>
      <c r="AV8" s="4">
        <f t="shared" si="29"/>
        <v>12</v>
      </c>
    </row>
    <row r="9" spans="1:48" s="4" customFormat="1" ht="24.95" customHeight="1" x14ac:dyDescent="0.25">
      <c r="A9" s="17" t="s">
        <v>197</v>
      </c>
      <c r="B9" s="17" t="s">
        <v>198</v>
      </c>
      <c r="C9" s="17" t="s">
        <v>199</v>
      </c>
      <c r="D9" s="17" t="s">
        <v>219</v>
      </c>
      <c r="E9" s="17" t="s">
        <v>220</v>
      </c>
      <c r="F9" s="17" t="s">
        <v>221</v>
      </c>
      <c r="G9" s="17" t="s">
        <v>222</v>
      </c>
      <c r="H9" s="17" t="s">
        <v>45</v>
      </c>
      <c r="I9" s="17" t="s">
        <v>223</v>
      </c>
      <c r="J9" s="18">
        <v>320000</v>
      </c>
      <c r="K9" s="19">
        <v>45292</v>
      </c>
      <c r="L9" s="19">
        <v>45657</v>
      </c>
      <c r="M9" s="17" t="s">
        <v>202</v>
      </c>
      <c r="N9" s="18">
        <v>57600</v>
      </c>
      <c r="O9" s="18">
        <v>51200</v>
      </c>
      <c r="P9" s="18">
        <v>35200</v>
      </c>
      <c r="Q9" s="18">
        <v>22400</v>
      </c>
      <c r="R9" s="18">
        <v>12800</v>
      </c>
      <c r="S9" s="18">
        <v>6400</v>
      </c>
      <c r="T9" s="18">
        <v>6400</v>
      </c>
      <c r="U9" s="18">
        <v>6400</v>
      </c>
      <c r="V9" s="18">
        <v>12800</v>
      </c>
      <c r="W9" s="18">
        <v>22400</v>
      </c>
      <c r="X9" s="18">
        <v>35200</v>
      </c>
      <c r="Y9" s="18">
        <v>51200</v>
      </c>
      <c r="Z9" s="18">
        <v>320000</v>
      </c>
      <c r="AA9" s="18">
        <v>320000</v>
      </c>
      <c r="AB9" s="18">
        <v>0</v>
      </c>
      <c r="AC9" s="18">
        <v>320000</v>
      </c>
      <c r="AD9" s="18">
        <v>0</v>
      </c>
      <c r="AE9" s="18">
        <v>320000</v>
      </c>
      <c r="AF9" s="18">
        <v>0</v>
      </c>
      <c r="AG9" s="16">
        <v>0</v>
      </c>
      <c r="AH9" s="4">
        <f t="shared" si="15"/>
        <v>0</v>
      </c>
      <c r="AI9" s="4">
        <f t="shared" si="16"/>
        <v>0</v>
      </c>
      <c r="AJ9" s="4">
        <f t="shared" si="17"/>
        <v>0</v>
      </c>
      <c r="AK9" s="4">
        <f t="shared" si="18"/>
        <v>0</v>
      </c>
      <c r="AL9" s="4">
        <f t="shared" si="19"/>
        <v>0</v>
      </c>
      <c r="AM9" s="4">
        <f t="shared" si="20"/>
        <v>12</v>
      </c>
      <c r="AN9" s="4">
        <f t="shared" si="21"/>
        <v>0</v>
      </c>
      <c r="AO9" s="4">
        <f t="shared" si="22"/>
        <v>0</v>
      </c>
      <c r="AP9" s="4">
        <f t="shared" si="23"/>
        <v>0</v>
      </c>
      <c r="AQ9" s="4">
        <f t="shared" si="24"/>
        <v>0</v>
      </c>
      <c r="AR9" s="4">
        <f t="shared" si="25"/>
        <v>0</v>
      </c>
      <c r="AS9" s="4">
        <f t="shared" si="26"/>
        <v>0</v>
      </c>
      <c r="AT9" s="4">
        <f t="shared" si="27"/>
        <v>0</v>
      </c>
      <c r="AU9" s="4">
        <f t="shared" si="28"/>
        <v>0</v>
      </c>
      <c r="AV9" s="4">
        <f t="shared" si="29"/>
        <v>12</v>
      </c>
    </row>
    <row r="10" spans="1:48" s="4" customFormat="1" ht="24.95" customHeight="1" x14ac:dyDescent="0.25">
      <c r="A10" s="17" t="s">
        <v>197</v>
      </c>
      <c r="B10" s="17" t="s">
        <v>198</v>
      </c>
      <c r="C10" s="17" t="s">
        <v>199</v>
      </c>
      <c r="D10" s="17" t="s">
        <v>224</v>
      </c>
      <c r="E10" s="17" t="s">
        <v>225</v>
      </c>
      <c r="F10" s="17" t="s">
        <v>226</v>
      </c>
      <c r="G10" s="17" t="s">
        <v>227</v>
      </c>
      <c r="H10" s="17" t="s">
        <v>45</v>
      </c>
      <c r="I10" s="17" t="s">
        <v>55</v>
      </c>
      <c r="J10" s="18">
        <v>351700</v>
      </c>
      <c r="K10" s="19">
        <v>45292</v>
      </c>
      <c r="L10" s="19">
        <v>45657</v>
      </c>
      <c r="M10" s="17" t="s">
        <v>202</v>
      </c>
      <c r="N10" s="18">
        <v>63310</v>
      </c>
      <c r="O10" s="18">
        <v>56270.000000000007</v>
      </c>
      <c r="P10" s="18">
        <v>38690</v>
      </c>
      <c r="Q10" s="18">
        <v>24620</v>
      </c>
      <c r="R10" s="18">
        <v>14069.999999999998</v>
      </c>
      <c r="S10" s="18">
        <v>7030</v>
      </c>
      <c r="T10" s="18">
        <v>7030</v>
      </c>
      <c r="U10" s="18">
        <v>7030</v>
      </c>
      <c r="V10" s="18">
        <v>14069.999999999998</v>
      </c>
      <c r="W10" s="18">
        <v>24620</v>
      </c>
      <c r="X10" s="18">
        <v>38690</v>
      </c>
      <c r="Y10" s="18">
        <v>56270.000000000007</v>
      </c>
      <c r="Z10" s="18">
        <v>351700</v>
      </c>
      <c r="AA10" s="18">
        <v>351700</v>
      </c>
      <c r="AB10" s="18">
        <v>0</v>
      </c>
      <c r="AC10" s="18">
        <v>351700</v>
      </c>
      <c r="AD10" s="18">
        <v>0</v>
      </c>
      <c r="AE10" s="18">
        <v>351700</v>
      </c>
      <c r="AF10" s="18">
        <v>0</v>
      </c>
      <c r="AG10" s="16">
        <v>39.22</v>
      </c>
      <c r="AH10" s="4">
        <f t="shared" si="15"/>
        <v>0</v>
      </c>
      <c r="AI10" s="4">
        <f t="shared" si="16"/>
        <v>0</v>
      </c>
      <c r="AJ10" s="4">
        <f t="shared" si="17"/>
        <v>0</v>
      </c>
      <c r="AK10" s="4">
        <f t="shared" si="18"/>
        <v>0</v>
      </c>
      <c r="AL10" s="4">
        <f t="shared" si="19"/>
        <v>0</v>
      </c>
      <c r="AM10" s="4">
        <f t="shared" si="20"/>
        <v>12</v>
      </c>
      <c r="AN10" s="4">
        <f t="shared" si="21"/>
        <v>0</v>
      </c>
      <c r="AO10" s="4">
        <f t="shared" si="22"/>
        <v>0</v>
      </c>
      <c r="AP10" s="4">
        <f t="shared" si="23"/>
        <v>0</v>
      </c>
      <c r="AQ10" s="4">
        <f t="shared" si="24"/>
        <v>0</v>
      </c>
      <c r="AR10" s="4">
        <f t="shared" si="25"/>
        <v>0</v>
      </c>
      <c r="AS10" s="4">
        <f t="shared" si="26"/>
        <v>0</v>
      </c>
      <c r="AT10" s="4">
        <f t="shared" si="27"/>
        <v>0</v>
      </c>
      <c r="AU10" s="4">
        <f t="shared" si="28"/>
        <v>0</v>
      </c>
      <c r="AV10" s="4">
        <f t="shared" si="29"/>
        <v>12</v>
      </c>
    </row>
    <row r="11" spans="1:48" s="4" customFormat="1" ht="24.95" customHeight="1" x14ac:dyDescent="0.25">
      <c r="A11" s="17" t="s">
        <v>228</v>
      </c>
      <c r="B11" s="17" t="s">
        <v>229</v>
      </c>
      <c r="C11" s="17" t="s">
        <v>230</v>
      </c>
      <c r="D11" s="17" t="s">
        <v>231</v>
      </c>
      <c r="E11" s="17" t="s">
        <v>232</v>
      </c>
      <c r="F11" s="17" t="s">
        <v>233</v>
      </c>
      <c r="G11" s="17" t="s">
        <v>234</v>
      </c>
      <c r="H11" s="17" t="s">
        <v>47</v>
      </c>
      <c r="I11" s="17" t="s">
        <v>11</v>
      </c>
      <c r="J11" s="18">
        <v>51810</v>
      </c>
      <c r="K11" s="19">
        <v>45292</v>
      </c>
      <c r="L11" s="19">
        <v>45657</v>
      </c>
      <c r="M11" s="17" t="s">
        <v>202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51810</v>
      </c>
      <c r="AA11" s="18">
        <v>0</v>
      </c>
      <c r="AB11" s="18">
        <v>51810</v>
      </c>
      <c r="AC11" s="18">
        <v>0</v>
      </c>
      <c r="AD11" s="18">
        <v>51810</v>
      </c>
      <c r="AE11" s="18">
        <v>0</v>
      </c>
      <c r="AF11" s="18">
        <v>51810</v>
      </c>
      <c r="AG11" s="16">
        <v>19.34</v>
      </c>
      <c r="AH11" s="4">
        <f t="shared" si="15"/>
        <v>0</v>
      </c>
      <c r="AI11" s="4">
        <f t="shared" si="16"/>
        <v>0</v>
      </c>
      <c r="AJ11" s="4">
        <f t="shared" si="17"/>
        <v>0</v>
      </c>
      <c r="AK11" s="4">
        <f t="shared" si="18"/>
        <v>0</v>
      </c>
      <c r="AL11" s="4">
        <f t="shared" si="19"/>
        <v>0</v>
      </c>
      <c r="AM11" s="4">
        <f t="shared" si="20"/>
        <v>0</v>
      </c>
      <c r="AN11" s="4">
        <f t="shared" si="21"/>
        <v>0</v>
      </c>
      <c r="AO11" s="4">
        <f t="shared" si="22"/>
        <v>0</v>
      </c>
      <c r="AP11" s="4">
        <f t="shared" si="23"/>
        <v>0</v>
      </c>
      <c r="AQ11" s="4">
        <f t="shared" si="24"/>
        <v>12</v>
      </c>
      <c r="AR11" s="4">
        <f t="shared" si="25"/>
        <v>0</v>
      </c>
      <c r="AS11" s="4">
        <f t="shared" si="26"/>
        <v>0</v>
      </c>
      <c r="AT11" s="4">
        <f t="shared" si="27"/>
        <v>0</v>
      </c>
      <c r="AU11" s="4">
        <f t="shared" si="28"/>
        <v>0</v>
      </c>
      <c r="AV11" s="4">
        <f t="shared" si="29"/>
        <v>12</v>
      </c>
    </row>
    <row r="12" spans="1:48" s="4" customFormat="1" ht="24.95" customHeight="1" x14ac:dyDescent="0.25">
      <c r="A12" s="17" t="s">
        <v>228</v>
      </c>
      <c r="B12" s="17" t="s">
        <v>229</v>
      </c>
      <c r="C12" s="17" t="s">
        <v>230</v>
      </c>
      <c r="D12" s="17" t="s">
        <v>231</v>
      </c>
      <c r="E12" s="17" t="s">
        <v>232</v>
      </c>
      <c r="F12" s="17" t="s">
        <v>235</v>
      </c>
      <c r="G12" s="17" t="s">
        <v>236</v>
      </c>
      <c r="H12" s="17" t="s">
        <v>48</v>
      </c>
      <c r="I12" s="17" t="s">
        <v>11</v>
      </c>
      <c r="J12" s="18">
        <v>163300</v>
      </c>
      <c r="K12" s="19">
        <v>45292</v>
      </c>
      <c r="L12" s="19">
        <v>45657</v>
      </c>
      <c r="M12" s="17" t="s">
        <v>202</v>
      </c>
      <c r="N12" s="18">
        <v>29389.999999999996</v>
      </c>
      <c r="O12" s="18">
        <v>26130</v>
      </c>
      <c r="P12" s="18">
        <v>17960</v>
      </c>
      <c r="Q12" s="18">
        <v>11430</v>
      </c>
      <c r="R12" s="18">
        <v>6530</v>
      </c>
      <c r="S12" s="18">
        <v>3270.0000000000005</v>
      </c>
      <c r="T12" s="18">
        <v>3270.0000000000005</v>
      </c>
      <c r="U12" s="18">
        <v>3270.0000000000005</v>
      </c>
      <c r="V12" s="18">
        <v>6530</v>
      </c>
      <c r="W12" s="18">
        <v>11430</v>
      </c>
      <c r="X12" s="18">
        <v>17960</v>
      </c>
      <c r="Y12" s="18">
        <v>26130</v>
      </c>
      <c r="Z12" s="18">
        <v>163300</v>
      </c>
      <c r="AA12" s="18">
        <v>163300</v>
      </c>
      <c r="AB12" s="18">
        <v>0</v>
      </c>
      <c r="AC12" s="18">
        <v>163300</v>
      </c>
      <c r="AD12" s="18">
        <v>0</v>
      </c>
      <c r="AE12" s="18">
        <v>163300</v>
      </c>
      <c r="AF12" s="18">
        <v>0</v>
      </c>
      <c r="AG12" s="16">
        <v>0</v>
      </c>
      <c r="AH12" s="4">
        <f t="shared" si="15"/>
        <v>0</v>
      </c>
      <c r="AI12" s="4">
        <f t="shared" si="16"/>
        <v>0</v>
      </c>
      <c r="AJ12" s="4">
        <f t="shared" si="17"/>
        <v>0</v>
      </c>
      <c r="AK12" s="4">
        <f t="shared" si="18"/>
        <v>0</v>
      </c>
      <c r="AL12" s="4">
        <f t="shared" si="19"/>
        <v>12</v>
      </c>
      <c r="AM12" s="4">
        <f t="shared" si="20"/>
        <v>0</v>
      </c>
      <c r="AN12" s="4">
        <f t="shared" si="21"/>
        <v>0</v>
      </c>
      <c r="AO12" s="4">
        <f t="shared" si="22"/>
        <v>0</v>
      </c>
      <c r="AP12" s="4">
        <f t="shared" si="23"/>
        <v>0</v>
      </c>
      <c r="AQ12" s="4">
        <f t="shared" si="24"/>
        <v>0</v>
      </c>
      <c r="AR12" s="4">
        <f t="shared" si="25"/>
        <v>0</v>
      </c>
      <c r="AS12" s="4">
        <f t="shared" si="26"/>
        <v>0</v>
      </c>
      <c r="AT12" s="4">
        <f t="shared" si="27"/>
        <v>0</v>
      </c>
      <c r="AU12" s="4">
        <f t="shared" si="28"/>
        <v>0</v>
      </c>
      <c r="AV12" s="4">
        <f t="shared" si="29"/>
        <v>12</v>
      </c>
    </row>
    <row r="13" spans="1:48" s="4" customFormat="1" ht="24.95" customHeight="1" x14ac:dyDescent="0.25">
      <c r="A13" s="17" t="s">
        <v>228</v>
      </c>
      <c r="B13" s="17" t="s">
        <v>229</v>
      </c>
      <c r="C13" s="17" t="s">
        <v>230</v>
      </c>
      <c r="D13" s="17" t="s">
        <v>231</v>
      </c>
      <c r="E13" s="17" t="s">
        <v>232</v>
      </c>
      <c r="F13" s="17" t="s">
        <v>237</v>
      </c>
      <c r="G13" s="17" t="s">
        <v>238</v>
      </c>
      <c r="H13" s="17" t="s">
        <v>45</v>
      </c>
      <c r="I13" s="17" t="s">
        <v>57</v>
      </c>
      <c r="J13" s="18">
        <v>160820</v>
      </c>
      <c r="K13" s="19">
        <v>45292</v>
      </c>
      <c r="L13" s="19">
        <v>45657</v>
      </c>
      <c r="M13" s="17" t="s">
        <v>202</v>
      </c>
      <c r="N13" s="18">
        <v>28939.999999999996</v>
      </c>
      <c r="O13" s="18">
        <v>25730</v>
      </c>
      <c r="P13" s="18">
        <v>17690</v>
      </c>
      <c r="Q13" s="18">
        <v>11260</v>
      </c>
      <c r="R13" s="18">
        <v>6430</v>
      </c>
      <c r="S13" s="18">
        <v>3220.0000000000005</v>
      </c>
      <c r="T13" s="18">
        <v>3220.0000000000005</v>
      </c>
      <c r="U13" s="18">
        <v>3220.0000000000005</v>
      </c>
      <c r="V13" s="18">
        <v>6430</v>
      </c>
      <c r="W13" s="18">
        <v>11260</v>
      </c>
      <c r="X13" s="18">
        <v>17690</v>
      </c>
      <c r="Y13" s="18">
        <v>25730</v>
      </c>
      <c r="Z13" s="18">
        <v>160820</v>
      </c>
      <c r="AA13" s="18">
        <v>160820</v>
      </c>
      <c r="AB13" s="18">
        <v>0</v>
      </c>
      <c r="AC13" s="18">
        <v>160820</v>
      </c>
      <c r="AD13" s="18">
        <v>0</v>
      </c>
      <c r="AE13" s="18">
        <v>160820</v>
      </c>
      <c r="AF13" s="18">
        <v>0</v>
      </c>
      <c r="AG13" s="16">
        <v>0</v>
      </c>
      <c r="AH13" s="4">
        <f t="shared" si="15"/>
        <v>0</v>
      </c>
      <c r="AI13" s="4">
        <f t="shared" si="16"/>
        <v>0</v>
      </c>
      <c r="AJ13" s="4">
        <f t="shared" si="17"/>
        <v>0</v>
      </c>
      <c r="AK13" s="4">
        <f t="shared" si="18"/>
        <v>0</v>
      </c>
      <c r="AL13" s="4">
        <f t="shared" si="19"/>
        <v>0</v>
      </c>
      <c r="AM13" s="4">
        <f t="shared" si="20"/>
        <v>12</v>
      </c>
      <c r="AN13" s="4">
        <f t="shared" si="21"/>
        <v>0</v>
      </c>
      <c r="AO13" s="4">
        <f t="shared" si="22"/>
        <v>0</v>
      </c>
      <c r="AP13" s="4">
        <f t="shared" si="23"/>
        <v>0</v>
      </c>
      <c r="AQ13" s="4">
        <f t="shared" si="24"/>
        <v>0</v>
      </c>
      <c r="AR13" s="4">
        <f t="shared" si="25"/>
        <v>0</v>
      </c>
      <c r="AS13" s="4">
        <f t="shared" si="26"/>
        <v>0</v>
      </c>
      <c r="AT13" s="4">
        <f t="shared" si="27"/>
        <v>0</v>
      </c>
      <c r="AU13" s="4">
        <f t="shared" si="28"/>
        <v>0</v>
      </c>
      <c r="AV13" s="4">
        <f t="shared" si="29"/>
        <v>12</v>
      </c>
    </row>
    <row r="14" spans="1:48" s="4" customFormat="1" ht="24.95" customHeight="1" x14ac:dyDescent="0.25">
      <c r="A14" s="17" t="s">
        <v>228</v>
      </c>
      <c r="B14" s="17" t="s">
        <v>229</v>
      </c>
      <c r="C14" s="17" t="s">
        <v>230</v>
      </c>
      <c r="D14" s="17" t="s">
        <v>231</v>
      </c>
      <c r="E14" s="17" t="s">
        <v>232</v>
      </c>
      <c r="F14" s="17" t="s">
        <v>239</v>
      </c>
      <c r="G14" s="17" t="s">
        <v>240</v>
      </c>
      <c r="H14" s="17" t="s">
        <v>45</v>
      </c>
      <c r="I14" s="17" t="s">
        <v>57</v>
      </c>
      <c r="J14" s="18">
        <v>425500</v>
      </c>
      <c r="K14" s="19">
        <v>45292</v>
      </c>
      <c r="L14" s="19">
        <v>45657</v>
      </c>
      <c r="M14" s="17" t="s">
        <v>202</v>
      </c>
      <c r="N14" s="18">
        <v>76590</v>
      </c>
      <c r="O14" s="18">
        <v>68080</v>
      </c>
      <c r="P14" s="18">
        <v>46800</v>
      </c>
      <c r="Q14" s="18">
        <v>29789.999999999996</v>
      </c>
      <c r="R14" s="18">
        <v>17020</v>
      </c>
      <c r="S14" s="18">
        <v>8510</v>
      </c>
      <c r="T14" s="18">
        <v>8510</v>
      </c>
      <c r="U14" s="18">
        <v>8510</v>
      </c>
      <c r="V14" s="18">
        <v>17020</v>
      </c>
      <c r="W14" s="18">
        <v>29789.999999999996</v>
      </c>
      <c r="X14" s="18">
        <v>46800</v>
      </c>
      <c r="Y14" s="18">
        <v>68080</v>
      </c>
      <c r="Z14" s="18">
        <v>425500</v>
      </c>
      <c r="AA14" s="18">
        <v>425500</v>
      </c>
      <c r="AB14" s="18">
        <v>0</v>
      </c>
      <c r="AC14" s="18">
        <v>425500</v>
      </c>
      <c r="AD14" s="18">
        <v>0</v>
      </c>
      <c r="AE14" s="18">
        <v>425500</v>
      </c>
      <c r="AF14" s="18">
        <v>0</v>
      </c>
      <c r="AG14" s="16">
        <v>0</v>
      </c>
      <c r="AH14" s="4">
        <f t="shared" si="15"/>
        <v>0</v>
      </c>
      <c r="AI14" s="4">
        <f t="shared" si="16"/>
        <v>0</v>
      </c>
      <c r="AJ14" s="4">
        <f t="shared" si="17"/>
        <v>0</v>
      </c>
      <c r="AK14" s="4">
        <f t="shared" si="18"/>
        <v>0</v>
      </c>
      <c r="AL14" s="4">
        <f t="shared" si="19"/>
        <v>0</v>
      </c>
      <c r="AM14" s="4">
        <f t="shared" si="20"/>
        <v>12</v>
      </c>
      <c r="AN14" s="4">
        <f t="shared" si="21"/>
        <v>0</v>
      </c>
      <c r="AO14" s="4">
        <f t="shared" si="22"/>
        <v>0</v>
      </c>
      <c r="AP14" s="4">
        <f t="shared" si="23"/>
        <v>0</v>
      </c>
      <c r="AQ14" s="4">
        <f t="shared" si="24"/>
        <v>0</v>
      </c>
      <c r="AR14" s="4">
        <f t="shared" si="25"/>
        <v>0</v>
      </c>
      <c r="AS14" s="4">
        <f t="shared" si="26"/>
        <v>0</v>
      </c>
      <c r="AT14" s="4">
        <f t="shared" si="27"/>
        <v>0</v>
      </c>
      <c r="AU14" s="4">
        <f t="shared" si="28"/>
        <v>0</v>
      </c>
      <c r="AV14" s="4">
        <f t="shared" si="29"/>
        <v>12</v>
      </c>
    </row>
    <row r="15" spans="1:48" s="4" customFormat="1" ht="24.95" customHeight="1" x14ac:dyDescent="0.25">
      <c r="A15" s="17" t="s">
        <v>228</v>
      </c>
      <c r="B15" s="17" t="s">
        <v>229</v>
      </c>
      <c r="C15" s="17" t="s">
        <v>230</v>
      </c>
      <c r="D15" s="17" t="s">
        <v>241</v>
      </c>
      <c r="E15" s="17" t="s">
        <v>242</v>
      </c>
      <c r="F15" s="17" t="s">
        <v>245</v>
      </c>
      <c r="G15" s="17" t="s">
        <v>244</v>
      </c>
      <c r="H15" s="17" t="s">
        <v>45</v>
      </c>
      <c r="I15" s="17" t="s">
        <v>246</v>
      </c>
      <c r="J15" s="18">
        <v>246390</v>
      </c>
      <c r="K15" s="19">
        <v>45292</v>
      </c>
      <c r="L15" s="19">
        <v>45657</v>
      </c>
      <c r="M15" s="17" t="s">
        <v>202</v>
      </c>
      <c r="N15" s="18">
        <v>44350</v>
      </c>
      <c r="O15" s="18">
        <v>39420</v>
      </c>
      <c r="P15" s="18">
        <v>29570</v>
      </c>
      <c r="Q15" s="18">
        <v>14780.000000000002</v>
      </c>
      <c r="R15" s="18">
        <v>4930</v>
      </c>
      <c r="S15" s="18">
        <v>2460</v>
      </c>
      <c r="T15" s="18">
        <v>0</v>
      </c>
      <c r="U15" s="18">
        <v>0</v>
      </c>
      <c r="V15" s="18">
        <v>9860</v>
      </c>
      <c r="W15" s="18">
        <v>17250</v>
      </c>
      <c r="X15" s="18">
        <v>39420</v>
      </c>
      <c r="Y15" s="18">
        <v>44350</v>
      </c>
      <c r="Z15" s="18">
        <v>246390</v>
      </c>
      <c r="AA15" s="18">
        <v>246390</v>
      </c>
      <c r="AB15" s="18">
        <v>0</v>
      </c>
      <c r="AC15" s="18">
        <v>246390</v>
      </c>
      <c r="AD15" s="18">
        <v>0</v>
      </c>
      <c r="AE15" s="18">
        <v>246390</v>
      </c>
      <c r="AF15" s="18">
        <v>0</v>
      </c>
      <c r="AG15" s="16">
        <v>100</v>
      </c>
      <c r="AH15" s="4">
        <f t="shared" si="15"/>
        <v>0</v>
      </c>
      <c r="AI15" s="4">
        <f t="shared" si="16"/>
        <v>0</v>
      </c>
      <c r="AJ15" s="4">
        <f t="shared" si="17"/>
        <v>0</v>
      </c>
      <c r="AK15" s="4">
        <f t="shared" si="18"/>
        <v>0</v>
      </c>
      <c r="AL15" s="4">
        <f t="shared" si="19"/>
        <v>0</v>
      </c>
      <c r="AM15" s="4">
        <f t="shared" si="20"/>
        <v>12</v>
      </c>
      <c r="AN15" s="4">
        <f t="shared" si="21"/>
        <v>0</v>
      </c>
      <c r="AO15" s="4">
        <f t="shared" si="22"/>
        <v>0</v>
      </c>
      <c r="AP15" s="4">
        <f t="shared" si="23"/>
        <v>0</v>
      </c>
      <c r="AQ15" s="4">
        <f t="shared" si="24"/>
        <v>0</v>
      </c>
      <c r="AR15" s="4">
        <f t="shared" si="25"/>
        <v>0</v>
      </c>
      <c r="AS15" s="4">
        <f t="shared" si="26"/>
        <v>0</v>
      </c>
      <c r="AT15" s="4">
        <f t="shared" si="27"/>
        <v>0</v>
      </c>
      <c r="AU15" s="4">
        <f t="shared" si="28"/>
        <v>0</v>
      </c>
      <c r="AV15" s="4">
        <f t="shared" si="29"/>
        <v>12</v>
      </c>
    </row>
    <row r="16" spans="1:48" s="4" customFormat="1" ht="24.95" customHeight="1" x14ac:dyDescent="0.25">
      <c r="A16" s="17" t="s">
        <v>228</v>
      </c>
      <c r="B16" s="17" t="s">
        <v>229</v>
      </c>
      <c r="C16" s="17" t="s">
        <v>230</v>
      </c>
      <c r="D16" s="17" t="s">
        <v>241</v>
      </c>
      <c r="E16" s="17" t="s">
        <v>242</v>
      </c>
      <c r="F16" s="17" t="s">
        <v>243</v>
      </c>
      <c r="G16" s="17" t="s">
        <v>244</v>
      </c>
      <c r="H16" s="17" t="s">
        <v>46</v>
      </c>
      <c r="I16" s="17" t="s">
        <v>11</v>
      </c>
      <c r="J16" s="18">
        <v>15000</v>
      </c>
      <c r="K16" s="19">
        <v>45292</v>
      </c>
      <c r="L16" s="19">
        <v>45657</v>
      </c>
      <c r="M16" s="17" t="s">
        <v>202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15000</v>
      </c>
      <c r="AA16" s="18">
        <v>15000</v>
      </c>
      <c r="AB16" s="18">
        <v>0</v>
      </c>
      <c r="AC16" s="18">
        <v>15000</v>
      </c>
      <c r="AD16" s="18">
        <v>0</v>
      </c>
      <c r="AE16" s="18">
        <v>15000</v>
      </c>
      <c r="AF16" s="18">
        <v>0</v>
      </c>
      <c r="AG16" s="16">
        <v>0</v>
      </c>
      <c r="AH16" s="4">
        <f t="shared" si="15"/>
        <v>0</v>
      </c>
      <c r="AI16" s="4">
        <f t="shared" si="16"/>
        <v>12</v>
      </c>
      <c r="AJ16" s="4">
        <f t="shared" si="17"/>
        <v>0</v>
      </c>
      <c r="AK16" s="4">
        <f t="shared" si="18"/>
        <v>0</v>
      </c>
      <c r="AL16" s="4">
        <f t="shared" si="19"/>
        <v>0</v>
      </c>
      <c r="AM16" s="4">
        <f t="shared" si="20"/>
        <v>0</v>
      </c>
      <c r="AN16" s="4">
        <f t="shared" si="21"/>
        <v>0</v>
      </c>
      <c r="AO16" s="4">
        <f t="shared" si="22"/>
        <v>0</v>
      </c>
      <c r="AP16" s="4">
        <f t="shared" si="23"/>
        <v>0</v>
      </c>
      <c r="AQ16" s="4">
        <f t="shared" si="24"/>
        <v>0</v>
      </c>
      <c r="AR16" s="4">
        <f t="shared" si="25"/>
        <v>0</v>
      </c>
      <c r="AS16" s="4">
        <f t="shared" si="26"/>
        <v>0</v>
      </c>
      <c r="AT16" s="4">
        <f t="shared" si="27"/>
        <v>0</v>
      </c>
      <c r="AU16" s="4">
        <f t="shared" si="28"/>
        <v>0</v>
      </c>
      <c r="AV16" s="4">
        <f t="shared" si="29"/>
        <v>12</v>
      </c>
    </row>
    <row r="17" spans="1:48" s="4" customFormat="1" ht="24.95" customHeight="1" x14ac:dyDescent="0.25">
      <c r="A17" s="17" t="s">
        <v>228</v>
      </c>
      <c r="B17" s="17" t="s">
        <v>229</v>
      </c>
      <c r="C17" s="17" t="s">
        <v>230</v>
      </c>
      <c r="D17" s="17" t="s">
        <v>247</v>
      </c>
      <c r="E17" s="17" t="s">
        <v>248</v>
      </c>
      <c r="F17" s="17" t="s">
        <v>251</v>
      </c>
      <c r="G17" s="17" t="s">
        <v>252</v>
      </c>
      <c r="H17" s="17" t="s">
        <v>102</v>
      </c>
      <c r="I17" s="17" t="s">
        <v>253</v>
      </c>
      <c r="J17" s="18">
        <v>1132100</v>
      </c>
      <c r="K17" s="19">
        <v>45292</v>
      </c>
      <c r="L17" s="19">
        <v>45657</v>
      </c>
      <c r="M17" s="17" t="s">
        <v>202</v>
      </c>
      <c r="N17" s="18">
        <v>169820</v>
      </c>
      <c r="O17" s="18">
        <v>135850</v>
      </c>
      <c r="P17" s="18">
        <v>124530</v>
      </c>
      <c r="Q17" s="18">
        <v>79250</v>
      </c>
      <c r="R17" s="18">
        <v>56610</v>
      </c>
      <c r="S17" s="18">
        <v>45280</v>
      </c>
      <c r="T17" s="18">
        <v>33960</v>
      </c>
      <c r="U17" s="18">
        <v>33960</v>
      </c>
      <c r="V17" s="18">
        <v>45280</v>
      </c>
      <c r="W17" s="18">
        <v>90570</v>
      </c>
      <c r="X17" s="18">
        <v>147170</v>
      </c>
      <c r="Y17" s="18">
        <v>169820</v>
      </c>
      <c r="Z17" s="18">
        <v>1132100</v>
      </c>
      <c r="AA17" s="18">
        <v>1132100</v>
      </c>
      <c r="AB17" s="18">
        <v>0</v>
      </c>
      <c r="AC17" s="18">
        <v>1132100</v>
      </c>
      <c r="AD17" s="18">
        <v>0</v>
      </c>
      <c r="AE17" s="18">
        <v>1132100</v>
      </c>
      <c r="AF17" s="18">
        <v>0</v>
      </c>
      <c r="AG17" s="16">
        <v>0</v>
      </c>
      <c r="AH17" s="4">
        <f t="shared" si="15"/>
        <v>0</v>
      </c>
      <c r="AI17" s="4">
        <f t="shared" si="16"/>
        <v>0</v>
      </c>
      <c r="AJ17" s="4">
        <f t="shared" si="17"/>
        <v>0</v>
      </c>
      <c r="AK17" s="4">
        <f t="shared" si="18"/>
        <v>0</v>
      </c>
      <c r="AL17" s="4">
        <f t="shared" si="19"/>
        <v>0</v>
      </c>
      <c r="AM17" s="4">
        <f t="shared" si="20"/>
        <v>0</v>
      </c>
      <c r="AN17" s="4">
        <f t="shared" si="21"/>
        <v>12</v>
      </c>
      <c r="AO17" s="4">
        <f t="shared" si="22"/>
        <v>0</v>
      </c>
      <c r="AP17" s="4">
        <f t="shared" si="23"/>
        <v>0</v>
      </c>
      <c r="AQ17" s="4">
        <f t="shared" si="24"/>
        <v>0</v>
      </c>
      <c r="AR17" s="4">
        <f t="shared" si="25"/>
        <v>0</v>
      </c>
      <c r="AS17" s="4">
        <f t="shared" si="26"/>
        <v>0</v>
      </c>
      <c r="AT17" s="4">
        <f t="shared" si="27"/>
        <v>0</v>
      </c>
      <c r="AU17" s="4">
        <f t="shared" si="28"/>
        <v>0</v>
      </c>
      <c r="AV17" s="4">
        <f t="shared" si="29"/>
        <v>12</v>
      </c>
    </row>
    <row r="18" spans="1:48" s="4" customFormat="1" ht="24.95" customHeight="1" x14ac:dyDescent="0.25">
      <c r="A18" s="17" t="s">
        <v>228</v>
      </c>
      <c r="B18" s="17" t="s">
        <v>229</v>
      </c>
      <c r="C18" s="17" t="s">
        <v>230</v>
      </c>
      <c r="D18" s="17" t="s">
        <v>247</v>
      </c>
      <c r="E18" s="17" t="s">
        <v>248</v>
      </c>
      <c r="F18" s="17" t="s">
        <v>249</v>
      </c>
      <c r="G18" s="17" t="s">
        <v>250</v>
      </c>
      <c r="H18" s="17" t="s">
        <v>45</v>
      </c>
      <c r="I18" s="17" t="s">
        <v>13</v>
      </c>
      <c r="J18" s="18">
        <v>203000</v>
      </c>
      <c r="K18" s="19">
        <v>45292</v>
      </c>
      <c r="L18" s="19">
        <v>45657</v>
      </c>
      <c r="M18" s="17" t="s">
        <v>202</v>
      </c>
      <c r="N18" s="18">
        <v>36540</v>
      </c>
      <c r="O18" s="18">
        <v>32480</v>
      </c>
      <c r="P18" s="18">
        <v>24360</v>
      </c>
      <c r="Q18" s="18">
        <v>12180</v>
      </c>
      <c r="R18" s="18">
        <v>4060</v>
      </c>
      <c r="S18" s="18">
        <v>2030</v>
      </c>
      <c r="T18" s="18">
        <v>0</v>
      </c>
      <c r="U18" s="18">
        <v>0</v>
      </c>
      <c r="V18" s="18">
        <v>8120</v>
      </c>
      <c r="W18" s="18">
        <v>14210</v>
      </c>
      <c r="X18" s="18">
        <v>32480</v>
      </c>
      <c r="Y18" s="18">
        <v>36540</v>
      </c>
      <c r="Z18" s="18">
        <v>203000</v>
      </c>
      <c r="AA18" s="18">
        <v>203000</v>
      </c>
      <c r="AB18" s="18">
        <v>0</v>
      </c>
      <c r="AC18" s="18">
        <v>203000</v>
      </c>
      <c r="AD18" s="18">
        <v>0</v>
      </c>
      <c r="AE18" s="18">
        <v>203000</v>
      </c>
      <c r="AF18" s="18">
        <v>0</v>
      </c>
      <c r="AG18" s="16">
        <v>100</v>
      </c>
      <c r="AH18" s="4">
        <f t="shared" si="15"/>
        <v>0</v>
      </c>
      <c r="AI18" s="4">
        <f t="shared" si="16"/>
        <v>0</v>
      </c>
      <c r="AJ18" s="4">
        <f t="shared" si="17"/>
        <v>0</v>
      </c>
      <c r="AK18" s="4">
        <f t="shared" si="18"/>
        <v>0</v>
      </c>
      <c r="AL18" s="4">
        <f t="shared" si="19"/>
        <v>0</v>
      </c>
      <c r="AM18" s="4">
        <f t="shared" si="20"/>
        <v>12</v>
      </c>
      <c r="AN18" s="4">
        <f t="shared" si="21"/>
        <v>0</v>
      </c>
      <c r="AO18" s="4">
        <f t="shared" si="22"/>
        <v>0</v>
      </c>
      <c r="AP18" s="4">
        <f t="shared" si="23"/>
        <v>0</v>
      </c>
      <c r="AQ18" s="4">
        <f t="shared" si="24"/>
        <v>0</v>
      </c>
      <c r="AR18" s="4">
        <f t="shared" si="25"/>
        <v>0</v>
      </c>
      <c r="AS18" s="4">
        <f t="shared" si="26"/>
        <v>0</v>
      </c>
      <c r="AT18" s="4">
        <f t="shared" si="27"/>
        <v>0</v>
      </c>
      <c r="AU18" s="4">
        <f t="shared" si="28"/>
        <v>0</v>
      </c>
      <c r="AV18" s="4">
        <f t="shared" si="29"/>
        <v>12</v>
      </c>
    </row>
    <row r="19" spans="1:48" s="4" customFormat="1" ht="24.95" customHeight="1" x14ac:dyDescent="0.25">
      <c r="A19" s="17" t="s">
        <v>228</v>
      </c>
      <c r="B19" s="17" t="s">
        <v>229</v>
      </c>
      <c r="C19" s="17" t="s">
        <v>230</v>
      </c>
      <c r="D19" s="17" t="s">
        <v>254</v>
      </c>
      <c r="E19" s="17" t="s">
        <v>255</v>
      </c>
      <c r="F19" s="17" t="s">
        <v>256</v>
      </c>
      <c r="G19" s="17" t="s">
        <v>257</v>
      </c>
      <c r="H19" s="17" t="s">
        <v>45</v>
      </c>
      <c r="I19" s="17" t="s">
        <v>258</v>
      </c>
      <c r="J19" s="18">
        <v>493300</v>
      </c>
      <c r="K19" s="19">
        <v>45292</v>
      </c>
      <c r="L19" s="19">
        <v>45657</v>
      </c>
      <c r="M19" s="17" t="s">
        <v>202</v>
      </c>
      <c r="N19" s="18">
        <v>88790</v>
      </c>
      <c r="O19" s="18">
        <v>78930</v>
      </c>
      <c r="P19" s="18">
        <v>59200</v>
      </c>
      <c r="Q19" s="18">
        <v>29600</v>
      </c>
      <c r="R19" s="18">
        <v>9870</v>
      </c>
      <c r="S19" s="18">
        <v>4930</v>
      </c>
      <c r="T19" s="18">
        <v>0</v>
      </c>
      <c r="U19" s="18">
        <v>0</v>
      </c>
      <c r="V19" s="18">
        <v>19730</v>
      </c>
      <c r="W19" s="18">
        <v>34530</v>
      </c>
      <c r="X19" s="18">
        <v>78930</v>
      </c>
      <c r="Y19" s="18">
        <v>88790</v>
      </c>
      <c r="Z19" s="18">
        <v>493300</v>
      </c>
      <c r="AA19" s="18">
        <v>438790</v>
      </c>
      <c r="AB19" s="18">
        <v>54510</v>
      </c>
      <c r="AC19" s="18">
        <v>438790</v>
      </c>
      <c r="AD19" s="18">
        <v>54510</v>
      </c>
      <c r="AE19" s="18">
        <v>438790</v>
      </c>
      <c r="AF19" s="18">
        <v>54510</v>
      </c>
      <c r="AG19" s="16">
        <v>100</v>
      </c>
      <c r="AH19" s="4">
        <f t="shared" si="15"/>
        <v>0</v>
      </c>
      <c r="AI19" s="4">
        <f t="shared" si="16"/>
        <v>0</v>
      </c>
      <c r="AJ19" s="4">
        <f t="shared" si="17"/>
        <v>0</v>
      </c>
      <c r="AK19" s="4">
        <f t="shared" si="18"/>
        <v>0</v>
      </c>
      <c r="AL19" s="4">
        <f t="shared" si="19"/>
        <v>0</v>
      </c>
      <c r="AM19" s="4">
        <f t="shared" si="20"/>
        <v>12</v>
      </c>
      <c r="AN19" s="4">
        <f t="shared" si="21"/>
        <v>0</v>
      </c>
      <c r="AO19" s="4">
        <f t="shared" si="22"/>
        <v>0</v>
      </c>
      <c r="AP19" s="4">
        <f t="shared" si="23"/>
        <v>0</v>
      </c>
      <c r="AQ19" s="4">
        <f t="shared" si="24"/>
        <v>0</v>
      </c>
      <c r="AR19" s="4">
        <f t="shared" si="25"/>
        <v>0</v>
      </c>
      <c r="AS19" s="4">
        <f t="shared" si="26"/>
        <v>0</v>
      </c>
      <c r="AT19" s="4">
        <f t="shared" si="27"/>
        <v>0</v>
      </c>
      <c r="AU19" s="4">
        <f t="shared" si="28"/>
        <v>0</v>
      </c>
      <c r="AV19" s="4">
        <f t="shared" si="29"/>
        <v>12</v>
      </c>
    </row>
    <row r="20" spans="1:48" s="4" customFormat="1" ht="24.95" customHeight="1" x14ac:dyDescent="0.25">
      <c r="A20" s="17" t="s">
        <v>228</v>
      </c>
      <c r="B20" s="17" t="s">
        <v>229</v>
      </c>
      <c r="C20" s="17" t="s">
        <v>230</v>
      </c>
      <c r="D20" s="17" t="s">
        <v>254</v>
      </c>
      <c r="E20" s="17" t="s">
        <v>255</v>
      </c>
      <c r="F20" s="17" t="s">
        <v>259</v>
      </c>
      <c r="G20" s="17" t="s">
        <v>257</v>
      </c>
      <c r="H20" s="17" t="s">
        <v>45</v>
      </c>
      <c r="I20" s="17" t="s">
        <v>57</v>
      </c>
      <c r="J20" s="18">
        <v>332790</v>
      </c>
      <c r="K20" s="19">
        <v>45292</v>
      </c>
      <c r="L20" s="19">
        <v>45657</v>
      </c>
      <c r="M20" s="17" t="s">
        <v>202</v>
      </c>
      <c r="N20" s="18">
        <v>56579.999999999993</v>
      </c>
      <c r="O20" s="18">
        <v>53250</v>
      </c>
      <c r="P20" s="18">
        <v>43260</v>
      </c>
      <c r="Q20" s="18">
        <v>19970</v>
      </c>
      <c r="R20" s="18">
        <v>13310</v>
      </c>
      <c r="S20" s="18">
        <v>4990</v>
      </c>
      <c r="T20" s="18">
        <v>3329.9999999999995</v>
      </c>
      <c r="U20" s="18">
        <v>3329.9999999999995</v>
      </c>
      <c r="V20" s="18">
        <v>4990</v>
      </c>
      <c r="W20" s="18">
        <v>26620</v>
      </c>
      <c r="X20" s="18">
        <v>43260</v>
      </c>
      <c r="Y20" s="18">
        <v>59900</v>
      </c>
      <c r="Z20" s="18">
        <v>332790</v>
      </c>
      <c r="AA20" s="18">
        <v>332790</v>
      </c>
      <c r="AB20" s="18">
        <v>0</v>
      </c>
      <c r="AC20" s="18">
        <v>332790</v>
      </c>
      <c r="AD20" s="18">
        <v>0</v>
      </c>
      <c r="AE20" s="18">
        <v>332790</v>
      </c>
      <c r="AF20" s="18">
        <v>0</v>
      </c>
      <c r="AG20" s="16">
        <v>100</v>
      </c>
      <c r="AH20" s="4">
        <f t="shared" si="15"/>
        <v>0</v>
      </c>
      <c r="AI20" s="4">
        <f t="shared" si="16"/>
        <v>0</v>
      </c>
      <c r="AJ20" s="4">
        <f t="shared" si="17"/>
        <v>0</v>
      </c>
      <c r="AK20" s="4">
        <f t="shared" si="18"/>
        <v>0</v>
      </c>
      <c r="AL20" s="4">
        <f t="shared" si="19"/>
        <v>0</v>
      </c>
      <c r="AM20" s="4">
        <f t="shared" si="20"/>
        <v>12</v>
      </c>
      <c r="AN20" s="4">
        <f t="shared" si="21"/>
        <v>0</v>
      </c>
      <c r="AO20" s="4">
        <f t="shared" si="22"/>
        <v>0</v>
      </c>
      <c r="AP20" s="4">
        <f t="shared" si="23"/>
        <v>0</v>
      </c>
      <c r="AQ20" s="4">
        <f t="shared" si="24"/>
        <v>0</v>
      </c>
      <c r="AR20" s="4">
        <f t="shared" si="25"/>
        <v>0</v>
      </c>
      <c r="AS20" s="4">
        <f t="shared" si="26"/>
        <v>0</v>
      </c>
      <c r="AT20" s="4">
        <f t="shared" si="27"/>
        <v>0</v>
      </c>
      <c r="AU20" s="4">
        <f t="shared" si="28"/>
        <v>0</v>
      </c>
      <c r="AV20" s="4">
        <f t="shared" si="29"/>
        <v>12</v>
      </c>
    </row>
    <row r="21" spans="1:48" s="4" customFormat="1" ht="24.95" customHeight="1" x14ac:dyDescent="0.25">
      <c r="A21" s="17" t="s">
        <v>228</v>
      </c>
      <c r="B21" s="17" t="s">
        <v>229</v>
      </c>
      <c r="C21" s="17" t="s">
        <v>230</v>
      </c>
      <c r="D21" s="17" t="s">
        <v>260</v>
      </c>
      <c r="E21" s="17" t="s">
        <v>261</v>
      </c>
      <c r="F21" s="17" t="s">
        <v>262</v>
      </c>
      <c r="G21" s="17" t="s">
        <v>263</v>
      </c>
      <c r="H21" s="17" t="s">
        <v>48</v>
      </c>
      <c r="I21" s="17" t="s">
        <v>11</v>
      </c>
      <c r="J21" s="18">
        <v>103890</v>
      </c>
      <c r="K21" s="19">
        <v>45292</v>
      </c>
      <c r="L21" s="19">
        <v>45657</v>
      </c>
      <c r="M21" s="17" t="s">
        <v>202</v>
      </c>
      <c r="N21" s="18">
        <v>18700</v>
      </c>
      <c r="O21" s="18">
        <v>16620</v>
      </c>
      <c r="P21" s="18">
        <v>12470</v>
      </c>
      <c r="Q21" s="18">
        <v>6230</v>
      </c>
      <c r="R21" s="18">
        <v>2080</v>
      </c>
      <c r="S21" s="18">
        <v>1040</v>
      </c>
      <c r="T21" s="18">
        <v>0</v>
      </c>
      <c r="U21" s="18">
        <v>0</v>
      </c>
      <c r="V21" s="18">
        <v>4160</v>
      </c>
      <c r="W21" s="18">
        <v>7270</v>
      </c>
      <c r="X21" s="18">
        <v>16620</v>
      </c>
      <c r="Y21" s="18">
        <v>18700</v>
      </c>
      <c r="Z21" s="18">
        <v>103890</v>
      </c>
      <c r="AA21" s="18">
        <v>103890</v>
      </c>
      <c r="AB21" s="18">
        <v>0</v>
      </c>
      <c r="AC21" s="18">
        <v>103890</v>
      </c>
      <c r="AD21" s="18">
        <v>0</v>
      </c>
      <c r="AE21" s="18">
        <v>103890</v>
      </c>
      <c r="AF21" s="18">
        <v>0</v>
      </c>
      <c r="AG21" s="16">
        <v>100</v>
      </c>
      <c r="AH21" s="4">
        <f t="shared" si="15"/>
        <v>0</v>
      </c>
      <c r="AI21" s="4">
        <f t="shared" si="16"/>
        <v>0</v>
      </c>
      <c r="AJ21" s="4">
        <f t="shared" si="17"/>
        <v>0</v>
      </c>
      <c r="AK21" s="4">
        <f t="shared" si="18"/>
        <v>0</v>
      </c>
      <c r="AL21" s="4">
        <f t="shared" si="19"/>
        <v>12</v>
      </c>
      <c r="AM21" s="4">
        <f t="shared" si="20"/>
        <v>0</v>
      </c>
      <c r="AN21" s="4">
        <f t="shared" si="21"/>
        <v>0</v>
      </c>
      <c r="AO21" s="4">
        <f t="shared" si="22"/>
        <v>0</v>
      </c>
      <c r="AP21" s="4">
        <f t="shared" si="23"/>
        <v>0</v>
      </c>
      <c r="AQ21" s="4">
        <f t="shared" si="24"/>
        <v>0</v>
      </c>
      <c r="AR21" s="4">
        <f t="shared" si="25"/>
        <v>0</v>
      </c>
      <c r="AS21" s="4">
        <f t="shared" si="26"/>
        <v>0</v>
      </c>
      <c r="AT21" s="4">
        <f t="shared" si="27"/>
        <v>0</v>
      </c>
      <c r="AU21" s="4">
        <f t="shared" si="28"/>
        <v>0</v>
      </c>
      <c r="AV21" s="4">
        <f t="shared" si="29"/>
        <v>12</v>
      </c>
    </row>
    <row r="22" spans="1:48" s="4" customFormat="1" ht="24.95" customHeight="1" x14ac:dyDescent="0.25">
      <c r="A22" s="17" t="s">
        <v>228</v>
      </c>
      <c r="B22" s="17" t="s">
        <v>229</v>
      </c>
      <c r="C22" s="17" t="s">
        <v>230</v>
      </c>
      <c r="D22" s="17" t="s">
        <v>264</v>
      </c>
      <c r="E22" s="17" t="s">
        <v>229</v>
      </c>
      <c r="F22" s="17" t="s">
        <v>265</v>
      </c>
      <c r="G22" s="17" t="s">
        <v>266</v>
      </c>
      <c r="H22" s="17" t="s">
        <v>48</v>
      </c>
      <c r="I22" s="17" t="s">
        <v>11</v>
      </c>
      <c r="J22" s="18">
        <v>164280</v>
      </c>
      <c r="K22" s="19">
        <v>45292</v>
      </c>
      <c r="L22" s="19">
        <v>45657</v>
      </c>
      <c r="M22" s="17" t="s">
        <v>202</v>
      </c>
      <c r="N22" s="18">
        <v>27930</v>
      </c>
      <c r="O22" s="18">
        <v>26289.999999999996</v>
      </c>
      <c r="P22" s="18">
        <v>21360</v>
      </c>
      <c r="Q22" s="18">
        <v>9860</v>
      </c>
      <c r="R22" s="18">
        <v>6570</v>
      </c>
      <c r="S22" s="18">
        <v>2460</v>
      </c>
      <c r="T22" s="18">
        <v>1639.9999999999998</v>
      </c>
      <c r="U22" s="18">
        <v>1639.9999999999998</v>
      </c>
      <c r="V22" s="18">
        <v>2460</v>
      </c>
      <c r="W22" s="18">
        <v>13140</v>
      </c>
      <c r="X22" s="18">
        <v>21360</v>
      </c>
      <c r="Y22" s="18">
        <v>29570</v>
      </c>
      <c r="Z22" s="18">
        <v>164280</v>
      </c>
      <c r="AA22" s="18">
        <v>164280</v>
      </c>
      <c r="AB22" s="18">
        <v>0</v>
      </c>
      <c r="AC22" s="18">
        <v>164280</v>
      </c>
      <c r="AD22" s="18">
        <v>0</v>
      </c>
      <c r="AE22" s="18">
        <v>164280</v>
      </c>
      <c r="AF22" s="18">
        <v>0</v>
      </c>
      <c r="AG22" s="16">
        <v>100</v>
      </c>
      <c r="AH22" s="4">
        <f t="shared" si="15"/>
        <v>0</v>
      </c>
      <c r="AI22" s="4">
        <f t="shared" si="16"/>
        <v>0</v>
      </c>
      <c r="AJ22" s="4">
        <f t="shared" si="17"/>
        <v>0</v>
      </c>
      <c r="AK22" s="4">
        <f t="shared" si="18"/>
        <v>0</v>
      </c>
      <c r="AL22" s="4">
        <f t="shared" si="19"/>
        <v>12</v>
      </c>
      <c r="AM22" s="4">
        <f t="shared" si="20"/>
        <v>0</v>
      </c>
      <c r="AN22" s="4">
        <f t="shared" si="21"/>
        <v>0</v>
      </c>
      <c r="AO22" s="4">
        <f t="shared" si="22"/>
        <v>0</v>
      </c>
      <c r="AP22" s="4">
        <f t="shared" si="23"/>
        <v>0</v>
      </c>
      <c r="AQ22" s="4">
        <f t="shared" si="24"/>
        <v>0</v>
      </c>
      <c r="AR22" s="4">
        <f t="shared" si="25"/>
        <v>0</v>
      </c>
      <c r="AS22" s="4">
        <f t="shared" si="26"/>
        <v>0</v>
      </c>
      <c r="AT22" s="4">
        <f t="shared" si="27"/>
        <v>0</v>
      </c>
      <c r="AU22" s="4">
        <f t="shared" si="28"/>
        <v>0</v>
      </c>
      <c r="AV22" s="4">
        <f t="shared" si="29"/>
        <v>12</v>
      </c>
    </row>
    <row r="23" spans="1:48" s="4" customFormat="1" ht="24.95" customHeight="1" x14ac:dyDescent="0.25">
      <c r="A23" s="17" t="s">
        <v>267</v>
      </c>
      <c r="B23" s="17" t="s">
        <v>268</v>
      </c>
      <c r="C23" s="17" t="s">
        <v>269</v>
      </c>
      <c r="D23" s="17" t="s">
        <v>267</v>
      </c>
      <c r="E23" s="17" t="s">
        <v>268</v>
      </c>
      <c r="F23" s="17" t="s">
        <v>270</v>
      </c>
      <c r="G23" s="17" t="s">
        <v>271</v>
      </c>
      <c r="H23" s="17" t="s">
        <v>48</v>
      </c>
      <c r="I23" s="17" t="s">
        <v>11</v>
      </c>
      <c r="J23" s="18">
        <v>112990</v>
      </c>
      <c r="K23" s="19">
        <v>45292</v>
      </c>
      <c r="L23" s="19">
        <v>45657</v>
      </c>
      <c r="M23" s="17" t="s">
        <v>202</v>
      </c>
      <c r="N23" s="18">
        <v>19210</v>
      </c>
      <c r="O23" s="18">
        <v>18080</v>
      </c>
      <c r="P23" s="18">
        <v>14690</v>
      </c>
      <c r="Q23" s="18">
        <v>6780</v>
      </c>
      <c r="R23" s="18">
        <v>4520</v>
      </c>
      <c r="S23" s="18">
        <v>1689.9999999999998</v>
      </c>
      <c r="T23" s="18">
        <v>1130</v>
      </c>
      <c r="U23" s="18">
        <v>1130</v>
      </c>
      <c r="V23" s="18">
        <v>1689.9999999999998</v>
      </c>
      <c r="W23" s="18">
        <v>9040</v>
      </c>
      <c r="X23" s="18">
        <v>14690</v>
      </c>
      <c r="Y23" s="18">
        <v>20340</v>
      </c>
      <c r="Z23" s="18">
        <v>112990</v>
      </c>
      <c r="AA23" s="18">
        <v>112990</v>
      </c>
      <c r="AB23" s="18">
        <v>0</v>
      </c>
      <c r="AC23" s="18">
        <v>112990</v>
      </c>
      <c r="AD23" s="18">
        <v>0</v>
      </c>
      <c r="AE23" s="18">
        <v>112990</v>
      </c>
      <c r="AF23" s="18">
        <v>0</v>
      </c>
      <c r="AG23" s="16">
        <v>100</v>
      </c>
      <c r="AH23" s="4">
        <f t="shared" si="15"/>
        <v>0</v>
      </c>
      <c r="AI23" s="4">
        <f t="shared" si="16"/>
        <v>0</v>
      </c>
      <c r="AJ23" s="4">
        <f t="shared" si="17"/>
        <v>0</v>
      </c>
      <c r="AK23" s="4">
        <f t="shared" si="18"/>
        <v>0</v>
      </c>
      <c r="AL23" s="4">
        <f t="shared" si="19"/>
        <v>12</v>
      </c>
      <c r="AM23" s="4">
        <f t="shared" si="20"/>
        <v>0</v>
      </c>
      <c r="AN23" s="4">
        <f t="shared" si="21"/>
        <v>0</v>
      </c>
      <c r="AO23" s="4">
        <f t="shared" si="22"/>
        <v>0</v>
      </c>
      <c r="AP23" s="4">
        <f t="shared" si="23"/>
        <v>0</v>
      </c>
      <c r="AQ23" s="4">
        <f t="shared" si="24"/>
        <v>0</v>
      </c>
      <c r="AR23" s="4">
        <f t="shared" si="25"/>
        <v>0</v>
      </c>
      <c r="AS23" s="4">
        <f t="shared" si="26"/>
        <v>0</v>
      </c>
      <c r="AT23" s="4">
        <f t="shared" si="27"/>
        <v>0</v>
      </c>
      <c r="AU23" s="4">
        <f t="shared" si="28"/>
        <v>0</v>
      </c>
      <c r="AV23" s="4">
        <f t="shared" si="29"/>
        <v>12</v>
      </c>
    </row>
    <row r="24" spans="1:48" s="4" customFormat="1" ht="24.95" customHeight="1" x14ac:dyDescent="0.25">
      <c r="A24" s="17" t="s">
        <v>272</v>
      </c>
      <c r="B24" s="17" t="s">
        <v>273</v>
      </c>
      <c r="C24" s="17" t="s">
        <v>274</v>
      </c>
      <c r="D24" s="17" t="s">
        <v>272</v>
      </c>
      <c r="E24" s="17" t="s">
        <v>273</v>
      </c>
      <c r="F24" s="17" t="s">
        <v>281</v>
      </c>
      <c r="G24" s="17" t="s">
        <v>282</v>
      </c>
      <c r="H24" s="17" t="s">
        <v>45</v>
      </c>
      <c r="I24" s="17" t="s">
        <v>13</v>
      </c>
      <c r="J24" s="18">
        <v>83290</v>
      </c>
      <c r="K24" s="19">
        <v>45292</v>
      </c>
      <c r="L24" s="19">
        <v>45657</v>
      </c>
      <c r="M24" s="17" t="s">
        <v>202</v>
      </c>
      <c r="N24" s="18">
        <v>14160</v>
      </c>
      <c r="O24" s="18">
        <v>13330.000000000002</v>
      </c>
      <c r="P24" s="18">
        <v>10830</v>
      </c>
      <c r="Q24" s="18">
        <v>5000</v>
      </c>
      <c r="R24" s="18">
        <v>3329.9999999999995</v>
      </c>
      <c r="S24" s="18">
        <v>1250</v>
      </c>
      <c r="T24" s="18">
        <v>830.00000000000011</v>
      </c>
      <c r="U24" s="18">
        <v>830.00000000000011</v>
      </c>
      <c r="V24" s="18">
        <v>1250</v>
      </c>
      <c r="W24" s="18">
        <v>6659.9999999999991</v>
      </c>
      <c r="X24" s="18">
        <v>10830</v>
      </c>
      <c r="Y24" s="18">
        <v>14990</v>
      </c>
      <c r="Z24" s="18">
        <v>83290</v>
      </c>
      <c r="AA24" s="18">
        <v>83290</v>
      </c>
      <c r="AB24" s="18">
        <v>0</v>
      </c>
      <c r="AC24" s="18">
        <v>83290</v>
      </c>
      <c r="AD24" s="18">
        <v>0</v>
      </c>
      <c r="AE24" s="18">
        <v>83290</v>
      </c>
      <c r="AF24" s="18">
        <v>0</v>
      </c>
      <c r="AG24" s="16">
        <v>100</v>
      </c>
      <c r="AH24" s="4">
        <f t="shared" si="15"/>
        <v>0</v>
      </c>
      <c r="AI24" s="4">
        <f t="shared" si="16"/>
        <v>0</v>
      </c>
      <c r="AJ24" s="4">
        <f t="shared" si="17"/>
        <v>0</v>
      </c>
      <c r="AK24" s="4">
        <f t="shared" si="18"/>
        <v>0</v>
      </c>
      <c r="AL24" s="4">
        <f t="shared" si="19"/>
        <v>0</v>
      </c>
      <c r="AM24" s="4">
        <f t="shared" si="20"/>
        <v>12</v>
      </c>
      <c r="AN24" s="4">
        <f t="shared" si="21"/>
        <v>0</v>
      </c>
      <c r="AO24" s="4">
        <f t="shared" si="22"/>
        <v>0</v>
      </c>
      <c r="AP24" s="4">
        <f t="shared" si="23"/>
        <v>0</v>
      </c>
      <c r="AQ24" s="4">
        <f t="shared" si="24"/>
        <v>0</v>
      </c>
      <c r="AR24" s="4">
        <f t="shared" si="25"/>
        <v>0</v>
      </c>
      <c r="AS24" s="4">
        <f t="shared" si="26"/>
        <v>0</v>
      </c>
      <c r="AT24" s="4">
        <f t="shared" si="27"/>
        <v>0</v>
      </c>
      <c r="AU24" s="4">
        <f t="shared" si="28"/>
        <v>0</v>
      </c>
      <c r="AV24" s="4">
        <f t="shared" si="29"/>
        <v>12</v>
      </c>
    </row>
    <row r="25" spans="1:48" s="4" customFormat="1" ht="24.95" customHeight="1" x14ac:dyDescent="0.25">
      <c r="A25" s="17" t="s">
        <v>272</v>
      </c>
      <c r="B25" s="17" t="s">
        <v>273</v>
      </c>
      <c r="C25" s="17" t="s">
        <v>274</v>
      </c>
      <c r="D25" s="17" t="s">
        <v>272</v>
      </c>
      <c r="E25" s="17" t="s">
        <v>273</v>
      </c>
      <c r="F25" s="17" t="s">
        <v>279</v>
      </c>
      <c r="G25" s="17" t="s">
        <v>280</v>
      </c>
      <c r="H25" s="17" t="s">
        <v>45</v>
      </c>
      <c r="I25" s="17" t="s">
        <v>78</v>
      </c>
      <c r="J25" s="18">
        <v>290790</v>
      </c>
      <c r="K25" s="19">
        <v>45292</v>
      </c>
      <c r="L25" s="19">
        <v>45657</v>
      </c>
      <c r="M25" s="17" t="s">
        <v>202</v>
      </c>
      <c r="N25" s="18">
        <v>49440</v>
      </c>
      <c r="O25" s="18">
        <v>46530</v>
      </c>
      <c r="P25" s="18">
        <v>37800</v>
      </c>
      <c r="Q25" s="18">
        <v>17450</v>
      </c>
      <c r="R25" s="18">
        <v>11630</v>
      </c>
      <c r="S25" s="18">
        <v>4360</v>
      </c>
      <c r="T25" s="18">
        <v>2910</v>
      </c>
      <c r="U25" s="18">
        <v>2910</v>
      </c>
      <c r="V25" s="18">
        <v>4360</v>
      </c>
      <c r="W25" s="18">
        <v>23260</v>
      </c>
      <c r="X25" s="18">
        <v>37800</v>
      </c>
      <c r="Y25" s="18">
        <v>52340</v>
      </c>
      <c r="Z25" s="18">
        <v>290790</v>
      </c>
      <c r="AA25" s="18">
        <v>290790</v>
      </c>
      <c r="AB25" s="18">
        <v>0</v>
      </c>
      <c r="AC25" s="18">
        <v>290790</v>
      </c>
      <c r="AD25" s="18">
        <v>0</v>
      </c>
      <c r="AE25" s="18">
        <v>290790</v>
      </c>
      <c r="AF25" s="18">
        <v>0</v>
      </c>
      <c r="AG25" s="16">
        <v>93.32</v>
      </c>
      <c r="AH25" s="4">
        <f t="shared" si="15"/>
        <v>0</v>
      </c>
      <c r="AI25" s="4">
        <f t="shared" si="16"/>
        <v>0</v>
      </c>
      <c r="AJ25" s="4">
        <f t="shared" si="17"/>
        <v>0</v>
      </c>
      <c r="AK25" s="4">
        <f t="shared" si="18"/>
        <v>0</v>
      </c>
      <c r="AL25" s="4">
        <f t="shared" si="19"/>
        <v>0</v>
      </c>
      <c r="AM25" s="4">
        <f t="shared" si="20"/>
        <v>12</v>
      </c>
      <c r="AN25" s="4">
        <f t="shared" si="21"/>
        <v>0</v>
      </c>
      <c r="AO25" s="4">
        <f t="shared" si="22"/>
        <v>0</v>
      </c>
      <c r="AP25" s="4">
        <f t="shared" si="23"/>
        <v>0</v>
      </c>
      <c r="AQ25" s="4">
        <f t="shared" si="24"/>
        <v>0</v>
      </c>
      <c r="AR25" s="4">
        <f t="shared" si="25"/>
        <v>0</v>
      </c>
      <c r="AS25" s="4">
        <f t="shared" si="26"/>
        <v>0</v>
      </c>
      <c r="AT25" s="4">
        <f t="shared" si="27"/>
        <v>0</v>
      </c>
      <c r="AU25" s="4">
        <f t="shared" si="28"/>
        <v>0</v>
      </c>
      <c r="AV25" s="4">
        <f t="shared" si="29"/>
        <v>12</v>
      </c>
    </row>
    <row r="26" spans="1:48" s="4" customFormat="1" ht="24.95" customHeight="1" x14ac:dyDescent="0.25">
      <c r="A26" s="17" t="s">
        <v>272</v>
      </c>
      <c r="B26" s="17" t="s">
        <v>273</v>
      </c>
      <c r="C26" s="17" t="s">
        <v>274</v>
      </c>
      <c r="D26" s="17" t="s">
        <v>272</v>
      </c>
      <c r="E26" s="17" t="s">
        <v>273</v>
      </c>
      <c r="F26" s="17" t="s">
        <v>275</v>
      </c>
      <c r="G26" s="17" t="s">
        <v>276</v>
      </c>
      <c r="H26" s="17" t="s">
        <v>47</v>
      </c>
      <c r="I26" s="17" t="s">
        <v>11</v>
      </c>
      <c r="J26" s="18">
        <v>67700</v>
      </c>
      <c r="K26" s="19">
        <v>45292</v>
      </c>
      <c r="L26" s="19">
        <v>45657</v>
      </c>
      <c r="M26" s="17" t="s">
        <v>202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67700</v>
      </c>
      <c r="AA26" s="18">
        <v>5152</v>
      </c>
      <c r="AB26" s="18">
        <v>62548</v>
      </c>
      <c r="AC26" s="18">
        <v>5152</v>
      </c>
      <c r="AD26" s="18">
        <v>62548</v>
      </c>
      <c r="AE26" s="18">
        <v>5152</v>
      </c>
      <c r="AF26" s="18">
        <v>62548</v>
      </c>
      <c r="AG26" s="16">
        <v>100</v>
      </c>
      <c r="AH26" s="4">
        <f t="shared" si="15"/>
        <v>0</v>
      </c>
      <c r="AI26" s="4">
        <f t="shared" si="16"/>
        <v>0</v>
      </c>
      <c r="AJ26" s="4">
        <f t="shared" si="17"/>
        <v>12</v>
      </c>
      <c r="AK26" s="4">
        <f t="shared" si="18"/>
        <v>0</v>
      </c>
      <c r="AL26" s="4">
        <f t="shared" si="19"/>
        <v>0</v>
      </c>
      <c r="AM26" s="4">
        <f t="shared" si="20"/>
        <v>0</v>
      </c>
      <c r="AN26" s="4">
        <f t="shared" si="21"/>
        <v>0</v>
      </c>
      <c r="AO26" s="4">
        <f t="shared" si="22"/>
        <v>0</v>
      </c>
      <c r="AP26" s="4">
        <f t="shared" si="23"/>
        <v>0</v>
      </c>
      <c r="AQ26" s="4">
        <f t="shared" si="24"/>
        <v>0</v>
      </c>
      <c r="AR26" s="4">
        <f t="shared" si="25"/>
        <v>0</v>
      </c>
      <c r="AS26" s="4">
        <f t="shared" si="26"/>
        <v>0</v>
      </c>
      <c r="AT26" s="4">
        <f t="shared" si="27"/>
        <v>0</v>
      </c>
      <c r="AU26" s="4">
        <f t="shared" si="28"/>
        <v>0</v>
      </c>
      <c r="AV26" s="4">
        <f t="shared" si="29"/>
        <v>12</v>
      </c>
    </row>
    <row r="27" spans="1:48" s="4" customFormat="1" ht="24.95" customHeight="1" x14ac:dyDescent="0.25">
      <c r="A27" s="17" t="s">
        <v>272</v>
      </c>
      <c r="B27" s="17" t="s">
        <v>273</v>
      </c>
      <c r="C27" s="17" t="s">
        <v>274</v>
      </c>
      <c r="D27" s="17" t="s">
        <v>272</v>
      </c>
      <c r="E27" s="17" t="s">
        <v>273</v>
      </c>
      <c r="F27" s="17" t="s">
        <v>277</v>
      </c>
      <c r="G27" s="17" t="s">
        <v>276</v>
      </c>
      <c r="H27" s="17" t="s">
        <v>48</v>
      </c>
      <c r="I27" s="17" t="s">
        <v>11</v>
      </c>
      <c r="J27" s="18">
        <v>111720</v>
      </c>
      <c r="K27" s="19">
        <v>45292</v>
      </c>
      <c r="L27" s="19">
        <v>45657</v>
      </c>
      <c r="M27" s="17" t="s">
        <v>202</v>
      </c>
      <c r="N27" s="18">
        <v>18990</v>
      </c>
      <c r="O27" s="18">
        <v>17870</v>
      </c>
      <c r="P27" s="18">
        <v>14519.999999999998</v>
      </c>
      <c r="Q27" s="18">
        <v>6700</v>
      </c>
      <c r="R27" s="18">
        <v>4470</v>
      </c>
      <c r="S27" s="18">
        <v>1680</v>
      </c>
      <c r="T27" s="18">
        <v>1120</v>
      </c>
      <c r="U27" s="18">
        <v>1120</v>
      </c>
      <c r="V27" s="18">
        <v>1680</v>
      </c>
      <c r="W27" s="18">
        <v>8940</v>
      </c>
      <c r="X27" s="18">
        <v>14519.999999999998</v>
      </c>
      <c r="Y27" s="18">
        <v>20110</v>
      </c>
      <c r="Z27" s="18">
        <v>111720</v>
      </c>
      <c r="AA27" s="18">
        <v>111720</v>
      </c>
      <c r="AB27" s="18">
        <v>0</v>
      </c>
      <c r="AC27" s="18">
        <v>111720</v>
      </c>
      <c r="AD27" s="18">
        <v>0</v>
      </c>
      <c r="AE27" s="18">
        <v>111720</v>
      </c>
      <c r="AF27" s="18">
        <v>0</v>
      </c>
      <c r="AG27" s="16">
        <v>100</v>
      </c>
      <c r="AH27" s="4">
        <f t="shared" si="15"/>
        <v>0</v>
      </c>
      <c r="AI27" s="4">
        <f t="shared" si="16"/>
        <v>0</v>
      </c>
      <c r="AJ27" s="4">
        <f t="shared" si="17"/>
        <v>0</v>
      </c>
      <c r="AK27" s="4">
        <f t="shared" si="18"/>
        <v>0</v>
      </c>
      <c r="AL27" s="4">
        <f t="shared" si="19"/>
        <v>12</v>
      </c>
      <c r="AM27" s="4">
        <f t="shared" si="20"/>
        <v>0</v>
      </c>
      <c r="AN27" s="4">
        <f t="shared" si="21"/>
        <v>0</v>
      </c>
      <c r="AO27" s="4">
        <f t="shared" si="22"/>
        <v>0</v>
      </c>
      <c r="AP27" s="4">
        <f t="shared" si="23"/>
        <v>0</v>
      </c>
      <c r="AQ27" s="4">
        <f t="shared" si="24"/>
        <v>0</v>
      </c>
      <c r="AR27" s="4">
        <f t="shared" si="25"/>
        <v>0</v>
      </c>
      <c r="AS27" s="4">
        <f t="shared" si="26"/>
        <v>0</v>
      </c>
      <c r="AT27" s="4">
        <f t="shared" si="27"/>
        <v>0</v>
      </c>
      <c r="AU27" s="4">
        <f t="shared" si="28"/>
        <v>0</v>
      </c>
      <c r="AV27" s="4">
        <f t="shared" si="29"/>
        <v>12</v>
      </c>
    </row>
    <row r="28" spans="1:48" s="4" customFormat="1" ht="24.95" customHeight="1" x14ac:dyDescent="0.25">
      <c r="A28" s="17" t="s">
        <v>272</v>
      </c>
      <c r="B28" s="17" t="s">
        <v>273</v>
      </c>
      <c r="C28" s="17" t="s">
        <v>274</v>
      </c>
      <c r="D28" s="17" t="s">
        <v>272</v>
      </c>
      <c r="E28" s="17" t="s">
        <v>273</v>
      </c>
      <c r="F28" s="17" t="s">
        <v>278</v>
      </c>
      <c r="G28" s="17" t="s">
        <v>276</v>
      </c>
      <c r="H28" s="17" t="s">
        <v>48</v>
      </c>
      <c r="I28" s="17" t="s">
        <v>11</v>
      </c>
      <c r="J28" s="18">
        <v>96620</v>
      </c>
      <c r="K28" s="19">
        <v>45292</v>
      </c>
      <c r="L28" s="19">
        <v>45657</v>
      </c>
      <c r="M28" s="17" t="s">
        <v>202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96620</v>
      </c>
      <c r="AA28" s="18">
        <v>96620</v>
      </c>
      <c r="AB28" s="18">
        <v>0</v>
      </c>
      <c r="AC28" s="18">
        <v>96620</v>
      </c>
      <c r="AD28" s="18">
        <v>0</v>
      </c>
      <c r="AE28" s="18">
        <v>96620</v>
      </c>
      <c r="AF28" s="18">
        <v>0</v>
      </c>
      <c r="AG28" s="16">
        <v>100</v>
      </c>
      <c r="AH28" s="4">
        <f t="shared" si="15"/>
        <v>0</v>
      </c>
      <c r="AI28" s="4">
        <f t="shared" si="16"/>
        <v>0</v>
      </c>
      <c r="AJ28" s="4">
        <f t="shared" si="17"/>
        <v>0</v>
      </c>
      <c r="AK28" s="4">
        <f t="shared" si="18"/>
        <v>0</v>
      </c>
      <c r="AL28" s="4">
        <f t="shared" si="19"/>
        <v>12</v>
      </c>
      <c r="AM28" s="4">
        <f t="shared" si="20"/>
        <v>0</v>
      </c>
      <c r="AN28" s="4">
        <f t="shared" si="21"/>
        <v>0</v>
      </c>
      <c r="AO28" s="4">
        <f t="shared" si="22"/>
        <v>0</v>
      </c>
      <c r="AP28" s="4">
        <f t="shared" si="23"/>
        <v>0</v>
      </c>
      <c r="AQ28" s="4">
        <f t="shared" si="24"/>
        <v>0</v>
      </c>
      <c r="AR28" s="4">
        <f t="shared" si="25"/>
        <v>0</v>
      </c>
      <c r="AS28" s="4">
        <f t="shared" si="26"/>
        <v>0</v>
      </c>
      <c r="AT28" s="4">
        <f t="shared" si="27"/>
        <v>0</v>
      </c>
      <c r="AU28" s="4">
        <f t="shared" si="28"/>
        <v>0</v>
      </c>
      <c r="AV28" s="4">
        <f t="shared" si="29"/>
        <v>12</v>
      </c>
    </row>
    <row r="29" spans="1:48" s="4" customFormat="1" ht="24.95" customHeight="1" x14ac:dyDescent="0.25">
      <c r="A29" s="17" t="s">
        <v>283</v>
      </c>
      <c r="B29" s="17" t="s">
        <v>284</v>
      </c>
      <c r="C29" s="17" t="s">
        <v>285</v>
      </c>
      <c r="D29" s="17" t="s">
        <v>340</v>
      </c>
      <c r="E29" s="17" t="s">
        <v>287</v>
      </c>
      <c r="F29" s="17" t="s">
        <v>290</v>
      </c>
      <c r="G29" s="17" t="s">
        <v>289</v>
      </c>
      <c r="H29" s="17" t="s">
        <v>47</v>
      </c>
      <c r="I29" s="17" t="s">
        <v>11</v>
      </c>
      <c r="J29" s="18">
        <v>32990</v>
      </c>
      <c r="K29" s="19">
        <v>45292</v>
      </c>
      <c r="L29" s="19">
        <v>45657</v>
      </c>
      <c r="M29" s="17" t="s">
        <v>202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32990</v>
      </c>
      <c r="AA29" s="18">
        <v>32990</v>
      </c>
      <c r="AB29" s="18">
        <v>0</v>
      </c>
      <c r="AC29" s="18">
        <v>32990</v>
      </c>
      <c r="AD29" s="18">
        <v>0</v>
      </c>
      <c r="AE29" s="18">
        <v>32990</v>
      </c>
      <c r="AF29" s="18">
        <v>0</v>
      </c>
      <c r="AG29" s="16">
        <v>0</v>
      </c>
      <c r="AH29" s="4">
        <f t="shared" si="15"/>
        <v>0</v>
      </c>
      <c r="AI29" s="4">
        <f t="shared" si="16"/>
        <v>0</v>
      </c>
      <c r="AJ29" s="4">
        <f t="shared" si="17"/>
        <v>12</v>
      </c>
      <c r="AK29" s="4">
        <f t="shared" si="18"/>
        <v>0</v>
      </c>
      <c r="AL29" s="4">
        <f t="shared" si="19"/>
        <v>0</v>
      </c>
      <c r="AM29" s="4">
        <f t="shared" si="20"/>
        <v>0</v>
      </c>
      <c r="AN29" s="4">
        <f t="shared" si="21"/>
        <v>0</v>
      </c>
      <c r="AO29" s="4">
        <f t="shared" si="22"/>
        <v>0</v>
      </c>
      <c r="AP29" s="4">
        <f t="shared" si="23"/>
        <v>0</v>
      </c>
      <c r="AQ29" s="4">
        <f t="shared" si="24"/>
        <v>0</v>
      </c>
      <c r="AR29" s="4">
        <f t="shared" si="25"/>
        <v>0</v>
      </c>
      <c r="AS29" s="4">
        <f t="shared" si="26"/>
        <v>0</v>
      </c>
      <c r="AT29" s="4">
        <f t="shared" si="27"/>
        <v>0</v>
      </c>
      <c r="AU29" s="4">
        <f t="shared" si="28"/>
        <v>0</v>
      </c>
      <c r="AV29" s="4">
        <f t="shared" si="29"/>
        <v>12</v>
      </c>
    </row>
    <row r="30" spans="1:48" s="4" customFormat="1" ht="24.95" customHeight="1" x14ac:dyDescent="0.25">
      <c r="A30" s="17" t="s">
        <v>283</v>
      </c>
      <c r="B30" s="17" t="s">
        <v>284</v>
      </c>
      <c r="C30" s="17" t="s">
        <v>285</v>
      </c>
      <c r="D30" s="17" t="s">
        <v>286</v>
      </c>
      <c r="E30" s="17" t="s">
        <v>287</v>
      </c>
      <c r="F30" s="17" t="s">
        <v>288</v>
      </c>
      <c r="G30" s="17" t="s">
        <v>289</v>
      </c>
      <c r="H30" s="17" t="s">
        <v>47</v>
      </c>
      <c r="I30" s="17" t="s">
        <v>11</v>
      </c>
      <c r="J30" s="18">
        <v>34100</v>
      </c>
      <c r="K30" s="19">
        <v>45292</v>
      </c>
      <c r="L30" s="19">
        <v>45657</v>
      </c>
      <c r="M30" s="17" t="s">
        <v>202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34100</v>
      </c>
      <c r="AA30" s="18">
        <v>34100</v>
      </c>
      <c r="AB30" s="18">
        <v>0</v>
      </c>
      <c r="AC30" s="18">
        <v>34100</v>
      </c>
      <c r="AD30" s="18">
        <v>0</v>
      </c>
      <c r="AE30" s="18">
        <v>34100</v>
      </c>
      <c r="AF30" s="18">
        <v>0</v>
      </c>
      <c r="AG30" s="16">
        <v>100</v>
      </c>
      <c r="AH30" s="4">
        <f t="shared" si="15"/>
        <v>0</v>
      </c>
      <c r="AI30" s="4">
        <f t="shared" si="16"/>
        <v>0</v>
      </c>
      <c r="AJ30" s="4">
        <f t="shared" si="17"/>
        <v>12</v>
      </c>
      <c r="AK30" s="4">
        <f t="shared" si="18"/>
        <v>0</v>
      </c>
      <c r="AL30" s="4">
        <f t="shared" si="19"/>
        <v>0</v>
      </c>
      <c r="AM30" s="4">
        <f t="shared" si="20"/>
        <v>0</v>
      </c>
      <c r="AN30" s="4">
        <f t="shared" si="21"/>
        <v>0</v>
      </c>
      <c r="AO30" s="4">
        <f t="shared" si="22"/>
        <v>0</v>
      </c>
      <c r="AP30" s="4">
        <f t="shared" si="23"/>
        <v>0</v>
      </c>
      <c r="AQ30" s="4">
        <f t="shared" si="24"/>
        <v>0</v>
      </c>
      <c r="AR30" s="4">
        <f t="shared" si="25"/>
        <v>0</v>
      </c>
      <c r="AS30" s="4">
        <f t="shared" si="26"/>
        <v>0</v>
      </c>
      <c r="AT30" s="4">
        <f t="shared" si="27"/>
        <v>0</v>
      </c>
      <c r="AU30" s="4">
        <f t="shared" si="28"/>
        <v>0</v>
      </c>
      <c r="AV30" s="4">
        <f t="shared" si="29"/>
        <v>12</v>
      </c>
    </row>
    <row r="31" spans="1:48" s="4" customFormat="1" ht="24.95" customHeight="1" x14ac:dyDescent="0.25">
      <c r="A31" s="17" t="s">
        <v>283</v>
      </c>
      <c r="B31" s="17" t="s">
        <v>284</v>
      </c>
      <c r="C31" s="17" t="s">
        <v>285</v>
      </c>
      <c r="D31" s="17" t="s">
        <v>286</v>
      </c>
      <c r="E31" s="17" t="s">
        <v>287</v>
      </c>
      <c r="F31" s="17" t="s">
        <v>291</v>
      </c>
      <c r="G31" s="17" t="s">
        <v>289</v>
      </c>
      <c r="H31" s="17" t="s">
        <v>47</v>
      </c>
      <c r="I31" s="17" t="s">
        <v>11</v>
      </c>
      <c r="J31" s="18">
        <v>32990</v>
      </c>
      <c r="K31" s="19">
        <v>45292</v>
      </c>
      <c r="L31" s="19">
        <v>45657</v>
      </c>
      <c r="M31" s="17" t="s">
        <v>202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32990</v>
      </c>
      <c r="AA31" s="18">
        <v>32990</v>
      </c>
      <c r="AB31" s="18">
        <v>0</v>
      </c>
      <c r="AC31" s="18">
        <v>32990</v>
      </c>
      <c r="AD31" s="18">
        <v>0</v>
      </c>
      <c r="AE31" s="18">
        <v>32990</v>
      </c>
      <c r="AF31" s="18">
        <v>0</v>
      </c>
      <c r="AG31" s="16">
        <v>100</v>
      </c>
      <c r="AH31" s="4">
        <f t="shared" si="15"/>
        <v>0</v>
      </c>
      <c r="AI31" s="4">
        <f t="shared" si="16"/>
        <v>0</v>
      </c>
      <c r="AJ31" s="4">
        <f t="shared" si="17"/>
        <v>12</v>
      </c>
      <c r="AK31" s="4">
        <f t="shared" si="18"/>
        <v>0</v>
      </c>
      <c r="AL31" s="4">
        <f t="shared" si="19"/>
        <v>0</v>
      </c>
      <c r="AM31" s="4">
        <f t="shared" si="20"/>
        <v>0</v>
      </c>
      <c r="AN31" s="4">
        <f t="shared" si="21"/>
        <v>0</v>
      </c>
      <c r="AO31" s="4">
        <f t="shared" si="22"/>
        <v>0</v>
      </c>
      <c r="AP31" s="4">
        <f t="shared" si="23"/>
        <v>0</v>
      </c>
      <c r="AQ31" s="4">
        <f t="shared" si="24"/>
        <v>0</v>
      </c>
      <c r="AR31" s="4">
        <f t="shared" si="25"/>
        <v>0</v>
      </c>
      <c r="AS31" s="4">
        <f t="shared" si="26"/>
        <v>0</v>
      </c>
      <c r="AT31" s="4">
        <f t="shared" si="27"/>
        <v>0</v>
      </c>
      <c r="AU31" s="4">
        <f t="shared" si="28"/>
        <v>0</v>
      </c>
      <c r="AV31" s="4">
        <f t="shared" si="29"/>
        <v>12</v>
      </c>
    </row>
    <row r="32" spans="1:48" s="4" customFormat="1" ht="24.95" customHeight="1" x14ac:dyDescent="0.25">
      <c r="A32" s="17" t="s">
        <v>283</v>
      </c>
      <c r="B32" s="17" t="s">
        <v>284</v>
      </c>
      <c r="C32" s="17" t="s">
        <v>285</v>
      </c>
      <c r="D32" s="17" t="s">
        <v>292</v>
      </c>
      <c r="E32" s="17" t="s">
        <v>293</v>
      </c>
      <c r="F32" s="17" t="s">
        <v>294</v>
      </c>
      <c r="G32" s="17" t="s">
        <v>295</v>
      </c>
      <c r="H32" s="17" t="s">
        <v>45</v>
      </c>
      <c r="I32" s="17" t="s">
        <v>12</v>
      </c>
      <c r="J32" s="18">
        <v>224280</v>
      </c>
      <c r="K32" s="19">
        <v>45292</v>
      </c>
      <c r="L32" s="19">
        <v>45657</v>
      </c>
      <c r="M32" s="17" t="s">
        <v>202</v>
      </c>
      <c r="N32" s="18">
        <v>38130</v>
      </c>
      <c r="O32" s="18">
        <v>35890</v>
      </c>
      <c r="P32" s="18">
        <v>29160.000000000004</v>
      </c>
      <c r="Q32" s="18">
        <v>13460</v>
      </c>
      <c r="R32" s="18">
        <v>8970</v>
      </c>
      <c r="S32" s="18">
        <v>3360</v>
      </c>
      <c r="T32" s="18">
        <v>2240</v>
      </c>
      <c r="U32" s="18">
        <v>2240</v>
      </c>
      <c r="V32" s="18">
        <v>3360</v>
      </c>
      <c r="W32" s="18">
        <v>17940</v>
      </c>
      <c r="X32" s="18">
        <v>29160.000000000004</v>
      </c>
      <c r="Y32" s="18">
        <v>40370</v>
      </c>
      <c r="Z32" s="18">
        <v>224280</v>
      </c>
      <c r="AA32" s="18">
        <v>0</v>
      </c>
      <c r="AB32" s="18">
        <v>224280</v>
      </c>
      <c r="AC32" s="18">
        <v>0</v>
      </c>
      <c r="AD32" s="18">
        <v>224280</v>
      </c>
      <c r="AE32" s="18">
        <v>0</v>
      </c>
      <c r="AF32" s="18">
        <v>224280</v>
      </c>
      <c r="AG32" s="16">
        <v>0</v>
      </c>
      <c r="AH32" s="4">
        <f t="shared" si="15"/>
        <v>0</v>
      </c>
      <c r="AI32" s="4">
        <f t="shared" si="16"/>
        <v>0</v>
      </c>
      <c r="AJ32" s="4">
        <f t="shared" si="17"/>
        <v>0</v>
      </c>
      <c r="AK32" s="4">
        <f t="shared" si="18"/>
        <v>0</v>
      </c>
      <c r="AL32" s="4">
        <f t="shared" si="19"/>
        <v>0</v>
      </c>
      <c r="AM32" s="4">
        <f t="shared" si="20"/>
        <v>0</v>
      </c>
      <c r="AN32" s="4">
        <f t="shared" si="21"/>
        <v>0</v>
      </c>
      <c r="AO32" s="4">
        <f t="shared" si="22"/>
        <v>0</v>
      </c>
      <c r="AP32" s="4">
        <f t="shared" si="23"/>
        <v>0</v>
      </c>
      <c r="AQ32" s="4">
        <f t="shared" si="24"/>
        <v>0</v>
      </c>
      <c r="AR32" s="4">
        <f t="shared" si="25"/>
        <v>0</v>
      </c>
      <c r="AS32" s="4">
        <f t="shared" si="26"/>
        <v>0</v>
      </c>
      <c r="AT32" s="4">
        <f t="shared" si="27"/>
        <v>12</v>
      </c>
      <c r="AU32" s="4">
        <f t="shared" si="28"/>
        <v>0</v>
      </c>
      <c r="AV32" s="4">
        <f t="shared" si="29"/>
        <v>12</v>
      </c>
    </row>
    <row r="33" spans="1:48" s="4" customFormat="1" ht="24.95" customHeight="1" x14ac:dyDescent="0.25">
      <c r="A33" s="17" t="s">
        <v>283</v>
      </c>
      <c r="B33" s="17" t="s">
        <v>284</v>
      </c>
      <c r="C33" s="17" t="s">
        <v>285</v>
      </c>
      <c r="D33" s="17" t="s">
        <v>296</v>
      </c>
      <c r="E33" s="17" t="s">
        <v>297</v>
      </c>
      <c r="F33" s="17" t="s">
        <v>298</v>
      </c>
      <c r="G33" s="17" t="s">
        <v>299</v>
      </c>
      <c r="H33" s="17" t="s">
        <v>47</v>
      </c>
      <c r="I33" s="17" t="s">
        <v>11</v>
      </c>
      <c r="J33" s="18">
        <v>72000</v>
      </c>
      <c r="K33" s="19">
        <v>45292</v>
      </c>
      <c r="L33" s="19">
        <v>45657</v>
      </c>
      <c r="M33" s="17" t="s">
        <v>202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72000</v>
      </c>
      <c r="AA33" s="18">
        <v>0</v>
      </c>
      <c r="AB33" s="18">
        <v>72000</v>
      </c>
      <c r="AC33" s="18">
        <v>0</v>
      </c>
      <c r="AD33" s="18">
        <v>72000</v>
      </c>
      <c r="AE33" s="18">
        <v>0</v>
      </c>
      <c r="AF33" s="18">
        <v>72000</v>
      </c>
      <c r="AG33" s="16">
        <v>0</v>
      </c>
      <c r="AH33" s="4">
        <f t="shared" si="15"/>
        <v>0</v>
      </c>
      <c r="AI33" s="4">
        <f t="shared" si="16"/>
        <v>0</v>
      </c>
      <c r="AJ33" s="4">
        <f t="shared" si="17"/>
        <v>0</v>
      </c>
      <c r="AK33" s="4">
        <f t="shared" si="18"/>
        <v>0</v>
      </c>
      <c r="AL33" s="4">
        <f t="shared" si="19"/>
        <v>0</v>
      </c>
      <c r="AM33" s="4">
        <f t="shared" si="20"/>
        <v>0</v>
      </c>
      <c r="AN33" s="4">
        <f t="shared" si="21"/>
        <v>0</v>
      </c>
      <c r="AO33" s="4">
        <f t="shared" si="22"/>
        <v>0</v>
      </c>
      <c r="AP33" s="4">
        <f t="shared" si="23"/>
        <v>0</v>
      </c>
      <c r="AQ33" s="4">
        <f t="shared" si="24"/>
        <v>12</v>
      </c>
      <c r="AR33" s="4">
        <f t="shared" si="25"/>
        <v>0</v>
      </c>
      <c r="AS33" s="4">
        <f t="shared" si="26"/>
        <v>0</v>
      </c>
      <c r="AT33" s="4">
        <f t="shared" si="27"/>
        <v>0</v>
      </c>
      <c r="AU33" s="4">
        <f t="shared" si="28"/>
        <v>0</v>
      </c>
      <c r="AV33" s="4">
        <f t="shared" si="29"/>
        <v>12</v>
      </c>
    </row>
    <row r="34" spans="1:48" s="4" customFormat="1" ht="24.95" customHeight="1" x14ac:dyDescent="0.25">
      <c r="A34" s="17" t="s">
        <v>283</v>
      </c>
      <c r="B34" s="17" t="s">
        <v>284</v>
      </c>
      <c r="C34" s="17" t="s">
        <v>285</v>
      </c>
      <c r="D34" s="17" t="s">
        <v>300</v>
      </c>
      <c r="E34" s="17" t="s">
        <v>301</v>
      </c>
      <c r="F34" s="17" t="s">
        <v>306</v>
      </c>
      <c r="G34" s="17" t="s">
        <v>307</v>
      </c>
      <c r="H34" s="17" t="s">
        <v>45</v>
      </c>
      <c r="I34" s="17" t="s">
        <v>308</v>
      </c>
      <c r="J34" s="18">
        <v>130220</v>
      </c>
      <c r="K34" s="19">
        <v>45292</v>
      </c>
      <c r="L34" s="19">
        <v>45657</v>
      </c>
      <c r="M34" s="17" t="s">
        <v>202</v>
      </c>
      <c r="N34" s="18">
        <v>22140</v>
      </c>
      <c r="O34" s="18">
        <v>20840</v>
      </c>
      <c r="P34" s="18">
        <v>16930</v>
      </c>
      <c r="Q34" s="18">
        <v>7809.9999999999991</v>
      </c>
      <c r="R34" s="18">
        <v>5210</v>
      </c>
      <c r="S34" s="18">
        <v>1950</v>
      </c>
      <c r="T34" s="18">
        <v>1300</v>
      </c>
      <c r="U34" s="18">
        <v>1300</v>
      </c>
      <c r="V34" s="18">
        <v>1950</v>
      </c>
      <c r="W34" s="18">
        <v>10420</v>
      </c>
      <c r="X34" s="18">
        <v>16930</v>
      </c>
      <c r="Y34" s="18">
        <v>23440</v>
      </c>
      <c r="Z34" s="18">
        <v>130220</v>
      </c>
      <c r="AA34" s="18">
        <v>130220</v>
      </c>
      <c r="AB34" s="18">
        <v>0</v>
      </c>
      <c r="AC34" s="18">
        <v>130220</v>
      </c>
      <c r="AD34" s="18">
        <v>0</v>
      </c>
      <c r="AE34" s="18">
        <v>130220</v>
      </c>
      <c r="AF34" s="18">
        <v>0</v>
      </c>
      <c r="AG34" s="16">
        <v>100</v>
      </c>
      <c r="AH34" s="4">
        <f t="shared" si="15"/>
        <v>0</v>
      </c>
      <c r="AI34" s="4">
        <f t="shared" si="16"/>
        <v>0</v>
      </c>
      <c r="AJ34" s="4">
        <f t="shared" si="17"/>
        <v>0</v>
      </c>
      <c r="AK34" s="4">
        <f t="shared" si="18"/>
        <v>0</v>
      </c>
      <c r="AL34" s="4">
        <f t="shared" si="19"/>
        <v>0</v>
      </c>
      <c r="AM34" s="4">
        <f t="shared" si="20"/>
        <v>12</v>
      </c>
      <c r="AN34" s="4">
        <f t="shared" si="21"/>
        <v>0</v>
      </c>
      <c r="AO34" s="4">
        <f t="shared" si="22"/>
        <v>0</v>
      </c>
      <c r="AP34" s="4">
        <f t="shared" si="23"/>
        <v>0</v>
      </c>
      <c r="AQ34" s="4">
        <f t="shared" si="24"/>
        <v>0</v>
      </c>
      <c r="AR34" s="4">
        <f t="shared" si="25"/>
        <v>0</v>
      </c>
      <c r="AS34" s="4">
        <f t="shared" si="26"/>
        <v>0</v>
      </c>
      <c r="AT34" s="4">
        <f t="shared" si="27"/>
        <v>0</v>
      </c>
      <c r="AU34" s="4">
        <f t="shared" si="28"/>
        <v>0</v>
      </c>
      <c r="AV34" s="4">
        <f t="shared" si="29"/>
        <v>12</v>
      </c>
    </row>
    <row r="35" spans="1:48" s="4" customFormat="1" ht="24.95" customHeight="1" x14ac:dyDescent="0.25">
      <c r="A35" s="17" t="s">
        <v>283</v>
      </c>
      <c r="B35" s="17" t="s">
        <v>284</v>
      </c>
      <c r="C35" s="17" t="s">
        <v>285</v>
      </c>
      <c r="D35" s="17" t="s">
        <v>300</v>
      </c>
      <c r="E35" s="17" t="s">
        <v>301</v>
      </c>
      <c r="F35" s="17" t="s">
        <v>302</v>
      </c>
      <c r="G35" s="17" t="s">
        <v>303</v>
      </c>
      <c r="H35" s="17" t="s">
        <v>48</v>
      </c>
      <c r="I35" s="17" t="s">
        <v>11</v>
      </c>
      <c r="J35" s="18">
        <v>87610</v>
      </c>
      <c r="K35" s="19">
        <v>45292</v>
      </c>
      <c r="L35" s="19">
        <v>45657</v>
      </c>
      <c r="M35" s="17" t="s">
        <v>202</v>
      </c>
      <c r="N35" s="18">
        <v>15769.999999999998</v>
      </c>
      <c r="O35" s="18">
        <v>14019.999999999998</v>
      </c>
      <c r="P35" s="18">
        <v>10510</v>
      </c>
      <c r="Q35" s="18">
        <v>5260</v>
      </c>
      <c r="R35" s="18">
        <v>1750</v>
      </c>
      <c r="S35" s="18">
        <v>880.00000000000011</v>
      </c>
      <c r="T35" s="18">
        <v>0</v>
      </c>
      <c r="U35" s="18">
        <v>0</v>
      </c>
      <c r="V35" s="18">
        <v>3500</v>
      </c>
      <c r="W35" s="18">
        <v>6130</v>
      </c>
      <c r="X35" s="18">
        <v>14019.999999999998</v>
      </c>
      <c r="Y35" s="18">
        <v>15769.999999999998</v>
      </c>
      <c r="Z35" s="18">
        <v>87610</v>
      </c>
      <c r="AA35" s="18">
        <v>87610</v>
      </c>
      <c r="AB35" s="18">
        <v>0</v>
      </c>
      <c r="AC35" s="18">
        <v>87610</v>
      </c>
      <c r="AD35" s="18">
        <v>0</v>
      </c>
      <c r="AE35" s="18">
        <v>87610</v>
      </c>
      <c r="AF35" s="18">
        <v>0</v>
      </c>
      <c r="AG35" s="16">
        <v>100</v>
      </c>
      <c r="AH35" s="4">
        <f t="shared" si="15"/>
        <v>0</v>
      </c>
      <c r="AI35" s="4">
        <f t="shared" si="16"/>
        <v>0</v>
      </c>
      <c r="AJ35" s="4">
        <f t="shared" si="17"/>
        <v>0</v>
      </c>
      <c r="AK35" s="4">
        <f t="shared" si="18"/>
        <v>0</v>
      </c>
      <c r="AL35" s="4">
        <f t="shared" si="19"/>
        <v>12</v>
      </c>
      <c r="AM35" s="4">
        <f t="shared" si="20"/>
        <v>0</v>
      </c>
      <c r="AN35" s="4">
        <f t="shared" si="21"/>
        <v>0</v>
      </c>
      <c r="AO35" s="4">
        <f t="shared" si="22"/>
        <v>0</v>
      </c>
      <c r="AP35" s="4">
        <f t="shared" si="23"/>
        <v>0</v>
      </c>
      <c r="AQ35" s="4">
        <f t="shared" si="24"/>
        <v>0</v>
      </c>
      <c r="AR35" s="4">
        <f t="shared" si="25"/>
        <v>0</v>
      </c>
      <c r="AS35" s="4">
        <f t="shared" si="26"/>
        <v>0</v>
      </c>
      <c r="AT35" s="4">
        <f t="shared" si="27"/>
        <v>0</v>
      </c>
      <c r="AU35" s="4">
        <f t="shared" si="28"/>
        <v>0</v>
      </c>
      <c r="AV35" s="4">
        <f t="shared" si="29"/>
        <v>12</v>
      </c>
    </row>
    <row r="36" spans="1:48" s="4" customFormat="1" ht="24.95" customHeight="1" x14ac:dyDescent="0.25">
      <c r="A36" s="17" t="s">
        <v>283</v>
      </c>
      <c r="B36" s="17" t="s">
        <v>284</v>
      </c>
      <c r="C36" s="17" t="s">
        <v>285</v>
      </c>
      <c r="D36" s="17" t="s">
        <v>300</v>
      </c>
      <c r="E36" s="17" t="s">
        <v>301</v>
      </c>
      <c r="F36" s="17" t="s">
        <v>304</v>
      </c>
      <c r="G36" s="17" t="s">
        <v>305</v>
      </c>
      <c r="H36" s="17" t="s">
        <v>48</v>
      </c>
      <c r="I36" s="17" t="s">
        <v>11</v>
      </c>
      <c r="J36" s="18">
        <v>157000</v>
      </c>
      <c r="K36" s="19">
        <v>45292</v>
      </c>
      <c r="L36" s="19">
        <v>45657</v>
      </c>
      <c r="M36" s="17" t="s">
        <v>202</v>
      </c>
      <c r="N36" s="18">
        <v>28260.000000000004</v>
      </c>
      <c r="O36" s="18">
        <v>25120</v>
      </c>
      <c r="P36" s="18">
        <v>18840</v>
      </c>
      <c r="Q36" s="18">
        <v>9420</v>
      </c>
      <c r="R36" s="18">
        <v>3140</v>
      </c>
      <c r="S36" s="18">
        <v>1570</v>
      </c>
      <c r="T36" s="18">
        <v>0</v>
      </c>
      <c r="U36" s="18">
        <v>0</v>
      </c>
      <c r="V36" s="18">
        <v>6280</v>
      </c>
      <c r="W36" s="18">
        <v>10990</v>
      </c>
      <c r="X36" s="18">
        <v>25120</v>
      </c>
      <c r="Y36" s="18">
        <v>28260.000000000004</v>
      </c>
      <c r="Z36" s="18">
        <v>157000</v>
      </c>
      <c r="AA36" s="18">
        <v>157000</v>
      </c>
      <c r="AB36" s="18">
        <v>0</v>
      </c>
      <c r="AC36" s="18">
        <v>157000</v>
      </c>
      <c r="AD36" s="18">
        <v>0</v>
      </c>
      <c r="AE36" s="18">
        <v>157000</v>
      </c>
      <c r="AF36" s="18">
        <v>0</v>
      </c>
      <c r="AG36" s="16">
        <v>100</v>
      </c>
      <c r="AH36" s="4">
        <f t="shared" si="15"/>
        <v>0</v>
      </c>
      <c r="AI36" s="4">
        <f t="shared" si="16"/>
        <v>0</v>
      </c>
      <c r="AJ36" s="4">
        <f t="shared" si="17"/>
        <v>0</v>
      </c>
      <c r="AK36" s="4">
        <f t="shared" si="18"/>
        <v>0</v>
      </c>
      <c r="AL36" s="4">
        <f t="shared" si="19"/>
        <v>12</v>
      </c>
      <c r="AM36" s="4">
        <f t="shared" si="20"/>
        <v>0</v>
      </c>
      <c r="AN36" s="4">
        <f t="shared" si="21"/>
        <v>0</v>
      </c>
      <c r="AO36" s="4">
        <f t="shared" si="22"/>
        <v>0</v>
      </c>
      <c r="AP36" s="4">
        <f t="shared" si="23"/>
        <v>0</v>
      </c>
      <c r="AQ36" s="4">
        <f t="shared" si="24"/>
        <v>0</v>
      </c>
      <c r="AR36" s="4">
        <f t="shared" si="25"/>
        <v>0</v>
      </c>
      <c r="AS36" s="4">
        <f t="shared" si="26"/>
        <v>0</v>
      </c>
      <c r="AT36" s="4">
        <f t="shared" si="27"/>
        <v>0</v>
      </c>
      <c r="AU36" s="4">
        <f t="shared" si="28"/>
        <v>0</v>
      </c>
      <c r="AV36" s="4">
        <f t="shared" si="29"/>
        <v>12</v>
      </c>
    </row>
    <row r="37" spans="1:48" s="4" customFormat="1" ht="24.95" customHeight="1" x14ac:dyDescent="0.25">
      <c r="A37" s="17" t="s">
        <v>283</v>
      </c>
      <c r="B37" s="17" t="s">
        <v>284</v>
      </c>
      <c r="C37" s="17" t="s">
        <v>285</v>
      </c>
      <c r="D37" s="17" t="s">
        <v>309</v>
      </c>
      <c r="E37" s="17" t="s">
        <v>310</v>
      </c>
      <c r="F37" s="17" t="s">
        <v>315</v>
      </c>
      <c r="G37" s="17" t="s">
        <v>312</v>
      </c>
      <c r="H37" s="17" t="s">
        <v>102</v>
      </c>
      <c r="I37" s="17" t="s">
        <v>316</v>
      </c>
      <c r="J37" s="18">
        <v>1100000</v>
      </c>
      <c r="K37" s="19">
        <v>45292</v>
      </c>
      <c r="L37" s="19">
        <v>45657</v>
      </c>
      <c r="M37" s="17" t="s">
        <v>202</v>
      </c>
      <c r="N37" s="18">
        <v>187000</v>
      </c>
      <c r="O37" s="18">
        <v>176000</v>
      </c>
      <c r="P37" s="18">
        <v>143000</v>
      </c>
      <c r="Q37" s="18">
        <v>66000</v>
      </c>
      <c r="R37" s="18">
        <v>44000</v>
      </c>
      <c r="S37" s="18">
        <v>16500</v>
      </c>
      <c r="T37" s="18">
        <v>11000</v>
      </c>
      <c r="U37" s="18">
        <v>11000</v>
      </c>
      <c r="V37" s="18">
        <v>16500</v>
      </c>
      <c r="W37" s="18">
        <v>88000</v>
      </c>
      <c r="X37" s="18">
        <v>143000</v>
      </c>
      <c r="Y37" s="18">
        <v>198000</v>
      </c>
      <c r="Z37" s="18">
        <v>1100000</v>
      </c>
      <c r="AA37" s="18">
        <v>1100000</v>
      </c>
      <c r="AB37" s="18">
        <v>0</v>
      </c>
      <c r="AC37" s="18">
        <v>1100000</v>
      </c>
      <c r="AD37" s="18">
        <v>0</v>
      </c>
      <c r="AE37" s="18">
        <v>1100000</v>
      </c>
      <c r="AF37" s="18">
        <v>0</v>
      </c>
      <c r="AG37" s="16">
        <v>100</v>
      </c>
      <c r="AH37" s="4">
        <f t="shared" si="15"/>
        <v>0</v>
      </c>
      <c r="AI37" s="4">
        <f t="shared" si="16"/>
        <v>0</v>
      </c>
      <c r="AJ37" s="4">
        <f t="shared" si="17"/>
        <v>0</v>
      </c>
      <c r="AK37" s="4">
        <f t="shared" si="18"/>
        <v>0</v>
      </c>
      <c r="AL37" s="4">
        <f t="shared" si="19"/>
        <v>0</v>
      </c>
      <c r="AM37" s="4">
        <f t="shared" si="20"/>
        <v>0</v>
      </c>
      <c r="AN37" s="4">
        <f t="shared" si="21"/>
        <v>12</v>
      </c>
      <c r="AO37" s="4">
        <f t="shared" si="22"/>
        <v>0</v>
      </c>
      <c r="AP37" s="4">
        <f t="shared" si="23"/>
        <v>0</v>
      </c>
      <c r="AQ37" s="4">
        <f t="shared" si="24"/>
        <v>0</v>
      </c>
      <c r="AR37" s="4">
        <f t="shared" si="25"/>
        <v>0</v>
      </c>
      <c r="AS37" s="4">
        <f t="shared" si="26"/>
        <v>0</v>
      </c>
      <c r="AT37" s="4">
        <f t="shared" si="27"/>
        <v>0</v>
      </c>
      <c r="AU37" s="4">
        <f t="shared" si="28"/>
        <v>0</v>
      </c>
      <c r="AV37" s="4">
        <f t="shared" si="29"/>
        <v>12</v>
      </c>
    </row>
    <row r="38" spans="1:48" s="4" customFormat="1" ht="24.95" customHeight="1" x14ac:dyDescent="0.25">
      <c r="A38" s="17" t="s">
        <v>283</v>
      </c>
      <c r="B38" s="17" t="s">
        <v>284</v>
      </c>
      <c r="C38" s="17" t="s">
        <v>285</v>
      </c>
      <c r="D38" s="17" t="s">
        <v>309</v>
      </c>
      <c r="E38" s="17" t="s">
        <v>310</v>
      </c>
      <c r="F38" s="17" t="s">
        <v>311</v>
      </c>
      <c r="G38" s="17" t="s">
        <v>312</v>
      </c>
      <c r="H38" s="17" t="s">
        <v>44</v>
      </c>
      <c r="I38" s="17" t="s">
        <v>11</v>
      </c>
      <c r="J38" s="18">
        <v>22000</v>
      </c>
      <c r="K38" s="19">
        <v>45292</v>
      </c>
      <c r="L38" s="19">
        <v>45657</v>
      </c>
      <c r="M38" s="17" t="s">
        <v>202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22000</v>
      </c>
      <c r="AA38" s="18">
        <v>22000</v>
      </c>
      <c r="AB38" s="18">
        <v>0</v>
      </c>
      <c r="AC38" s="18">
        <v>22000</v>
      </c>
      <c r="AD38" s="18">
        <v>0</v>
      </c>
      <c r="AE38" s="18">
        <v>22000</v>
      </c>
      <c r="AF38" s="18">
        <v>0</v>
      </c>
      <c r="AG38" s="16">
        <v>100</v>
      </c>
      <c r="AH38" s="4">
        <f t="shared" si="15"/>
        <v>12</v>
      </c>
      <c r="AI38" s="4">
        <f t="shared" si="16"/>
        <v>0</v>
      </c>
      <c r="AJ38" s="4">
        <f t="shared" si="17"/>
        <v>0</v>
      </c>
      <c r="AK38" s="4">
        <f t="shared" si="18"/>
        <v>0</v>
      </c>
      <c r="AL38" s="4">
        <f t="shared" si="19"/>
        <v>0</v>
      </c>
      <c r="AM38" s="4">
        <f t="shared" si="20"/>
        <v>0</v>
      </c>
      <c r="AN38" s="4">
        <f t="shared" si="21"/>
        <v>0</v>
      </c>
      <c r="AO38" s="4">
        <f t="shared" si="22"/>
        <v>0</v>
      </c>
      <c r="AP38" s="4">
        <f t="shared" si="23"/>
        <v>0</v>
      </c>
      <c r="AQ38" s="4">
        <f t="shared" si="24"/>
        <v>0</v>
      </c>
      <c r="AR38" s="4">
        <f t="shared" si="25"/>
        <v>0</v>
      </c>
      <c r="AS38" s="4">
        <f t="shared" si="26"/>
        <v>0</v>
      </c>
      <c r="AT38" s="4">
        <f t="shared" si="27"/>
        <v>0</v>
      </c>
      <c r="AU38" s="4">
        <f t="shared" si="28"/>
        <v>0</v>
      </c>
      <c r="AV38" s="4">
        <f t="shared" si="29"/>
        <v>12</v>
      </c>
    </row>
    <row r="39" spans="1:48" s="4" customFormat="1" ht="24.95" customHeight="1" x14ac:dyDescent="0.25">
      <c r="A39" s="17" t="s">
        <v>283</v>
      </c>
      <c r="B39" s="17" t="s">
        <v>284</v>
      </c>
      <c r="C39" s="17" t="s">
        <v>285</v>
      </c>
      <c r="D39" s="17" t="s">
        <v>309</v>
      </c>
      <c r="E39" s="17" t="s">
        <v>310</v>
      </c>
      <c r="F39" s="17" t="s">
        <v>313</v>
      </c>
      <c r="G39" s="17" t="s">
        <v>314</v>
      </c>
      <c r="H39" s="17" t="s">
        <v>45</v>
      </c>
      <c r="I39" s="17" t="s">
        <v>57</v>
      </c>
      <c r="J39" s="18">
        <v>198000</v>
      </c>
      <c r="K39" s="19">
        <v>45292</v>
      </c>
      <c r="L39" s="19">
        <v>45657</v>
      </c>
      <c r="M39" s="17" t="s">
        <v>202</v>
      </c>
      <c r="N39" s="18">
        <v>35640</v>
      </c>
      <c r="O39" s="18">
        <v>31680</v>
      </c>
      <c r="P39" s="18">
        <v>23760</v>
      </c>
      <c r="Q39" s="18">
        <v>11880</v>
      </c>
      <c r="R39" s="18">
        <v>3960</v>
      </c>
      <c r="S39" s="18">
        <v>1980</v>
      </c>
      <c r="T39" s="18">
        <v>0</v>
      </c>
      <c r="U39" s="18">
        <v>0</v>
      </c>
      <c r="V39" s="18">
        <v>7920</v>
      </c>
      <c r="W39" s="18">
        <v>13860</v>
      </c>
      <c r="X39" s="18">
        <v>31680</v>
      </c>
      <c r="Y39" s="18">
        <v>35640</v>
      </c>
      <c r="Z39" s="18">
        <v>198000</v>
      </c>
      <c r="AA39" s="18">
        <v>198000</v>
      </c>
      <c r="AB39" s="18">
        <v>0</v>
      </c>
      <c r="AC39" s="18">
        <v>198000</v>
      </c>
      <c r="AD39" s="18">
        <v>0</v>
      </c>
      <c r="AE39" s="18">
        <v>198000</v>
      </c>
      <c r="AF39" s="18">
        <v>0</v>
      </c>
      <c r="AG39" s="16">
        <v>100</v>
      </c>
      <c r="AH39" s="4">
        <f t="shared" si="15"/>
        <v>0</v>
      </c>
      <c r="AI39" s="4">
        <f t="shared" si="16"/>
        <v>0</v>
      </c>
      <c r="AJ39" s="4">
        <f t="shared" si="17"/>
        <v>0</v>
      </c>
      <c r="AK39" s="4">
        <f t="shared" si="18"/>
        <v>0</v>
      </c>
      <c r="AL39" s="4">
        <f t="shared" si="19"/>
        <v>0</v>
      </c>
      <c r="AM39" s="4">
        <f t="shared" si="20"/>
        <v>12</v>
      </c>
      <c r="AN39" s="4">
        <f t="shared" si="21"/>
        <v>0</v>
      </c>
      <c r="AO39" s="4">
        <f t="shared" si="22"/>
        <v>0</v>
      </c>
      <c r="AP39" s="4">
        <f t="shared" si="23"/>
        <v>0</v>
      </c>
      <c r="AQ39" s="4">
        <f t="shared" si="24"/>
        <v>0</v>
      </c>
      <c r="AR39" s="4">
        <f t="shared" si="25"/>
        <v>0</v>
      </c>
      <c r="AS39" s="4">
        <f t="shared" si="26"/>
        <v>0</v>
      </c>
      <c r="AT39" s="4">
        <f t="shared" si="27"/>
        <v>0</v>
      </c>
      <c r="AU39" s="4">
        <f t="shared" si="28"/>
        <v>0</v>
      </c>
      <c r="AV39" s="4">
        <f t="shared" si="29"/>
        <v>12</v>
      </c>
    </row>
    <row r="40" spans="1:48" s="4" customFormat="1" ht="24.95" customHeight="1" x14ac:dyDescent="0.25">
      <c r="A40" s="17" t="s">
        <v>283</v>
      </c>
      <c r="B40" s="17" t="s">
        <v>284</v>
      </c>
      <c r="C40" s="17" t="s">
        <v>285</v>
      </c>
      <c r="D40" s="17" t="s">
        <v>317</v>
      </c>
      <c r="E40" s="17" t="s">
        <v>284</v>
      </c>
      <c r="F40" s="17" t="s">
        <v>324</v>
      </c>
      <c r="G40" s="17" t="s">
        <v>325</v>
      </c>
      <c r="H40" s="17" t="s">
        <v>45</v>
      </c>
      <c r="I40" s="17" t="s">
        <v>51</v>
      </c>
      <c r="J40" s="18">
        <v>330000</v>
      </c>
      <c r="K40" s="19">
        <v>45292</v>
      </c>
      <c r="L40" s="19">
        <v>45657</v>
      </c>
      <c r="M40" s="17" t="s">
        <v>202</v>
      </c>
      <c r="N40" s="18">
        <v>56100</v>
      </c>
      <c r="O40" s="18">
        <v>52800</v>
      </c>
      <c r="P40" s="18">
        <v>42900</v>
      </c>
      <c r="Q40" s="18">
        <v>19800</v>
      </c>
      <c r="R40" s="18">
        <v>13200</v>
      </c>
      <c r="S40" s="18">
        <v>4950</v>
      </c>
      <c r="T40" s="18">
        <v>3300</v>
      </c>
      <c r="U40" s="18">
        <v>3300</v>
      </c>
      <c r="V40" s="18">
        <v>4950</v>
      </c>
      <c r="W40" s="18">
        <v>26400</v>
      </c>
      <c r="X40" s="18">
        <v>42900</v>
      </c>
      <c r="Y40" s="18">
        <v>59400</v>
      </c>
      <c r="Z40" s="18">
        <v>330000</v>
      </c>
      <c r="AA40" s="18">
        <v>0</v>
      </c>
      <c r="AB40" s="18">
        <v>330000</v>
      </c>
      <c r="AC40" s="18">
        <v>0</v>
      </c>
      <c r="AD40" s="18">
        <v>330000</v>
      </c>
      <c r="AE40" s="18">
        <v>0</v>
      </c>
      <c r="AF40" s="18">
        <v>330000</v>
      </c>
      <c r="AG40" s="16">
        <v>100</v>
      </c>
      <c r="AH40" s="4">
        <f t="shared" si="15"/>
        <v>0</v>
      </c>
      <c r="AI40" s="4">
        <f t="shared" si="16"/>
        <v>0</v>
      </c>
      <c r="AJ40" s="4">
        <f t="shared" si="17"/>
        <v>0</v>
      </c>
      <c r="AK40" s="4">
        <f t="shared" si="18"/>
        <v>0</v>
      </c>
      <c r="AL40" s="4">
        <f t="shared" si="19"/>
        <v>0</v>
      </c>
      <c r="AM40" s="4">
        <f t="shared" si="20"/>
        <v>0</v>
      </c>
      <c r="AN40" s="4">
        <f t="shared" si="21"/>
        <v>0</v>
      </c>
      <c r="AO40" s="4">
        <f t="shared" si="22"/>
        <v>0</v>
      </c>
      <c r="AP40" s="4">
        <f t="shared" si="23"/>
        <v>0</v>
      </c>
      <c r="AQ40" s="4">
        <f t="shared" si="24"/>
        <v>0</v>
      </c>
      <c r="AR40" s="4">
        <f t="shared" si="25"/>
        <v>0</v>
      </c>
      <c r="AS40" s="4">
        <f t="shared" si="26"/>
        <v>0</v>
      </c>
      <c r="AT40" s="4">
        <f t="shared" si="27"/>
        <v>12</v>
      </c>
      <c r="AU40" s="4">
        <f t="shared" si="28"/>
        <v>0</v>
      </c>
      <c r="AV40" s="4">
        <f t="shared" si="29"/>
        <v>12</v>
      </c>
    </row>
    <row r="41" spans="1:48" s="4" customFormat="1" ht="24.95" customHeight="1" x14ac:dyDescent="0.25">
      <c r="A41" s="17" t="s">
        <v>283</v>
      </c>
      <c r="B41" s="17" t="s">
        <v>284</v>
      </c>
      <c r="C41" s="17" t="s">
        <v>285</v>
      </c>
      <c r="D41" s="17" t="s">
        <v>317</v>
      </c>
      <c r="E41" s="17" t="s">
        <v>284</v>
      </c>
      <c r="F41" s="17" t="s">
        <v>322</v>
      </c>
      <c r="G41" s="17" t="s">
        <v>323</v>
      </c>
      <c r="H41" s="17" t="s">
        <v>48</v>
      </c>
      <c r="I41" s="17" t="s">
        <v>11</v>
      </c>
      <c r="J41" s="18">
        <v>99470</v>
      </c>
      <c r="K41" s="19">
        <v>45292</v>
      </c>
      <c r="L41" s="19">
        <v>45657</v>
      </c>
      <c r="M41" s="17" t="s">
        <v>202</v>
      </c>
      <c r="N41" s="18">
        <v>16910</v>
      </c>
      <c r="O41" s="18">
        <v>15919.999999999998</v>
      </c>
      <c r="P41" s="18">
        <v>12930.000000000002</v>
      </c>
      <c r="Q41" s="18">
        <v>5970</v>
      </c>
      <c r="R41" s="18">
        <v>3979.9999999999995</v>
      </c>
      <c r="S41" s="18">
        <v>1490</v>
      </c>
      <c r="T41" s="18">
        <v>990</v>
      </c>
      <c r="U41" s="18">
        <v>990</v>
      </c>
      <c r="V41" s="18">
        <v>1490</v>
      </c>
      <c r="W41" s="18">
        <v>7959.9999999999991</v>
      </c>
      <c r="X41" s="18">
        <v>12930.000000000002</v>
      </c>
      <c r="Y41" s="18">
        <v>17910</v>
      </c>
      <c r="Z41" s="18">
        <v>99470</v>
      </c>
      <c r="AA41" s="18">
        <v>0</v>
      </c>
      <c r="AB41" s="18">
        <v>99470</v>
      </c>
      <c r="AC41" s="18">
        <v>0</v>
      </c>
      <c r="AD41" s="18">
        <v>99470</v>
      </c>
      <c r="AE41" s="18">
        <v>0</v>
      </c>
      <c r="AF41" s="18">
        <v>99470</v>
      </c>
      <c r="AG41" s="16">
        <v>100</v>
      </c>
      <c r="AH41" s="4">
        <f t="shared" si="15"/>
        <v>0</v>
      </c>
      <c r="AI41" s="4">
        <f t="shared" si="16"/>
        <v>0</v>
      </c>
      <c r="AJ41" s="4">
        <f t="shared" si="17"/>
        <v>0</v>
      </c>
      <c r="AK41" s="4">
        <f t="shared" si="18"/>
        <v>0</v>
      </c>
      <c r="AL41" s="4">
        <f t="shared" si="19"/>
        <v>0</v>
      </c>
      <c r="AM41" s="4">
        <f t="shared" si="20"/>
        <v>0</v>
      </c>
      <c r="AN41" s="4">
        <f t="shared" si="21"/>
        <v>0</v>
      </c>
      <c r="AO41" s="4">
        <f t="shared" si="22"/>
        <v>0</v>
      </c>
      <c r="AP41" s="4">
        <f t="shared" si="23"/>
        <v>0</v>
      </c>
      <c r="AQ41" s="4">
        <f t="shared" si="24"/>
        <v>0</v>
      </c>
      <c r="AR41" s="4">
        <f t="shared" si="25"/>
        <v>0</v>
      </c>
      <c r="AS41" s="4">
        <f t="shared" si="26"/>
        <v>12</v>
      </c>
      <c r="AT41" s="4">
        <f t="shared" si="27"/>
        <v>0</v>
      </c>
      <c r="AU41" s="4">
        <f t="shared" si="28"/>
        <v>0</v>
      </c>
      <c r="AV41" s="4">
        <f t="shared" si="29"/>
        <v>12</v>
      </c>
    </row>
    <row r="42" spans="1:48" s="4" customFormat="1" ht="24.95" customHeight="1" x14ac:dyDescent="0.25">
      <c r="A42" s="17" t="s">
        <v>283</v>
      </c>
      <c r="B42" s="17" t="s">
        <v>284</v>
      </c>
      <c r="C42" s="17" t="s">
        <v>285</v>
      </c>
      <c r="D42" s="17" t="s">
        <v>317</v>
      </c>
      <c r="E42" s="17" t="s">
        <v>284</v>
      </c>
      <c r="F42" s="17" t="s">
        <v>318</v>
      </c>
      <c r="G42" s="17" t="s">
        <v>319</v>
      </c>
      <c r="H42" s="17" t="s">
        <v>46</v>
      </c>
      <c r="I42" s="17" t="s">
        <v>11</v>
      </c>
      <c r="J42" s="18">
        <v>15000</v>
      </c>
      <c r="K42" s="19">
        <v>45292</v>
      </c>
      <c r="L42" s="19">
        <v>45657</v>
      </c>
      <c r="M42" s="17" t="s">
        <v>202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15000</v>
      </c>
      <c r="AA42" s="18">
        <v>0</v>
      </c>
      <c r="AB42" s="18">
        <v>15000</v>
      </c>
      <c r="AC42" s="18">
        <v>0</v>
      </c>
      <c r="AD42" s="18">
        <v>15000</v>
      </c>
      <c r="AE42" s="18">
        <v>0</v>
      </c>
      <c r="AF42" s="18">
        <v>15000</v>
      </c>
      <c r="AG42" s="16">
        <v>100</v>
      </c>
      <c r="AH42" s="4">
        <f t="shared" si="15"/>
        <v>0</v>
      </c>
      <c r="AI42" s="4">
        <f t="shared" si="16"/>
        <v>0</v>
      </c>
      <c r="AJ42" s="4">
        <f t="shared" si="17"/>
        <v>0</v>
      </c>
      <c r="AK42" s="4">
        <f t="shared" si="18"/>
        <v>0</v>
      </c>
      <c r="AL42" s="4">
        <f t="shared" si="19"/>
        <v>0</v>
      </c>
      <c r="AM42" s="4">
        <f t="shared" si="20"/>
        <v>0</v>
      </c>
      <c r="AN42" s="4">
        <f t="shared" si="21"/>
        <v>0</v>
      </c>
      <c r="AO42" s="4">
        <f t="shared" si="22"/>
        <v>0</v>
      </c>
      <c r="AP42" s="4">
        <f t="shared" si="23"/>
        <v>12</v>
      </c>
      <c r="AQ42" s="4">
        <f t="shared" si="24"/>
        <v>0</v>
      </c>
      <c r="AR42" s="4">
        <f t="shared" si="25"/>
        <v>0</v>
      </c>
      <c r="AS42" s="4">
        <f t="shared" si="26"/>
        <v>0</v>
      </c>
      <c r="AT42" s="4">
        <f t="shared" si="27"/>
        <v>0</v>
      </c>
      <c r="AU42" s="4">
        <f t="shared" si="28"/>
        <v>0</v>
      </c>
      <c r="AV42" s="4">
        <f t="shared" si="29"/>
        <v>12</v>
      </c>
    </row>
    <row r="43" spans="1:48" s="4" customFormat="1" ht="24.95" customHeight="1" x14ac:dyDescent="0.25">
      <c r="A43" s="17" t="s">
        <v>283</v>
      </c>
      <c r="B43" s="17" t="s">
        <v>284</v>
      </c>
      <c r="C43" s="17" t="s">
        <v>285</v>
      </c>
      <c r="D43" s="17" t="s">
        <v>317</v>
      </c>
      <c r="E43" s="17" t="s">
        <v>284</v>
      </c>
      <c r="F43" s="17" t="s">
        <v>320</v>
      </c>
      <c r="G43" s="17" t="s">
        <v>321</v>
      </c>
      <c r="H43" s="17" t="s">
        <v>48</v>
      </c>
      <c r="I43" s="17" t="s">
        <v>11</v>
      </c>
      <c r="J43" s="18">
        <v>30000</v>
      </c>
      <c r="K43" s="19">
        <v>45292</v>
      </c>
      <c r="L43" s="19">
        <v>45657</v>
      </c>
      <c r="M43" s="17" t="s">
        <v>202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30000</v>
      </c>
      <c r="AA43" s="18">
        <v>0</v>
      </c>
      <c r="AB43" s="18">
        <v>30000</v>
      </c>
      <c r="AC43" s="18">
        <v>0</v>
      </c>
      <c r="AD43" s="18">
        <v>30000</v>
      </c>
      <c r="AE43" s="18">
        <v>0</v>
      </c>
      <c r="AF43" s="18">
        <v>30000</v>
      </c>
      <c r="AG43" s="16">
        <v>100</v>
      </c>
      <c r="AH43" s="4">
        <f t="shared" si="15"/>
        <v>0</v>
      </c>
      <c r="AI43" s="4">
        <f t="shared" si="16"/>
        <v>0</v>
      </c>
      <c r="AJ43" s="4">
        <f t="shared" si="17"/>
        <v>0</v>
      </c>
      <c r="AK43" s="4">
        <f t="shared" si="18"/>
        <v>0</v>
      </c>
      <c r="AL43" s="4">
        <f t="shared" si="19"/>
        <v>0</v>
      </c>
      <c r="AM43" s="4">
        <f t="shared" si="20"/>
        <v>0</v>
      </c>
      <c r="AN43" s="4">
        <f t="shared" si="21"/>
        <v>0</v>
      </c>
      <c r="AO43" s="4">
        <f t="shared" si="22"/>
        <v>0</v>
      </c>
      <c r="AP43" s="4">
        <f t="shared" si="23"/>
        <v>0</v>
      </c>
      <c r="AQ43" s="4">
        <f t="shared" si="24"/>
        <v>0</v>
      </c>
      <c r="AR43" s="4">
        <f t="shared" si="25"/>
        <v>0</v>
      </c>
      <c r="AS43" s="4">
        <f t="shared" si="26"/>
        <v>12</v>
      </c>
      <c r="AT43" s="4">
        <f t="shared" si="27"/>
        <v>0</v>
      </c>
      <c r="AU43" s="4">
        <f t="shared" si="28"/>
        <v>0</v>
      </c>
      <c r="AV43" s="4">
        <f t="shared" si="29"/>
        <v>12</v>
      </c>
    </row>
    <row r="44" spans="1:48" s="4" customFormat="1" ht="24.95" customHeight="1" x14ac:dyDescent="0.25">
      <c r="A44" s="17" t="s">
        <v>283</v>
      </c>
      <c r="B44" s="17" t="s">
        <v>284</v>
      </c>
      <c r="C44" s="17" t="s">
        <v>285</v>
      </c>
      <c r="D44" s="17" t="s">
        <v>326</v>
      </c>
      <c r="E44" s="17" t="s">
        <v>327</v>
      </c>
      <c r="F44" s="17" t="s">
        <v>330</v>
      </c>
      <c r="G44" s="17" t="s">
        <v>329</v>
      </c>
      <c r="H44" s="17" t="s">
        <v>45</v>
      </c>
      <c r="I44" s="17" t="s">
        <v>127</v>
      </c>
      <c r="J44" s="18">
        <v>217250</v>
      </c>
      <c r="K44" s="19">
        <v>45292</v>
      </c>
      <c r="L44" s="19">
        <v>45657</v>
      </c>
      <c r="M44" s="17" t="s">
        <v>202</v>
      </c>
      <c r="N44" s="18">
        <v>39110</v>
      </c>
      <c r="O44" s="18">
        <v>34760</v>
      </c>
      <c r="P44" s="18">
        <v>26070</v>
      </c>
      <c r="Q44" s="18">
        <v>13030.000000000002</v>
      </c>
      <c r="R44" s="18">
        <v>4340</v>
      </c>
      <c r="S44" s="18">
        <v>2170</v>
      </c>
      <c r="T44" s="18">
        <v>0</v>
      </c>
      <c r="U44" s="18">
        <v>0</v>
      </c>
      <c r="V44" s="18">
        <v>8690</v>
      </c>
      <c r="W44" s="18">
        <v>15210</v>
      </c>
      <c r="X44" s="18">
        <v>34760</v>
      </c>
      <c r="Y44" s="18">
        <v>39110</v>
      </c>
      <c r="Z44" s="18">
        <v>217250</v>
      </c>
      <c r="AA44" s="18">
        <v>217250</v>
      </c>
      <c r="AB44" s="18">
        <v>0</v>
      </c>
      <c r="AC44" s="18">
        <v>217250</v>
      </c>
      <c r="AD44" s="18">
        <v>0</v>
      </c>
      <c r="AE44" s="18">
        <v>217250</v>
      </c>
      <c r="AF44" s="18">
        <v>0</v>
      </c>
      <c r="AG44" s="16">
        <v>100</v>
      </c>
      <c r="AH44" s="4">
        <f t="shared" si="15"/>
        <v>0</v>
      </c>
      <c r="AI44" s="4">
        <f t="shared" si="16"/>
        <v>0</v>
      </c>
      <c r="AJ44" s="4">
        <f t="shared" si="17"/>
        <v>0</v>
      </c>
      <c r="AK44" s="4">
        <f t="shared" si="18"/>
        <v>0</v>
      </c>
      <c r="AL44" s="4">
        <f t="shared" si="19"/>
        <v>0</v>
      </c>
      <c r="AM44" s="4">
        <f t="shared" si="20"/>
        <v>12</v>
      </c>
      <c r="AN44" s="4">
        <f t="shared" si="21"/>
        <v>0</v>
      </c>
      <c r="AO44" s="4">
        <f t="shared" si="22"/>
        <v>0</v>
      </c>
      <c r="AP44" s="4">
        <f t="shared" si="23"/>
        <v>0</v>
      </c>
      <c r="AQ44" s="4">
        <f t="shared" si="24"/>
        <v>0</v>
      </c>
      <c r="AR44" s="4">
        <f t="shared" si="25"/>
        <v>0</v>
      </c>
      <c r="AS44" s="4">
        <f t="shared" si="26"/>
        <v>0</v>
      </c>
      <c r="AT44" s="4">
        <f t="shared" si="27"/>
        <v>0</v>
      </c>
      <c r="AU44" s="4">
        <f t="shared" si="28"/>
        <v>0</v>
      </c>
      <c r="AV44" s="4">
        <f t="shared" si="29"/>
        <v>12</v>
      </c>
    </row>
    <row r="45" spans="1:48" s="4" customFormat="1" ht="24.95" customHeight="1" x14ac:dyDescent="0.25">
      <c r="A45" s="17" t="s">
        <v>283</v>
      </c>
      <c r="B45" s="17" t="s">
        <v>284</v>
      </c>
      <c r="C45" s="17" t="s">
        <v>285</v>
      </c>
      <c r="D45" s="17" t="s">
        <v>326</v>
      </c>
      <c r="E45" s="17" t="s">
        <v>327</v>
      </c>
      <c r="F45" s="17" t="s">
        <v>328</v>
      </c>
      <c r="G45" s="17" t="s">
        <v>329</v>
      </c>
      <c r="H45" s="17" t="s">
        <v>47</v>
      </c>
      <c r="I45" s="17" t="s">
        <v>11</v>
      </c>
      <c r="J45" s="18">
        <v>49520</v>
      </c>
      <c r="K45" s="19">
        <v>45292</v>
      </c>
      <c r="L45" s="19">
        <v>45657</v>
      </c>
      <c r="M45" s="17" t="s">
        <v>202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49520</v>
      </c>
      <c r="AA45" s="18">
        <v>49520</v>
      </c>
      <c r="AB45" s="18">
        <v>0</v>
      </c>
      <c r="AC45" s="18">
        <v>49520</v>
      </c>
      <c r="AD45" s="18">
        <v>0</v>
      </c>
      <c r="AE45" s="18">
        <v>49520</v>
      </c>
      <c r="AF45" s="18">
        <v>0</v>
      </c>
      <c r="AG45" s="16">
        <v>0</v>
      </c>
      <c r="AH45" s="4">
        <f t="shared" si="15"/>
        <v>0</v>
      </c>
      <c r="AI45" s="4">
        <f t="shared" si="16"/>
        <v>0</v>
      </c>
      <c r="AJ45" s="4">
        <f t="shared" si="17"/>
        <v>12</v>
      </c>
      <c r="AK45" s="4">
        <f t="shared" si="18"/>
        <v>0</v>
      </c>
      <c r="AL45" s="4">
        <f t="shared" si="19"/>
        <v>0</v>
      </c>
      <c r="AM45" s="4">
        <f t="shared" si="20"/>
        <v>0</v>
      </c>
      <c r="AN45" s="4">
        <f t="shared" si="21"/>
        <v>0</v>
      </c>
      <c r="AO45" s="4">
        <f t="shared" si="22"/>
        <v>0</v>
      </c>
      <c r="AP45" s="4">
        <f t="shared" si="23"/>
        <v>0</v>
      </c>
      <c r="AQ45" s="4">
        <f t="shared" si="24"/>
        <v>0</v>
      </c>
      <c r="AR45" s="4">
        <f t="shared" si="25"/>
        <v>0</v>
      </c>
      <c r="AS45" s="4">
        <f t="shared" si="26"/>
        <v>0</v>
      </c>
      <c r="AT45" s="4">
        <f t="shared" si="27"/>
        <v>0</v>
      </c>
      <c r="AU45" s="4">
        <f t="shared" si="28"/>
        <v>0</v>
      </c>
      <c r="AV45" s="4">
        <f t="shared" si="29"/>
        <v>12</v>
      </c>
    </row>
    <row r="46" spans="1:48" s="4" customFormat="1" ht="24.95" customHeight="1" x14ac:dyDescent="0.25">
      <c r="A46" s="17" t="s">
        <v>283</v>
      </c>
      <c r="B46" s="17" t="s">
        <v>284</v>
      </c>
      <c r="C46" s="17" t="s">
        <v>285</v>
      </c>
      <c r="D46" s="17" t="s">
        <v>331</v>
      </c>
      <c r="E46" s="17" t="s">
        <v>332</v>
      </c>
      <c r="F46" s="17" t="s">
        <v>333</v>
      </c>
      <c r="G46" s="17" t="s">
        <v>334</v>
      </c>
      <c r="H46" s="17" t="s">
        <v>45</v>
      </c>
      <c r="I46" s="17" t="s">
        <v>149</v>
      </c>
      <c r="J46" s="18">
        <v>380000</v>
      </c>
      <c r="K46" s="19">
        <v>45292</v>
      </c>
      <c r="L46" s="19">
        <v>45657</v>
      </c>
      <c r="M46" s="17" t="s">
        <v>202</v>
      </c>
      <c r="N46" s="18">
        <v>68400</v>
      </c>
      <c r="O46" s="18">
        <v>60800</v>
      </c>
      <c r="P46" s="18">
        <v>45600</v>
      </c>
      <c r="Q46" s="18">
        <v>22800</v>
      </c>
      <c r="R46" s="18">
        <v>7600</v>
      </c>
      <c r="S46" s="18">
        <v>3800</v>
      </c>
      <c r="T46" s="18">
        <v>0</v>
      </c>
      <c r="U46" s="18">
        <v>0</v>
      </c>
      <c r="V46" s="18">
        <v>15200</v>
      </c>
      <c r="W46" s="18">
        <v>26600</v>
      </c>
      <c r="X46" s="18">
        <v>60800</v>
      </c>
      <c r="Y46" s="18">
        <v>68400</v>
      </c>
      <c r="Z46" s="18">
        <v>380000</v>
      </c>
      <c r="AA46" s="18">
        <v>380000</v>
      </c>
      <c r="AB46" s="18">
        <v>0</v>
      </c>
      <c r="AC46" s="18">
        <v>380000</v>
      </c>
      <c r="AD46" s="18">
        <v>0</v>
      </c>
      <c r="AE46" s="18">
        <v>380000</v>
      </c>
      <c r="AF46" s="18">
        <v>0</v>
      </c>
      <c r="AG46" s="16">
        <v>100</v>
      </c>
      <c r="AH46" s="4">
        <f t="shared" si="15"/>
        <v>0</v>
      </c>
      <c r="AI46" s="4">
        <f t="shared" si="16"/>
        <v>0</v>
      </c>
      <c r="AJ46" s="4">
        <f t="shared" si="17"/>
        <v>0</v>
      </c>
      <c r="AK46" s="4">
        <f t="shared" si="18"/>
        <v>0</v>
      </c>
      <c r="AL46" s="4">
        <f t="shared" si="19"/>
        <v>0</v>
      </c>
      <c r="AM46" s="4">
        <f t="shared" si="20"/>
        <v>12</v>
      </c>
      <c r="AN46" s="4">
        <f t="shared" si="21"/>
        <v>0</v>
      </c>
      <c r="AO46" s="4">
        <f t="shared" si="22"/>
        <v>0</v>
      </c>
      <c r="AP46" s="4">
        <f t="shared" si="23"/>
        <v>0</v>
      </c>
      <c r="AQ46" s="4">
        <f t="shared" si="24"/>
        <v>0</v>
      </c>
      <c r="AR46" s="4">
        <f t="shared" si="25"/>
        <v>0</v>
      </c>
      <c r="AS46" s="4">
        <f t="shared" si="26"/>
        <v>0</v>
      </c>
      <c r="AT46" s="4">
        <f t="shared" si="27"/>
        <v>0</v>
      </c>
      <c r="AU46" s="4">
        <f t="shared" si="28"/>
        <v>0</v>
      </c>
      <c r="AV46" s="4">
        <f t="shared" si="29"/>
        <v>12</v>
      </c>
    </row>
    <row r="47" spans="1:48" s="4" customFormat="1" ht="24.95" customHeight="1" x14ac:dyDescent="0.25">
      <c r="A47" s="17" t="s">
        <v>335</v>
      </c>
      <c r="B47" s="17" t="s">
        <v>336</v>
      </c>
      <c r="C47" s="17" t="s">
        <v>337</v>
      </c>
      <c r="D47" s="17" t="s">
        <v>335</v>
      </c>
      <c r="E47" s="17" t="s">
        <v>336</v>
      </c>
      <c r="F47" s="17" t="s">
        <v>338</v>
      </c>
      <c r="G47" s="17" t="s">
        <v>339</v>
      </c>
      <c r="H47" s="17" t="s">
        <v>48</v>
      </c>
      <c r="I47" s="17" t="s">
        <v>11</v>
      </c>
      <c r="J47" s="18">
        <v>130000</v>
      </c>
      <c r="K47" s="19">
        <v>45292</v>
      </c>
      <c r="L47" s="19">
        <v>45657</v>
      </c>
      <c r="M47" s="17" t="s">
        <v>202</v>
      </c>
      <c r="N47" s="18">
        <v>22100</v>
      </c>
      <c r="O47" s="18">
        <v>20800</v>
      </c>
      <c r="P47" s="18">
        <v>16900</v>
      </c>
      <c r="Q47" s="18">
        <v>7800</v>
      </c>
      <c r="R47" s="18">
        <v>5200</v>
      </c>
      <c r="S47" s="18">
        <v>1950</v>
      </c>
      <c r="T47" s="18">
        <v>1300</v>
      </c>
      <c r="U47" s="18">
        <v>1300</v>
      </c>
      <c r="V47" s="18">
        <v>1950</v>
      </c>
      <c r="W47" s="18">
        <v>10400</v>
      </c>
      <c r="X47" s="18">
        <v>16900</v>
      </c>
      <c r="Y47" s="18">
        <v>23400</v>
      </c>
      <c r="Z47" s="18">
        <v>130000</v>
      </c>
      <c r="AA47" s="18">
        <v>0</v>
      </c>
      <c r="AB47" s="18">
        <v>130000</v>
      </c>
      <c r="AC47" s="18">
        <v>0</v>
      </c>
      <c r="AD47" s="18">
        <v>130000</v>
      </c>
      <c r="AE47" s="18">
        <v>0</v>
      </c>
      <c r="AF47" s="18">
        <v>130000</v>
      </c>
      <c r="AG47" s="16">
        <v>100</v>
      </c>
      <c r="AH47" s="4">
        <f t="shared" si="15"/>
        <v>0</v>
      </c>
      <c r="AI47" s="4">
        <f t="shared" si="16"/>
        <v>0</v>
      </c>
      <c r="AJ47" s="4">
        <f t="shared" si="17"/>
        <v>0</v>
      </c>
      <c r="AK47" s="4">
        <f t="shared" si="18"/>
        <v>0</v>
      </c>
      <c r="AL47" s="4">
        <f t="shared" si="19"/>
        <v>0</v>
      </c>
      <c r="AM47" s="4">
        <f t="shared" si="20"/>
        <v>0</v>
      </c>
      <c r="AN47" s="4">
        <f t="shared" si="21"/>
        <v>0</v>
      </c>
      <c r="AO47" s="4">
        <f t="shared" si="22"/>
        <v>0</v>
      </c>
      <c r="AP47" s="4">
        <f t="shared" si="23"/>
        <v>0</v>
      </c>
      <c r="AQ47" s="4">
        <f t="shared" si="24"/>
        <v>0</v>
      </c>
      <c r="AR47" s="4">
        <f t="shared" si="25"/>
        <v>0</v>
      </c>
      <c r="AS47" s="4">
        <f t="shared" si="26"/>
        <v>12</v>
      </c>
      <c r="AT47" s="4">
        <f t="shared" si="27"/>
        <v>0</v>
      </c>
      <c r="AU47" s="4">
        <f t="shared" si="28"/>
        <v>0</v>
      </c>
      <c r="AV47" s="4">
        <f t="shared" si="29"/>
        <v>12</v>
      </c>
    </row>
    <row r="48" spans="1:48" x14ac:dyDescent="0.25">
      <c r="AH48" s="4">
        <f>SUM(AH2:AH47)</f>
        <v>12</v>
      </c>
      <c r="AI48" s="4">
        <f>SUM(AI2:AI47)</f>
        <v>24</v>
      </c>
      <c r="AJ48" s="4">
        <f>SUM(AJ2:AJ47)</f>
        <v>60</v>
      </c>
      <c r="AK48" s="4">
        <f>SUM(AK2:AK47)</f>
        <v>0</v>
      </c>
      <c r="AL48" s="4">
        <f>SUM(AL2:AL47)</f>
        <v>96</v>
      </c>
      <c r="AM48" s="4">
        <f>SUM(AM2:AM47)</f>
        <v>180</v>
      </c>
      <c r="AN48" s="4">
        <f>SUM(AN2:AN47)</f>
        <v>24</v>
      </c>
      <c r="AO48" s="4">
        <f>SUM(AO2:AO47)</f>
        <v>24</v>
      </c>
      <c r="AP48" s="4">
        <f>SUM(AP2:AP47)</f>
        <v>12</v>
      </c>
      <c r="AQ48" s="4">
        <f>SUM(AQ2:AQ47)</f>
        <v>48</v>
      </c>
      <c r="AR48" s="4">
        <f>SUM(AR2:AR47)</f>
        <v>0</v>
      </c>
      <c r="AS48" s="4">
        <f>SUM(AS2:AS47)</f>
        <v>36</v>
      </c>
      <c r="AT48" s="4">
        <f>SUM(AT2:AT47)</f>
        <v>36</v>
      </c>
      <c r="AU48" s="4">
        <f>SUM(AU2:AU47)</f>
        <v>0</v>
      </c>
    </row>
    <row r="49" spans="40:48" x14ac:dyDescent="0.25">
      <c r="AN49" s="4">
        <f>SUM(AH48:AN48)</f>
        <v>396</v>
      </c>
      <c r="AU49" s="4">
        <f>SUM(AO48:AU48)</f>
        <v>156</v>
      </c>
      <c r="AV49" s="4">
        <f>SUM(AV2:AV48)</f>
        <v>552</v>
      </c>
    </row>
    <row r="50" spans="40:48" x14ac:dyDescent="0.25">
      <c r="AV50">
        <f>AV49/46</f>
        <v>12</v>
      </c>
    </row>
    <row r="51" spans="40:48" x14ac:dyDescent="0.25">
      <c r="AN51">
        <f>AN49/46</f>
        <v>8.6086956521739122</v>
      </c>
      <c r="AU51">
        <f>AU49/46</f>
        <v>3.3913043478260869</v>
      </c>
    </row>
    <row r="52" spans="40:48" x14ac:dyDescent="0.25">
      <c r="AO52">
        <f>AN51+AU51</f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G168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20.85546875" customWidth="1"/>
    <col min="5" max="5" width="23.42578125" customWidth="1"/>
    <col min="6" max="6" width="22.5703125" customWidth="1"/>
    <col min="7" max="7" width="27.5703125" customWidth="1"/>
  </cols>
  <sheetData>
    <row r="1" spans="1:7" ht="15.75" x14ac:dyDescent="0.25">
      <c r="A1" s="3" t="s">
        <v>31</v>
      </c>
    </row>
    <row r="3" spans="1:7" s="11" customFormat="1" ht="102" customHeight="1" x14ac:dyDescent="0.25">
      <c r="A3" s="10" t="s">
        <v>1</v>
      </c>
      <c r="B3" s="11" t="s">
        <v>32</v>
      </c>
      <c r="C3" s="11" t="s">
        <v>33</v>
      </c>
      <c r="D3" s="11" t="s">
        <v>38</v>
      </c>
      <c r="E3" s="11" t="s">
        <v>39</v>
      </c>
      <c r="F3" s="11" t="s">
        <v>40</v>
      </c>
      <c r="G3" s="11" t="s">
        <v>41</v>
      </c>
    </row>
    <row r="4" spans="1:7" x14ac:dyDescent="0.25">
      <c r="A4" s="1" t="s">
        <v>43</v>
      </c>
      <c r="B4" s="2">
        <v>200590</v>
      </c>
      <c r="C4" s="2">
        <v>652590</v>
      </c>
      <c r="D4" s="2">
        <v>200590</v>
      </c>
      <c r="E4" s="2">
        <v>0</v>
      </c>
      <c r="F4" s="2">
        <v>652590</v>
      </c>
      <c r="G4" s="2">
        <v>0</v>
      </c>
    </row>
    <row r="5" spans="1:7" x14ac:dyDescent="0.25">
      <c r="A5" s="5" t="s">
        <v>43</v>
      </c>
      <c r="B5" s="2">
        <v>200590</v>
      </c>
      <c r="C5" s="2">
        <v>652590</v>
      </c>
      <c r="D5" s="2">
        <v>200590</v>
      </c>
      <c r="E5" s="2">
        <v>0</v>
      </c>
      <c r="F5" s="2">
        <v>652590</v>
      </c>
      <c r="G5" s="2">
        <v>0</v>
      </c>
    </row>
    <row r="6" spans="1:7" x14ac:dyDescent="0.25">
      <c r="A6" s="1" t="s">
        <v>49</v>
      </c>
      <c r="B6" s="2">
        <v>13300</v>
      </c>
      <c r="C6" s="2">
        <v>42890</v>
      </c>
      <c r="D6" s="2">
        <v>13300</v>
      </c>
      <c r="E6" s="2">
        <v>0</v>
      </c>
      <c r="F6" s="2">
        <v>42890</v>
      </c>
      <c r="G6" s="2">
        <v>0</v>
      </c>
    </row>
    <row r="7" spans="1:7" x14ac:dyDescent="0.25">
      <c r="A7" s="5" t="s">
        <v>49</v>
      </c>
      <c r="B7" s="2">
        <v>13300</v>
      </c>
      <c r="C7" s="2">
        <v>42890</v>
      </c>
      <c r="D7" s="2">
        <v>13300</v>
      </c>
      <c r="E7" s="2">
        <v>0</v>
      </c>
      <c r="F7" s="2">
        <v>42890</v>
      </c>
      <c r="G7" s="2">
        <v>0</v>
      </c>
    </row>
    <row r="8" spans="1:7" x14ac:dyDescent="0.25">
      <c r="A8" s="1" t="s">
        <v>50</v>
      </c>
      <c r="B8" s="2">
        <v>78840</v>
      </c>
      <c r="C8" s="2">
        <v>269110</v>
      </c>
      <c r="D8" s="2">
        <v>76952</v>
      </c>
      <c r="E8" s="2">
        <v>1888</v>
      </c>
      <c r="F8" s="2">
        <v>262035</v>
      </c>
      <c r="G8" s="2">
        <v>7075</v>
      </c>
    </row>
    <row r="9" spans="1:7" x14ac:dyDescent="0.25">
      <c r="A9" s="5" t="s">
        <v>50</v>
      </c>
      <c r="B9" s="2">
        <v>78840</v>
      </c>
      <c r="C9" s="2">
        <v>269110</v>
      </c>
      <c r="D9" s="2">
        <v>76952</v>
      </c>
      <c r="E9" s="2">
        <v>1888</v>
      </c>
      <c r="F9" s="2">
        <v>262035</v>
      </c>
      <c r="G9" s="2">
        <v>7075</v>
      </c>
    </row>
    <row r="10" spans="1:7" x14ac:dyDescent="0.25">
      <c r="A10" s="1" t="s">
        <v>52</v>
      </c>
      <c r="B10" s="2">
        <v>473210</v>
      </c>
      <c r="C10" s="2">
        <v>1795650</v>
      </c>
      <c r="D10" s="2">
        <v>419250</v>
      </c>
      <c r="E10" s="2">
        <v>53960</v>
      </c>
      <c r="F10" s="2">
        <v>1619060</v>
      </c>
      <c r="G10" s="2">
        <v>176590</v>
      </c>
    </row>
    <row r="11" spans="1:7" x14ac:dyDescent="0.25">
      <c r="A11" s="5" t="s">
        <v>52</v>
      </c>
      <c r="B11" s="2">
        <v>74310</v>
      </c>
      <c r="C11" s="2">
        <v>251940</v>
      </c>
      <c r="D11" s="2">
        <v>20350</v>
      </c>
      <c r="E11" s="2">
        <v>53960</v>
      </c>
      <c r="F11" s="2">
        <v>75350</v>
      </c>
      <c r="G11" s="2">
        <v>176590</v>
      </c>
    </row>
    <row r="12" spans="1:7" x14ac:dyDescent="0.25">
      <c r="A12" s="5" t="s">
        <v>53</v>
      </c>
      <c r="B12" s="2">
        <v>2400</v>
      </c>
      <c r="C12" s="2">
        <v>7760</v>
      </c>
      <c r="D12" s="2">
        <v>2400</v>
      </c>
      <c r="E12" s="2">
        <v>0</v>
      </c>
      <c r="F12" s="2">
        <v>7760</v>
      </c>
      <c r="G12" s="2">
        <v>0</v>
      </c>
    </row>
    <row r="13" spans="1:7" x14ac:dyDescent="0.25">
      <c r="A13" s="5" t="s">
        <v>54</v>
      </c>
      <c r="B13" s="2">
        <v>132830</v>
      </c>
      <c r="C13" s="2">
        <v>491190</v>
      </c>
      <c r="D13" s="2">
        <v>132830</v>
      </c>
      <c r="E13" s="2">
        <v>0</v>
      </c>
      <c r="F13" s="2">
        <v>491190</v>
      </c>
      <c r="G13" s="2">
        <v>0</v>
      </c>
    </row>
    <row r="14" spans="1:7" x14ac:dyDescent="0.25">
      <c r="A14" s="5" t="s">
        <v>56</v>
      </c>
      <c r="B14" s="2">
        <v>153920</v>
      </c>
      <c r="C14" s="2">
        <v>520180</v>
      </c>
      <c r="D14" s="2">
        <v>153920</v>
      </c>
      <c r="E14" s="2">
        <v>0</v>
      </c>
      <c r="F14" s="2">
        <v>520180</v>
      </c>
      <c r="G14" s="2">
        <v>0</v>
      </c>
    </row>
    <row r="15" spans="1:7" x14ac:dyDescent="0.25">
      <c r="A15" s="5" t="s">
        <v>58</v>
      </c>
      <c r="B15" s="2">
        <v>43000</v>
      </c>
      <c r="C15" s="2">
        <v>138720</v>
      </c>
      <c r="D15" s="2">
        <v>43000</v>
      </c>
      <c r="E15" s="2">
        <v>0</v>
      </c>
      <c r="F15" s="2">
        <v>138720</v>
      </c>
      <c r="G15" s="2">
        <v>0</v>
      </c>
    </row>
    <row r="16" spans="1:7" x14ac:dyDescent="0.25">
      <c r="A16" s="5" t="s">
        <v>59</v>
      </c>
      <c r="B16" s="2">
        <v>66750</v>
      </c>
      <c r="C16" s="2">
        <v>385860</v>
      </c>
      <c r="D16" s="2">
        <v>66750</v>
      </c>
      <c r="E16" s="2">
        <v>0</v>
      </c>
      <c r="F16" s="2">
        <v>385860</v>
      </c>
      <c r="G16" s="2">
        <v>0</v>
      </c>
    </row>
    <row r="17" spans="1:7" x14ac:dyDescent="0.25">
      <c r="A17" s="1" t="s">
        <v>60</v>
      </c>
      <c r="B17" s="2">
        <v>1789840</v>
      </c>
      <c r="C17" s="2">
        <v>6591980</v>
      </c>
      <c r="D17" s="2">
        <v>1265512</v>
      </c>
      <c r="E17" s="2">
        <v>524328</v>
      </c>
      <c r="F17" s="2">
        <v>4476148</v>
      </c>
      <c r="G17" s="2">
        <v>2115832</v>
      </c>
    </row>
    <row r="18" spans="1:7" x14ac:dyDescent="0.25">
      <c r="A18" s="5" t="s">
        <v>61</v>
      </c>
      <c r="B18" s="2">
        <v>42320</v>
      </c>
      <c r="C18" s="2">
        <v>123480</v>
      </c>
      <c r="D18" s="2">
        <v>42320</v>
      </c>
      <c r="E18" s="2">
        <v>0</v>
      </c>
      <c r="F18" s="2">
        <v>123480</v>
      </c>
      <c r="G18" s="2">
        <v>0</v>
      </c>
    </row>
    <row r="19" spans="1:7" x14ac:dyDescent="0.25">
      <c r="A19" s="5" t="s">
        <v>62</v>
      </c>
      <c r="B19" s="2">
        <v>386290</v>
      </c>
      <c r="C19" s="2">
        <v>1685030</v>
      </c>
      <c r="D19" s="2">
        <v>0</v>
      </c>
      <c r="E19" s="2">
        <v>386290</v>
      </c>
      <c r="F19" s="2">
        <v>0</v>
      </c>
      <c r="G19" s="2">
        <v>1685030</v>
      </c>
    </row>
    <row r="20" spans="1:7" x14ac:dyDescent="0.25">
      <c r="A20" s="5" t="s">
        <v>64</v>
      </c>
      <c r="B20" s="2">
        <v>63340</v>
      </c>
      <c r="C20" s="2">
        <v>215920</v>
      </c>
      <c r="D20" s="2">
        <v>63340</v>
      </c>
      <c r="E20" s="2">
        <v>0</v>
      </c>
      <c r="F20" s="2">
        <v>215920</v>
      </c>
      <c r="G20" s="2">
        <v>0</v>
      </c>
    </row>
    <row r="21" spans="1:7" x14ac:dyDescent="0.25">
      <c r="A21" s="5" t="s">
        <v>65</v>
      </c>
      <c r="B21" s="2">
        <v>3310</v>
      </c>
      <c r="C21" s="2">
        <v>12280</v>
      </c>
      <c r="D21" s="2">
        <v>3310</v>
      </c>
      <c r="E21" s="2">
        <v>0</v>
      </c>
      <c r="F21" s="2">
        <v>12280</v>
      </c>
      <c r="G21" s="2">
        <v>0</v>
      </c>
    </row>
    <row r="22" spans="1:7" x14ac:dyDescent="0.25">
      <c r="A22" s="5" t="s">
        <v>66</v>
      </c>
      <c r="B22" s="2">
        <v>10680</v>
      </c>
      <c r="C22" s="2">
        <v>41190</v>
      </c>
      <c r="D22" s="2">
        <v>10680</v>
      </c>
      <c r="E22" s="2">
        <v>0</v>
      </c>
      <c r="F22" s="2">
        <v>41190</v>
      </c>
      <c r="G22" s="2">
        <v>0</v>
      </c>
    </row>
    <row r="23" spans="1:7" x14ac:dyDescent="0.25">
      <c r="A23" s="5" t="s">
        <v>67</v>
      </c>
      <c r="B23" s="2">
        <v>15840</v>
      </c>
      <c r="C23" s="2">
        <v>83380</v>
      </c>
      <c r="D23" s="2">
        <v>15840</v>
      </c>
      <c r="E23" s="2">
        <v>0</v>
      </c>
      <c r="F23" s="2">
        <v>83380</v>
      </c>
      <c r="G23" s="2">
        <v>0</v>
      </c>
    </row>
    <row r="24" spans="1:7" x14ac:dyDescent="0.25">
      <c r="A24" s="5" t="s">
        <v>68</v>
      </c>
      <c r="B24" s="2">
        <v>1040</v>
      </c>
      <c r="C24" s="2">
        <v>5470</v>
      </c>
      <c r="D24" s="2">
        <v>1040</v>
      </c>
      <c r="E24" s="2">
        <v>0</v>
      </c>
      <c r="F24" s="2">
        <v>5470</v>
      </c>
      <c r="G24" s="2">
        <v>0</v>
      </c>
    </row>
    <row r="25" spans="1:7" x14ac:dyDescent="0.25">
      <c r="A25" s="5" t="s">
        <v>69</v>
      </c>
      <c r="B25" s="2">
        <v>18130</v>
      </c>
      <c r="C25" s="2">
        <v>95410</v>
      </c>
      <c r="D25" s="2">
        <v>18130</v>
      </c>
      <c r="E25" s="2">
        <v>0</v>
      </c>
      <c r="F25" s="2">
        <v>95410</v>
      </c>
      <c r="G25" s="2">
        <v>0</v>
      </c>
    </row>
    <row r="26" spans="1:7" x14ac:dyDescent="0.25">
      <c r="A26" s="5" t="s">
        <v>70</v>
      </c>
      <c r="B26" s="2">
        <v>3300</v>
      </c>
      <c r="C26" s="2">
        <v>17370</v>
      </c>
      <c r="D26" s="2">
        <v>3300</v>
      </c>
      <c r="E26" s="2">
        <v>0</v>
      </c>
      <c r="F26" s="2">
        <v>17370</v>
      </c>
      <c r="G26" s="2">
        <v>0</v>
      </c>
    </row>
    <row r="27" spans="1:7" x14ac:dyDescent="0.25">
      <c r="A27" s="5" t="s">
        <v>71</v>
      </c>
      <c r="B27" s="2">
        <v>2830</v>
      </c>
      <c r="C27" s="2">
        <v>14910</v>
      </c>
      <c r="D27" s="2">
        <v>2830</v>
      </c>
      <c r="E27" s="2">
        <v>0</v>
      </c>
      <c r="F27" s="2">
        <v>14910</v>
      </c>
      <c r="G27" s="2">
        <v>0</v>
      </c>
    </row>
    <row r="28" spans="1:7" x14ac:dyDescent="0.25">
      <c r="A28" s="5" t="s">
        <v>72</v>
      </c>
      <c r="B28" s="2">
        <v>22240</v>
      </c>
      <c r="C28" s="2">
        <v>117070</v>
      </c>
      <c r="D28" s="2">
        <v>22240</v>
      </c>
      <c r="E28" s="2">
        <v>0</v>
      </c>
      <c r="F28" s="2">
        <v>117070</v>
      </c>
      <c r="G28" s="2">
        <v>0</v>
      </c>
    </row>
    <row r="29" spans="1:7" x14ac:dyDescent="0.25">
      <c r="A29" s="5" t="s">
        <v>73</v>
      </c>
      <c r="B29" s="2">
        <v>31540</v>
      </c>
      <c r="C29" s="2">
        <v>166000</v>
      </c>
      <c r="D29" s="2">
        <v>31540</v>
      </c>
      <c r="E29" s="2">
        <v>0</v>
      </c>
      <c r="F29" s="2">
        <v>166000</v>
      </c>
      <c r="G29" s="2">
        <v>0</v>
      </c>
    </row>
    <row r="30" spans="1:7" x14ac:dyDescent="0.25">
      <c r="A30" s="5" t="s">
        <v>74</v>
      </c>
      <c r="B30" s="2">
        <v>18270</v>
      </c>
      <c r="C30" s="2">
        <v>58940</v>
      </c>
      <c r="D30" s="2">
        <v>0</v>
      </c>
      <c r="E30" s="2">
        <v>18270</v>
      </c>
      <c r="F30" s="2">
        <v>0</v>
      </c>
      <c r="G30" s="2">
        <v>58940</v>
      </c>
    </row>
    <row r="31" spans="1:7" x14ac:dyDescent="0.25">
      <c r="A31" s="5" t="s">
        <v>75</v>
      </c>
      <c r="B31" s="2">
        <v>113250</v>
      </c>
      <c r="C31" s="2">
        <v>417330</v>
      </c>
      <c r="D31" s="2">
        <v>113250</v>
      </c>
      <c r="E31" s="2">
        <v>0</v>
      </c>
      <c r="F31" s="2">
        <v>417330</v>
      </c>
      <c r="G31" s="2">
        <v>0</v>
      </c>
    </row>
    <row r="32" spans="1:7" x14ac:dyDescent="0.25">
      <c r="A32" s="5" t="s">
        <v>76</v>
      </c>
      <c r="B32" s="2">
        <v>97610</v>
      </c>
      <c r="C32" s="2">
        <v>312560</v>
      </c>
      <c r="D32" s="2">
        <v>97610</v>
      </c>
      <c r="E32" s="2">
        <v>0</v>
      </c>
      <c r="F32" s="2">
        <v>312560</v>
      </c>
      <c r="G32" s="2">
        <v>0</v>
      </c>
    </row>
    <row r="33" spans="1:7" x14ac:dyDescent="0.25">
      <c r="A33" s="5" t="s">
        <v>77</v>
      </c>
      <c r="B33" s="2">
        <v>113510</v>
      </c>
      <c r="C33" s="2">
        <v>342030</v>
      </c>
      <c r="D33" s="2">
        <v>113510</v>
      </c>
      <c r="E33" s="2">
        <v>0</v>
      </c>
      <c r="F33" s="2">
        <v>342030</v>
      </c>
      <c r="G33" s="2">
        <v>0</v>
      </c>
    </row>
    <row r="34" spans="1:7" x14ac:dyDescent="0.25">
      <c r="A34" s="5" t="s">
        <v>79</v>
      </c>
      <c r="B34" s="2">
        <v>39650</v>
      </c>
      <c r="C34" s="2">
        <v>116610</v>
      </c>
      <c r="D34" s="2">
        <v>39650</v>
      </c>
      <c r="E34" s="2">
        <v>0</v>
      </c>
      <c r="F34" s="2">
        <v>116610</v>
      </c>
      <c r="G34" s="2">
        <v>0</v>
      </c>
    </row>
    <row r="35" spans="1:7" x14ac:dyDescent="0.25">
      <c r="A35" s="5" t="s">
        <v>80</v>
      </c>
      <c r="B35" s="2">
        <v>93670</v>
      </c>
      <c r="C35" s="2">
        <v>267180</v>
      </c>
      <c r="D35" s="2">
        <v>93670</v>
      </c>
      <c r="E35" s="2">
        <v>0</v>
      </c>
      <c r="F35" s="2">
        <v>267180</v>
      </c>
      <c r="G35" s="2">
        <v>0</v>
      </c>
    </row>
    <row r="36" spans="1:7" x14ac:dyDescent="0.25">
      <c r="A36" s="5" t="s">
        <v>81</v>
      </c>
      <c r="B36" s="2">
        <v>41270</v>
      </c>
      <c r="C36" s="2">
        <v>158360</v>
      </c>
      <c r="D36" s="2">
        <v>41270</v>
      </c>
      <c r="E36" s="2">
        <v>0</v>
      </c>
      <c r="F36" s="2">
        <v>158360</v>
      </c>
      <c r="G36" s="2">
        <v>0</v>
      </c>
    </row>
    <row r="37" spans="1:7" x14ac:dyDescent="0.25">
      <c r="A37" s="5" t="s">
        <v>82</v>
      </c>
      <c r="B37" s="2">
        <v>8110</v>
      </c>
      <c r="C37" s="2">
        <v>23850</v>
      </c>
      <c r="D37" s="2">
        <v>7722</v>
      </c>
      <c r="E37" s="2">
        <v>388</v>
      </c>
      <c r="F37" s="2">
        <v>22708</v>
      </c>
      <c r="G37" s="2">
        <v>1142</v>
      </c>
    </row>
    <row r="38" spans="1:7" x14ac:dyDescent="0.25">
      <c r="A38" s="5" t="s">
        <v>83</v>
      </c>
      <c r="B38" s="2">
        <v>94580</v>
      </c>
      <c r="C38" s="2">
        <v>437520</v>
      </c>
      <c r="D38" s="2">
        <v>94580</v>
      </c>
      <c r="E38" s="2">
        <v>0</v>
      </c>
      <c r="F38" s="2">
        <v>437520</v>
      </c>
      <c r="G38" s="2">
        <v>0</v>
      </c>
    </row>
    <row r="39" spans="1:7" x14ac:dyDescent="0.25">
      <c r="A39" s="5" t="s">
        <v>84</v>
      </c>
      <c r="B39" s="2">
        <v>131160</v>
      </c>
      <c r="C39" s="2">
        <v>448900</v>
      </c>
      <c r="D39" s="2">
        <v>131160</v>
      </c>
      <c r="E39" s="2">
        <v>0</v>
      </c>
      <c r="F39" s="2">
        <v>448900</v>
      </c>
      <c r="G39" s="2">
        <v>0</v>
      </c>
    </row>
    <row r="40" spans="1:7" x14ac:dyDescent="0.25">
      <c r="A40" s="5" t="s">
        <v>85</v>
      </c>
      <c r="B40" s="2">
        <v>90300</v>
      </c>
      <c r="C40" s="2">
        <v>328260</v>
      </c>
      <c r="D40" s="2">
        <v>90300</v>
      </c>
      <c r="E40" s="2">
        <v>0</v>
      </c>
      <c r="F40" s="2">
        <v>328260</v>
      </c>
      <c r="G40" s="2">
        <v>0</v>
      </c>
    </row>
    <row r="41" spans="1:7" x14ac:dyDescent="0.25">
      <c r="A41" s="5" t="s">
        <v>86</v>
      </c>
      <c r="B41" s="2">
        <v>49380</v>
      </c>
      <c r="C41" s="2">
        <v>191700</v>
      </c>
      <c r="D41" s="2">
        <v>49380</v>
      </c>
      <c r="E41" s="2">
        <v>0</v>
      </c>
      <c r="F41" s="2">
        <v>191700</v>
      </c>
      <c r="G41" s="2">
        <v>0</v>
      </c>
    </row>
    <row r="42" spans="1:7" x14ac:dyDescent="0.25">
      <c r="A42" s="5" t="s">
        <v>87</v>
      </c>
      <c r="B42" s="2">
        <v>83240</v>
      </c>
      <c r="C42" s="2">
        <v>259110</v>
      </c>
      <c r="D42" s="2">
        <v>0</v>
      </c>
      <c r="E42" s="2">
        <v>83240</v>
      </c>
      <c r="F42" s="2">
        <v>0</v>
      </c>
      <c r="G42" s="2">
        <v>259110</v>
      </c>
    </row>
    <row r="43" spans="1:7" x14ac:dyDescent="0.25">
      <c r="A43" s="5" t="s">
        <v>88</v>
      </c>
      <c r="B43" s="2">
        <v>18740</v>
      </c>
      <c r="C43" s="2">
        <v>60440</v>
      </c>
      <c r="D43" s="2">
        <v>0</v>
      </c>
      <c r="E43" s="2">
        <v>18740</v>
      </c>
      <c r="F43" s="2">
        <v>0</v>
      </c>
      <c r="G43" s="2">
        <v>60440</v>
      </c>
    </row>
    <row r="44" spans="1:7" x14ac:dyDescent="0.25">
      <c r="A44" s="5" t="s">
        <v>89</v>
      </c>
      <c r="B44" s="2">
        <v>17400</v>
      </c>
      <c r="C44" s="2">
        <v>51170</v>
      </c>
      <c r="D44" s="2">
        <v>0</v>
      </c>
      <c r="E44" s="2">
        <v>17400</v>
      </c>
      <c r="F44" s="2">
        <v>0</v>
      </c>
      <c r="G44" s="2">
        <v>51170</v>
      </c>
    </row>
    <row r="45" spans="1:7" x14ac:dyDescent="0.25">
      <c r="A45" s="5" t="s">
        <v>90</v>
      </c>
      <c r="B45" s="2">
        <v>54300</v>
      </c>
      <c r="C45" s="2">
        <v>162540</v>
      </c>
      <c r="D45" s="2">
        <v>54300</v>
      </c>
      <c r="E45" s="2">
        <v>0</v>
      </c>
      <c r="F45" s="2">
        <v>162540</v>
      </c>
      <c r="G45" s="2">
        <v>0</v>
      </c>
    </row>
    <row r="46" spans="1:7" x14ac:dyDescent="0.25">
      <c r="A46" s="5" t="s">
        <v>91</v>
      </c>
      <c r="B46" s="2">
        <v>114770</v>
      </c>
      <c r="C46" s="2">
        <v>349170</v>
      </c>
      <c r="D46" s="2">
        <v>114770</v>
      </c>
      <c r="E46" s="2">
        <v>0</v>
      </c>
      <c r="F46" s="2">
        <v>349170</v>
      </c>
      <c r="G46" s="2">
        <v>0</v>
      </c>
    </row>
    <row r="47" spans="1:7" x14ac:dyDescent="0.25">
      <c r="A47" s="5" t="s">
        <v>92</v>
      </c>
      <c r="B47" s="2">
        <v>9770</v>
      </c>
      <c r="C47" s="2">
        <v>28800</v>
      </c>
      <c r="D47" s="2">
        <v>9770</v>
      </c>
      <c r="E47" s="2">
        <v>0</v>
      </c>
      <c r="F47" s="2">
        <v>28800</v>
      </c>
      <c r="G47" s="2">
        <v>0</v>
      </c>
    </row>
    <row r="48" spans="1:7" x14ac:dyDescent="0.25">
      <c r="A48" s="1" t="s">
        <v>93</v>
      </c>
      <c r="B48" s="2">
        <v>1366970</v>
      </c>
      <c r="C48" s="2">
        <v>4413580</v>
      </c>
      <c r="D48" s="2">
        <v>1183961</v>
      </c>
      <c r="E48" s="2">
        <v>183009</v>
      </c>
      <c r="F48" s="2">
        <v>3806578</v>
      </c>
      <c r="G48" s="2">
        <v>607002</v>
      </c>
    </row>
    <row r="49" spans="1:7" x14ac:dyDescent="0.25">
      <c r="A49" s="5" t="s">
        <v>93</v>
      </c>
      <c r="B49" s="2">
        <v>333330</v>
      </c>
      <c r="C49" s="2">
        <v>1090930</v>
      </c>
      <c r="D49" s="2">
        <v>161125</v>
      </c>
      <c r="E49" s="2">
        <v>172205</v>
      </c>
      <c r="F49" s="2">
        <v>520001</v>
      </c>
      <c r="G49" s="2">
        <v>570929</v>
      </c>
    </row>
    <row r="50" spans="1:7" x14ac:dyDescent="0.25">
      <c r="A50" s="5" t="s">
        <v>157</v>
      </c>
      <c r="B50" s="2">
        <v>34390</v>
      </c>
      <c r="C50" s="2">
        <v>110930</v>
      </c>
      <c r="D50" s="2">
        <v>34390</v>
      </c>
      <c r="E50" s="2">
        <v>0</v>
      </c>
      <c r="F50" s="2">
        <v>110930</v>
      </c>
      <c r="G50" s="2">
        <v>0</v>
      </c>
    </row>
    <row r="51" spans="1:7" x14ac:dyDescent="0.25">
      <c r="A51" s="5" t="s">
        <v>94</v>
      </c>
      <c r="B51" s="2">
        <v>38150</v>
      </c>
      <c r="C51" s="2">
        <v>142040</v>
      </c>
      <c r="D51" s="2">
        <v>38150</v>
      </c>
      <c r="E51" s="2">
        <v>0</v>
      </c>
      <c r="F51" s="2">
        <v>142040</v>
      </c>
      <c r="G51" s="2">
        <v>0</v>
      </c>
    </row>
    <row r="52" spans="1:7" x14ac:dyDescent="0.25">
      <c r="A52" s="5" t="s">
        <v>95</v>
      </c>
      <c r="B52" s="2">
        <v>35770</v>
      </c>
      <c r="C52" s="2">
        <v>107790</v>
      </c>
      <c r="D52" s="2">
        <v>35770</v>
      </c>
      <c r="E52" s="2">
        <v>0</v>
      </c>
      <c r="F52" s="2">
        <v>107790</v>
      </c>
      <c r="G52" s="2">
        <v>0</v>
      </c>
    </row>
    <row r="53" spans="1:7" x14ac:dyDescent="0.25">
      <c r="A53" s="5" t="s">
        <v>96</v>
      </c>
      <c r="B53" s="2">
        <v>4580</v>
      </c>
      <c r="C53" s="2">
        <v>14770</v>
      </c>
      <c r="D53" s="2">
        <v>0</v>
      </c>
      <c r="E53" s="2">
        <v>4580</v>
      </c>
      <c r="F53" s="2">
        <v>0</v>
      </c>
      <c r="G53" s="2">
        <v>14770</v>
      </c>
    </row>
    <row r="54" spans="1:7" x14ac:dyDescent="0.25">
      <c r="A54" s="5" t="s">
        <v>97</v>
      </c>
      <c r="B54" s="2">
        <v>193970</v>
      </c>
      <c r="C54" s="2">
        <v>633960</v>
      </c>
      <c r="D54" s="2">
        <v>192343</v>
      </c>
      <c r="E54" s="2">
        <v>1627</v>
      </c>
      <c r="F54" s="2">
        <v>628610</v>
      </c>
      <c r="G54" s="2">
        <v>5350</v>
      </c>
    </row>
    <row r="55" spans="1:7" x14ac:dyDescent="0.25">
      <c r="A55" s="5" t="s">
        <v>98</v>
      </c>
      <c r="B55" s="2">
        <v>174610</v>
      </c>
      <c r="C55" s="2">
        <v>506000</v>
      </c>
      <c r="D55" s="2">
        <v>174610</v>
      </c>
      <c r="E55" s="2">
        <v>0</v>
      </c>
      <c r="F55" s="2">
        <v>506000</v>
      </c>
      <c r="G55" s="2">
        <v>0</v>
      </c>
    </row>
    <row r="56" spans="1:7" x14ac:dyDescent="0.25">
      <c r="A56" s="5" t="s">
        <v>99</v>
      </c>
      <c r="B56" s="2">
        <v>57390</v>
      </c>
      <c r="C56" s="2">
        <v>183780</v>
      </c>
      <c r="D56" s="2">
        <v>57390</v>
      </c>
      <c r="E56" s="2">
        <v>0</v>
      </c>
      <c r="F56" s="2">
        <v>183780</v>
      </c>
      <c r="G56" s="2">
        <v>0</v>
      </c>
    </row>
    <row r="57" spans="1:7" x14ac:dyDescent="0.25">
      <c r="A57" s="5" t="s">
        <v>100</v>
      </c>
      <c r="B57" s="2">
        <v>45950</v>
      </c>
      <c r="C57" s="2">
        <v>143870</v>
      </c>
      <c r="D57" s="2">
        <v>45950</v>
      </c>
      <c r="E57" s="2">
        <v>0</v>
      </c>
      <c r="F57" s="2">
        <v>143870</v>
      </c>
      <c r="G57" s="2">
        <v>0</v>
      </c>
    </row>
    <row r="58" spans="1:7" x14ac:dyDescent="0.25">
      <c r="A58" s="5" t="s">
        <v>101</v>
      </c>
      <c r="B58" s="2">
        <v>222360</v>
      </c>
      <c r="C58" s="2">
        <v>659380</v>
      </c>
      <c r="D58" s="2">
        <v>222360</v>
      </c>
      <c r="E58" s="2">
        <v>0</v>
      </c>
      <c r="F58" s="2">
        <v>659380</v>
      </c>
      <c r="G58" s="2">
        <v>0</v>
      </c>
    </row>
    <row r="59" spans="1:7" x14ac:dyDescent="0.25">
      <c r="A59" s="5" t="s">
        <v>103</v>
      </c>
      <c r="B59" s="2">
        <v>99710</v>
      </c>
      <c r="C59" s="2">
        <v>346060</v>
      </c>
      <c r="D59" s="2">
        <v>95113</v>
      </c>
      <c r="E59" s="2">
        <v>4597</v>
      </c>
      <c r="F59" s="2">
        <v>330107</v>
      </c>
      <c r="G59" s="2">
        <v>15953</v>
      </c>
    </row>
    <row r="60" spans="1:7" x14ac:dyDescent="0.25">
      <c r="A60" s="5" t="s">
        <v>104</v>
      </c>
      <c r="B60" s="2">
        <v>75460</v>
      </c>
      <c r="C60" s="2">
        <v>262480</v>
      </c>
      <c r="D60" s="2">
        <v>75460</v>
      </c>
      <c r="E60" s="2">
        <v>0</v>
      </c>
      <c r="F60" s="2">
        <v>262480</v>
      </c>
      <c r="G60" s="2">
        <v>0</v>
      </c>
    </row>
    <row r="61" spans="1:7" x14ac:dyDescent="0.25">
      <c r="A61" s="5" t="s">
        <v>105</v>
      </c>
      <c r="B61" s="2">
        <v>51300</v>
      </c>
      <c r="C61" s="2">
        <v>211590</v>
      </c>
      <c r="D61" s="2">
        <v>51300</v>
      </c>
      <c r="E61" s="2">
        <v>0</v>
      </c>
      <c r="F61" s="2">
        <v>211590</v>
      </c>
      <c r="G61" s="2">
        <v>0</v>
      </c>
    </row>
    <row r="62" spans="1:7" x14ac:dyDescent="0.25">
      <c r="A62" s="1" t="s">
        <v>106</v>
      </c>
      <c r="B62" s="2">
        <v>379490</v>
      </c>
      <c r="C62" s="2">
        <v>1178610</v>
      </c>
      <c r="D62" s="2">
        <v>371985</v>
      </c>
      <c r="E62" s="2">
        <v>7505</v>
      </c>
      <c r="F62" s="2">
        <v>1154010</v>
      </c>
      <c r="G62" s="2">
        <v>24600</v>
      </c>
    </row>
    <row r="63" spans="1:7" x14ac:dyDescent="0.25">
      <c r="A63" s="5" t="s">
        <v>106</v>
      </c>
      <c r="B63" s="2">
        <v>174200</v>
      </c>
      <c r="C63" s="2">
        <v>562340</v>
      </c>
      <c r="D63" s="2">
        <v>166695</v>
      </c>
      <c r="E63" s="2">
        <v>7505</v>
      </c>
      <c r="F63" s="2">
        <v>537740</v>
      </c>
      <c r="G63" s="2">
        <v>24600</v>
      </c>
    </row>
    <row r="64" spans="1:7" x14ac:dyDescent="0.25">
      <c r="A64" s="5" t="s">
        <v>107</v>
      </c>
      <c r="B64" s="2">
        <v>16350</v>
      </c>
      <c r="C64" s="2">
        <v>60550</v>
      </c>
      <c r="D64" s="2">
        <v>16350</v>
      </c>
      <c r="E64" s="2">
        <v>0</v>
      </c>
      <c r="F64" s="2">
        <v>60550</v>
      </c>
      <c r="G64" s="2">
        <v>0</v>
      </c>
    </row>
    <row r="65" spans="1:7" x14ac:dyDescent="0.25">
      <c r="A65" s="5" t="s">
        <v>108</v>
      </c>
      <c r="B65" s="2">
        <v>95820</v>
      </c>
      <c r="C65" s="2">
        <v>281830</v>
      </c>
      <c r="D65" s="2">
        <v>95820</v>
      </c>
      <c r="E65" s="2">
        <v>0</v>
      </c>
      <c r="F65" s="2">
        <v>281830</v>
      </c>
      <c r="G65" s="2">
        <v>0</v>
      </c>
    </row>
    <row r="66" spans="1:7" x14ac:dyDescent="0.25">
      <c r="A66" s="5" t="s">
        <v>109</v>
      </c>
      <c r="B66" s="2">
        <v>93120</v>
      </c>
      <c r="C66" s="2">
        <v>273890</v>
      </c>
      <c r="D66" s="2">
        <v>93120</v>
      </c>
      <c r="E66" s="2">
        <v>0</v>
      </c>
      <c r="F66" s="2">
        <v>273890</v>
      </c>
      <c r="G66" s="2">
        <v>0</v>
      </c>
    </row>
    <row r="67" spans="1:7" x14ac:dyDescent="0.25">
      <c r="A67" s="1" t="s">
        <v>110</v>
      </c>
      <c r="B67" s="2">
        <v>413420</v>
      </c>
      <c r="C67" s="2">
        <v>1481570</v>
      </c>
      <c r="D67" s="2">
        <v>313918</v>
      </c>
      <c r="E67" s="2">
        <v>99502</v>
      </c>
      <c r="F67" s="2">
        <v>1063998</v>
      </c>
      <c r="G67" s="2">
        <v>417572</v>
      </c>
    </row>
    <row r="68" spans="1:7" x14ac:dyDescent="0.25">
      <c r="A68" s="5" t="s">
        <v>111</v>
      </c>
      <c r="B68" s="2">
        <v>89600</v>
      </c>
      <c r="C68" s="2">
        <v>401880</v>
      </c>
      <c r="D68" s="2">
        <v>18364</v>
      </c>
      <c r="E68" s="2">
        <v>71236</v>
      </c>
      <c r="F68" s="2">
        <v>82226</v>
      </c>
      <c r="G68" s="2">
        <v>319654</v>
      </c>
    </row>
    <row r="69" spans="1:7" x14ac:dyDescent="0.25">
      <c r="A69" s="5" t="s">
        <v>112</v>
      </c>
      <c r="B69" s="2">
        <v>69720</v>
      </c>
      <c r="C69" s="2">
        <v>248240</v>
      </c>
      <c r="D69" s="2">
        <v>69720</v>
      </c>
      <c r="E69" s="2">
        <v>0</v>
      </c>
      <c r="F69" s="2">
        <v>248240</v>
      </c>
      <c r="G69" s="2">
        <v>0</v>
      </c>
    </row>
    <row r="70" spans="1:7" x14ac:dyDescent="0.25">
      <c r="A70" s="5" t="s">
        <v>113</v>
      </c>
      <c r="B70" s="2">
        <v>3360</v>
      </c>
      <c r="C70" s="2">
        <v>10830</v>
      </c>
      <c r="D70" s="2">
        <v>3360</v>
      </c>
      <c r="E70" s="2">
        <v>0</v>
      </c>
      <c r="F70" s="2">
        <v>10830</v>
      </c>
      <c r="G70" s="2">
        <v>0</v>
      </c>
    </row>
    <row r="71" spans="1:7" x14ac:dyDescent="0.25">
      <c r="A71" s="5" t="s">
        <v>114</v>
      </c>
      <c r="B71" s="2">
        <v>83000</v>
      </c>
      <c r="C71" s="2">
        <v>244700</v>
      </c>
      <c r="D71" s="2">
        <v>83000</v>
      </c>
      <c r="E71" s="2">
        <v>0</v>
      </c>
      <c r="F71" s="2">
        <v>244700</v>
      </c>
      <c r="G71" s="2">
        <v>0</v>
      </c>
    </row>
    <row r="72" spans="1:7" x14ac:dyDescent="0.25">
      <c r="A72" s="5" t="s">
        <v>115</v>
      </c>
      <c r="B72" s="2">
        <v>121780</v>
      </c>
      <c r="C72" s="2">
        <v>419100</v>
      </c>
      <c r="D72" s="2">
        <v>121780</v>
      </c>
      <c r="E72" s="2">
        <v>0</v>
      </c>
      <c r="F72" s="2">
        <v>419100</v>
      </c>
      <c r="G72" s="2">
        <v>0</v>
      </c>
    </row>
    <row r="73" spans="1:7" x14ac:dyDescent="0.25">
      <c r="A73" s="5" t="s">
        <v>116</v>
      </c>
      <c r="B73" s="2">
        <v>45960</v>
      </c>
      <c r="C73" s="2">
        <v>156820</v>
      </c>
      <c r="D73" s="2">
        <v>17694</v>
      </c>
      <c r="E73" s="2">
        <v>28266</v>
      </c>
      <c r="F73" s="2">
        <v>58902</v>
      </c>
      <c r="G73" s="2">
        <v>97918</v>
      </c>
    </row>
    <row r="74" spans="1:7" x14ac:dyDescent="0.25">
      <c r="A74" s="1" t="s">
        <v>117</v>
      </c>
      <c r="B74" s="2">
        <v>793100</v>
      </c>
      <c r="C74" s="2">
        <v>2569810</v>
      </c>
      <c r="D74" s="2">
        <v>770514</v>
      </c>
      <c r="E74" s="2">
        <v>22586</v>
      </c>
      <c r="F74" s="2">
        <v>2474218</v>
      </c>
      <c r="G74" s="2">
        <v>95592</v>
      </c>
    </row>
    <row r="75" spans="1:7" x14ac:dyDescent="0.25">
      <c r="A75" s="5" t="s">
        <v>118</v>
      </c>
      <c r="B75" s="2">
        <v>29960</v>
      </c>
      <c r="C75" s="2">
        <v>88110</v>
      </c>
      <c r="D75" s="2">
        <v>29960</v>
      </c>
      <c r="E75" s="2">
        <v>0</v>
      </c>
      <c r="F75" s="2">
        <v>88110</v>
      </c>
      <c r="G75" s="2">
        <v>0</v>
      </c>
    </row>
    <row r="76" spans="1:7" x14ac:dyDescent="0.25">
      <c r="A76" s="5" t="s">
        <v>119</v>
      </c>
      <c r="B76" s="2">
        <v>34860</v>
      </c>
      <c r="C76" s="2">
        <v>86960</v>
      </c>
      <c r="D76" s="2">
        <v>34860</v>
      </c>
      <c r="E76" s="2">
        <v>0</v>
      </c>
      <c r="F76" s="2">
        <v>86960</v>
      </c>
      <c r="G76" s="2">
        <v>0</v>
      </c>
    </row>
    <row r="77" spans="1:7" x14ac:dyDescent="0.25">
      <c r="A77" s="5" t="s">
        <v>120</v>
      </c>
      <c r="B77" s="2">
        <v>11410</v>
      </c>
      <c r="C77" s="2">
        <v>33560</v>
      </c>
      <c r="D77" s="2">
        <v>11410</v>
      </c>
      <c r="E77" s="2">
        <v>0</v>
      </c>
      <c r="F77" s="2">
        <v>33560</v>
      </c>
      <c r="G77" s="2">
        <v>0</v>
      </c>
    </row>
    <row r="78" spans="1:7" x14ac:dyDescent="0.25">
      <c r="A78" s="5" t="s">
        <v>121</v>
      </c>
      <c r="B78" s="2">
        <v>129660</v>
      </c>
      <c r="C78" s="2">
        <v>394400</v>
      </c>
      <c r="D78" s="2">
        <v>129660</v>
      </c>
      <c r="E78" s="2">
        <v>0</v>
      </c>
      <c r="F78" s="2">
        <v>394400</v>
      </c>
      <c r="G78" s="2">
        <v>0</v>
      </c>
    </row>
    <row r="79" spans="1:7" x14ac:dyDescent="0.25">
      <c r="A79" s="5" t="s">
        <v>122</v>
      </c>
      <c r="B79" s="2">
        <v>57640</v>
      </c>
      <c r="C79" s="2">
        <v>185570</v>
      </c>
      <c r="D79" s="2">
        <v>57640</v>
      </c>
      <c r="E79" s="2">
        <v>0</v>
      </c>
      <c r="F79" s="2">
        <v>185570</v>
      </c>
      <c r="G79" s="2">
        <v>0</v>
      </c>
    </row>
    <row r="80" spans="1:7" x14ac:dyDescent="0.25">
      <c r="A80" s="5" t="s">
        <v>123</v>
      </c>
      <c r="B80" s="2">
        <v>42130</v>
      </c>
      <c r="C80" s="2">
        <v>129900</v>
      </c>
      <c r="D80" s="2">
        <v>42130</v>
      </c>
      <c r="E80" s="2">
        <v>0</v>
      </c>
      <c r="F80" s="2">
        <v>129900</v>
      </c>
      <c r="G80" s="2">
        <v>0</v>
      </c>
    </row>
    <row r="81" spans="1:7" x14ac:dyDescent="0.25">
      <c r="A81" s="5" t="s">
        <v>124</v>
      </c>
      <c r="B81" s="2">
        <v>46260</v>
      </c>
      <c r="C81" s="2">
        <v>164100</v>
      </c>
      <c r="D81" s="2">
        <v>46260</v>
      </c>
      <c r="E81" s="2">
        <v>0</v>
      </c>
      <c r="F81" s="2">
        <v>164100</v>
      </c>
      <c r="G81" s="2">
        <v>0</v>
      </c>
    </row>
    <row r="82" spans="1:7" x14ac:dyDescent="0.25">
      <c r="A82" s="5" t="s">
        <v>125</v>
      </c>
      <c r="B82" s="2">
        <v>65890</v>
      </c>
      <c r="C82" s="2">
        <v>187660</v>
      </c>
      <c r="D82" s="2">
        <v>65890</v>
      </c>
      <c r="E82" s="2">
        <v>0</v>
      </c>
      <c r="F82" s="2">
        <v>187660</v>
      </c>
      <c r="G82" s="2">
        <v>0</v>
      </c>
    </row>
    <row r="83" spans="1:7" x14ac:dyDescent="0.25">
      <c r="A83" s="5" t="s">
        <v>126</v>
      </c>
      <c r="B83" s="2">
        <v>375290</v>
      </c>
      <c r="C83" s="2">
        <v>1299550</v>
      </c>
      <c r="D83" s="2">
        <v>352704</v>
      </c>
      <c r="E83" s="2">
        <v>22586</v>
      </c>
      <c r="F83" s="2">
        <v>1203958</v>
      </c>
      <c r="G83" s="2">
        <v>95592</v>
      </c>
    </row>
    <row r="84" spans="1:7" x14ac:dyDescent="0.25">
      <c r="A84" s="1" t="s">
        <v>128</v>
      </c>
      <c r="B84" s="2">
        <v>211460</v>
      </c>
      <c r="C84" s="2">
        <v>770780</v>
      </c>
      <c r="D84" s="2">
        <v>144257</v>
      </c>
      <c r="E84" s="2">
        <v>67203</v>
      </c>
      <c r="F84" s="2">
        <v>548709</v>
      </c>
      <c r="G84" s="2">
        <v>222071</v>
      </c>
    </row>
    <row r="85" spans="1:7" x14ac:dyDescent="0.25">
      <c r="A85" s="5" t="s">
        <v>128</v>
      </c>
      <c r="B85" s="2">
        <v>71120</v>
      </c>
      <c r="C85" s="2">
        <v>234730</v>
      </c>
      <c r="D85" s="2">
        <v>5920</v>
      </c>
      <c r="E85" s="2">
        <v>65200</v>
      </c>
      <c r="F85" s="2">
        <v>19860</v>
      </c>
      <c r="G85" s="2">
        <v>214870</v>
      </c>
    </row>
    <row r="86" spans="1:7" x14ac:dyDescent="0.25">
      <c r="A86" s="5" t="s">
        <v>129</v>
      </c>
      <c r="B86" s="2">
        <v>20080</v>
      </c>
      <c r="C86" s="2">
        <v>105700</v>
      </c>
      <c r="D86" s="2">
        <v>20080</v>
      </c>
      <c r="E86" s="2">
        <v>0</v>
      </c>
      <c r="F86" s="2">
        <v>105700</v>
      </c>
      <c r="G86" s="2">
        <v>0</v>
      </c>
    </row>
    <row r="87" spans="1:7" x14ac:dyDescent="0.25">
      <c r="A87" s="5" t="s">
        <v>130</v>
      </c>
      <c r="B87" s="2">
        <v>54630</v>
      </c>
      <c r="C87" s="2">
        <v>181100</v>
      </c>
      <c r="D87" s="2">
        <v>53789</v>
      </c>
      <c r="E87" s="2">
        <v>841</v>
      </c>
      <c r="F87" s="2">
        <v>178311</v>
      </c>
      <c r="G87" s="2">
        <v>2789</v>
      </c>
    </row>
    <row r="88" spans="1:7" x14ac:dyDescent="0.25">
      <c r="A88" s="5" t="s">
        <v>131</v>
      </c>
      <c r="B88" s="2">
        <v>65630</v>
      </c>
      <c r="C88" s="2">
        <v>249250</v>
      </c>
      <c r="D88" s="2">
        <v>64468</v>
      </c>
      <c r="E88" s="2">
        <v>1162</v>
      </c>
      <c r="F88" s="2">
        <v>244838</v>
      </c>
      <c r="G88" s="2">
        <v>4412</v>
      </c>
    </row>
    <row r="89" spans="1:7" x14ac:dyDescent="0.25">
      <c r="A89" s="1" t="s">
        <v>132</v>
      </c>
      <c r="B89" s="2">
        <v>651610</v>
      </c>
      <c r="C89" s="2">
        <v>2056770</v>
      </c>
      <c r="D89" s="2">
        <v>495460</v>
      </c>
      <c r="E89" s="2">
        <v>156150</v>
      </c>
      <c r="F89" s="2">
        <v>1586060</v>
      </c>
      <c r="G89" s="2">
        <v>470710</v>
      </c>
    </row>
    <row r="90" spans="1:7" x14ac:dyDescent="0.25">
      <c r="A90" s="5" t="s">
        <v>133</v>
      </c>
      <c r="B90" s="2">
        <v>13730</v>
      </c>
      <c r="C90" s="2">
        <v>44270</v>
      </c>
      <c r="D90" s="2">
        <v>13730</v>
      </c>
      <c r="E90" s="2">
        <v>0</v>
      </c>
      <c r="F90" s="2">
        <v>44270</v>
      </c>
      <c r="G90" s="2">
        <v>0</v>
      </c>
    </row>
    <row r="91" spans="1:7" x14ac:dyDescent="0.25">
      <c r="A91" s="5" t="s">
        <v>132</v>
      </c>
      <c r="B91" s="2">
        <v>80150</v>
      </c>
      <c r="C91" s="2">
        <v>250970</v>
      </c>
      <c r="D91" s="2">
        <v>0</v>
      </c>
      <c r="E91" s="2">
        <v>80150</v>
      </c>
      <c r="F91" s="2">
        <v>0</v>
      </c>
      <c r="G91" s="2">
        <v>250970</v>
      </c>
    </row>
    <row r="92" spans="1:7" x14ac:dyDescent="0.25">
      <c r="A92" s="5" t="s">
        <v>134</v>
      </c>
      <c r="B92" s="2">
        <v>3910</v>
      </c>
      <c r="C92" s="2">
        <v>12640</v>
      </c>
      <c r="D92" s="2">
        <v>3910</v>
      </c>
      <c r="E92" s="2">
        <v>0</v>
      </c>
      <c r="F92" s="2">
        <v>12640</v>
      </c>
      <c r="G92" s="2">
        <v>0</v>
      </c>
    </row>
    <row r="93" spans="1:7" x14ac:dyDescent="0.25">
      <c r="A93" s="5" t="s">
        <v>135</v>
      </c>
      <c r="B93" s="2">
        <v>9270</v>
      </c>
      <c r="C93" s="2">
        <v>27270</v>
      </c>
      <c r="D93" s="2">
        <v>9270</v>
      </c>
      <c r="E93" s="2">
        <v>0</v>
      </c>
      <c r="F93" s="2">
        <v>27270</v>
      </c>
      <c r="G93" s="2">
        <v>0</v>
      </c>
    </row>
    <row r="94" spans="1:7" x14ac:dyDescent="0.25">
      <c r="A94" s="5" t="s">
        <v>136</v>
      </c>
      <c r="B94" s="2">
        <v>26520</v>
      </c>
      <c r="C94" s="2">
        <v>78000</v>
      </c>
      <c r="D94" s="2">
        <v>26520</v>
      </c>
      <c r="E94" s="2">
        <v>0</v>
      </c>
      <c r="F94" s="2">
        <v>78000</v>
      </c>
      <c r="G94" s="2">
        <v>0</v>
      </c>
    </row>
    <row r="95" spans="1:7" x14ac:dyDescent="0.25">
      <c r="A95" s="5" t="s">
        <v>189</v>
      </c>
      <c r="B95" s="2">
        <v>127880</v>
      </c>
      <c r="C95" s="2">
        <v>424270</v>
      </c>
      <c r="D95" s="2">
        <v>127880</v>
      </c>
      <c r="E95" s="2">
        <v>0</v>
      </c>
      <c r="F95" s="2">
        <v>424270</v>
      </c>
      <c r="G95" s="2">
        <v>0</v>
      </c>
    </row>
    <row r="96" spans="1:7" x14ac:dyDescent="0.25">
      <c r="A96" s="5" t="s">
        <v>137</v>
      </c>
      <c r="B96" s="2">
        <v>78470</v>
      </c>
      <c r="C96" s="2">
        <v>241650</v>
      </c>
      <c r="D96" s="2">
        <v>78470</v>
      </c>
      <c r="E96" s="2">
        <v>0</v>
      </c>
      <c r="F96" s="2">
        <v>241650</v>
      </c>
      <c r="G96" s="2">
        <v>0</v>
      </c>
    </row>
    <row r="97" spans="1:7" x14ac:dyDescent="0.25">
      <c r="A97" s="5" t="s">
        <v>138</v>
      </c>
      <c r="B97" s="2">
        <v>76000</v>
      </c>
      <c r="C97" s="2">
        <v>219740</v>
      </c>
      <c r="D97" s="2">
        <v>0</v>
      </c>
      <c r="E97" s="2">
        <v>76000</v>
      </c>
      <c r="F97" s="2">
        <v>0</v>
      </c>
      <c r="G97" s="2">
        <v>219740</v>
      </c>
    </row>
    <row r="98" spans="1:7" x14ac:dyDescent="0.25">
      <c r="A98" s="5" t="s">
        <v>139</v>
      </c>
      <c r="B98" s="2">
        <v>58380</v>
      </c>
      <c r="C98" s="2">
        <v>191280</v>
      </c>
      <c r="D98" s="2">
        <v>58380</v>
      </c>
      <c r="E98" s="2">
        <v>0</v>
      </c>
      <c r="F98" s="2">
        <v>191280</v>
      </c>
      <c r="G98" s="2">
        <v>0</v>
      </c>
    </row>
    <row r="99" spans="1:7" x14ac:dyDescent="0.25">
      <c r="A99" s="5" t="s">
        <v>140</v>
      </c>
      <c r="B99" s="2">
        <v>58730</v>
      </c>
      <c r="C99" s="2">
        <v>193070</v>
      </c>
      <c r="D99" s="2">
        <v>58730</v>
      </c>
      <c r="E99" s="2">
        <v>0</v>
      </c>
      <c r="F99" s="2">
        <v>193070</v>
      </c>
      <c r="G99" s="2">
        <v>0</v>
      </c>
    </row>
    <row r="100" spans="1:7" x14ac:dyDescent="0.25">
      <c r="A100" s="5" t="s">
        <v>141</v>
      </c>
      <c r="B100" s="2">
        <v>118570</v>
      </c>
      <c r="C100" s="2">
        <v>373610</v>
      </c>
      <c r="D100" s="2">
        <v>118570</v>
      </c>
      <c r="E100" s="2">
        <v>0</v>
      </c>
      <c r="F100" s="2">
        <v>373610</v>
      </c>
      <c r="G100" s="2">
        <v>0</v>
      </c>
    </row>
    <row r="101" spans="1:7" x14ac:dyDescent="0.25">
      <c r="A101" s="1" t="s">
        <v>142</v>
      </c>
      <c r="B101" s="2">
        <v>733500</v>
      </c>
      <c r="C101" s="2">
        <v>2204380</v>
      </c>
      <c r="D101" s="2">
        <v>604615</v>
      </c>
      <c r="E101" s="2">
        <v>128885</v>
      </c>
      <c r="F101" s="2">
        <v>1791182</v>
      </c>
      <c r="G101" s="2">
        <v>413198</v>
      </c>
    </row>
    <row r="102" spans="1:7" x14ac:dyDescent="0.25">
      <c r="A102" s="5" t="s">
        <v>142</v>
      </c>
      <c r="B102" s="2">
        <v>202010</v>
      </c>
      <c r="C102" s="2">
        <v>689320</v>
      </c>
      <c r="D102" s="2">
        <v>110455</v>
      </c>
      <c r="E102" s="2">
        <v>91555</v>
      </c>
      <c r="F102" s="2">
        <v>377557</v>
      </c>
      <c r="G102" s="2">
        <v>311763</v>
      </c>
    </row>
    <row r="103" spans="1:7" x14ac:dyDescent="0.25">
      <c r="A103" s="5" t="s">
        <v>143</v>
      </c>
      <c r="B103" s="2">
        <v>2430</v>
      </c>
      <c r="C103" s="2">
        <v>7840</v>
      </c>
      <c r="D103" s="2">
        <v>2430</v>
      </c>
      <c r="E103" s="2">
        <v>0</v>
      </c>
      <c r="F103" s="2">
        <v>7840</v>
      </c>
      <c r="G103" s="2">
        <v>0</v>
      </c>
    </row>
    <row r="104" spans="1:7" x14ac:dyDescent="0.25">
      <c r="A104" s="5" t="s">
        <v>144</v>
      </c>
      <c r="B104" s="2">
        <v>78640</v>
      </c>
      <c r="C104" s="2">
        <v>215720</v>
      </c>
      <c r="D104" s="2">
        <v>41310</v>
      </c>
      <c r="E104" s="2">
        <v>37330</v>
      </c>
      <c r="F104" s="2">
        <v>114285</v>
      </c>
      <c r="G104" s="2">
        <v>101435</v>
      </c>
    </row>
    <row r="105" spans="1:7" x14ac:dyDescent="0.25">
      <c r="A105" s="5" t="s">
        <v>145</v>
      </c>
      <c r="B105" s="2">
        <v>15520</v>
      </c>
      <c r="C105" s="2">
        <v>57470</v>
      </c>
      <c r="D105" s="2">
        <v>15520</v>
      </c>
      <c r="E105" s="2">
        <v>0</v>
      </c>
      <c r="F105" s="2">
        <v>57470</v>
      </c>
      <c r="G105" s="2">
        <v>0</v>
      </c>
    </row>
    <row r="106" spans="1:7" x14ac:dyDescent="0.25">
      <c r="A106" s="5" t="s">
        <v>146</v>
      </c>
      <c r="B106" s="2">
        <v>15940</v>
      </c>
      <c r="C106" s="2">
        <v>46870</v>
      </c>
      <c r="D106" s="2">
        <v>15940</v>
      </c>
      <c r="E106" s="2">
        <v>0</v>
      </c>
      <c r="F106" s="2">
        <v>46870</v>
      </c>
      <c r="G106" s="2">
        <v>0</v>
      </c>
    </row>
    <row r="107" spans="1:7" x14ac:dyDescent="0.25">
      <c r="A107" s="5" t="s">
        <v>147</v>
      </c>
      <c r="B107" s="2">
        <v>43430</v>
      </c>
      <c r="C107" s="2">
        <v>111600</v>
      </c>
      <c r="D107" s="2">
        <v>43430</v>
      </c>
      <c r="E107" s="2">
        <v>0</v>
      </c>
      <c r="F107" s="2">
        <v>111600</v>
      </c>
      <c r="G107" s="2">
        <v>0</v>
      </c>
    </row>
    <row r="108" spans="1:7" x14ac:dyDescent="0.25">
      <c r="A108" s="5" t="s">
        <v>148</v>
      </c>
      <c r="B108" s="2">
        <v>91490</v>
      </c>
      <c r="C108" s="2">
        <v>240880</v>
      </c>
      <c r="D108" s="2">
        <v>91490</v>
      </c>
      <c r="E108" s="2">
        <v>0</v>
      </c>
      <c r="F108" s="2">
        <v>240880</v>
      </c>
      <c r="G108" s="2">
        <v>0</v>
      </c>
    </row>
    <row r="109" spans="1:7" x14ac:dyDescent="0.25">
      <c r="A109" s="5" t="s">
        <v>150</v>
      </c>
      <c r="B109" s="2">
        <v>54820</v>
      </c>
      <c r="C109" s="2">
        <v>160090</v>
      </c>
      <c r="D109" s="2">
        <v>54820</v>
      </c>
      <c r="E109" s="2">
        <v>0</v>
      </c>
      <c r="F109" s="2">
        <v>160090</v>
      </c>
      <c r="G109" s="2">
        <v>0</v>
      </c>
    </row>
    <row r="110" spans="1:7" x14ac:dyDescent="0.25">
      <c r="A110" s="5" t="s">
        <v>151</v>
      </c>
      <c r="B110" s="2">
        <v>139360</v>
      </c>
      <c r="C110" s="2">
        <v>396740</v>
      </c>
      <c r="D110" s="2">
        <v>139360</v>
      </c>
      <c r="E110" s="2">
        <v>0</v>
      </c>
      <c r="F110" s="2">
        <v>396740</v>
      </c>
      <c r="G110" s="2">
        <v>0</v>
      </c>
    </row>
    <row r="111" spans="1:7" x14ac:dyDescent="0.25">
      <c r="A111" s="5" t="s">
        <v>152</v>
      </c>
      <c r="B111" s="2">
        <v>89860</v>
      </c>
      <c r="C111" s="2">
        <v>277850</v>
      </c>
      <c r="D111" s="2">
        <v>89860</v>
      </c>
      <c r="E111" s="2">
        <v>0</v>
      </c>
      <c r="F111" s="2">
        <v>277850</v>
      </c>
      <c r="G111" s="2">
        <v>0</v>
      </c>
    </row>
    <row r="112" spans="1:7" x14ac:dyDescent="0.25">
      <c r="A112" s="1" t="s">
        <v>153</v>
      </c>
      <c r="B112" s="2">
        <v>13980</v>
      </c>
      <c r="C112" s="2">
        <v>45110</v>
      </c>
      <c r="D112" s="2">
        <v>13980</v>
      </c>
      <c r="E112" s="2">
        <v>0</v>
      </c>
      <c r="F112" s="2">
        <v>45110</v>
      </c>
      <c r="G112" s="2">
        <v>0</v>
      </c>
    </row>
    <row r="113" spans="1:7" x14ac:dyDescent="0.25">
      <c r="A113" s="5" t="s">
        <v>153</v>
      </c>
      <c r="B113" s="2">
        <v>13980</v>
      </c>
      <c r="C113" s="2">
        <v>45110</v>
      </c>
      <c r="D113" s="2">
        <v>13980</v>
      </c>
      <c r="E113" s="2">
        <v>0</v>
      </c>
      <c r="F113" s="2">
        <v>45110</v>
      </c>
      <c r="G113" s="2">
        <v>0</v>
      </c>
    </row>
    <row r="114" spans="1:7" x14ac:dyDescent="0.25">
      <c r="A114" s="1" t="s">
        <v>154</v>
      </c>
      <c r="B114" s="2">
        <v>7130</v>
      </c>
      <c r="C114" s="2">
        <v>22990</v>
      </c>
      <c r="D114" s="2">
        <v>7130</v>
      </c>
      <c r="E114" s="2">
        <v>0</v>
      </c>
      <c r="F114" s="2">
        <v>22990</v>
      </c>
      <c r="G114" s="2">
        <v>0</v>
      </c>
    </row>
    <row r="115" spans="1:7" x14ac:dyDescent="0.25">
      <c r="A115" s="5" t="s">
        <v>154</v>
      </c>
      <c r="B115" s="2">
        <v>7130</v>
      </c>
      <c r="C115" s="2">
        <v>22990</v>
      </c>
      <c r="D115" s="2">
        <v>7130</v>
      </c>
      <c r="E115" s="2">
        <v>0</v>
      </c>
      <c r="F115" s="2">
        <v>22990</v>
      </c>
      <c r="G115" s="2">
        <v>0</v>
      </c>
    </row>
    <row r="116" spans="1:7" x14ac:dyDescent="0.25">
      <c r="A116" s="1" t="s">
        <v>155</v>
      </c>
      <c r="B116" s="2">
        <v>27990</v>
      </c>
      <c r="C116" s="2">
        <v>90280</v>
      </c>
      <c r="D116" s="2">
        <v>27990</v>
      </c>
      <c r="E116" s="2">
        <v>0</v>
      </c>
      <c r="F116" s="2">
        <v>90280</v>
      </c>
      <c r="G116" s="2">
        <v>0</v>
      </c>
    </row>
    <row r="117" spans="1:7" x14ac:dyDescent="0.25">
      <c r="A117" s="5" t="s">
        <v>155</v>
      </c>
      <c r="B117" s="2">
        <v>27990</v>
      </c>
      <c r="C117" s="2">
        <v>90280</v>
      </c>
      <c r="D117" s="2">
        <v>27990</v>
      </c>
      <c r="E117" s="2">
        <v>0</v>
      </c>
      <c r="F117" s="2">
        <v>90280</v>
      </c>
      <c r="G117" s="2">
        <v>0</v>
      </c>
    </row>
    <row r="118" spans="1:7" x14ac:dyDescent="0.25">
      <c r="A118" s="1" t="s">
        <v>156</v>
      </c>
      <c r="B118" s="2">
        <v>16950</v>
      </c>
      <c r="C118" s="2">
        <v>67240</v>
      </c>
      <c r="D118" s="2">
        <v>16950</v>
      </c>
      <c r="E118" s="2">
        <v>0</v>
      </c>
      <c r="F118" s="2">
        <v>67240</v>
      </c>
      <c r="G118" s="2">
        <v>0</v>
      </c>
    </row>
    <row r="119" spans="1:7" x14ac:dyDescent="0.25">
      <c r="A119" s="5" t="s">
        <v>156</v>
      </c>
      <c r="B119" s="2">
        <v>16950</v>
      </c>
      <c r="C119" s="2">
        <v>67240</v>
      </c>
      <c r="D119" s="2">
        <v>16950</v>
      </c>
      <c r="E119" s="2">
        <v>0</v>
      </c>
      <c r="F119" s="2">
        <v>67240</v>
      </c>
      <c r="G119" s="2">
        <v>0</v>
      </c>
    </row>
    <row r="120" spans="1:7" x14ac:dyDescent="0.25">
      <c r="A120" s="1" t="s">
        <v>158</v>
      </c>
      <c r="B120" s="2">
        <v>2450</v>
      </c>
      <c r="C120" s="2">
        <v>7900</v>
      </c>
      <c r="D120" s="2">
        <v>2450</v>
      </c>
      <c r="E120" s="2">
        <v>0</v>
      </c>
      <c r="F120" s="2">
        <v>7900</v>
      </c>
      <c r="G120" s="2">
        <v>0</v>
      </c>
    </row>
    <row r="121" spans="1:7" x14ac:dyDescent="0.25">
      <c r="A121" s="5" t="s">
        <v>158</v>
      </c>
      <c r="B121" s="2">
        <v>2450</v>
      </c>
      <c r="C121" s="2">
        <v>7900</v>
      </c>
      <c r="D121" s="2">
        <v>2450</v>
      </c>
      <c r="E121" s="2">
        <v>0</v>
      </c>
      <c r="F121" s="2">
        <v>7900</v>
      </c>
      <c r="G121" s="2">
        <v>0</v>
      </c>
    </row>
    <row r="122" spans="1:7" x14ac:dyDescent="0.25">
      <c r="A122" s="1" t="s">
        <v>159</v>
      </c>
      <c r="B122" s="2">
        <v>22790</v>
      </c>
      <c r="C122" s="2">
        <v>73480</v>
      </c>
      <c r="D122" s="2">
        <v>22790</v>
      </c>
      <c r="E122" s="2">
        <v>0</v>
      </c>
      <c r="F122" s="2">
        <v>73480</v>
      </c>
      <c r="G122" s="2">
        <v>0</v>
      </c>
    </row>
    <row r="123" spans="1:7" x14ac:dyDescent="0.25">
      <c r="A123" s="5" t="s">
        <v>159</v>
      </c>
      <c r="B123" s="2">
        <v>22790</v>
      </c>
      <c r="C123" s="2">
        <v>73480</v>
      </c>
      <c r="D123" s="2">
        <v>22790</v>
      </c>
      <c r="E123" s="2">
        <v>0</v>
      </c>
      <c r="F123" s="2">
        <v>73480</v>
      </c>
      <c r="G123" s="2">
        <v>0</v>
      </c>
    </row>
    <row r="124" spans="1:7" x14ac:dyDescent="0.25">
      <c r="A124" s="1" t="s">
        <v>160</v>
      </c>
      <c r="B124" s="2">
        <v>71970</v>
      </c>
      <c r="C124" s="2">
        <v>232350</v>
      </c>
      <c r="D124" s="2">
        <v>71970</v>
      </c>
      <c r="E124" s="2">
        <v>0</v>
      </c>
      <c r="F124" s="2">
        <v>232350</v>
      </c>
      <c r="G124" s="2">
        <v>0</v>
      </c>
    </row>
    <row r="125" spans="1:7" x14ac:dyDescent="0.25">
      <c r="A125" s="5" t="s">
        <v>160</v>
      </c>
      <c r="B125" s="2">
        <v>71970</v>
      </c>
      <c r="C125" s="2">
        <v>232350</v>
      </c>
      <c r="D125" s="2">
        <v>71970</v>
      </c>
      <c r="E125" s="2">
        <v>0</v>
      </c>
      <c r="F125" s="2">
        <v>232350</v>
      </c>
      <c r="G125" s="2">
        <v>0</v>
      </c>
    </row>
    <row r="126" spans="1:7" x14ac:dyDescent="0.25">
      <c r="A126" s="1" t="s">
        <v>161</v>
      </c>
      <c r="B126" s="2">
        <v>8200</v>
      </c>
      <c r="C126" s="2">
        <v>26440</v>
      </c>
      <c r="D126" s="2">
        <v>8200</v>
      </c>
      <c r="E126" s="2">
        <v>0</v>
      </c>
      <c r="F126" s="2">
        <v>26440</v>
      </c>
      <c r="G126" s="2">
        <v>0</v>
      </c>
    </row>
    <row r="127" spans="1:7" x14ac:dyDescent="0.25">
      <c r="A127" s="5" t="s">
        <v>161</v>
      </c>
      <c r="B127" s="2">
        <v>8200</v>
      </c>
      <c r="C127" s="2">
        <v>26440</v>
      </c>
      <c r="D127" s="2">
        <v>8200</v>
      </c>
      <c r="E127" s="2">
        <v>0</v>
      </c>
      <c r="F127" s="2">
        <v>26440</v>
      </c>
      <c r="G127" s="2">
        <v>0</v>
      </c>
    </row>
    <row r="128" spans="1:7" x14ac:dyDescent="0.25">
      <c r="A128" s="1" t="s">
        <v>162</v>
      </c>
      <c r="B128" s="2">
        <v>10640</v>
      </c>
      <c r="C128" s="2">
        <v>34300</v>
      </c>
      <c r="D128" s="2">
        <v>10640</v>
      </c>
      <c r="E128" s="2">
        <v>0</v>
      </c>
      <c r="F128" s="2">
        <v>34300</v>
      </c>
      <c r="G128" s="2">
        <v>0</v>
      </c>
    </row>
    <row r="129" spans="1:7" x14ac:dyDescent="0.25">
      <c r="A129" s="5" t="s">
        <v>162</v>
      </c>
      <c r="B129" s="2">
        <v>10640</v>
      </c>
      <c r="C129" s="2">
        <v>34300</v>
      </c>
      <c r="D129" s="2">
        <v>10640</v>
      </c>
      <c r="E129" s="2">
        <v>0</v>
      </c>
      <c r="F129" s="2">
        <v>34300</v>
      </c>
      <c r="G129" s="2">
        <v>0</v>
      </c>
    </row>
    <row r="130" spans="1:7" x14ac:dyDescent="0.25">
      <c r="A130" s="1" t="s">
        <v>163</v>
      </c>
      <c r="B130" s="2">
        <v>12950</v>
      </c>
      <c r="C130" s="2">
        <v>41780</v>
      </c>
      <c r="D130" s="2">
        <v>12950</v>
      </c>
      <c r="E130" s="2">
        <v>0</v>
      </c>
      <c r="F130" s="2">
        <v>41780</v>
      </c>
      <c r="G130" s="2">
        <v>0</v>
      </c>
    </row>
    <row r="131" spans="1:7" x14ac:dyDescent="0.25">
      <c r="A131" s="5" t="s">
        <v>163</v>
      </c>
      <c r="B131" s="2">
        <v>12950</v>
      </c>
      <c r="C131" s="2">
        <v>41780</v>
      </c>
      <c r="D131" s="2">
        <v>12950</v>
      </c>
      <c r="E131" s="2">
        <v>0</v>
      </c>
      <c r="F131" s="2">
        <v>41780</v>
      </c>
      <c r="G131" s="2">
        <v>0</v>
      </c>
    </row>
    <row r="132" spans="1:7" x14ac:dyDescent="0.25">
      <c r="A132" s="1" t="s">
        <v>164</v>
      </c>
      <c r="B132" s="2">
        <v>9030</v>
      </c>
      <c r="C132" s="2">
        <v>29140</v>
      </c>
      <c r="D132" s="2">
        <v>9030</v>
      </c>
      <c r="E132" s="2">
        <v>0</v>
      </c>
      <c r="F132" s="2">
        <v>29140</v>
      </c>
      <c r="G132" s="2">
        <v>0</v>
      </c>
    </row>
    <row r="133" spans="1:7" x14ac:dyDescent="0.25">
      <c r="A133" s="5" t="s">
        <v>164</v>
      </c>
      <c r="B133" s="2">
        <v>9030</v>
      </c>
      <c r="C133" s="2">
        <v>29140</v>
      </c>
      <c r="D133" s="2">
        <v>9030</v>
      </c>
      <c r="E133" s="2">
        <v>0</v>
      </c>
      <c r="F133" s="2">
        <v>29140</v>
      </c>
      <c r="G133" s="2">
        <v>0</v>
      </c>
    </row>
    <row r="134" spans="1:7" x14ac:dyDescent="0.25">
      <c r="A134" s="1" t="s">
        <v>165</v>
      </c>
      <c r="B134" s="2">
        <v>6100</v>
      </c>
      <c r="C134" s="2">
        <v>19670</v>
      </c>
      <c r="D134" s="2">
        <v>6100</v>
      </c>
      <c r="E134" s="2">
        <v>0</v>
      </c>
      <c r="F134" s="2">
        <v>19670</v>
      </c>
      <c r="G134" s="2">
        <v>0</v>
      </c>
    </row>
    <row r="135" spans="1:7" x14ac:dyDescent="0.25">
      <c r="A135" s="5" t="s">
        <v>165</v>
      </c>
      <c r="B135" s="2">
        <v>6100</v>
      </c>
      <c r="C135" s="2">
        <v>19670</v>
      </c>
      <c r="D135" s="2">
        <v>6100</v>
      </c>
      <c r="E135" s="2">
        <v>0</v>
      </c>
      <c r="F135" s="2">
        <v>19670</v>
      </c>
      <c r="G135" s="2">
        <v>0</v>
      </c>
    </row>
    <row r="136" spans="1:7" x14ac:dyDescent="0.25">
      <c r="A136" s="1" t="s">
        <v>166</v>
      </c>
      <c r="B136" s="2">
        <v>4100</v>
      </c>
      <c r="C136" s="2">
        <v>13230</v>
      </c>
      <c r="D136" s="2">
        <v>4100</v>
      </c>
      <c r="E136" s="2">
        <v>0</v>
      </c>
      <c r="F136" s="2">
        <v>13230</v>
      </c>
      <c r="G136" s="2">
        <v>0</v>
      </c>
    </row>
    <row r="137" spans="1:7" x14ac:dyDescent="0.25">
      <c r="A137" s="5" t="s">
        <v>166</v>
      </c>
      <c r="B137" s="2">
        <v>4100</v>
      </c>
      <c r="C137" s="2">
        <v>13230</v>
      </c>
      <c r="D137" s="2">
        <v>4100</v>
      </c>
      <c r="E137" s="2">
        <v>0</v>
      </c>
      <c r="F137" s="2">
        <v>13230</v>
      </c>
      <c r="G137" s="2">
        <v>0</v>
      </c>
    </row>
    <row r="138" spans="1:7" x14ac:dyDescent="0.25">
      <c r="A138" s="1" t="s">
        <v>167</v>
      </c>
      <c r="B138" s="2">
        <v>19210</v>
      </c>
      <c r="C138" s="2">
        <v>62340</v>
      </c>
      <c r="D138" s="2">
        <v>19210</v>
      </c>
      <c r="E138" s="2">
        <v>0</v>
      </c>
      <c r="F138" s="2">
        <v>62340</v>
      </c>
      <c r="G138" s="2">
        <v>0</v>
      </c>
    </row>
    <row r="139" spans="1:7" x14ac:dyDescent="0.25">
      <c r="A139" s="5" t="s">
        <v>167</v>
      </c>
      <c r="B139" s="2">
        <v>19210</v>
      </c>
      <c r="C139" s="2">
        <v>62340</v>
      </c>
      <c r="D139" s="2">
        <v>19210</v>
      </c>
      <c r="E139" s="2">
        <v>0</v>
      </c>
      <c r="F139" s="2">
        <v>62340</v>
      </c>
      <c r="G139" s="2">
        <v>0</v>
      </c>
    </row>
    <row r="140" spans="1:7" x14ac:dyDescent="0.25">
      <c r="A140" s="1" t="s">
        <v>168</v>
      </c>
      <c r="B140" s="2">
        <v>1080</v>
      </c>
      <c r="C140" s="2">
        <v>4340</v>
      </c>
      <c r="D140" s="2">
        <v>1080</v>
      </c>
      <c r="E140" s="2">
        <v>0</v>
      </c>
      <c r="F140" s="2">
        <v>4340</v>
      </c>
      <c r="G140" s="2">
        <v>0</v>
      </c>
    </row>
    <row r="141" spans="1:7" x14ac:dyDescent="0.25">
      <c r="A141" s="5" t="s">
        <v>168</v>
      </c>
      <c r="B141" s="2">
        <v>1080</v>
      </c>
      <c r="C141" s="2">
        <v>4340</v>
      </c>
      <c r="D141" s="2">
        <v>1080</v>
      </c>
      <c r="E141" s="2">
        <v>0</v>
      </c>
      <c r="F141" s="2">
        <v>4340</v>
      </c>
      <c r="G141" s="2">
        <v>0</v>
      </c>
    </row>
    <row r="142" spans="1:7" x14ac:dyDescent="0.25">
      <c r="A142" s="1" t="s">
        <v>169</v>
      </c>
      <c r="B142" s="2">
        <v>850</v>
      </c>
      <c r="C142" s="2">
        <v>3210</v>
      </c>
      <c r="D142" s="2">
        <v>850</v>
      </c>
      <c r="E142" s="2">
        <v>0</v>
      </c>
      <c r="F142" s="2">
        <v>3210</v>
      </c>
      <c r="G142" s="2">
        <v>0</v>
      </c>
    </row>
    <row r="143" spans="1:7" x14ac:dyDescent="0.25">
      <c r="A143" s="5" t="s">
        <v>169</v>
      </c>
      <c r="B143" s="2">
        <v>850</v>
      </c>
      <c r="C143" s="2">
        <v>3210</v>
      </c>
      <c r="D143" s="2">
        <v>850</v>
      </c>
      <c r="E143" s="2">
        <v>0</v>
      </c>
      <c r="F143" s="2">
        <v>3210</v>
      </c>
      <c r="G143" s="2">
        <v>0</v>
      </c>
    </row>
    <row r="144" spans="1:7" x14ac:dyDescent="0.25">
      <c r="A144" s="1" t="s">
        <v>170</v>
      </c>
      <c r="B144" s="2">
        <v>3500</v>
      </c>
      <c r="C144" s="2">
        <v>11280</v>
      </c>
      <c r="D144" s="2">
        <v>3500</v>
      </c>
      <c r="E144" s="2">
        <v>0</v>
      </c>
      <c r="F144" s="2">
        <v>11280</v>
      </c>
      <c r="G144" s="2">
        <v>0</v>
      </c>
    </row>
    <row r="145" spans="1:7" x14ac:dyDescent="0.25">
      <c r="A145" s="5" t="s">
        <v>170</v>
      </c>
      <c r="B145" s="2">
        <v>3500</v>
      </c>
      <c r="C145" s="2">
        <v>11280</v>
      </c>
      <c r="D145" s="2">
        <v>3500</v>
      </c>
      <c r="E145" s="2">
        <v>0</v>
      </c>
      <c r="F145" s="2">
        <v>11280</v>
      </c>
      <c r="G145" s="2">
        <v>0</v>
      </c>
    </row>
    <row r="146" spans="1:7" x14ac:dyDescent="0.25">
      <c r="A146" s="1" t="s">
        <v>171</v>
      </c>
      <c r="B146" s="2">
        <v>11190</v>
      </c>
      <c r="C146" s="2">
        <v>36100</v>
      </c>
      <c r="D146" s="2">
        <v>11190</v>
      </c>
      <c r="E146" s="2">
        <v>0</v>
      </c>
      <c r="F146" s="2">
        <v>36100</v>
      </c>
      <c r="G146" s="2">
        <v>0</v>
      </c>
    </row>
    <row r="147" spans="1:7" x14ac:dyDescent="0.25">
      <c r="A147" s="5" t="s">
        <v>171</v>
      </c>
      <c r="B147" s="2">
        <v>11190</v>
      </c>
      <c r="C147" s="2">
        <v>36100</v>
      </c>
      <c r="D147" s="2">
        <v>11190</v>
      </c>
      <c r="E147" s="2">
        <v>0</v>
      </c>
      <c r="F147" s="2">
        <v>36100</v>
      </c>
      <c r="G147" s="2">
        <v>0</v>
      </c>
    </row>
    <row r="148" spans="1:7" x14ac:dyDescent="0.25">
      <c r="A148" s="1" t="s">
        <v>172</v>
      </c>
      <c r="B148" s="2">
        <v>850</v>
      </c>
      <c r="C148" s="2">
        <v>4470</v>
      </c>
      <c r="D148" s="2">
        <v>850</v>
      </c>
      <c r="E148" s="2">
        <v>0</v>
      </c>
      <c r="F148" s="2">
        <v>4470</v>
      </c>
      <c r="G148" s="2">
        <v>0</v>
      </c>
    </row>
    <row r="149" spans="1:7" x14ac:dyDescent="0.25">
      <c r="A149" s="5" t="s">
        <v>173</v>
      </c>
      <c r="B149" s="2">
        <v>850</v>
      </c>
      <c r="C149" s="2">
        <v>4470</v>
      </c>
      <c r="D149" s="2">
        <v>850</v>
      </c>
      <c r="E149" s="2">
        <v>0</v>
      </c>
      <c r="F149" s="2">
        <v>4470</v>
      </c>
      <c r="G149" s="2">
        <v>0</v>
      </c>
    </row>
    <row r="150" spans="1:7" x14ac:dyDescent="0.25">
      <c r="A150" s="1" t="s">
        <v>174</v>
      </c>
      <c r="B150" s="2">
        <v>240490</v>
      </c>
      <c r="C150" s="2">
        <v>775820</v>
      </c>
      <c r="D150" s="2">
        <v>232710</v>
      </c>
      <c r="E150" s="2">
        <v>7780</v>
      </c>
      <c r="F150" s="2">
        <v>750700</v>
      </c>
      <c r="G150" s="2">
        <v>25120</v>
      </c>
    </row>
    <row r="151" spans="1:7" x14ac:dyDescent="0.25">
      <c r="A151" s="5" t="s">
        <v>175</v>
      </c>
      <c r="B151" s="2">
        <v>63130</v>
      </c>
      <c r="C151" s="2">
        <v>203640</v>
      </c>
      <c r="D151" s="2">
        <v>63130</v>
      </c>
      <c r="E151" s="2">
        <v>0</v>
      </c>
      <c r="F151" s="2">
        <v>203640</v>
      </c>
      <c r="G151" s="2">
        <v>0</v>
      </c>
    </row>
    <row r="152" spans="1:7" x14ac:dyDescent="0.25">
      <c r="A152" s="5" t="s">
        <v>176</v>
      </c>
      <c r="B152" s="2">
        <v>53800</v>
      </c>
      <c r="C152" s="2">
        <v>173550</v>
      </c>
      <c r="D152" s="2">
        <v>53800</v>
      </c>
      <c r="E152" s="2">
        <v>0</v>
      </c>
      <c r="F152" s="2">
        <v>173550</v>
      </c>
      <c r="G152" s="2">
        <v>0</v>
      </c>
    </row>
    <row r="153" spans="1:7" x14ac:dyDescent="0.25">
      <c r="A153" s="5" t="s">
        <v>177</v>
      </c>
      <c r="B153" s="2">
        <v>70010</v>
      </c>
      <c r="C153" s="2">
        <v>225860</v>
      </c>
      <c r="D153" s="2">
        <v>70010</v>
      </c>
      <c r="E153" s="2">
        <v>0</v>
      </c>
      <c r="F153" s="2">
        <v>225860</v>
      </c>
      <c r="G153" s="2">
        <v>0</v>
      </c>
    </row>
    <row r="154" spans="1:7" x14ac:dyDescent="0.25">
      <c r="A154" s="5" t="s">
        <v>178</v>
      </c>
      <c r="B154" s="2">
        <v>11700</v>
      </c>
      <c r="C154" s="2">
        <v>37750</v>
      </c>
      <c r="D154" s="2">
        <v>11700</v>
      </c>
      <c r="E154" s="2">
        <v>0</v>
      </c>
      <c r="F154" s="2">
        <v>37750</v>
      </c>
      <c r="G154" s="2">
        <v>0</v>
      </c>
    </row>
    <row r="155" spans="1:7" x14ac:dyDescent="0.25">
      <c r="A155" s="5" t="s">
        <v>179</v>
      </c>
      <c r="B155" s="2">
        <v>7780</v>
      </c>
      <c r="C155" s="2">
        <v>25120</v>
      </c>
      <c r="D155" s="2">
        <v>0</v>
      </c>
      <c r="E155" s="2">
        <v>7780</v>
      </c>
      <c r="F155" s="2">
        <v>0</v>
      </c>
      <c r="G155" s="2">
        <v>25120</v>
      </c>
    </row>
    <row r="156" spans="1:7" x14ac:dyDescent="0.25">
      <c r="A156" s="5" t="s">
        <v>180</v>
      </c>
      <c r="B156" s="2">
        <v>18760</v>
      </c>
      <c r="C156" s="2">
        <v>60520</v>
      </c>
      <c r="D156" s="2">
        <v>18760</v>
      </c>
      <c r="E156" s="2">
        <v>0</v>
      </c>
      <c r="F156" s="2">
        <v>60520</v>
      </c>
      <c r="G156" s="2">
        <v>0</v>
      </c>
    </row>
    <row r="157" spans="1:7" x14ac:dyDescent="0.25">
      <c r="A157" s="5" t="s">
        <v>181</v>
      </c>
      <c r="B157" s="2">
        <v>15310</v>
      </c>
      <c r="C157" s="2">
        <v>49380</v>
      </c>
      <c r="D157" s="2">
        <v>15310</v>
      </c>
      <c r="E157" s="2">
        <v>0</v>
      </c>
      <c r="F157" s="2">
        <v>49380</v>
      </c>
      <c r="G157" s="2">
        <v>0</v>
      </c>
    </row>
    <row r="158" spans="1:7" x14ac:dyDescent="0.25">
      <c r="A158" s="1" t="s">
        <v>182</v>
      </c>
      <c r="B158" s="2">
        <v>81980</v>
      </c>
      <c r="C158" s="2">
        <v>292900</v>
      </c>
      <c r="D158" s="2">
        <v>81980</v>
      </c>
      <c r="E158" s="2">
        <v>0</v>
      </c>
      <c r="F158" s="2">
        <v>292900</v>
      </c>
      <c r="G158" s="2">
        <v>0</v>
      </c>
    </row>
    <row r="159" spans="1:7" x14ac:dyDescent="0.25">
      <c r="A159" s="5" t="s">
        <v>182</v>
      </c>
      <c r="B159" s="2">
        <v>81980</v>
      </c>
      <c r="C159" s="2">
        <v>292900</v>
      </c>
      <c r="D159" s="2">
        <v>81980</v>
      </c>
      <c r="E159" s="2">
        <v>0</v>
      </c>
      <c r="F159" s="2">
        <v>292900</v>
      </c>
      <c r="G159" s="2">
        <v>0</v>
      </c>
    </row>
    <row r="160" spans="1:7" x14ac:dyDescent="0.25">
      <c r="A160" s="1" t="s">
        <v>183</v>
      </c>
      <c r="B160" s="2">
        <v>19670</v>
      </c>
      <c r="C160" s="2">
        <v>63460</v>
      </c>
      <c r="D160" s="2">
        <v>19670</v>
      </c>
      <c r="E160" s="2">
        <v>0</v>
      </c>
      <c r="F160" s="2">
        <v>63460</v>
      </c>
      <c r="G160" s="2">
        <v>0</v>
      </c>
    </row>
    <row r="161" spans="1:7" x14ac:dyDescent="0.25">
      <c r="A161" s="5" t="s">
        <v>184</v>
      </c>
      <c r="B161" s="2">
        <v>19670</v>
      </c>
      <c r="C161" s="2">
        <v>63460</v>
      </c>
      <c r="D161" s="2">
        <v>19670</v>
      </c>
      <c r="E161" s="2">
        <v>0</v>
      </c>
      <c r="F161" s="2">
        <v>63460</v>
      </c>
      <c r="G161" s="2">
        <v>0</v>
      </c>
    </row>
    <row r="162" spans="1:7" x14ac:dyDescent="0.25">
      <c r="A162" s="1" t="s">
        <v>185</v>
      </c>
      <c r="B162" s="2">
        <v>8190</v>
      </c>
      <c r="C162" s="2">
        <v>26420</v>
      </c>
      <c r="D162" s="2">
        <v>8190</v>
      </c>
      <c r="E162" s="2">
        <v>0</v>
      </c>
      <c r="F162" s="2">
        <v>26420</v>
      </c>
      <c r="G162" s="2">
        <v>0</v>
      </c>
    </row>
    <row r="163" spans="1:7" x14ac:dyDescent="0.25">
      <c r="A163" s="5" t="s">
        <v>185</v>
      </c>
      <c r="B163" s="2">
        <v>8190</v>
      </c>
      <c r="C163" s="2">
        <v>26420</v>
      </c>
      <c r="D163" s="2">
        <v>8190</v>
      </c>
      <c r="E163" s="2">
        <v>0</v>
      </c>
      <c r="F163" s="2">
        <v>26420</v>
      </c>
      <c r="G163" s="2">
        <v>0</v>
      </c>
    </row>
    <row r="164" spans="1:7" x14ac:dyDescent="0.25">
      <c r="A164" s="1" t="s">
        <v>186</v>
      </c>
      <c r="B164" s="2">
        <v>9150</v>
      </c>
      <c r="C164" s="2">
        <v>29520</v>
      </c>
      <c r="D164" s="2">
        <v>0</v>
      </c>
      <c r="E164" s="2">
        <v>9150</v>
      </c>
      <c r="F164" s="2">
        <v>0</v>
      </c>
      <c r="G164" s="2">
        <v>29520</v>
      </c>
    </row>
    <row r="165" spans="1:7" x14ac:dyDescent="0.25">
      <c r="A165" s="5" t="s">
        <v>186</v>
      </c>
      <c r="B165" s="2">
        <v>9150</v>
      </c>
      <c r="C165" s="2">
        <v>29520</v>
      </c>
      <c r="D165" s="2">
        <v>0</v>
      </c>
      <c r="E165" s="2">
        <v>9150</v>
      </c>
      <c r="F165" s="2">
        <v>0</v>
      </c>
      <c r="G165" s="2">
        <v>29520</v>
      </c>
    </row>
    <row r="166" spans="1:7" x14ac:dyDescent="0.25">
      <c r="A166" s="1" t="s">
        <v>187</v>
      </c>
      <c r="B166" s="2">
        <v>9300</v>
      </c>
      <c r="C166" s="2">
        <v>30000</v>
      </c>
      <c r="D166" s="2">
        <v>0</v>
      </c>
      <c r="E166" s="2">
        <v>9300</v>
      </c>
      <c r="F166" s="2">
        <v>0</v>
      </c>
      <c r="G166" s="2">
        <v>30000</v>
      </c>
    </row>
    <row r="167" spans="1:7" x14ac:dyDescent="0.25">
      <c r="A167" s="5" t="s">
        <v>187</v>
      </c>
      <c r="B167" s="2">
        <v>9300</v>
      </c>
      <c r="C167" s="2">
        <v>30000</v>
      </c>
      <c r="D167" s="2">
        <v>0</v>
      </c>
      <c r="E167" s="2">
        <v>9300</v>
      </c>
      <c r="F167" s="2">
        <v>0</v>
      </c>
      <c r="G167" s="2">
        <v>30000</v>
      </c>
    </row>
    <row r="168" spans="1:7" x14ac:dyDescent="0.25">
      <c r="A168" s="1" t="s">
        <v>2</v>
      </c>
      <c r="B168" s="2">
        <v>7725070</v>
      </c>
      <c r="C168" s="2">
        <v>26071490</v>
      </c>
      <c r="D168" s="2">
        <v>6453824</v>
      </c>
      <c r="E168" s="2">
        <v>1271246</v>
      </c>
      <c r="F168" s="2">
        <v>21436608</v>
      </c>
      <c r="G168" s="2">
        <v>4634882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11"/>
  <sheetViews>
    <sheetView workbookViewId="0">
      <selection activeCell="G4" sqref="G4:G10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20.28515625" customWidth="1"/>
    <col min="5" max="7" width="20.7109375" bestFit="1" customWidth="1"/>
  </cols>
  <sheetData>
    <row r="3" spans="1:8" s="11" customFormat="1" ht="60" x14ac:dyDescent="0.25">
      <c r="A3" s="10" t="s">
        <v>1</v>
      </c>
      <c r="B3" s="11" t="s">
        <v>32</v>
      </c>
      <c r="C3" s="11" t="s">
        <v>33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</row>
    <row r="4" spans="1:8" x14ac:dyDescent="0.25">
      <c r="A4" s="1" t="s">
        <v>44</v>
      </c>
      <c r="B4" s="2">
        <v>16010</v>
      </c>
      <c r="C4" s="2">
        <v>63660</v>
      </c>
      <c r="D4" s="2">
        <v>13210</v>
      </c>
      <c r="E4" s="2">
        <v>2800</v>
      </c>
      <c r="F4" s="2">
        <v>53780</v>
      </c>
      <c r="G4" s="2">
        <v>9880</v>
      </c>
      <c r="H4" s="2">
        <v>33</v>
      </c>
    </row>
    <row r="5" spans="1:8" x14ac:dyDescent="0.25">
      <c r="A5" s="1" t="s">
        <v>46</v>
      </c>
      <c r="B5" s="2">
        <v>106340</v>
      </c>
      <c r="C5" s="2">
        <v>374770</v>
      </c>
      <c r="D5" s="2">
        <v>90210</v>
      </c>
      <c r="E5" s="2">
        <v>16130</v>
      </c>
      <c r="F5" s="2">
        <v>310510</v>
      </c>
      <c r="G5" s="2">
        <v>64260</v>
      </c>
      <c r="H5" s="2">
        <v>40</v>
      </c>
    </row>
    <row r="6" spans="1:8" x14ac:dyDescent="0.25">
      <c r="A6" s="1" t="s">
        <v>47</v>
      </c>
      <c r="B6" s="2">
        <v>1736790</v>
      </c>
      <c r="C6" s="2">
        <v>5641380</v>
      </c>
      <c r="D6" s="2">
        <v>1351239</v>
      </c>
      <c r="E6" s="2">
        <v>385551</v>
      </c>
      <c r="F6" s="2">
        <v>4409539</v>
      </c>
      <c r="G6" s="2">
        <v>1231841</v>
      </c>
      <c r="H6" s="2">
        <v>145</v>
      </c>
    </row>
    <row r="7" spans="1:8" x14ac:dyDescent="0.25">
      <c r="A7" s="1" t="s">
        <v>63</v>
      </c>
      <c r="B7" s="2">
        <v>30820</v>
      </c>
      <c r="C7" s="2">
        <v>99460</v>
      </c>
      <c r="D7" s="2">
        <v>22590</v>
      </c>
      <c r="E7" s="2">
        <v>8230</v>
      </c>
      <c r="F7" s="2">
        <v>72910</v>
      </c>
      <c r="G7" s="2">
        <v>26550</v>
      </c>
      <c r="H7" s="2">
        <v>3</v>
      </c>
    </row>
    <row r="8" spans="1:8" x14ac:dyDescent="0.25">
      <c r="A8" s="1" t="s">
        <v>48</v>
      </c>
      <c r="B8" s="2">
        <v>1095450</v>
      </c>
      <c r="C8" s="2">
        <v>3848600</v>
      </c>
      <c r="D8" s="2">
        <v>831236</v>
      </c>
      <c r="E8" s="2">
        <v>264214</v>
      </c>
      <c r="F8" s="2">
        <v>2883832</v>
      </c>
      <c r="G8" s="2">
        <v>964768</v>
      </c>
      <c r="H8" s="2">
        <v>36</v>
      </c>
    </row>
    <row r="9" spans="1:8" x14ac:dyDescent="0.25">
      <c r="A9" s="1" t="s">
        <v>45</v>
      </c>
      <c r="B9" s="2">
        <v>4519620</v>
      </c>
      <c r="C9" s="2">
        <v>15396450</v>
      </c>
      <c r="D9" s="2">
        <v>3925299</v>
      </c>
      <c r="E9" s="2">
        <v>594321</v>
      </c>
      <c r="F9" s="2">
        <v>13058867</v>
      </c>
      <c r="G9" s="2">
        <v>2337583</v>
      </c>
      <c r="H9" s="2">
        <v>63</v>
      </c>
    </row>
    <row r="10" spans="1:8" x14ac:dyDescent="0.25">
      <c r="A10" s="1" t="s">
        <v>102</v>
      </c>
      <c r="B10" s="2">
        <v>220040</v>
      </c>
      <c r="C10" s="2">
        <v>647170</v>
      </c>
      <c r="D10" s="2">
        <v>220040</v>
      </c>
      <c r="E10" s="2">
        <v>0</v>
      </c>
      <c r="F10" s="2">
        <v>647170</v>
      </c>
      <c r="G10" s="2">
        <v>0</v>
      </c>
      <c r="H10" s="2">
        <v>1</v>
      </c>
    </row>
    <row r="11" spans="1:8" x14ac:dyDescent="0.25">
      <c r="A11" s="1" t="s">
        <v>2</v>
      </c>
      <c r="B11" s="2">
        <v>7725070</v>
      </c>
      <c r="C11" s="2">
        <v>26071490</v>
      </c>
      <c r="D11" s="2">
        <v>6453824</v>
      </c>
      <c r="E11" s="2">
        <v>1271246</v>
      </c>
      <c r="F11" s="2">
        <v>21436608</v>
      </c>
      <c r="G11" s="2">
        <v>4634882</v>
      </c>
      <c r="H11" s="2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11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s="11" customFormat="1" x14ac:dyDescent="0.25">
      <c r="A3" s="13" t="s">
        <v>1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</row>
    <row r="4" spans="1:14" x14ac:dyDescent="0.25">
      <c r="A4" s="1" t="s">
        <v>44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16010</v>
      </c>
    </row>
    <row r="5" spans="1:14" x14ac:dyDescent="0.25">
      <c r="A5" s="1" t="s">
        <v>46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106340</v>
      </c>
    </row>
    <row r="6" spans="1:14" x14ac:dyDescent="0.25">
      <c r="A6" s="1" t="s">
        <v>47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1736790</v>
      </c>
    </row>
    <row r="7" spans="1:14" x14ac:dyDescent="0.25">
      <c r="A7" s="1" t="s">
        <v>63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30820</v>
      </c>
    </row>
    <row r="8" spans="1:14" x14ac:dyDescent="0.25">
      <c r="A8" s="1" t="s">
        <v>48</v>
      </c>
      <c r="B8" s="2">
        <v>661500</v>
      </c>
      <c r="C8" s="2">
        <v>618000</v>
      </c>
      <c r="D8" s="2">
        <v>496120</v>
      </c>
      <c r="E8" s="2">
        <v>269490</v>
      </c>
      <c r="F8" s="2">
        <v>152010</v>
      </c>
      <c r="G8" s="2">
        <v>60310</v>
      </c>
      <c r="H8" s="2">
        <v>38560</v>
      </c>
      <c r="I8" s="2">
        <v>35150</v>
      </c>
      <c r="J8" s="2">
        <v>99430</v>
      </c>
      <c r="K8" s="2">
        <v>262820</v>
      </c>
      <c r="L8" s="2">
        <v>450900</v>
      </c>
      <c r="M8" s="2">
        <v>614270</v>
      </c>
      <c r="N8" s="2">
        <v>3788840</v>
      </c>
    </row>
    <row r="9" spans="1:14" x14ac:dyDescent="0.25">
      <c r="A9" s="1" t="s">
        <v>45</v>
      </c>
      <c r="B9" s="2">
        <v>2871560</v>
      </c>
      <c r="C9" s="2">
        <v>2483280</v>
      </c>
      <c r="D9" s="2">
        <v>1994360</v>
      </c>
      <c r="E9" s="2">
        <v>1112250</v>
      </c>
      <c r="F9" s="2">
        <v>450520</v>
      </c>
      <c r="G9" s="2">
        <v>257310</v>
      </c>
      <c r="H9" s="2">
        <v>121720</v>
      </c>
      <c r="I9" s="2">
        <v>119090</v>
      </c>
      <c r="J9" s="2">
        <v>543400</v>
      </c>
      <c r="K9" s="2">
        <v>923340</v>
      </c>
      <c r="L9" s="2">
        <v>1991830</v>
      </c>
      <c r="M9" s="2">
        <v>2527790</v>
      </c>
      <c r="N9" s="2">
        <v>15396450</v>
      </c>
    </row>
    <row r="10" spans="1:14" x14ac:dyDescent="0.25">
      <c r="A10" s="1" t="s">
        <v>102</v>
      </c>
      <c r="B10" s="2">
        <v>116490.00000000001</v>
      </c>
      <c r="C10" s="2">
        <v>103550</v>
      </c>
      <c r="D10" s="2">
        <v>77660</v>
      </c>
      <c r="E10" s="2">
        <v>38830</v>
      </c>
      <c r="F10" s="2">
        <v>12940</v>
      </c>
      <c r="G10" s="2">
        <v>6470</v>
      </c>
      <c r="H10" s="2">
        <v>0</v>
      </c>
      <c r="I10" s="2">
        <v>0</v>
      </c>
      <c r="J10" s="2">
        <v>25889.999999999996</v>
      </c>
      <c r="K10" s="2">
        <v>45300</v>
      </c>
      <c r="L10" s="2">
        <v>103550</v>
      </c>
      <c r="M10" s="2">
        <v>116490.00000000001</v>
      </c>
      <c r="N10" s="2">
        <v>647170</v>
      </c>
    </row>
    <row r="11" spans="1:14" x14ac:dyDescent="0.25">
      <c r="A11" s="1" t="s">
        <v>2</v>
      </c>
      <c r="B11" s="2">
        <v>3649550</v>
      </c>
      <c r="C11" s="2">
        <v>3204830</v>
      </c>
      <c r="D11" s="2">
        <v>2568140</v>
      </c>
      <c r="E11" s="2">
        <v>1420570</v>
      </c>
      <c r="F11" s="2">
        <v>615470</v>
      </c>
      <c r="G11" s="2">
        <v>324090</v>
      </c>
      <c r="H11" s="2">
        <v>160280</v>
      </c>
      <c r="I11" s="2">
        <v>154240</v>
      </c>
      <c r="J11" s="2">
        <v>668720</v>
      </c>
      <c r="K11" s="2">
        <v>1231460</v>
      </c>
      <c r="L11" s="2">
        <v>2546280</v>
      </c>
      <c r="M11" s="2">
        <v>3258550</v>
      </c>
      <c r="N11" s="2">
        <v>21722420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Q D A A B Q S w M E F A A C A A g A X Y e s V q 7 p e 0 6 k A A A A 9 g A A A B I A H A B D b 2 5 m a W c v U G F j a 2 F n Z S 5 4 b W w g o h g A K K A U A A A A A A A A A A A A A A A A A A A A A A A A A A A A h Y 9 N D o I w G E S v Q r q n P 0 i M I R 9 l 4 R Y S E h P j t i k V G 6 E Q W i x 3 c + G R v I I Y R d 2 5 n D d v M X O / 3 i C b 2 i a 4 q M H q z q S I Y Y o C Z W R X a V O n a H T H c I M y D q W Q Z 1 G r Y J a N T S Z b p e j k X J 8 Q 4 r 3 H f o W 7 o S Y R p Y w c i n w n T 6 o V 6 C P r / 3 K o j X X C S I U 4 7 F 9 j e I Q Z W + O Y x p g C W S A U 2 n y F a N 7 7 b H 8 g b M f G j Y P i f R O W O Z A l A n l / 4 A 9 Q S w M E F A A C A A g A X Y e s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H r F Y o i k e 4 D g A A A B E A A A A T A B w A R m 9 y b X V s Y X M v U 2 V j d G l v b j E u b S C i G A A o o B Q A A A A A A A A A A A A A A A A A A A A A A A A A A A A r T k 0 u y c z P U w i G 0 I b W A F B L A Q I t A B Q A A g A I A F 2 H r F a u 6 X t O p A A A A P Y A A A A S A A A A A A A A A A A A A A A A A A A A A A B D b 2 5 m a W c v U G F j a 2 F n Z S 5 4 b W x Q S w E C L Q A U A A I A C A B d h 6 x W D 8 r p q 6 Q A A A D p A A A A E w A A A A A A A A A A A A A A A A D w A A A A W 0 N v b n R l b n R f V H l w Z X N d L n h t b F B L A Q I t A B Q A A g A I A F 2 H r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r + t 9 q T n k q J G G B D c o 7 W x w A A A A A C A A A A A A A Q Z g A A A A E A A C A A A A B o S t v T w k f u t h D F I I J B G f n B O g r s a i x D k 8 s K e S O / m 5 s x / A A A A A A O g A A A A A I A A C A A A A B y v + g r K F e + E l + G t d P z 0 p A T 9 6 x Z d + x o N 1 9 Z H X e U r l u U 5 l A A A A C + m s P P f R f f 3 c f f 1 n T / s 2 z k o g b 8 z f z o R U J 8 / q b c H J a p Y b 8 t U J + A j 7 D a E C x L v U X 3 c o c N a i y 7 K Z R d 4 l U B g K S R p j K 5 f 9 H z g B v m I I u t D A h G / L D b n E A A A A A h 6 / 7 5 F f P w 9 b z / u P A b 9 q S Z 0 6 0 W 8 3 I F I P r L P s 6 / e b J w F b 1 a p n R J O r L s h f i m 3 F o P i s H s v W Y t G l t 6 9 7 L 1 w A q t 6 E 2 e < / D a t a M a s h u p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C57F00C8-770D-4CCB-95CD-32892F2C9C99}">
  <ds:schemaRefs/>
</ds:datastoreItem>
</file>

<file path=customXml/itemProps10.xml><?xml version="1.0" encoding="utf-8"?>
<ds:datastoreItem xmlns:ds="http://schemas.openxmlformats.org/officeDocument/2006/customXml" ds:itemID="{443A5F23-E373-432D-8150-541807DF3953}">
  <ds:schemaRefs/>
</ds:datastoreItem>
</file>

<file path=customXml/itemProps11.xml><?xml version="1.0" encoding="utf-8"?>
<ds:datastoreItem xmlns:ds="http://schemas.openxmlformats.org/officeDocument/2006/customXml" ds:itemID="{1663DE3B-3F19-487C-AEF5-980853E6C3F2}">
  <ds:schemaRefs/>
</ds:datastoreItem>
</file>

<file path=customXml/itemProps12.xml><?xml version="1.0" encoding="utf-8"?>
<ds:datastoreItem xmlns:ds="http://schemas.openxmlformats.org/officeDocument/2006/customXml" ds:itemID="{D012162A-EA11-4A2D-96A8-D6E06FFBD82C}">
  <ds:schemaRefs/>
</ds:datastoreItem>
</file>

<file path=customXml/itemProps13.xml><?xml version="1.0" encoding="utf-8"?>
<ds:datastoreItem xmlns:ds="http://schemas.openxmlformats.org/officeDocument/2006/customXml" ds:itemID="{BA84BFE4-279B-445D-A848-2B40DB1AEF16}">
  <ds:schemaRefs/>
</ds:datastoreItem>
</file>

<file path=customXml/itemProps14.xml><?xml version="1.0" encoding="utf-8"?>
<ds:datastoreItem xmlns:ds="http://schemas.openxmlformats.org/officeDocument/2006/customXml" ds:itemID="{BF54F679-E5BA-48B5-B306-3099A7A799AB}">
  <ds:schemaRefs/>
</ds:datastoreItem>
</file>

<file path=customXml/itemProps15.xml><?xml version="1.0" encoding="utf-8"?>
<ds:datastoreItem xmlns:ds="http://schemas.openxmlformats.org/officeDocument/2006/customXml" ds:itemID="{6E0C800C-286A-4DFA-AF21-60069A7F66CB}">
  <ds:schemaRefs/>
</ds:datastoreItem>
</file>

<file path=customXml/itemProps16.xml><?xml version="1.0" encoding="utf-8"?>
<ds:datastoreItem xmlns:ds="http://schemas.openxmlformats.org/officeDocument/2006/customXml" ds:itemID="{291FBBC0-25C5-4CAC-91E1-3500735661BC}">
  <ds:schemaRefs/>
</ds:datastoreItem>
</file>

<file path=customXml/itemProps17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0C896C6-A3B3-4718-9CDE-0370819542AE}">
  <ds:schemaRefs/>
</ds:datastoreItem>
</file>

<file path=customXml/itemProps3.xml><?xml version="1.0" encoding="utf-8"?>
<ds:datastoreItem xmlns:ds="http://schemas.openxmlformats.org/officeDocument/2006/customXml" ds:itemID="{0A604BBE-9599-45B4-A7AE-56BC4CC76868}">
  <ds:schemaRefs/>
</ds:datastoreItem>
</file>

<file path=customXml/itemProps4.xml><?xml version="1.0" encoding="utf-8"?>
<ds:datastoreItem xmlns:ds="http://schemas.openxmlformats.org/officeDocument/2006/customXml" ds:itemID="{80F2961F-0E4D-4121-8FFC-1871172D59F4}">
  <ds:schemaRefs/>
</ds:datastoreItem>
</file>

<file path=customXml/itemProps5.xml><?xml version="1.0" encoding="utf-8"?>
<ds:datastoreItem xmlns:ds="http://schemas.openxmlformats.org/officeDocument/2006/customXml" ds:itemID="{556A7B6D-1842-4A2D-9B3B-29316E90411B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1D1E3FF0-F103-4FA8-8335-17EEF2F6FFC7}">
  <ds:schemaRefs/>
</ds:datastoreItem>
</file>

<file path=customXml/itemProps8.xml><?xml version="1.0" encoding="utf-8"?>
<ds:datastoreItem xmlns:ds="http://schemas.openxmlformats.org/officeDocument/2006/customXml" ds:itemID="{7ED0CCDC-6E35-4EEE-9BB4-CF75554F635F}">
  <ds:schemaRefs/>
</ds:datastoreItem>
</file>

<file path=customXml/itemProps9.xml><?xml version="1.0" encoding="utf-8"?>
<ds:datastoreItem xmlns:ds="http://schemas.openxmlformats.org/officeDocument/2006/customXml" ds:itemID="{E1ACA870-E2DC-492F-AEB4-B28945669E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Michasia Rojczyk</cp:lastModifiedBy>
  <dcterms:created xsi:type="dcterms:W3CDTF">2021-05-26T13:11:47Z</dcterms:created>
  <dcterms:modified xsi:type="dcterms:W3CDTF">2023-11-08T20:13:58Z</dcterms:modified>
</cp:coreProperties>
</file>