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ZPB\Postępowania\Maciuba Ewelina\2023\65 D Kompleksowa dostawa paliwa gazowego, UE\3. SWZ + załączniki\"/>
    </mc:Choice>
  </mc:AlternateContent>
  <bookViews>
    <workbookView xWindow="0" yWindow="0" windowWidth="28050" windowHeight="11190"/>
  </bookViews>
  <sheets>
    <sheet name="  Załącznik nr 1a do SWZ" sheetId="14" r:id="rId1"/>
  </sheets>
  <definedNames>
    <definedName name="_xlnm.Print_Area" localSheetId="0">'  Załącznik nr 1a do SWZ'!$A$1:$K$70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4" l="1"/>
  <c r="J7" i="14"/>
  <c r="J61" i="14" l="1"/>
  <c r="J60" i="14"/>
  <c r="J56" i="14"/>
  <c r="J55" i="14"/>
  <c r="J52" i="14"/>
  <c r="J51" i="14"/>
  <c r="J50" i="14"/>
  <c r="J47" i="14"/>
  <c r="J46" i="14"/>
  <c r="J45" i="14"/>
  <c r="J44" i="14"/>
  <c r="J42" i="14"/>
  <c r="J41" i="14"/>
  <c r="J40" i="14"/>
  <c r="J39" i="14"/>
  <c r="J37" i="14"/>
  <c r="J36" i="14"/>
  <c r="J35" i="14"/>
  <c r="J34" i="14"/>
  <c r="J32" i="14"/>
  <c r="J31" i="14"/>
  <c r="J30" i="14"/>
  <c r="J29" i="14"/>
  <c r="J27" i="14"/>
  <c r="J26" i="14"/>
  <c r="J25" i="14"/>
  <c r="J24" i="14"/>
  <c r="J22" i="14"/>
  <c r="J23" i="14"/>
  <c r="J21" i="14"/>
  <c r="J20" i="14"/>
  <c r="J16" i="14"/>
  <c r="J19" i="14"/>
  <c r="J17" i="14"/>
  <c r="J18" i="14"/>
  <c r="J15" i="14"/>
  <c r="J13" i="14"/>
  <c r="J14" i="14"/>
  <c r="J12" i="14"/>
  <c r="J6" i="14"/>
  <c r="J11" i="14"/>
  <c r="J10" i="14"/>
  <c r="J9" i="14"/>
  <c r="J8" i="14"/>
  <c r="J57" i="14"/>
  <c r="J58" i="14"/>
  <c r="J59" i="14"/>
  <c r="J62" i="14"/>
  <c r="J63" i="14"/>
  <c r="E67" i="14" l="1"/>
  <c r="J38" i="14"/>
  <c r="J43" i="14"/>
  <c r="J48" i="14"/>
  <c r="J33" i="14"/>
  <c r="J53" i="14"/>
  <c r="J28" i="14"/>
  <c r="J64" i="14"/>
  <c r="J54" i="14"/>
  <c r="J49" i="14"/>
  <c r="E68" i="14" l="1"/>
  <c r="J67" i="14"/>
  <c r="J68" i="14" s="1"/>
  <c r="J69" i="14" s="1"/>
</calcChain>
</file>

<file path=xl/sharedStrings.xml><?xml version="1.0" encoding="utf-8"?>
<sst xmlns="http://schemas.openxmlformats.org/spreadsheetml/2006/main" count="175" uniqueCount="40">
  <si>
    <t>Razem brutto</t>
  </si>
  <si>
    <t>Wyszczególnienie</t>
  </si>
  <si>
    <t>Cena jednostkowa netto</t>
  </si>
  <si>
    <r>
      <rPr>
        <b/>
        <sz val="10"/>
        <rFont val="Arial"/>
        <family val="2"/>
        <charset val="238"/>
      </rPr>
      <t>Q</t>
    </r>
    <r>
      <rPr>
        <sz val="10"/>
        <rFont val="Arial"/>
        <family val="2"/>
        <charset val="238"/>
      </rPr>
      <t xml:space="preserve"> - przewidywane zużycie gazu w okresie obowiązywania umowy [kWh]
/ </t>
    </r>
    <r>
      <rPr>
        <b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 xml:space="preserve"> - liczba miesięcy obowiązywania umowy [m-c]
/ </t>
    </r>
    <r>
      <rPr>
        <b/>
        <sz val="10"/>
        <rFont val="Arial"/>
        <family val="2"/>
        <charset val="238"/>
      </rPr>
      <t>T</t>
    </r>
    <r>
      <rPr>
        <sz val="10"/>
        <rFont val="Arial"/>
        <family val="2"/>
        <charset val="238"/>
      </rPr>
      <t xml:space="preserve"> - liczba godzin w okresie obowiązywania umowy [h]</t>
    </r>
  </si>
  <si>
    <r>
      <rPr>
        <b/>
        <sz val="10"/>
        <rFont val="Arial"/>
        <family val="2"/>
        <charset val="238"/>
      </rPr>
      <t>M</t>
    </r>
    <r>
      <rPr>
        <sz val="10"/>
        <rFont val="Arial"/>
        <family val="2"/>
        <charset val="238"/>
      </rPr>
      <t xml:space="preserve"> - moc umowna [kWh/h]</t>
    </r>
  </si>
  <si>
    <t>Wartość netto [zł]</t>
  </si>
  <si>
    <t>A</t>
  </si>
  <si>
    <t>B</t>
  </si>
  <si>
    <t>C</t>
  </si>
  <si>
    <t>E</t>
  </si>
  <si>
    <t>F</t>
  </si>
  <si>
    <t>G</t>
  </si>
  <si>
    <r>
      <rPr>
        <b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- cena za paliwo gazowe</t>
    </r>
  </si>
  <si>
    <t>bez akcyzy, z zerową stawką akcyzy lub uwzględniająca zwolnienia od akcyzy</t>
  </si>
  <si>
    <t>gr/kWh</t>
  </si>
  <si>
    <t>przeznaczone do celów opałowych (z akcyzą)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</si>
  <si>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- stawka opłaty abonamentowej</t>
    </r>
  </si>
  <si>
    <t>zł/m-c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</si>
  <si>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zd</t>
    </r>
    <r>
      <rPr>
        <sz val="10"/>
        <rFont val="Arial"/>
        <family val="2"/>
        <charset val="238"/>
      </rPr>
      <t xml:space="preserve"> - stawka opłaty zmiennej - dystrybucja</t>
    </r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</si>
  <si>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sdd</t>
    </r>
    <r>
      <rPr>
        <sz val="10"/>
        <rFont val="Arial"/>
        <family val="2"/>
        <charset val="238"/>
      </rPr>
      <t xml:space="preserve"> - stawka opłaty stałej - dystrybucja</t>
    </r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</si>
  <si>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</t>
    </r>
    <r>
      <rPr>
        <sz val="10"/>
        <rFont val="Arial"/>
        <family val="2"/>
        <charset val="238"/>
      </rPr>
      <t xml:space="preserve"> - stawka opłaty stałej - dystrybucja</t>
    </r>
  </si>
  <si>
    <t>gr/(kWh/h)za h</t>
  </si>
  <si>
    <t>Razem netto:</t>
  </si>
  <si>
    <t>podatek VAT 23%</t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</si>
  <si>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BW-1.1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</si>
  <si>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BW-2.1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</si>
  <si>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BW-3.6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</si>
  <si>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BW-4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</si>
  <si>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BW-5.1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</si>
  <si>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BW-6.1</t>
    </r>
  </si>
  <si>
    <t>Liczba PPG</t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</si>
  <si>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>podlegające</t>
    </r>
    <r>
      <rPr>
        <sz val="11"/>
        <color theme="1"/>
        <rFont val="Calibri"/>
        <family val="2"/>
        <charset val="238"/>
        <scheme val="minor"/>
      </rPr>
      <t xml:space="preserve"> ochronie taryfowej 100% lub częściowo</t>
    </r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</si>
  <si>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>niepodlegające</t>
    </r>
    <r>
      <rPr>
        <sz val="11"/>
        <color theme="1"/>
        <rFont val="Calibri"/>
        <family val="2"/>
        <charset val="238"/>
        <scheme val="minor"/>
      </rPr>
      <t xml:space="preserve"> ochronie taryfowej w 100% lub częciowo</t>
    </r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</si>
  <si>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 xml:space="preserve">podlegające </t>
    </r>
    <r>
      <rPr>
        <sz val="11"/>
        <color theme="1"/>
        <rFont val="Calibri"/>
        <family val="2"/>
        <charset val="238"/>
        <scheme val="minor"/>
      </rPr>
      <t>ochronie taryfowej 100% lub częściowo</t>
    </r>
  </si>
  <si>
    <r>
      <t>PPG -</t>
    </r>
    <r>
      <rPr>
        <b/>
        <sz val="11"/>
        <color theme="1"/>
        <rFont val="Calibri"/>
        <family val="2"/>
        <charset val="238"/>
        <scheme val="minor"/>
      </rPr>
      <t xml:space="preserve"> podlegające </t>
    </r>
    <r>
      <rPr>
        <sz val="11"/>
        <color theme="1"/>
        <rFont val="Calibri"/>
        <family val="2"/>
        <charset val="238"/>
        <scheme val="minor"/>
      </rPr>
      <t>ochronie taryfowej 100% lub częściowo</t>
    </r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</si>
  <si>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 xml:space="preserve">niepodlegające </t>
    </r>
    <r>
      <rPr>
        <sz val="11"/>
        <color theme="1"/>
        <rFont val="Calibri"/>
        <family val="2"/>
        <charset val="238"/>
        <scheme val="minor"/>
      </rPr>
      <t>ochronie taryfowej w 100% lub częciowo</t>
    </r>
  </si>
  <si>
    <t>dostawy</t>
  </si>
  <si>
    <t>usługi</t>
  </si>
  <si>
    <t>Załącznik nr 1a do SWZ - Formularz cenowy część I (2024 r.)</t>
  </si>
  <si>
    <t>Dokument należy podpisać kwalifikowanym podpisem elektronicznym.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</si>
</sst>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zł&quot;;\-#,##0.00\ &quot;zł&quot;"/>
    <numFmt numFmtId="164" formatCode="_-* #,##0.000\ _z_ł_-;\-* #,##0.000\ _z_ł_-;_-* \-???\ _z_ł_-;_-@_-"/>
    <numFmt numFmtId="165" formatCode="#,##0.00&quot; kWh&quot;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0&quot; m-c&quot;"/>
    <numFmt numFmtId="169" formatCode="0&quot; h&quot;"/>
    <numFmt numFmtId="170" formatCode="_-* #,##0\ _z_ł_-;\-* #,##0\ _z_ł_-;_-* &quot;- &quot;_z_ł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8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2"/>
      <color theme="1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164" fontId="6" fillId="3" borderId="5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5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vertical="center"/>
    </xf>
    <xf numFmtId="0" fontId="5" fillId="0" borderId="2" xfId="0" applyFont="1" applyBorder="1" applyAlignment="1">
      <alignment vertical="top" wrapText="1"/>
    </xf>
    <xf numFmtId="164" fontId="4" fillId="3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167" fontId="6" fillId="3" borderId="7" xfId="0" applyNumberFormat="1" applyFont="1" applyFill="1" applyBorder="1" applyAlignment="1">
      <alignment vertical="center"/>
    </xf>
    <xf numFmtId="168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6" fillId="3" borderId="7" xfId="0" applyNumberFormat="1" applyFont="1" applyFill="1" applyBorder="1" applyAlignment="1">
      <alignment vertical="center"/>
    </xf>
    <xf numFmtId="169" fontId="0" fillId="0" borderId="2" xfId="0" applyNumberFormat="1" applyBorder="1" applyAlignment="1">
      <alignment horizontal="center" vertical="center"/>
    </xf>
    <xf numFmtId="170" fontId="7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4" fontId="0" fillId="0" borderId="0" xfId="0" applyNumberFormat="1"/>
    <xf numFmtId="0" fontId="9" fillId="0" borderId="0" xfId="0" applyFont="1"/>
    <xf numFmtId="4" fontId="7" fillId="2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8" xfId="0" applyBorder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vertical="center"/>
    </xf>
    <xf numFmtId="164" fontId="6" fillId="5" borderId="7" xfId="0" applyNumberFormat="1" applyFont="1" applyFill="1" applyBorder="1" applyAlignment="1">
      <alignment vertical="center"/>
    </xf>
    <xf numFmtId="4" fontId="11" fillId="0" borderId="0" xfId="0" applyNumberFormat="1" applyFont="1"/>
    <xf numFmtId="0" fontId="11" fillId="0" borderId="0" xfId="0" applyFont="1"/>
    <xf numFmtId="7" fontId="11" fillId="0" borderId="0" xfId="0" applyNumberFormat="1" applyFont="1"/>
    <xf numFmtId="0" fontId="12" fillId="0" borderId="0" xfId="0" applyFont="1" applyAlignment="1">
      <alignment horizontal="left" vertical="center" indent="5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BreakPreview" topLeftCell="A58" zoomScale="77" zoomScaleNormal="77" zoomScaleSheetLayoutView="77" workbookViewId="0">
      <selection activeCell="G71" sqref="G71"/>
    </sheetView>
  </sheetViews>
  <sheetFormatPr defaultColWidth="21.5703125" defaultRowHeight="33" customHeight="1" x14ac:dyDescent="0.25"/>
  <cols>
    <col min="2" max="2" width="21.7109375" customWidth="1"/>
    <col min="3" max="3" width="16.42578125" bestFit="1" customWidth="1"/>
    <col min="4" max="4" width="21.42578125" customWidth="1"/>
    <col min="6" max="6" width="14.5703125" bestFit="1" customWidth="1"/>
    <col min="7" max="7" width="21.5703125" bestFit="1" customWidth="1"/>
    <col min="8" max="8" width="15.42578125" bestFit="1" customWidth="1"/>
    <col min="9" max="9" width="10" bestFit="1" customWidth="1"/>
    <col min="10" max="10" width="18.28515625" customWidth="1"/>
  </cols>
  <sheetData>
    <row r="1" spans="1:10" ht="33" customHeight="1" x14ac:dyDescent="0.25">
      <c r="B1" s="57" t="s">
        <v>38</v>
      </c>
      <c r="C1" s="1"/>
      <c r="D1" s="1"/>
    </row>
    <row r="2" spans="1:10" ht="24.75" customHeight="1" x14ac:dyDescent="0.25">
      <c r="C2" s="29"/>
      <c r="D2" s="1"/>
      <c r="E2" s="1"/>
    </row>
    <row r="3" spans="1:10" ht="127.5" x14ac:dyDescent="0.25">
      <c r="A3" s="39"/>
      <c r="B3" s="40" t="s">
        <v>1</v>
      </c>
      <c r="C3" s="40"/>
      <c r="D3" s="41"/>
      <c r="E3" s="62" t="s">
        <v>2</v>
      </c>
      <c r="F3" s="63"/>
      <c r="G3" s="2" t="s">
        <v>3</v>
      </c>
      <c r="H3" s="2" t="s">
        <v>4</v>
      </c>
      <c r="I3" s="33" t="s">
        <v>30</v>
      </c>
      <c r="J3" s="33" t="s">
        <v>5</v>
      </c>
    </row>
    <row r="4" spans="1:10" ht="33" customHeight="1" thickBot="1" x14ac:dyDescent="0.3">
      <c r="A4" s="42"/>
      <c r="B4" s="43" t="s">
        <v>6</v>
      </c>
      <c r="C4" s="43"/>
      <c r="D4" s="44"/>
      <c r="E4" s="64" t="s">
        <v>7</v>
      </c>
      <c r="F4" s="65"/>
      <c r="G4" s="3" t="s">
        <v>8</v>
      </c>
      <c r="H4" s="3" t="s">
        <v>9</v>
      </c>
      <c r="I4" s="3" t="s">
        <v>10</v>
      </c>
      <c r="J4" s="3" t="s">
        <v>11</v>
      </c>
    </row>
    <row r="5" spans="1:10" ht="53.25" customHeight="1" thickTop="1" x14ac:dyDescent="0.25">
      <c r="A5" s="72" t="s">
        <v>31</v>
      </c>
      <c r="B5" s="70" t="s">
        <v>24</v>
      </c>
      <c r="C5" s="66" t="s">
        <v>12</v>
      </c>
      <c r="D5" s="4" t="s">
        <v>13</v>
      </c>
      <c r="E5" s="5"/>
      <c r="F5" s="6" t="s">
        <v>14</v>
      </c>
      <c r="G5" s="7">
        <v>183600</v>
      </c>
      <c r="H5" s="8"/>
      <c r="I5" s="9"/>
      <c r="J5" s="10">
        <f>ROUND(E5*G5/100,2)</f>
        <v>0</v>
      </c>
    </row>
    <row r="6" spans="1:10" ht="33" customHeight="1" x14ac:dyDescent="0.25">
      <c r="A6" s="68"/>
      <c r="B6" s="69"/>
      <c r="C6" s="61"/>
      <c r="D6" s="11" t="s">
        <v>15</v>
      </c>
      <c r="E6" s="12"/>
      <c r="F6" s="13" t="s">
        <v>14</v>
      </c>
      <c r="G6" s="7">
        <v>0</v>
      </c>
      <c r="H6" s="28"/>
      <c r="I6" s="15"/>
      <c r="J6" s="16">
        <f>ROUND(E6*G6/100,2)</f>
        <v>0</v>
      </c>
    </row>
    <row r="7" spans="1:10" ht="33" customHeight="1" x14ac:dyDescent="0.25">
      <c r="A7" s="68"/>
      <c r="B7" s="69"/>
      <c r="C7" s="58" t="s">
        <v>16</v>
      </c>
      <c r="D7" s="59"/>
      <c r="E7" s="17"/>
      <c r="F7" s="13" t="s">
        <v>17</v>
      </c>
      <c r="G7" s="18">
        <v>12</v>
      </c>
      <c r="H7" s="14"/>
      <c r="I7" s="19">
        <v>35</v>
      </c>
      <c r="J7" s="16">
        <f>ROUND(E7*G7*I7,2)</f>
        <v>0</v>
      </c>
    </row>
    <row r="8" spans="1:10" ht="33" customHeight="1" x14ac:dyDescent="0.25">
      <c r="A8" s="68"/>
      <c r="B8" s="69"/>
      <c r="C8" s="58" t="s">
        <v>18</v>
      </c>
      <c r="D8" s="59"/>
      <c r="E8" s="20"/>
      <c r="F8" s="13" t="s">
        <v>14</v>
      </c>
      <c r="G8" s="7">
        <v>183600</v>
      </c>
      <c r="H8" s="14"/>
      <c r="I8" s="15"/>
      <c r="J8" s="16">
        <f>ROUND(E8*G8/100,2)</f>
        <v>0</v>
      </c>
    </row>
    <row r="9" spans="1:10" ht="33" customHeight="1" thickBot="1" x14ac:dyDescent="0.3">
      <c r="A9" s="68"/>
      <c r="B9" s="69"/>
      <c r="C9" s="58" t="s">
        <v>19</v>
      </c>
      <c r="D9" s="59"/>
      <c r="E9" s="17"/>
      <c r="F9" s="13" t="s">
        <v>17</v>
      </c>
      <c r="G9" s="18">
        <v>12</v>
      </c>
      <c r="H9" s="14"/>
      <c r="I9" s="19">
        <v>35</v>
      </c>
      <c r="J9" s="16">
        <f>ROUND(E9*G9*I9,2)</f>
        <v>0</v>
      </c>
    </row>
    <row r="10" spans="1:10" ht="45" customHeight="1" thickTop="1" x14ac:dyDescent="0.25">
      <c r="A10" s="71" t="s">
        <v>32</v>
      </c>
      <c r="B10" s="69" t="s">
        <v>24</v>
      </c>
      <c r="C10" s="60" t="s">
        <v>12</v>
      </c>
      <c r="D10" s="4" t="s">
        <v>13</v>
      </c>
      <c r="E10" s="5"/>
      <c r="F10" s="6" t="s">
        <v>14</v>
      </c>
      <c r="G10" s="7">
        <v>2640</v>
      </c>
      <c r="H10" s="8"/>
      <c r="I10" s="9"/>
      <c r="J10" s="10">
        <f>ROUND(E10*G10/100,2)</f>
        <v>0</v>
      </c>
    </row>
    <row r="11" spans="1:10" ht="33" customHeight="1" x14ac:dyDescent="0.25">
      <c r="A11" s="71"/>
      <c r="B11" s="69"/>
      <c r="C11" s="61"/>
      <c r="D11" s="11" t="s">
        <v>15</v>
      </c>
      <c r="E11" s="12"/>
      <c r="F11" s="13" t="s">
        <v>14</v>
      </c>
      <c r="G11" s="7">
        <v>0</v>
      </c>
      <c r="H11" s="28"/>
      <c r="I11" s="15"/>
      <c r="J11" s="16">
        <f>ROUND(E11*G11/100,2)</f>
        <v>0</v>
      </c>
    </row>
    <row r="12" spans="1:10" ht="33" customHeight="1" x14ac:dyDescent="0.25">
      <c r="A12" s="71"/>
      <c r="B12" s="69"/>
      <c r="C12" s="58" t="s">
        <v>16</v>
      </c>
      <c r="D12" s="59"/>
      <c r="E12" s="17"/>
      <c r="F12" s="13" t="s">
        <v>17</v>
      </c>
      <c r="G12" s="18">
        <v>12</v>
      </c>
      <c r="H12" s="14"/>
      <c r="I12" s="19">
        <v>1</v>
      </c>
      <c r="J12" s="16">
        <f>ROUND(E12*G12*I12,2)</f>
        <v>0</v>
      </c>
    </row>
    <row r="13" spans="1:10" ht="33" customHeight="1" x14ac:dyDescent="0.25">
      <c r="A13" s="71"/>
      <c r="B13" s="69"/>
      <c r="C13" s="58" t="s">
        <v>18</v>
      </c>
      <c r="D13" s="59"/>
      <c r="E13" s="20"/>
      <c r="F13" s="13" t="s">
        <v>14</v>
      </c>
      <c r="G13" s="7">
        <v>2640</v>
      </c>
      <c r="H13" s="14"/>
      <c r="I13" s="15"/>
      <c r="J13" s="16">
        <f>ROUND(E13*G13/100,2)</f>
        <v>0</v>
      </c>
    </row>
    <row r="14" spans="1:10" ht="33" customHeight="1" x14ac:dyDescent="0.25">
      <c r="A14" s="71"/>
      <c r="B14" s="69"/>
      <c r="C14" s="58" t="s">
        <v>19</v>
      </c>
      <c r="D14" s="59"/>
      <c r="E14" s="17"/>
      <c r="F14" s="13" t="s">
        <v>17</v>
      </c>
      <c r="G14" s="18">
        <v>12</v>
      </c>
      <c r="H14" s="14"/>
      <c r="I14" s="19">
        <v>1</v>
      </c>
      <c r="J14" s="16">
        <f>ROUND(E14*G14*I14,2)</f>
        <v>0</v>
      </c>
    </row>
    <row r="15" spans="1:10" ht="45" x14ac:dyDescent="0.25">
      <c r="A15" s="68" t="s">
        <v>33</v>
      </c>
      <c r="B15" s="69" t="s">
        <v>25</v>
      </c>
      <c r="C15" s="67" t="s">
        <v>12</v>
      </c>
      <c r="D15" s="11" t="s">
        <v>13</v>
      </c>
      <c r="E15" s="5"/>
      <c r="F15" s="6" t="s">
        <v>14</v>
      </c>
      <c r="G15" s="7">
        <v>1066870</v>
      </c>
      <c r="H15" s="8"/>
      <c r="I15" s="9"/>
      <c r="J15" s="10">
        <f>ROUND(E15*G15/100,2)</f>
        <v>0</v>
      </c>
    </row>
    <row r="16" spans="1:10" ht="33" customHeight="1" x14ac:dyDescent="0.25">
      <c r="A16" s="68"/>
      <c r="B16" s="69"/>
      <c r="C16" s="61"/>
      <c r="D16" s="11" t="s">
        <v>15</v>
      </c>
      <c r="E16" s="12"/>
      <c r="F16" s="13" t="s">
        <v>14</v>
      </c>
      <c r="G16" s="7">
        <v>0</v>
      </c>
      <c r="H16" s="14"/>
      <c r="I16" s="15"/>
      <c r="J16" s="16">
        <f>ROUND(E16*G16/100,2)</f>
        <v>0</v>
      </c>
    </row>
    <row r="17" spans="1:10" ht="33" customHeight="1" x14ac:dyDescent="0.25">
      <c r="A17" s="68"/>
      <c r="B17" s="69"/>
      <c r="C17" s="58" t="s">
        <v>16</v>
      </c>
      <c r="D17" s="59"/>
      <c r="E17" s="17"/>
      <c r="F17" s="13" t="s">
        <v>17</v>
      </c>
      <c r="G17" s="18">
        <v>12</v>
      </c>
      <c r="H17" s="14"/>
      <c r="I17" s="19">
        <v>92</v>
      </c>
      <c r="J17" s="16">
        <f>ROUND(E17*G17*I17,2)</f>
        <v>0</v>
      </c>
    </row>
    <row r="18" spans="1:10" ht="33" customHeight="1" x14ac:dyDescent="0.25">
      <c r="A18" s="68"/>
      <c r="B18" s="69"/>
      <c r="C18" s="58" t="s">
        <v>18</v>
      </c>
      <c r="D18" s="59"/>
      <c r="E18" s="20"/>
      <c r="F18" s="13" t="s">
        <v>14</v>
      </c>
      <c r="G18" s="7">
        <v>1066870</v>
      </c>
      <c r="H18" s="14"/>
      <c r="I18" s="15"/>
      <c r="J18" s="16">
        <f>ROUND(E18*G18/100,2)</f>
        <v>0</v>
      </c>
    </row>
    <row r="19" spans="1:10" ht="33" customHeight="1" x14ac:dyDescent="0.25">
      <c r="A19" s="68"/>
      <c r="B19" s="69"/>
      <c r="C19" s="58" t="s">
        <v>19</v>
      </c>
      <c r="D19" s="59"/>
      <c r="E19" s="17"/>
      <c r="F19" s="13" t="s">
        <v>17</v>
      </c>
      <c r="G19" s="18">
        <v>12</v>
      </c>
      <c r="H19" s="14"/>
      <c r="I19" s="19">
        <v>92</v>
      </c>
      <c r="J19" s="16">
        <f>ROUND(E19*G19*I19,2)</f>
        <v>0</v>
      </c>
    </row>
    <row r="20" spans="1:10" ht="45" x14ac:dyDescent="0.25">
      <c r="A20" s="71" t="s">
        <v>32</v>
      </c>
      <c r="B20" s="69" t="s">
        <v>25</v>
      </c>
      <c r="C20" s="67" t="s">
        <v>12</v>
      </c>
      <c r="D20" s="11" t="s">
        <v>13</v>
      </c>
      <c r="E20" s="5"/>
      <c r="F20" s="6" t="s">
        <v>14</v>
      </c>
      <c r="G20" s="7">
        <v>34992</v>
      </c>
      <c r="H20" s="8"/>
      <c r="I20" s="9"/>
      <c r="J20" s="10">
        <f>ROUND(E20*G20/100,2)</f>
        <v>0</v>
      </c>
    </row>
    <row r="21" spans="1:10" ht="33" customHeight="1" x14ac:dyDescent="0.25">
      <c r="A21" s="71"/>
      <c r="B21" s="69"/>
      <c r="C21" s="61"/>
      <c r="D21" s="11" t="s">
        <v>15</v>
      </c>
      <c r="E21" s="12"/>
      <c r="F21" s="13" t="s">
        <v>14</v>
      </c>
      <c r="G21" s="7">
        <v>0</v>
      </c>
      <c r="H21" s="14"/>
      <c r="I21" s="15"/>
      <c r="J21" s="16">
        <f>ROUND(E21*G21/100,2)</f>
        <v>0</v>
      </c>
    </row>
    <row r="22" spans="1:10" ht="33" customHeight="1" x14ac:dyDescent="0.25">
      <c r="A22" s="71"/>
      <c r="B22" s="69"/>
      <c r="C22" s="58" t="s">
        <v>16</v>
      </c>
      <c r="D22" s="59"/>
      <c r="E22" s="17"/>
      <c r="F22" s="13" t="s">
        <v>17</v>
      </c>
      <c r="G22" s="18">
        <v>12</v>
      </c>
      <c r="H22" s="14"/>
      <c r="I22" s="19">
        <v>3</v>
      </c>
      <c r="J22" s="16">
        <f>ROUND(E22*G22*I22,2)</f>
        <v>0</v>
      </c>
    </row>
    <row r="23" spans="1:10" ht="33" customHeight="1" x14ac:dyDescent="0.25">
      <c r="A23" s="71"/>
      <c r="B23" s="69"/>
      <c r="C23" s="58" t="s">
        <v>18</v>
      </c>
      <c r="D23" s="59"/>
      <c r="E23" s="20"/>
      <c r="F23" s="13" t="s">
        <v>14</v>
      </c>
      <c r="G23" s="7">
        <v>34992</v>
      </c>
      <c r="H23" s="14"/>
      <c r="I23" s="15"/>
      <c r="J23" s="16">
        <f>ROUND(E23*G23/100,2)</f>
        <v>0</v>
      </c>
    </row>
    <row r="24" spans="1:10" ht="33" customHeight="1" x14ac:dyDescent="0.25">
      <c r="A24" s="71"/>
      <c r="B24" s="69"/>
      <c r="C24" s="58" t="s">
        <v>19</v>
      </c>
      <c r="D24" s="59"/>
      <c r="E24" s="17"/>
      <c r="F24" s="13" t="s">
        <v>17</v>
      </c>
      <c r="G24" s="18">
        <v>12</v>
      </c>
      <c r="H24" s="14"/>
      <c r="I24" s="19">
        <v>3</v>
      </c>
      <c r="J24" s="16">
        <f>ROUND(E24*G24*I24,2)</f>
        <v>0</v>
      </c>
    </row>
    <row r="25" spans="1:10" ht="39.75" customHeight="1" x14ac:dyDescent="0.25">
      <c r="A25" s="68" t="s">
        <v>34</v>
      </c>
      <c r="B25" s="38" t="s">
        <v>26</v>
      </c>
      <c r="C25" s="35" t="s">
        <v>12</v>
      </c>
      <c r="D25" s="4" t="s">
        <v>13</v>
      </c>
      <c r="E25" s="5"/>
      <c r="F25" s="6" t="s">
        <v>14</v>
      </c>
      <c r="G25" s="7">
        <v>5195261.6500000004</v>
      </c>
      <c r="H25" s="8"/>
      <c r="I25" s="9"/>
      <c r="J25" s="10">
        <f>ROUND(E25*G25/100,2)</f>
        <v>0</v>
      </c>
    </row>
    <row r="26" spans="1:10" ht="33" customHeight="1" x14ac:dyDescent="0.25">
      <c r="A26" s="68"/>
      <c r="B26" s="38"/>
      <c r="C26" s="36"/>
      <c r="D26" s="11" t="s">
        <v>15</v>
      </c>
      <c r="E26" s="12"/>
      <c r="F26" s="13" t="s">
        <v>14</v>
      </c>
      <c r="G26" s="7">
        <v>34000</v>
      </c>
      <c r="H26" s="8"/>
      <c r="I26" s="9"/>
      <c r="J26" s="16">
        <f>ROUND(E26*G26/100,2)</f>
        <v>0</v>
      </c>
    </row>
    <row r="27" spans="1:10" ht="33" customHeight="1" x14ac:dyDescent="0.25">
      <c r="A27" s="68"/>
      <c r="B27" s="38"/>
      <c r="C27" s="37" t="s">
        <v>16</v>
      </c>
      <c r="D27" s="34"/>
      <c r="E27" s="17"/>
      <c r="F27" s="13" t="s">
        <v>17</v>
      </c>
      <c r="G27" s="18">
        <v>12</v>
      </c>
      <c r="H27" s="14"/>
      <c r="I27" s="19">
        <v>95</v>
      </c>
      <c r="J27" s="16">
        <f>ROUND(E27*G27*I27,2)</f>
        <v>0</v>
      </c>
    </row>
    <row r="28" spans="1:10" ht="54.75" customHeight="1" x14ac:dyDescent="0.25">
      <c r="A28" s="68"/>
      <c r="B28" s="38"/>
      <c r="C28" s="37" t="s">
        <v>18</v>
      </c>
      <c r="D28" s="34"/>
      <c r="E28" s="20"/>
      <c r="F28" s="13" t="s">
        <v>14</v>
      </c>
      <c r="G28" s="7">
        <v>5229261.6500000004</v>
      </c>
      <c r="H28" s="14"/>
      <c r="I28" s="15"/>
      <c r="J28" s="16">
        <f>ROUND(E28*G28/100,2)</f>
        <v>0</v>
      </c>
    </row>
    <row r="29" spans="1:10" ht="57" customHeight="1" x14ac:dyDescent="0.25">
      <c r="A29" s="68"/>
      <c r="B29" s="38"/>
      <c r="C29" s="37" t="s">
        <v>19</v>
      </c>
      <c r="D29" s="34"/>
      <c r="E29" s="17"/>
      <c r="F29" s="13" t="s">
        <v>17</v>
      </c>
      <c r="G29" s="18">
        <v>12</v>
      </c>
      <c r="H29" s="14"/>
      <c r="I29" s="19">
        <v>95</v>
      </c>
      <c r="J29" s="16">
        <f>ROUND(E29*G29*I29,2)</f>
        <v>0</v>
      </c>
    </row>
    <row r="30" spans="1:10" ht="45" x14ac:dyDescent="0.25">
      <c r="A30" s="71" t="s">
        <v>35</v>
      </c>
      <c r="B30" s="38" t="s">
        <v>26</v>
      </c>
      <c r="C30" s="35" t="s">
        <v>12</v>
      </c>
      <c r="D30" s="4" t="s">
        <v>13</v>
      </c>
      <c r="E30" s="5"/>
      <c r="F30" s="6" t="s">
        <v>14</v>
      </c>
      <c r="G30" s="7">
        <v>542013.74</v>
      </c>
      <c r="H30" s="8"/>
      <c r="I30" s="9"/>
      <c r="J30" s="10">
        <f>ROUND(E30*G30/100,2)</f>
        <v>0</v>
      </c>
    </row>
    <row r="31" spans="1:10" ht="33" customHeight="1" x14ac:dyDescent="0.25">
      <c r="A31" s="71"/>
      <c r="B31" s="38"/>
      <c r="C31" s="36"/>
      <c r="D31" s="11" t="s">
        <v>15</v>
      </c>
      <c r="E31" s="12"/>
      <c r="F31" s="13" t="s">
        <v>14</v>
      </c>
      <c r="G31" s="7">
        <v>0</v>
      </c>
      <c r="H31" s="14"/>
      <c r="I31" s="15"/>
      <c r="J31" s="16">
        <f>ROUND(E31*G31/100,2)</f>
        <v>0</v>
      </c>
    </row>
    <row r="32" spans="1:10" ht="33" customHeight="1" x14ac:dyDescent="0.25">
      <c r="A32" s="71"/>
      <c r="B32" s="38"/>
      <c r="C32" s="37" t="s">
        <v>16</v>
      </c>
      <c r="D32" s="34"/>
      <c r="E32" s="17"/>
      <c r="F32" s="13" t="s">
        <v>17</v>
      </c>
      <c r="G32" s="18">
        <v>12</v>
      </c>
      <c r="H32" s="14"/>
      <c r="I32" s="19">
        <v>10</v>
      </c>
      <c r="J32" s="16">
        <f>ROUND(E32*G32*I32,2)</f>
        <v>0</v>
      </c>
    </row>
    <row r="33" spans="1:10" ht="33" customHeight="1" x14ac:dyDescent="0.25">
      <c r="A33" s="71"/>
      <c r="B33" s="38"/>
      <c r="C33" s="37" t="s">
        <v>18</v>
      </c>
      <c r="D33" s="34"/>
      <c r="E33" s="20"/>
      <c r="F33" s="13" t="s">
        <v>14</v>
      </c>
      <c r="G33" s="7">
        <v>542013.74</v>
      </c>
      <c r="H33" s="14"/>
      <c r="I33" s="15"/>
      <c r="J33" s="16">
        <f>ROUND(E33*G33/100,2)</f>
        <v>0</v>
      </c>
    </row>
    <row r="34" spans="1:10" ht="63" customHeight="1" x14ac:dyDescent="0.25">
      <c r="A34" s="71"/>
      <c r="B34" s="38"/>
      <c r="C34" s="37" t="s">
        <v>19</v>
      </c>
      <c r="D34" s="34"/>
      <c r="E34" s="17"/>
      <c r="F34" s="13" t="s">
        <v>17</v>
      </c>
      <c r="G34" s="18">
        <v>12</v>
      </c>
      <c r="H34" s="14"/>
      <c r="I34" s="19">
        <v>10</v>
      </c>
      <c r="J34" s="16">
        <f>ROUND(E34*G34*I34,2)</f>
        <v>0</v>
      </c>
    </row>
    <row r="35" spans="1:10" ht="56.25" customHeight="1" x14ac:dyDescent="0.25">
      <c r="A35" s="68" t="s">
        <v>31</v>
      </c>
      <c r="B35" s="38" t="s">
        <v>27</v>
      </c>
      <c r="C35" s="35" t="s">
        <v>12</v>
      </c>
      <c r="D35" s="4" t="s">
        <v>13</v>
      </c>
      <c r="E35" s="5"/>
      <c r="F35" s="6" t="s">
        <v>14</v>
      </c>
      <c r="G35" s="7">
        <v>12917282.719999999</v>
      </c>
      <c r="H35" s="8"/>
      <c r="I35" s="9"/>
      <c r="J35" s="10">
        <f>ROUND(E35*G35/100,2)</f>
        <v>0</v>
      </c>
    </row>
    <row r="36" spans="1:10" ht="33" customHeight="1" x14ac:dyDescent="0.25">
      <c r="A36" s="68"/>
      <c r="B36" s="38"/>
      <c r="C36" s="36"/>
      <c r="D36" s="11" t="s">
        <v>15</v>
      </c>
      <c r="E36" s="12"/>
      <c r="F36" s="13" t="s">
        <v>14</v>
      </c>
      <c r="G36" s="7">
        <v>267000</v>
      </c>
      <c r="H36" s="14"/>
      <c r="I36" s="15"/>
      <c r="J36" s="16">
        <f>ROUND(E36*G36/100,2)</f>
        <v>0</v>
      </c>
    </row>
    <row r="37" spans="1:10" ht="33" customHeight="1" x14ac:dyDescent="0.25">
      <c r="A37" s="68"/>
      <c r="B37" s="38"/>
      <c r="C37" s="37" t="s">
        <v>16</v>
      </c>
      <c r="D37" s="34"/>
      <c r="E37" s="17"/>
      <c r="F37" s="13" t="s">
        <v>17</v>
      </c>
      <c r="G37" s="18">
        <v>12</v>
      </c>
      <c r="H37" s="14"/>
      <c r="I37" s="19">
        <v>82</v>
      </c>
      <c r="J37" s="16">
        <f>ROUND(E37*G37*I37,2)</f>
        <v>0</v>
      </c>
    </row>
    <row r="38" spans="1:10" ht="56.25" customHeight="1" x14ac:dyDescent="0.25">
      <c r="A38" s="68"/>
      <c r="B38" s="38"/>
      <c r="C38" s="37" t="s">
        <v>18</v>
      </c>
      <c r="D38" s="34"/>
      <c r="E38" s="20"/>
      <c r="F38" s="13" t="s">
        <v>14</v>
      </c>
      <c r="G38" s="7">
        <v>13184282.719999999</v>
      </c>
      <c r="H38" s="14"/>
      <c r="I38" s="15"/>
      <c r="J38" s="16">
        <f>ROUND(E38*G38/100,2)</f>
        <v>0</v>
      </c>
    </row>
    <row r="39" spans="1:10" ht="60" customHeight="1" x14ac:dyDescent="0.25">
      <c r="A39" s="68"/>
      <c r="B39" s="38"/>
      <c r="C39" s="37" t="s">
        <v>19</v>
      </c>
      <c r="D39" s="34"/>
      <c r="E39" s="17"/>
      <c r="F39" s="13" t="s">
        <v>17</v>
      </c>
      <c r="G39" s="18">
        <v>12</v>
      </c>
      <c r="H39" s="14"/>
      <c r="I39" s="19">
        <v>82</v>
      </c>
      <c r="J39" s="16">
        <f>ROUND(E39*G39*I39,2)</f>
        <v>0</v>
      </c>
    </row>
    <row r="40" spans="1:10" ht="46.5" customHeight="1" x14ac:dyDescent="0.25">
      <c r="A40" s="71" t="s">
        <v>32</v>
      </c>
      <c r="B40" s="38" t="s">
        <v>27</v>
      </c>
      <c r="C40" s="35" t="s">
        <v>12</v>
      </c>
      <c r="D40" s="4" t="s">
        <v>13</v>
      </c>
      <c r="E40" s="5"/>
      <c r="F40" s="6" t="s">
        <v>14</v>
      </c>
      <c r="G40" s="45">
        <v>637717.28</v>
      </c>
      <c r="H40" s="8"/>
      <c r="I40" s="9"/>
      <c r="J40" s="10">
        <f>ROUND(E40*G40/100,2)</f>
        <v>0</v>
      </c>
    </row>
    <row r="41" spans="1:10" ht="33" customHeight="1" x14ac:dyDescent="0.25">
      <c r="A41" s="71"/>
      <c r="B41" s="38"/>
      <c r="C41" s="36"/>
      <c r="D41" s="11" t="s">
        <v>15</v>
      </c>
      <c r="E41" s="12"/>
      <c r="F41" s="13" t="s">
        <v>14</v>
      </c>
      <c r="G41" s="45">
        <v>124000</v>
      </c>
      <c r="H41" s="14"/>
      <c r="I41" s="15"/>
      <c r="J41" s="16">
        <f>ROUND(E41*G41/100,2)</f>
        <v>0</v>
      </c>
    </row>
    <row r="42" spans="1:10" ht="33" customHeight="1" x14ac:dyDescent="0.25">
      <c r="A42" s="71"/>
      <c r="B42" s="38"/>
      <c r="C42" s="37" t="s">
        <v>16</v>
      </c>
      <c r="D42" s="34"/>
      <c r="E42" s="17"/>
      <c r="F42" s="13" t="s">
        <v>17</v>
      </c>
      <c r="G42" s="18">
        <v>12</v>
      </c>
      <c r="H42" s="14"/>
      <c r="I42" s="19">
        <v>2</v>
      </c>
      <c r="J42" s="16">
        <f>ROUND(E42*G42*I42,2)</f>
        <v>0</v>
      </c>
    </row>
    <row r="43" spans="1:10" ht="49.5" customHeight="1" x14ac:dyDescent="0.25">
      <c r="A43" s="71"/>
      <c r="B43" s="46"/>
      <c r="C43" s="47" t="s">
        <v>18</v>
      </c>
      <c r="D43" s="48"/>
      <c r="E43" s="53"/>
      <c r="F43" s="49" t="s">
        <v>14</v>
      </c>
      <c r="G43" s="45">
        <v>761717.28</v>
      </c>
      <c r="H43" s="50"/>
      <c r="I43" s="51"/>
      <c r="J43" s="52">
        <f>ROUND(E43*G43/100,2)</f>
        <v>0</v>
      </c>
    </row>
    <row r="44" spans="1:10" ht="48.75" customHeight="1" x14ac:dyDescent="0.25">
      <c r="A44" s="71"/>
      <c r="B44" s="38"/>
      <c r="C44" s="37" t="s">
        <v>19</v>
      </c>
      <c r="D44" s="34"/>
      <c r="E44" s="17"/>
      <c r="F44" s="13" t="s">
        <v>17</v>
      </c>
      <c r="G44" s="18">
        <v>12</v>
      </c>
      <c r="H44" s="14"/>
      <c r="I44" s="19">
        <v>2</v>
      </c>
      <c r="J44" s="16">
        <f>ROUND(E44*G44*I44,2)</f>
        <v>0</v>
      </c>
    </row>
    <row r="45" spans="1:10" ht="48.75" customHeight="1" x14ac:dyDescent="0.25">
      <c r="A45" s="68" t="s">
        <v>31</v>
      </c>
      <c r="B45" s="38" t="s">
        <v>28</v>
      </c>
      <c r="C45" s="35" t="s">
        <v>12</v>
      </c>
      <c r="D45" s="11" t="s">
        <v>13</v>
      </c>
      <c r="E45" s="20"/>
      <c r="F45" s="13" t="s">
        <v>14</v>
      </c>
      <c r="G45" s="7">
        <v>37718967.409999996</v>
      </c>
      <c r="H45" s="14"/>
      <c r="I45" s="15"/>
      <c r="J45" s="16">
        <f>ROUND(E45*G45/100,2)</f>
        <v>0</v>
      </c>
    </row>
    <row r="46" spans="1:10" ht="33" customHeight="1" x14ac:dyDescent="0.25">
      <c r="A46" s="68"/>
      <c r="B46" s="38"/>
      <c r="C46" s="36"/>
      <c r="D46" s="11" t="s">
        <v>15</v>
      </c>
      <c r="E46" s="12"/>
      <c r="F46" s="13" t="s">
        <v>14</v>
      </c>
      <c r="G46" s="7">
        <v>0</v>
      </c>
      <c r="H46" s="14"/>
      <c r="I46" s="15"/>
      <c r="J46" s="16">
        <f>ROUND(E46*G46/100,2)</f>
        <v>0</v>
      </c>
    </row>
    <row r="47" spans="1:10" ht="33" customHeight="1" x14ac:dyDescent="0.25">
      <c r="A47" s="68"/>
      <c r="B47" s="38"/>
      <c r="C47" s="37" t="s">
        <v>16</v>
      </c>
      <c r="D47" s="34"/>
      <c r="E47" s="17"/>
      <c r="F47" s="13" t="s">
        <v>17</v>
      </c>
      <c r="G47" s="18">
        <v>12</v>
      </c>
      <c r="H47" s="14"/>
      <c r="I47" s="19">
        <v>82</v>
      </c>
      <c r="J47" s="16">
        <f>ROUND(E47*G47*I47,2)</f>
        <v>0</v>
      </c>
    </row>
    <row r="48" spans="1:10" ht="42" customHeight="1" x14ac:dyDescent="0.25">
      <c r="A48" s="68"/>
      <c r="B48" s="38"/>
      <c r="C48" s="37" t="s">
        <v>18</v>
      </c>
      <c r="D48" s="34"/>
      <c r="E48" s="20"/>
      <c r="F48" s="13" t="s">
        <v>14</v>
      </c>
      <c r="G48" s="7">
        <v>37718967.409999996</v>
      </c>
      <c r="H48" s="14"/>
      <c r="I48" s="15"/>
      <c r="J48" s="16">
        <f>ROUND(E48*G48/100,2)</f>
        <v>0</v>
      </c>
    </row>
    <row r="49" spans="1:10" ht="48.75" customHeight="1" x14ac:dyDescent="0.25">
      <c r="A49" s="68"/>
      <c r="B49" s="38"/>
      <c r="C49" s="37" t="s">
        <v>20</v>
      </c>
      <c r="D49" s="34"/>
      <c r="E49" s="20"/>
      <c r="F49" s="13" t="s">
        <v>21</v>
      </c>
      <c r="G49" s="21">
        <v>8760</v>
      </c>
      <c r="H49" s="22">
        <v>19074</v>
      </c>
      <c r="I49" s="15"/>
      <c r="J49" s="16">
        <f>ROUND(E49*H49*G49/100,2)</f>
        <v>0</v>
      </c>
    </row>
    <row r="50" spans="1:10" ht="52.5" customHeight="1" x14ac:dyDescent="0.25">
      <c r="A50" s="71" t="s">
        <v>32</v>
      </c>
      <c r="B50" s="38" t="s">
        <v>28</v>
      </c>
      <c r="C50" s="35" t="s">
        <v>12</v>
      </c>
      <c r="D50" s="11" t="s">
        <v>13</v>
      </c>
      <c r="E50" s="5"/>
      <c r="F50" s="13" t="s">
        <v>14</v>
      </c>
      <c r="G50" s="7">
        <v>4076520.69</v>
      </c>
      <c r="H50" s="14"/>
      <c r="I50" s="15"/>
      <c r="J50" s="16">
        <f>ROUND(E50*G50/100,2)</f>
        <v>0</v>
      </c>
    </row>
    <row r="51" spans="1:10" ht="33" customHeight="1" x14ac:dyDescent="0.25">
      <c r="A51" s="71"/>
      <c r="B51" s="38"/>
      <c r="C51" s="36"/>
      <c r="D51" s="11" t="s">
        <v>15</v>
      </c>
      <c r="E51" s="12"/>
      <c r="F51" s="13" t="s">
        <v>14</v>
      </c>
      <c r="G51" s="7">
        <v>2115000</v>
      </c>
      <c r="H51" s="14"/>
      <c r="I51" s="15"/>
      <c r="J51" s="16">
        <f>ROUND(E51*G51/100,2)</f>
        <v>0</v>
      </c>
    </row>
    <row r="52" spans="1:10" ht="33" customHeight="1" x14ac:dyDescent="0.25">
      <c r="A52" s="71"/>
      <c r="B52" s="38"/>
      <c r="C52" s="37" t="s">
        <v>16</v>
      </c>
      <c r="D52" s="34"/>
      <c r="E52" s="17"/>
      <c r="F52" s="13" t="s">
        <v>17</v>
      </c>
      <c r="G52" s="18">
        <v>12</v>
      </c>
      <c r="H52" s="14"/>
      <c r="I52" s="19">
        <v>9</v>
      </c>
      <c r="J52" s="16">
        <f>ROUND(E52*G52*I52,2)</f>
        <v>0</v>
      </c>
    </row>
    <row r="53" spans="1:10" ht="51.75" customHeight="1" x14ac:dyDescent="0.25">
      <c r="A53" s="71"/>
      <c r="B53" s="38"/>
      <c r="C53" s="37" t="s">
        <v>18</v>
      </c>
      <c r="D53" s="34"/>
      <c r="E53" s="20"/>
      <c r="F53" s="13" t="s">
        <v>14</v>
      </c>
      <c r="G53" s="7">
        <v>6191520.6899999995</v>
      </c>
      <c r="H53" s="14"/>
      <c r="I53" s="15"/>
      <c r="J53" s="16">
        <f>ROUND(E53*G53/100,2)</f>
        <v>0</v>
      </c>
    </row>
    <row r="54" spans="1:10" ht="48.75" customHeight="1" x14ac:dyDescent="0.25">
      <c r="A54" s="71"/>
      <c r="B54" s="38"/>
      <c r="C54" s="37" t="s">
        <v>20</v>
      </c>
      <c r="D54" s="34"/>
      <c r="E54" s="20"/>
      <c r="F54" s="13" t="s">
        <v>21</v>
      </c>
      <c r="G54" s="21">
        <v>8760</v>
      </c>
      <c r="H54" s="22">
        <v>2132</v>
      </c>
      <c r="I54" s="15"/>
      <c r="J54" s="16">
        <f>ROUND(E54*H54*G54/100,2)</f>
        <v>0</v>
      </c>
    </row>
    <row r="55" spans="1:10" ht="47.25" customHeight="1" x14ac:dyDescent="0.25">
      <c r="A55" s="68" t="s">
        <v>31</v>
      </c>
      <c r="B55" s="38" t="s">
        <v>29</v>
      </c>
      <c r="C55" s="35" t="s">
        <v>12</v>
      </c>
      <c r="D55" s="11" t="s">
        <v>13</v>
      </c>
      <c r="E55" s="20"/>
      <c r="F55" s="13" t="s">
        <v>14</v>
      </c>
      <c r="G55" s="7">
        <v>0</v>
      </c>
      <c r="H55" s="14"/>
      <c r="I55" s="15"/>
      <c r="J55" s="16">
        <f>ROUND(E55*G55/100,2)</f>
        <v>0</v>
      </c>
    </row>
    <row r="56" spans="1:10" ht="33" customHeight="1" x14ac:dyDescent="0.25">
      <c r="A56" s="68"/>
      <c r="B56" s="38"/>
      <c r="C56" s="36"/>
      <c r="D56" s="11" t="s">
        <v>15</v>
      </c>
      <c r="E56" s="12"/>
      <c r="F56" s="13" t="s">
        <v>14</v>
      </c>
      <c r="G56" s="7">
        <v>0</v>
      </c>
      <c r="H56" s="14"/>
      <c r="I56" s="15"/>
      <c r="J56" s="16">
        <f>ROUND(E56*G56/100,2)</f>
        <v>0</v>
      </c>
    </row>
    <row r="57" spans="1:10" ht="33" customHeight="1" x14ac:dyDescent="0.25">
      <c r="A57" s="68"/>
      <c r="B57" s="38"/>
      <c r="C57" s="37" t="s">
        <v>16</v>
      </c>
      <c r="D57" s="34"/>
      <c r="E57" s="17"/>
      <c r="F57" s="13" t="s">
        <v>17</v>
      </c>
      <c r="G57" s="18">
        <v>12</v>
      </c>
      <c r="H57" s="14"/>
      <c r="I57" s="19">
        <v>0</v>
      </c>
      <c r="J57" s="16">
        <f>ROUND(E57*G57*I57,2)</f>
        <v>0</v>
      </c>
    </row>
    <row r="58" spans="1:10" ht="45.75" customHeight="1" x14ac:dyDescent="0.25">
      <c r="A58" s="68"/>
      <c r="B58" s="38"/>
      <c r="C58" s="37" t="s">
        <v>18</v>
      </c>
      <c r="D58" s="34"/>
      <c r="E58" s="20"/>
      <c r="F58" s="13" t="s">
        <v>14</v>
      </c>
      <c r="G58" s="7"/>
      <c r="H58" s="14"/>
      <c r="I58" s="15"/>
      <c r="J58" s="16">
        <f>ROUND(E58*G58/100,2)</f>
        <v>0</v>
      </c>
    </row>
    <row r="59" spans="1:10" ht="40.5" customHeight="1" x14ac:dyDescent="0.25">
      <c r="A59" s="68"/>
      <c r="B59" s="38"/>
      <c r="C59" s="37" t="s">
        <v>20</v>
      </c>
      <c r="D59" s="34"/>
      <c r="E59" s="20"/>
      <c r="F59" s="13" t="s">
        <v>21</v>
      </c>
      <c r="G59" s="21">
        <v>8760</v>
      </c>
      <c r="H59" s="22">
        <v>0</v>
      </c>
      <c r="I59" s="15"/>
      <c r="J59" s="16">
        <f>ROUND(E59*H59*G59/100,2)</f>
        <v>0</v>
      </c>
    </row>
    <row r="60" spans="1:10" ht="47.25" customHeight="1" x14ac:dyDescent="0.25">
      <c r="A60" s="71" t="s">
        <v>32</v>
      </c>
      <c r="B60" s="38" t="s">
        <v>29</v>
      </c>
      <c r="C60" s="35" t="s">
        <v>12</v>
      </c>
      <c r="D60" s="11" t="s">
        <v>13</v>
      </c>
      <c r="E60" s="5"/>
      <c r="F60" s="13" t="s">
        <v>14</v>
      </c>
      <c r="G60" s="7">
        <v>1940000</v>
      </c>
      <c r="H60" s="14"/>
      <c r="I60" s="15"/>
      <c r="J60" s="16">
        <f>ROUND(E60*G60/100,2)</f>
        <v>0</v>
      </c>
    </row>
    <row r="61" spans="1:10" ht="33" customHeight="1" x14ac:dyDescent="0.25">
      <c r="A61" s="71"/>
      <c r="B61" s="38"/>
      <c r="C61" s="36"/>
      <c r="D61" s="11" t="s">
        <v>15</v>
      </c>
      <c r="E61" s="12"/>
      <c r="F61" s="13" t="s">
        <v>14</v>
      </c>
      <c r="G61" s="7">
        <v>0</v>
      </c>
      <c r="H61" s="14"/>
      <c r="I61" s="15"/>
      <c r="J61" s="16">
        <f>ROUND(E61*G61/100,2)</f>
        <v>0</v>
      </c>
    </row>
    <row r="62" spans="1:10" ht="33" customHeight="1" x14ac:dyDescent="0.25">
      <c r="A62" s="71"/>
      <c r="B62" s="38"/>
      <c r="C62" s="37" t="s">
        <v>16</v>
      </c>
      <c r="D62" s="34"/>
      <c r="E62" s="17"/>
      <c r="F62" s="13" t="s">
        <v>17</v>
      </c>
      <c r="G62" s="18">
        <v>12</v>
      </c>
      <c r="H62" s="14"/>
      <c r="I62" s="19">
        <v>1</v>
      </c>
      <c r="J62" s="16">
        <f>ROUND(E62*G62*I62,2)</f>
        <v>0</v>
      </c>
    </row>
    <row r="63" spans="1:10" ht="47.25" customHeight="1" x14ac:dyDescent="0.25">
      <c r="A63" s="71"/>
      <c r="B63" s="38"/>
      <c r="C63" s="37" t="s">
        <v>18</v>
      </c>
      <c r="D63" s="34"/>
      <c r="E63" s="20"/>
      <c r="F63" s="13" t="s">
        <v>14</v>
      </c>
      <c r="G63" s="7">
        <v>1940000</v>
      </c>
      <c r="H63" s="14"/>
      <c r="I63" s="15"/>
      <c r="J63" s="16">
        <f>ROUND(E63*G63/100,2)</f>
        <v>0</v>
      </c>
    </row>
    <row r="64" spans="1:10" ht="53.25" customHeight="1" x14ac:dyDescent="0.25">
      <c r="A64" s="71"/>
      <c r="B64" s="38"/>
      <c r="C64" s="37" t="s">
        <v>20</v>
      </c>
      <c r="D64" s="34"/>
      <c r="E64" s="20"/>
      <c r="F64" s="13" t="s">
        <v>21</v>
      </c>
      <c r="G64" s="21">
        <v>8760</v>
      </c>
      <c r="H64" s="22">
        <v>720</v>
      </c>
      <c r="I64" s="15"/>
      <c r="J64" s="16">
        <f>ROUND(E64*H64*G64/100,2)</f>
        <v>0</v>
      </c>
    </row>
    <row r="66" spans="1:10" ht="33" customHeight="1" x14ac:dyDescent="0.25">
      <c r="B66" s="27"/>
      <c r="C66" s="27"/>
      <c r="D66" s="27"/>
      <c r="E66" s="27"/>
      <c r="F66" s="27"/>
      <c r="G66" s="27"/>
      <c r="H66" s="27"/>
      <c r="I66" s="27"/>
    </row>
    <row r="67" spans="1:10" ht="33" customHeight="1" x14ac:dyDescent="0.25">
      <c r="D67" s="54" t="s">
        <v>36</v>
      </c>
      <c r="E67" s="56">
        <f>J5+J10+J15+J20+J25+J26+J30+J35+J36+J40+J41+J45+J46+J50+J51+J55+J56+J61+J60</f>
        <v>0</v>
      </c>
      <c r="H67" s="32" t="s">
        <v>22</v>
      </c>
      <c r="I67" s="32"/>
      <c r="J67" s="23">
        <f>SUM(J5:J64)</f>
        <v>0</v>
      </c>
    </row>
    <row r="68" spans="1:10" ht="33" customHeight="1" x14ac:dyDescent="0.25">
      <c r="D68" s="55" t="s">
        <v>37</v>
      </c>
      <c r="E68" s="56">
        <f>J7+J8+J9+J12+J13+J14+J17+J18+J22+J23++J27+J28+J29+J32+J33+J34+J37+J38+J39+J42+J43+J44+J47+J48+J49+J52+J53+J54+J57+J58+J62+J63+J64+J24+J19</f>
        <v>0</v>
      </c>
      <c r="H68" s="30" t="s">
        <v>23</v>
      </c>
      <c r="I68" s="30"/>
      <c r="J68" s="24">
        <f>ROUND(J67*0.23,2)</f>
        <v>0</v>
      </c>
    </row>
    <row r="69" spans="1:10" ht="33" customHeight="1" x14ac:dyDescent="0.25">
      <c r="A69" s="26"/>
      <c r="H69" s="31" t="s">
        <v>0</v>
      </c>
      <c r="I69" s="31"/>
      <c r="J69" s="25">
        <f>SUM(J67:J68)</f>
        <v>0</v>
      </c>
    </row>
    <row r="70" spans="1:10" ht="33" customHeight="1" x14ac:dyDescent="0.25">
      <c r="A70" s="73" t="s">
        <v>39</v>
      </c>
      <c r="B70" s="73"/>
      <c r="C70" s="73"/>
      <c r="D70" s="73"/>
      <c r="E70" s="73"/>
      <c r="F70" s="73"/>
      <c r="G70" s="73"/>
      <c r="H70" s="73"/>
      <c r="I70" s="73"/>
      <c r="J70" s="73"/>
    </row>
  </sheetData>
  <mergeCells count="35">
    <mergeCell ref="A70:J70"/>
    <mergeCell ref="A25:A29"/>
    <mergeCell ref="B10:B14"/>
    <mergeCell ref="B5:B9"/>
    <mergeCell ref="A55:A59"/>
    <mergeCell ref="A60:A64"/>
    <mergeCell ref="A30:A34"/>
    <mergeCell ref="A35:A39"/>
    <mergeCell ref="A40:A44"/>
    <mergeCell ref="A45:A49"/>
    <mergeCell ref="A50:A54"/>
    <mergeCell ref="B15:B19"/>
    <mergeCell ref="A5:A9"/>
    <mergeCell ref="A20:A24"/>
    <mergeCell ref="A10:A14"/>
    <mergeCell ref="A15:A19"/>
    <mergeCell ref="B20:B24"/>
    <mergeCell ref="C20:C21"/>
    <mergeCell ref="C22:D22"/>
    <mergeCell ref="C23:D23"/>
    <mergeCell ref="C24:D24"/>
    <mergeCell ref="C15:C16"/>
    <mergeCell ref="C17:D17"/>
    <mergeCell ref="C18:D18"/>
    <mergeCell ref="C19:D19"/>
    <mergeCell ref="E3:F3"/>
    <mergeCell ref="E4:F4"/>
    <mergeCell ref="C5:C6"/>
    <mergeCell ref="C7:D7"/>
    <mergeCell ref="C8:D8"/>
    <mergeCell ref="C9:D9"/>
    <mergeCell ref="C10:C11"/>
    <mergeCell ref="C12:D12"/>
    <mergeCell ref="C13:D13"/>
    <mergeCell ref="C14:D14"/>
  </mergeCells>
  <pageMargins left="0.7" right="0.7" top="0.75" bottom="0.75" header="0.3" footer="0.3"/>
  <pageSetup paperSize="8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  Załącznik nr 1a do SWZ</vt:lpstr>
      <vt:lpstr>'  Załącznik nr 1a do SWZ'!Obszar_wydruku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Małgorzata Abramczyk</cp:lastModifiedBy>
  <cp:lastPrinted>2023-07-11T11:42:19Z</cp:lastPrinted>
  <dcterms:created xsi:type="dcterms:W3CDTF">2017-07-28T11:41:20Z</dcterms:created>
  <dcterms:modified xsi:type="dcterms:W3CDTF">2023-08-29T09:33:00Z</dcterms:modified>
</cp:coreProperties>
</file>