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maszyny" sheetId="5" r:id="rId5"/>
    <sheet name="lokalizacje" sheetId="6" r:id="rId6"/>
    <sheet name="szkodowość" sheetId="7" r:id="rId7"/>
  </sheets>
  <definedNames>
    <definedName name="_xlnm.Print_Area" localSheetId="1">'budynki'!$A$1:$AF$112</definedName>
    <definedName name="_xlnm.Print_Area" localSheetId="2">'elektronika '!$A$1:$D$261</definedName>
  </definedNames>
  <calcPr fullCalcOnLoad="1"/>
</workbook>
</file>

<file path=xl/sharedStrings.xml><?xml version="1.0" encoding="utf-8"?>
<sst xmlns="http://schemas.openxmlformats.org/spreadsheetml/2006/main" count="2548" uniqueCount="675">
  <si>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</si>
  <si>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</si>
  <si>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</si>
  <si>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</si>
  <si>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</si>
  <si>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</si>
  <si>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</si>
  <si>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</si>
  <si>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</si>
  <si>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</si>
  <si>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</si>
  <si>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</si>
  <si>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</si>
  <si>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</si>
  <si>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</si>
  <si>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</si>
  <si>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</si>
  <si>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</si>
  <si>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</si>
  <si>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</si>
  <si>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</si>
  <si>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</si>
  <si>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</si>
  <si>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</si>
  <si>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</si>
  <si>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</si>
  <si>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</si>
  <si>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</si>
  <si>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</si>
  <si>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</si>
  <si>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</si>
  <si>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</si>
  <si>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</si>
  <si>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</si>
  <si>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</si>
  <si>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</si>
  <si>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</si>
  <si>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</si>
  <si>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</si>
  <si>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</si>
  <si>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</si>
  <si>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</si>
  <si>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</si>
  <si>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</si>
  <si>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</si>
  <si>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</si>
  <si>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</si>
  <si>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</si>
  <si>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</si>
  <si>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</si>
  <si>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</si>
  <si>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</si>
  <si>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</si>
  <si>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</si>
  <si>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</si>
  <si>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</si>
  <si>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</si>
  <si>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</si>
  <si>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Tabela nr 1 - Informacje ogólne do oceny ryzyka w Gminie i Mieście Pasym</t>
  </si>
  <si>
    <t>ul. Rynek 8, 
12-130 Pasym</t>
  </si>
  <si>
    <t>Miejska Biblioteka Publiczna</t>
  </si>
  <si>
    <t>ul. Jana Pawła II 4, 
12-130 Pasym</t>
  </si>
  <si>
    <t>Miejsko-Gminny Ośrodek Pomocy Społecznej</t>
  </si>
  <si>
    <t>004449369</t>
  </si>
  <si>
    <t>Miejski Ośrodek Kultury</t>
  </si>
  <si>
    <t xml:space="preserve"> 001339893</t>
  </si>
  <si>
    <t>ul. Dworcowa 25,
12-130 Pasym</t>
  </si>
  <si>
    <t>ul. Jana Pawła II 4,
12-130 Pasym</t>
  </si>
  <si>
    <t xml:space="preserve"> 000268079</t>
  </si>
  <si>
    <t>Szkoła Podstawowa w Tylkowie</t>
  </si>
  <si>
    <t>Tylkowo 1, 
12-130 Pasym</t>
  </si>
  <si>
    <t xml:space="preserve"> 001209274</t>
  </si>
  <si>
    <t>Adres</t>
  </si>
  <si>
    <t>działalność biblioteczna</t>
  </si>
  <si>
    <t>Tabela nr 2 - Wykaz budynków i budowli w Gminie Mieście Pasym</t>
  </si>
  <si>
    <t>1. Urząd Miasta i Gminy</t>
  </si>
  <si>
    <t>Urząd Miasta i Gminy</t>
  </si>
  <si>
    <t>2. Miejska Biblioteka Publiczna</t>
  </si>
  <si>
    <t>Tabela nr 3 - Wykaz sprzętu elektronicznego w Mieście i Gminie Pasym</t>
  </si>
  <si>
    <t>3. Miejsko-Gminny Ośrodek Pomocy Społecznej</t>
  </si>
  <si>
    <t>WYKAZ LOKALIZACJI, W KTÓRYCH PROWADZONA JEST DZIAŁALNOŚĆ ORAZ LOKALIZACJI, GDZIE ZNAJDUJE SIĘ MIENIE NALEŻĄCE DO JEDNOSTEK MIASTA I GMINY PASYM(nie wykazane w załączniku nr 1 - poniższy wykaz nie musi być pełnym wykazem lokalizacji)</t>
  </si>
  <si>
    <t>4. Miejski Ośrodek Kultury</t>
  </si>
  <si>
    <t>7. Szkoła Podstawowa w Tylkowie</t>
  </si>
  <si>
    <t>nie</t>
  </si>
  <si>
    <t>Drukarka HP LJProM201DW</t>
  </si>
  <si>
    <t>Komputer</t>
  </si>
  <si>
    <t>1.</t>
  </si>
  <si>
    <t>tak</t>
  </si>
  <si>
    <t>odtworzeniowa</t>
  </si>
  <si>
    <t>dostateczny</t>
  </si>
  <si>
    <t>dobry</t>
  </si>
  <si>
    <t>brak</t>
  </si>
  <si>
    <t>budynek Przedszkola w Pasymiu</t>
  </si>
  <si>
    <t>przedszkole</t>
  </si>
  <si>
    <t>alarm, gaśnice hydranty</t>
  </si>
  <si>
    <t>budynek gospodarczy</t>
  </si>
  <si>
    <t>gospodarczy</t>
  </si>
  <si>
    <t>-</t>
  </si>
  <si>
    <t>ul. Dworcowa 25, 12-130 Pasym</t>
  </si>
  <si>
    <t>cegła</t>
  </si>
  <si>
    <t>drewniane, częściowo klejone</t>
  </si>
  <si>
    <t xml:space="preserve">dwuspadowy, pokryty dachówką ceramiczną </t>
  </si>
  <si>
    <t>bardzo dobry</t>
  </si>
  <si>
    <t>nie dotyczy</t>
  </si>
  <si>
    <t>dobra</t>
  </si>
  <si>
    <t>szkoła</t>
  </si>
  <si>
    <t>księgowa brutto</t>
  </si>
  <si>
    <t>gasnice 6 szt. hydranty 2 wewnętrzne 
(w budynku) ochrona</t>
  </si>
  <si>
    <t>Tylkowo 1,12-130 Pasym</t>
  </si>
  <si>
    <t>Bloczek</t>
  </si>
  <si>
    <t>płyta żerańska (beton)</t>
  </si>
  <si>
    <t>blachodachówka + drewno</t>
  </si>
  <si>
    <t>przed II wojną światową</t>
  </si>
  <si>
    <t>gasnice 2 szt. hydranty 2 w sąsiednim budynku ochrona</t>
  </si>
  <si>
    <t>Cegła</t>
  </si>
  <si>
    <t>drewniany</t>
  </si>
  <si>
    <t>dachówka ceramiczna  + drewno</t>
  </si>
  <si>
    <t>bdb</t>
  </si>
  <si>
    <t>db</t>
  </si>
  <si>
    <t>Kocioł c.o. G205/50-6 ze sterownikiem HS4201</t>
  </si>
  <si>
    <t>05178168-05-02507</t>
  </si>
  <si>
    <t>40 kW</t>
  </si>
  <si>
    <t>Buderus</t>
  </si>
  <si>
    <t>standardowe</t>
  </si>
  <si>
    <t>Tylkowo 1, 12-130 Pasym</t>
  </si>
  <si>
    <t>2001 - szkoła
2005 - hala sportowa</t>
  </si>
  <si>
    <t>GAŚNICE, HYDRANTY, CZUJNIKI, URZĄDZENIA ALARMOWE, ALARMY, DOZÓR</t>
  </si>
  <si>
    <t>12-130 PASYM, UL. JANA PAWŁA II 4</t>
  </si>
  <si>
    <t>2.</t>
  </si>
  <si>
    <t>3.</t>
  </si>
  <si>
    <t>4.</t>
  </si>
  <si>
    <t>zamki w drzwiach, podręczny sprzęt gaśniczy</t>
  </si>
  <si>
    <t>5.</t>
  </si>
  <si>
    <t>6.</t>
  </si>
  <si>
    <t>7.</t>
  </si>
  <si>
    <t>8.</t>
  </si>
  <si>
    <t>9.</t>
  </si>
  <si>
    <t>10.</t>
  </si>
  <si>
    <t>ratusz miejski</t>
  </si>
  <si>
    <t>administracja</t>
  </si>
  <si>
    <t xml:space="preserve">odtworzeniowa </t>
  </si>
  <si>
    <t>standardowe zamknięcia, sprzęt p.poż. przenośny, podręczny</t>
  </si>
  <si>
    <t>Pasym, ul. Rynek 8</t>
  </si>
  <si>
    <t>remiza OSP Pasym</t>
  </si>
  <si>
    <t>strażnica OSP</t>
  </si>
  <si>
    <t>Pasym, ul. Pocztowa 14</t>
  </si>
  <si>
    <t>remiza OSP Grom</t>
  </si>
  <si>
    <t>Grom, gm. Pasym</t>
  </si>
  <si>
    <t>remiza OSP Jurgi</t>
  </si>
  <si>
    <t>Jurgi, gm. Pasym</t>
  </si>
  <si>
    <t>wiata drewniana</t>
  </si>
  <si>
    <t>Jurgi, plac zabaw</t>
  </si>
  <si>
    <t>Leleszki, plac zabaw</t>
  </si>
  <si>
    <t>altana ogrodowa</t>
  </si>
  <si>
    <t>Dźwiersztyny, plac zabaw</t>
  </si>
  <si>
    <t>Pomost pływający</t>
  </si>
  <si>
    <t>Pasym, ul. Dworcowa</t>
  </si>
  <si>
    <t>11.</t>
  </si>
  <si>
    <t>Pomost stały</t>
  </si>
  <si>
    <t xml:space="preserve">Pasym, ul Dworcowa </t>
  </si>
  <si>
    <t>12.</t>
  </si>
  <si>
    <t>13.</t>
  </si>
  <si>
    <t>Elganowo</t>
  </si>
  <si>
    <t>14.</t>
  </si>
  <si>
    <t xml:space="preserve">Wiat przystankowa w miejscowości Leleszki sztuk 1                             </t>
  </si>
  <si>
    <t xml:space="preserve">Leleszki </t>
  </si>
  <si>
    <t>15.</t>
  </si>
  <si>
    <t>Pasym, ul. Słoneczna</t>
  </si>
  <si>
    <t>16.</t>
  </si>
  <si>
    <t>Pasym ul. Przejezdna</t>
  </si>
  <si>
    <t>17.</t>
  </si>
  <si>
    <t xml:space="preserve">Wiaty przystankowe w miejscowości Pasym   (ul. Leśna) szt. 2     </t>
  </si>
  <si>
    <t>Pasym ul.. Leśna</t>
  </si>
  <si>
    <t>18.</t>
  </si>
  <si>
    <t>Wiata przystankowa w miejscowości Pasym stacja PKP szt. 1</t>
  </si>
  <si>
    <t>Pasym – stacja PKP</t>
  </si>
  <si>
    <t>19.</t>
  </si>
  <si>
    <t>Wiaty przystankowe w miejscowości Tylkowo szt. 2</t>
  </si>
  <si>
    <t>Tylkowo</t>
  </si>
  <si>
    <t>20.</t>
  </si>
  <si>
    <t>Wiata przystankowa w miejscowości Kośno Leśniczówka szt. 1</t>
  </si>
  <si>
    <t>Kośno</t>
  </si>
  <si>
    <t>21.</t>
  </si>
  <si>
    <t>Wiaty przystankowe w miejscowości Kośno (Krzywonoga) szt. 2</t>
  </si>
  <si>
    <t>22.</t>
  </si>
  <si>
    <t xml:space="preserve">Wiata przystankowa w miejscowości Dźwiersztyny szt. 1 </t>
  </si>
  <si>
    <t xml:space="preserve">Dźwiersztyny </t>
  </si>
  <si>
    <t>23.</t>
  </si>
  <si>
    <t>Wiata przystankowa w miejscowości Jurgi szt. 1</t>
  </si>
  <si>
    <t xml:space="preserve">Jurgi </t>
  </si>
  <si>
    <t>24.</t>
  </si>
  <si>
    <t>Wiata przystankowa w miejscowości Otole szt. 1</t>
  </si>
  <si>
    <t>Otole</t>
  </si>
  <si>
    <t>25.</t>
  </si>
  <si>
    <t>Wiata przystankowa w miejscowości Siedliska szt. 1</t>
  </si>
  <si>
    <t>Siedliska</t>
  </si>
  <si>
    <t>26.</t>
  </si>
  <si>
    <t>Wiata przystankowa w miejscowości Dybowo szt. 1</t>
  </si>
  <si>
    <t>Dybowo</t>
  </si>
  <si>
    <t>27.</t>
  </si>
  <si>
    <t>Wiata przystankowa w miejscowości Michałki szt. 1</t>
  </si>
  <si>
    <t>Michałki</t>
  </si>
  <si>
    <t>28.</t>
  </si>
  <si>
    <t>Wiata przystankowa w miejscowości Grzegrzółki szt. 1</t>
  </si>
  <si>
    <t>Grzegrzółki</t>
  </si>
  <si>
    <t>29.</t>
  </si>
  <si>
    <t>Wiata przystankowa w miejscowości Rusek Wielki szt. 1</t>
  </si>
  <si>
    <t>Rusek Wielki</t>
  </si>
  <si>
    <t>30.</t>
  </si>
  <si>
    <t>Wiata przystankowa w miejscowości Elganowo szt. 1</t>
  </si>
  <si>
    <t>31.</t>
  </si>
  <si>
    <t>Grzegrzółki, plac zabaw</t>
  </si>
  <si>
    <t>32.</t>
  </si>
  <si>
    <t>Krzywonoga, plac zabaw</t>
  </si>
  <si>
    <t>33.</t>
  </si>
  <si>
    <t>Rusek Wielki, plaża wiejska</t>
  </si>
  <si>
    <t>34.</t>
  </si>
  <si>
    <t>altana</t>
  </si>
  <si>
    <t>Elganowo, plac zabaw</t>
  </si>
  <si>
    <t>35.</t>
  </si>
  <si>
    <t xml:space="preserve">ul. Żurawia 3 </t>
  </si>
  <si>
    <t>37.</t>
  </si>
  <si>
    <t>38.</t>
  </si>
  <si>
    <t>garaż blaszany</t>
  </si>
  <si>
    <t>garaż</t>
  </si>
  <si>
    <t>39.</t>
  </si>
  <si>
    <t>garaż blaszany III</t>
  </si>
  <si>
    <t>40.</t>
  </si>
  <si>
    <t>garaż blaszany II</t>
  </si>
  <si>
    <t>41.</t>
  </si>
  <si>
    <t>42.</t>
  </si>
  <si>
    <t>43.</t>
  </si>
  <si>
    <t>44.</t>
  </si>
  <si>
    <t>45.</t>
  </si>
  <si>
    <t>J. Słowiańskiej 1</t>
  </si>
  <si>
    <t>46.</t>
  </si>
  <si>
    <t>Grzegrzółki 11</t>
  </si>
  <si>
    <t>47.</t>
  </si>
  <si>
    <t>ul. Pocztowa 18</t>
  </si>
  <si>
    <t>48.</t>
  </si>
  <si>
    <t>Kotłownia wraz z wyposażeniem (piece, zbiorniki)</t>
  </si>
  <si>
    <t>kotłownia</t>
  </si>
  <si>
    <t>Górna 14</t>
  </si>
  <si>
    <t>49.</t>
  </si>
  <si>
    <t>50.</t>
  </si>
  <si>
    <t>mieszkalne</t>
  </si>
  <si>
    <t>ul. Kętrzyńskiego 2</t>
  </si>
  <si>
    <t>51.</t>
  </si>
  <si>
    <t>ul. Kętrzyńskiego 4</t>
  </si>
  <si>
    <t>52.</t>
  </si>
  <si>
    <t>ul. Kętrzyńskiego 6</t>
  </si>
  <si>
    <t>53.</t>
  </si>
  <si>
    <t>ul. Górna 1</t>
  </si>
  <si>
    <t>54.</t>
  </si>
  <si>
    <t>55.</t>
  </si>
  <si>
    <t>ul. Górna 7</t>
  </si>
  <si>
    <t>56.</t>
  </si>
  <si>
    <t>57.</t>
  </si>
  <si>
    <t>58.</t>
  </si>
  <si>
    <t>Budynek mieszkalny</t>
  </si>
  <si>
    <t>59.</t>
  </si>
  <si>
    <t>60.</t>
  </si>
  <si>
    <t>ul. Reja 3</t>
  </si>
  <si>
    <t>61.</t>
  </si>
  <si>
    <t>ul. Reja 9</t>
  </si>
  <si>
    <t>62.</t>
  </si>
  <si>
    <t>ul. Reja 25</t>
  </si>
  <si>
    <t>64.</t>
  </si>
  <si>
    <t>ul. Żurawia 1</t>
  </si>
  <si>
    <t>65.</t>
  </si>
  <si>
    <t>ul. Tylna 1</t>
  </si>
  <si>
    <t>66.</t>
  </si>
  <si>
    <t>Budynek Ośrodka Zdrowia</t>
  </si>
  <si>
    <t>ul. Pocztowa 3</t>
  </si>
  <si>
    <t>67.</t>
  </si>
  <si>
    <t>68.</t>
  </si>
  <si>
    <t>ul. Pocztowa 10</t>
  </si>
  <si>
    <t>69.</t>
  </si>
  <si>
    <t>ul. Kościuszki 6</t>
  </si>
  <si>
    <t>70.</t>
  </si>
  <si>
    <t>71.</t>
  </si>
  <si>
    <t>ul. Kościuszki 16</t>
  </si>
  <si>
    <t>72.</t>
  </si>
  <si>
    <t>73.</t>
  </si>
  <si>
    <t>ul. Kościuszki 22</t>
  </si>
  <si>
    <t>74.</t>
  </si>
  <si>
    <t>ul. Kościuszki 28</t>
  </si>
  <si>
    <t>75.</t>
  </si>
  <si>
    <t>76.</t>
  </si>
  <si>
    <t>77.</t>
  </si>
  <si>
    <t>ul. Ogrodowa 33</t>
  </si>
  <si>
    <t>78.</t>
  </si>
  <si>
    <t>ul. Jedności Słowiańskiej 1</t>
  </si>
  <si>
    <t>79.</t>
  </si>
  <si>
    <t>ul. Jedności Słowiańskiej 15</t>
  </si>
  <si>
    <t>80.</t>
  </si>
  <si>
    <t>ul. Jedności Słowiańskiej 23</t>
  </si>
  <si>
    <t>81.</t>
  </si>
  <si>
    <t>82.</t>
  </si>
  <si>
    <t>83.</t>
  </si>
  <si>
    <t>ul. Rynek 10</t>
  </si>
  <si>
    <t>84.</t>
  </si>
  <si>
    <t>85.</t>
  </si>
  <si>
    <t>ul. Rynek 12</t>
  </si>
  <si>
    <t>86.</t>
  </si>
  <si>
    <t>ul. Spichrzowa 1</t>
  </si>
  <si>
    <t>87.</t>
  </si>
  <si>
    <t>88.</t>
  </si>
  <si>
    <t>budynek mieszkalny</t>
  </si>
  <si>
    <t>89.</t>
  </si>
  <si>
    <t>mieszkanie w budynku dwurodzinnym</t>
  </si>
  <si>
    <t>Michałki 12</t>
  </si>
  <si>
    <t>Dybowo 33</t>
  </si>
  <si>
    <t>Grom 41</t>
  </si>
  <si>
    <t>Elganowo 10a</t>
  </si>
  <si>
    <t>Grzegrzólki 11</t>
  </si>
  <si>
    <t>Pasym, ul. Rynek 3</t>
  </si>
  <si>
    <t>Toaleta publiczna</t>
  </si>
  <si>
    <t>toaleta</t>
  </si>
  <si>
    <t>Pasym, ul. Pocztowa</t>
  </si>
  <si>
    <t>Budynek Szkoły Podstawowej w Pasymiu</t>
  </si>
  <si>
    <t>Pasym ul. Ogrodowa 1</t>
  </si>
  <si>
    <t>Budynek gospodarczy przy Szkole Podstawowej w Pasymiu</t>
  </si>
  <si>
    <t>Pasym, ul. Ogrodowa 1</t>
  </si>
  <si>
    <t>Świetlica wiejska</t>
  </si>
  <si>
    <t>świetlica</t>
  </si>
  <si>
    <t>żaluzje antywłamaniowe okienne i drzwiowe</t>
  </si>
  <si>
    <t>Michałki, działka nr 59/7</t>
  </si>
  <si>
    <t>beton, drewno</t>
  </si>
  <si>
    <t>drewno, blacha</t>
  </si>
  <si>
    <t xml:space="preserve">beton </t>
  </si>
  <si>
    <t>dachówka</t>
  </si>
  <si>
    <t>drewno</t>
  </si>
  <si>
    <t>beton</t>
  </si>
  <si>
    <t>metal, tworzywo sztuczne</t>
  </si>
  <si>
    <t>metal i tworzywo sztuczne</t>
  </si>
  <si>
    <t>metal, tworzywo sztuczne, polbruk</t>
  </si>
  <si>
    <t>drewno, gonty</t>
  </si>
  <si>
    <t>blacha</t>
  </si>
  <si>
    <t>papa</t>
  </si>
  <si>
    <t>płyta</t>
  </si>
  <si>
    <t>betonowy</t>
  </si>
  <si>
    <t>betonowe</t>
  </si>
  <si>
    <t>stropodach drewn.</t>
  </si>
  <si>
    <t>drewniany,blachodachówka</t>
  </si>
  <si>
    <t>dobre</t>
  </si>
  <si>
    <t>bardzo dobra</t>
  </si>
  <si>
    <t>Drukarka HP</t>
  </si>
  <si>
    <t>Piec c.o. Hajnówka typ MODERATOR</t>
  </si>
  <si>
    <t>75 KW</t>
  </si>
  <si>
    <t>Hajnówka Moderator Sp. z o.o.</t>
  </si>
  <si>
    <t>zamontowane zawory ciśnieniowe, naczynie przelewowe, mierniki ciśnienia i temperatury</t>
  </si>
  <si>
    <t>ul. Rynek 8, 12-130 Pasym</t>
  </si>
  <si>
    <t>rodzaj wartości (księgowa brutto - KB / odtworzeniowa - O)/ oszacowana przez Klienta - O*</t>
  </si>
  <si>
    <t>Przedszkole w Pasymiu</t>
  </si>
  <si>
    <t>Wiaty przystankowe w miejscowości Grom sztuk 2</t>
  </si>
  <si>
    <t xml:space="preserve">Wiata przystankowa w miejscowości Elganowo szt. 1                             </t>
  </si>
  <si>
    <t>Wiata przystankowa w Pasymiu przy ul. Słoneczna</t>
  </si>
  <si>
    <t>Wiaty przystankowe w Pasymiu przy ul. Przejezdnej szt 2</t>
  </si>
  <si>
    <t>budynek gospo. przy budynku socjalnym</t>
  </si>
  <si>
    <t>mieszkalne / Ośr. Zdrowia</t>
  </si>
  <si>
    <t>Budynek mieszkalny i świetlica</t>
  </si>
  <si>
    <t>SUW razem z wyposażeniem</t>
  </si>
  <si>
    <t>stacja uzdatniania wody</t>
  </si>
  <si>
    <t>Pomosty pływające szt.2</t>
  </si>
  <si>
    <t>Wieża ciśnień</t>
  </si>
  <si>
    <t>pustak, cegła</t>
  </si>
  <si>
    <t>żelbet</t>
  </si>
  <si>
    <t>blachodachówka</t>
  </si>
  <si>
    <t>cegła, pustak</t>
  </si>
  <si>
    <t>Pasym, ul. Ostrów</t>
  </si>
  <si>
    <t>Pasym, ul.Pocztowa</t>
  </si>
  <si>
    <t xml:space="preserve">  511391321</t>
  </si>
  <si>
    <t>wychowanie przedszkolne</t>
  </si>
  <si>
    <t xml:space="preserve">szkoły podstawowe </t>
  </si>
  <si>
    <t>działalność obiektów kulturalnych</t>
  </si>
  <si>
    <t>pomoc społeczna bez zakwaterowania</t>
  </si>
  <si>
    <t>kierowanie podstawowymi rodzajami działalnosci publicznej</t>
  </si>
  <si>
    <t xml:space="preserve"> Przedszkole w Pasymiu</t>
  </si>
  <si>
    <t>Razem maszyny</t>
  </si>
  <si>
    <t>Drukarka  HP LJPROM125A MFP</t>
  </si>
  <si>
    <t>Komputer 2 szt.</t>
  </si>
  <si>
    <t>Drukarka  HP LJPROM26A MFP</t>
  </si>
  <si>
    <t xml:space="preserve"> -</t>
  </si>
  <si>
    <t>Urząd Gminy</t>
  </si>
  <si>
    <t>000538314</t>
  </si>
  <si>
    <t>stalowa</t>
  </si>
  <si>
    <t>Zestaw multimedialny</t>
  </si>
  <si>
    <t>Komputer DELL 7990 D (12 x 524 zł.)</t>
  </si>
  <si>
    <t>Tablica multimedialna 2 szt</t>
  </si>
  <si>
    <t>Rzutnik multimedialny</t>
  </si>
  <si>
    <t>komputrer DELL Latitude 15"</t>
  </si>
  <si>
    <t xml:space="preserve">otrzymano w 2016 </t>
  </si>
  <si>
    <t>notebook DELL Latitude E5420</t>
  </si>
  <si>
    <t>laptop</t>
  </si>
  <si>
    <t xml:space="preserve">otrzymano w 2017 </t>
  </si>
  <si>
    <t>maszyna elektrostatyczna</t>
  </si>
  <si>
    <t>mikroskop z podłączeniem do komputera</t>
  </si>
  <si>
    <t>mikroskop-wersja zasilana z sieci 15 szt.x579,00 zł.</t>
  </si>
  <si>
    <t>GPS - 5 szt.x 300 zł.</t>
  </si>
  <si>
    <t>3. Przedszkole Gminne</t>
  </si>
  <si>
    <t>4. Szkoła Podstawowa w Pasymiu</t>
  </si>
  <si>
    <t>5. Szkoła Podstawowa w Tylkowie</t>
  </si>
  <si>
    <t>Szkoła Podstawowa w Pasymiu</t>
  </si>
  <si>
    <t>36.</t>
  </si>
  <si>
    <t xml:space="preserve"> Szkoła Podstawowa w Pasymiu</t>
  </si>
  <si>
    <t>doraźnie jako pomieszczenia magazynowe i gospodarcze ZGKiM</t>
  </si>
  <si>
    <t>Kolumna estradowa LDM</t>
  </si>
  <si>
    <t xml:space="preserve">2 zamki,  3 gaśnice </t>
  </si>
  <si>
    <t>Komputer SLC Office 618 + Win 10</t>
  </si>
  <si>
    <t>Elektroniczna waga medyczna ze wzrostomierzem</t>
  </si>
  <si>
    <t>DELL PREC T3610 XEON E5-1620</t>
  </si>
  <si>
    <t>Urządzenie KONICA MINOLTA BIZHUB 223</t>
  </si>
  <si>
    <t>Robot Photon (wersja edukacyjna)-  3 szt po 522,97zł</t>
  </si>
  <si>
    <t>Waga BA 150L</t>
  </si>
  <si>
    <t>Xerox Work Centre 5335 Multi</t>
  </si>
  <si>
    <t>projektor Benq MS506</t>
  </si>
  <si>
    <t>dysk zewnętrzny</t>
  </si>
  <si>
    <t>Stetoskop Rappaport</t>
  </si>
  <si>
    <t>Kolumna basowa dB Technologies</t>
  </si>
  <si>
    <t>świetlica wiejska</t>
  </si>
  <si>
    <t>Centrum Aktywizacji Społecznej</t>
  </si>
  <si>
    <t>Wiata przystankowa Grzegrzółki</t>
  </si>
  <si>
    <t>Wiata przystankowa Jurgi</t>
  </si>
  <si>
    <t>Świetlica wiejska Leleszki</t>
  </si>
  <si>
    <t>drewniany, dachówka ce</t>
  </si>
  <si>
    <t>stalowa, przeszklona</t>
  </si>
  <si>
    <t>Jurgi</t>
  </si>
  <si>
    <t>Leleszki</t>
  </si>
  <si>
    <t>2. Miejsko-Gminny Ośrodek Pomocy Społecznej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</si>
  <si>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</si>
  <si>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</si>
  <si>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jezioro Kalwa</t>
  </si>
  <si>
    <t>Plac zabaw</t>
  </si>
  <si>
    <t>teren zielony</t>
  </si>
  <si>
    <t>wyposażenie, sprzęt, zabawki dla dzieci</t>
  </si>
  <si>
    <t xml:space="preserve">nie dotyczy </t>
  </si>
  <si>
    <t>Ogrodzenie</t>
  </si>
  <si>
    <t>ogrodzenie metalowe</t>
  </si>
  <si>
    <t>wymiana starej siatki i przęseł, bramek i bramy wzjazdowej na nowe, konserwacja i malowanie</t>
  </si>
  <si>
    <t>5. Przedszkole Publiczne</t>
  </si>
  <si>
    <t xml:space="preserve">Komputer Lenovo </t>
  </si>
  <si>
    <t>Wieża Panaconic x2</t>
  </si>
  <si>
    <t>Wieża Panasonic x2</t>
  </si>
  <si>
    <t>6. Szkoła Podstawowa w Pasymiu</t>
  </si>
  <si>
    <t>Rynek 8,12-130 Pasym</t>
  </si>
  <si>
    <t xml:space="preserve">Dworcowa 8, 12-130 Pasym </t>
  </si>
  <si>
    <t>zamek w drzwiach,sprzęt przeciwpożarowy,gaśnice</t>
  </si>
  <si>
    <t>Centrum Wspierania Rodziny</t>
  </si>
  <si>
    <t>instytucja publiczna</t>
  </si>
  <si>
    <t>TAK</t>
  </si>
  <si>
    <t>gaśnice 6kg – szt.4; system OPEN THE DOOR; Hydrant na zewnątrz</t>
  </si>
  <si>
    <t>ul. Rynek 10A 12-130 Pasym</t>
  </si>
  <si>
    <t>żelbeton</t>
  </si>
  <si>
    <t>Drewno, pokrycie dachowe – dachówka ceramiczna</t>
  </si>
  <si>
    <t>gaśnice 6kg – szt.2;  Hydrant wewnętrzny</t>
  </si>
  <si>
    <t>Ul. Dworcowa 8 12-130 Pasym</t>
  </si>
  <si>
    <t>jezioro</t>
  </si>
  <si>
    <t>3 plus piwnica użytkowa</t>
  </si>
  <si>
    <t>całkowita przebudowa 11.2018- nakład na remont 5300000,00</t>
  </si>
  <si>
    <t>całkowita przebudowa  03.2019- nakład na remont 2344000,00</t>
  </si>
  <si>
    <t>Rzutnik +ekran- szt.2</t>
  </si>
  <si>
    <t>Komputer- 5 sz.</t>
  </si>
  <si>
    <t>Urządzenie wielofunkcyjne</t>
  </si>
  <si>
    <t>Kocioł grzewczy DELTA 42</t>
  </si>
  <si>
    <t>PN-EN 12809: 2002</t>
  </si>
  <si>
    <t>42 KW</t>
  </si>
  <si>
    <t>Przedsiębiorstwo Wielobranżowe DEFRO</t>
  </si>
  <si>
    <t>fabryczne</t>
  </si>
  <si>
    <t xml:space="preserve"> ul. Rynek 8,
12-130 Pasym</t>
  </si>
  <si>
    <t>Mikser X 32 Compact</t>
  </si>
  <si>
    <t xml:space="preserve">Kolumna estradowa </t>
  </si>
  <si>
    <t>Dworcowa 8, 12-130 Pasym-przechowanie majątku ruchomego</t>
  </si>
  <si>
    <t>Komputer Dell 7010 win 7 10 x 540,00</t>
  </si>
  <si>
    <t>monitor Lenovo 22" 10 x 191,00</t>
  </si>
  <si>
    <t>Projektor 3 x 1148,50</t>
  </si>
  <si>
    <t>tablet Huawei Media Pad  7", 16 Gb 10 x 329,00</t>
  </si>
  <si>
    <t xml:space="preserve">tablet Huawei Media Pad  9,6", 16 Gb </t>
  </si>
  <si>
    <t>Stary budynek szkoły</t>
  </si>
  <si>
    <t>500 m - jezioro Kalwa</t>
  </si>
  <si>
    <t>częściowo</t>
  </si>
  <si>
    <t>Monitor interaktywny AVTEK Touch Screen Pro 2</t>
  </si>
  <si>
    <t>Monitor interaktywny AVTEK TS 65 Pro 3</t>
  </si>
  <si>
    <t xml:space="preserve">Monitor interaktywny AVTEK TS 5 Connect 55 </t>
  </si>
  <si>
    <t>Urządzenie wielofunkcyjne HP Desk Jet</t>
  </si>
  <si>
    <t>garaż-agregatornia  przy wodociągu</t>
  </si>
  <si>
    <t>63.</t>
  </si>
  <si>
    <t xml:space="preserve">odtworzeniowa* </t>
  </si>
  <si>
    <t>ksiegowa brutto</t>
  </si>
  <si>
    <t>Niszczarka (2 szt, po 298,89 zł)</t>
  </si>
  <si>
    <t>Niszczarka</t>
  </si>
  <si>
    <t>Niszczarka (2 szt, po 428,04 zł)</t>
  </si>
  <si>
    <t>Komuter poleasingory</t>
  </si>
  <si>
    <t>2016 (wykup)</t>
  </si>
  <si>
    <t>Notebook</t>
  </si>
  <si>
    <t>Telefon komórkowy Samsung Galaxy J5</t>
  </si>
  <si>
    <t>Komputer DELL</t>
  </si>
  <si>
    <t>Zestaw sprzętu nagłaśniejącego</t>
  </si>
  <si>
    <t>Telefon komórkowy Samsung (3 szt, po 287,82 zł)</t>
  </si>
  <si>
    <t>Zasilacz DELL 130W</t>
  </si>
  <si>
    <t>Dyktafon OLYMPUS WS-853 8GB</t>
  </si>
  <si>
    <t>Komputer Fujitsu E900 i3 WIN 7 Pro Coa</t>
  </si>
  <si>
    <t>Telefon Panasonic</t>
  </si>
  <si>
    <t>Radioelefon Motorola GM360</t>
  </si>
  <si>
    <t>Monitor Lenovo LT2252</t>
  </si>
  <si>
    <t>Laminator OPUS</t>
  </si>
  <si>
    <t>Kolumna pasywna (2 sztuki)</t>
  </si>
  <si>
    <t>Mikrofon Novox bezprzewodowy</t>
  </si>
  <si>
    <t>Niszczarka HSM SHREDSTAR</t>
  </si>
  <si>
    <t>Czytnik e-dowód (4 sztuki)</t>
  </si>
  <si>
    <t>Telefon komórkowy Samsung (3 szt, po 281,67 zł)</t>
  </si>
  <si>
    <t>UPS Zasilacz Gembird</t>
  </si>
  <si>
    <t>Drukarka Laserowa HP</t>
  </si>
  <si>
    <t>Drukarka HPLJPRO</t>
  </si>
  <si>
    <t>Telewizor</t>
  </si>
  <si>
    <t>Zestaw komputerowy Dell Opti Plex 5060 Mini Tower z monitorem Dell P2219H (10 stuk po 5 788,30 zł)</t>
  </si>
  <si>
    <t>1/2domu</t>
  </si>
  <si>
    <t>Dźwiersztyny 20</t>
  </si>
  <si>
    <t>fontanna wraz z instalacją</t>
  </si>
  <si>
    <t>plac rynkowy, Pasym</t>
  </si>
  <si>
    <t>Monitoring na rynku</t>
  </si>
  <si>
    <t>Nagłośnienie na placu rynkowym</t>
  </si>
  <si>
    <t xml:space="preserve">Tablica zasilająco-sterująca </t>
  </si>
  <si>
    <t>Kamera zewnętrzna bezprzewodowa FULL HD  Gsm LTE z baterią solarną</t>
  </si>
  <si>
    <t>cegła, beton</t>
  </si>
  <si>
    <t>Laptop Lenovo T440sWIN 8PRO</t>
  </si>
  <si>
    <t>Router przenośny Huawei</t>
  </si>
  <si>
    <t>Drukarka LaserPro</t>
  </si>
  <si>
    <t xml:space="preserve">Drukarka Brother </t>
  </si>
  <si>
    <t>Drukarka LJ Pro (4 szt.)</t>
  </si>
  <si>
    <t xml:space="preserve">Urządzenie wielofunkcyjne Canon  </t>
  </si>
  <si>
    <t>PSZOK</t>
  </si>
  <si>
    <t>zestaw wiat i budynek biurowy</t>
  </si>
  <si>
    <t>ul. Szczycieńska, Pasym</t>
  </si>
  <si>
    <t>budynek mieszkalny
(3 lokale mieszkalne gminne, pozostałość osób trzecich)</t>
  </si>
  <si>
    <t>mieszkalny</t>
  </si>
  <si>
    <t>budynek mieszkalny
(1 lokale mieszkalne gminne, pozostałość osób trzecich)</t>
  </si>
  <si>
    <t>budynek mieszkalny
(lokale Gminne i osób trzeciech)</t>
  </si>
  <si>
    <t>budynek mieszkalny
(2 lokale mieszkalne gminne, pozostałość osób trzecich)</t>
  </si>
  <si>
    <t>Smartfon SAMSUNG   (4 sztuki)</t>
  </si>
  <si>
    <t xml:space="preserve">Świetlica wiejska </t>
  </si>
  <si>
    <t>Dybowo gm. Pasym, działka nr 292/2 obręb Dybowo</t>
  </si>
  <si>
    <t>84,24 m²</t>
  </si>
  <si>
    <t>niszczarka Rexel Promax</t>
  </si>
  <si>
    <t>monitor Lenovo LT2252 22"</t>
  </si>
  <si>
    <t>ups Easyline 12000 AVR</t>
  </si>
  <si>
    <t>niszczarka FELLOWES AUTOMAX</t>
  </si>
  <si>
    <t>monitor interaktywny Prometheah Activ Panel 65" 4 k (2x8750 zł.)</t>
  </si>
  <si>
    <t>drukarka Dymo LW 450</t>
  </si>
  <si>
    <t>skaner kodów</t>
  </si>
  <si>
    <t>notebook HP 250 G7 15,6"</t>
  </si>
  <si>
    <t>Rozbudowa instalacji kamer</t>
  </si>
  <si>
    <t xml:space="preserve">Reflektor sceniczny Eurolite Led </t>
  </si>
  <si>
    <t>Reflektor sceniczny Cameo Light</t>
  </si>
  <si>
    <t>Kolumna Aktywna Odsłuch BEHRINGER</t>
  </si>
  <si>
    <t xml:space="preserve">Reflektor sceniczny Light4me Venom Spot </t>
  </si>
  <si>
    <t>Konsola Mikser Pioneer DDJ200</t>
  </si>
  <si>
    <t>Projektor Optoma</t>
  </si>
  <si>
    <t>1930, przebudowa 2019</t>
  </si>
  <si>
    <t>1980, przebudowa 2019</t>
  </si>
  <si>
    <t>Monitoring  i system CCTV</t>
  </si>
  <si>
    <t>Grom 15A, 12-130 PASYM - filia</t>
  </si>
  <si>
    <t>Wiata przystankowa w miejscowości Rusek Wlk.</t>
  </si>
  <si>
    <t>Drukarka LaserJet Pro M15a</t>
  </si>
  <si>
    <t>Monitor PHILIPS 240P4Q 24 FULL HD + IPS</t>
  </si>
  <si>
    <t>Laptop Dell Latitude E5530 15,6” i5* 8 GB HDMI KAM</t>
  </si>
  <si>
    <t>Laptop FUJITSU E754 I5-4300M 8GB 256SSDWin 8</t>
  </si>
  <si>
    <t>komputer dell 7050</t>
  </si>
  <si>
    <t xml:space="preserve">Zasilacz awaryjny </t>
  </si>
  <si>
    <t>telefon alcatell</t>
  </si>
  <si>
    <t>Drukarka HP Deskjet</t>
  </si>
  <si>
    <t>Odkurzacz parowy</t>
  </si>
  <si>
    <t>Monitor interaktywny Avtec</t>
  </si>
  <si>
    <t>Pralka Beco</t>
  </si>
  <si>
    <t>Xerox workcentre</t>
  </si>
  <si>
    <t>kserokopiarka Xerox Work Centre 5330</t>
  </si>
  <si>
    <t xml:space="preserve">Laptop Dell Notebook V ostro 3590/i5-10210U/8GB/256GBSSD/15.6 - 20 szt. x 2792,10 </t>
  </si>
  <si>
    <t>Projektor KRUGER MATZ 347073 - 2szt. X 599.99</t>
  </si>
  <si>
    <t>Laptop Dell Notebook (10 szt x 2792,10)</t>
  </si>
  <si>
    <t>Laptop Dell E5450 (6 szt x 1410,00)</t>
  </si>
  <si>
    <t>Think Pad T530</t>
  </si>
  <si>
    <t>Monitor DELL 22" P2212</t>
  </si>
  <si>
    <t>Kserokopiarka Konica Minolta BIZHUB C284</t>
  </si>
  <si>
    <t>Monitor Dell plus głośniki zestaw</t>
  </si>
  <si>
    <t>Laptop Not Dell Latitude E6540</t>
  </si>
  <si>
    <t>LAPTOP LENOVO THINKPAD A 796 i5-323</t>
  </si>
  <si>
    <t>Niszczarka Peach PS500-40 CRoss CUT</t>
  </si>
  <si>
    <t>Laptop dell Latidude E6530</t>
  </si>
  <si>
    <t>Laptop lenovo ThinkPad T530/U</t>
  </si>
  <si>
    <t>Notebook Dell E5450 i5 WIN10 szt. 6</t>
  </si>
  <si>
    <t>komputer DELL 7020 SFF I5</t>
  </si>
  <si>
    <t>serwer Synology DS920 + Ram</t>
  </si>
  <si>
    <t>Dysk 4TB seagate IronWolf szt. 3</t>
  </si>
  <si>
    <t>Telefon Alcatel 1B 32GB (2020) czarny 2/32B 4 szt.</t>
  </si>
  <si>
    <t>Komputer DELL PREC T3610 XEON E5-1607</t>
  </si>
  <si>
    <t>UPS Office 650E</t>
  </si>
  <si>
    <t>Telefon Maxcom MC1310 CZarny</t>
  </si>
  <si>
    <t>Telefon panasonic KX-TG2511PDT</t>
  </si>
  <si>
    <t>Telefon PANASONIC KX-TG1611PDH</t>
  </si>
  <si>
    <t>Centrala telefoniczna</t>
  </si>
  <si>
    <t>DYSK ADATA SSD Ultimate 240BG SATA3</t>
  </si>
  <si>
    <t xml:space="preserve">Kamera myśliwska s880g </t>
  </si>
  <si>
    <t>Kamera IP IMOU Ranger plus Karta pamięcii</t>
  </si>
  <si>
    <t>Fotopułapka z anteną szt. 10</t>
  </si>
  <si>
    <t>zdalna</t>
  </si>
  <si>
    <t>Informacje o szkodach w ostatnich 3 latach</t>
  </si>
  <si>
    <t>Rok</t>
  </si>
  <si>
    <t>Liczba szkód</t>
  </si>
  <si>
    <t>Suma wypłaconych odszkodowań</t>
  </si>
  <si>
    <t>Krótki opis szkód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</si>
  <si>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</si>
  <si>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</si>
  <si>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</si>
  <si>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czy budynek jest przeznaczony do rozbiórki? (TAK/NIE)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</si>
  <si>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</si>
  <si>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</si>
  <si>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</si>
  <si>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 xml:space="preserve">nie </t>
  </si>
  <si>
    <t>bez uwag</t>
  </si>
  <si>
    <t>Drukarka 3D Banach School</t>
  </si>
  <si>
    <t>Zestaw Class VR Premium 4</t>
  </si>
  <si>
    <t>budynek szkolny -betonowe,                                      sala sportowa - konstrukcja nośna stalowa oparta na słupach, ściany osłonowe warstwowe z cegły ceramicznej, obłożone płytą warstwową.</t>
  </si>
  <si>
    <t>żelbetowe na belkach stalowych,                                    sala sportowa - konstrukcja szkieletowa z żelbetowymi słupami, zbrojone stalą</t>
  </si>
  <si>
    <t>więźba dachowa drewniana, blachodachówka,                           sala sportowa - płyty warstwowe "Atlantis"</t>
  </si>
  <si>
    <t>remonty bieżące, nie dotyczy</t>
  </si>
  <si>
    <t>Monitoring</t>
  </si>
  <si>
    <t>smartfon Samsung Galaxy M12</t>
  </si>
  <si>
    <t>laptop Acer Chromebook Spin 512</t>
  </si>
  <si>
    <t>drukarka 3D SkriLab</t>
  </si>
  <si>
    <t>rzutnik ACER X1328WH 2sztx1749</t>
  </si>
  <si>
    <t>komputer Dell Optiplex 12 x 1103</t>
  </si>
  <si>
    <t>komputer Dell 3050 6 x 1103</t>
  </si>
  <si>
    <t>modernizacja instalacji elektrycznej, osadzenie i montaż wkłądu do komina, wymiana drzwi wejściowych od strony podwórka</t>
  </si>
  <si>
    <t>opaska w okół budynku</t>
  </si>
  <si>
    <t>kostka brukowa</t>
  </si>
  <si>
    <t>opaskawokół budynku, naprawa zsypów, budowa okienek</t>
  </si>
  <si>
    <t>Notebook Fujitsu</t>
  </si>
  <si>
    <t>Głośnik Power audio</t>
  </si>
  <si>
    <t>monitor</t>
  </si>
  <si>
    <t>brak uwag</t>
  </si>
  <si>
    <t>Komputer-2 szt</t>
  </si>
  <si>
    <t>Photon EDU -Robot edukacyjny -3szt</t>
  </si>
  <si>
    <t>Wonder zestaw DOAH i Dot</t>
  </si>
  <si>
    <t>Skaner Plustek OpticBOOk</t>
  </si>
  <si>
    <t>Tablet Lenowo 3 szt</t>
  </si>
  <si>
    <t>Hp Laptop 14s fg0710 3szt</t>
  </si>
  <si>
    <t>Elektroniczny odtwarzacz książek 3 szt</t>
  </si>
  <si>
    <t>LEGO 45678</t>
  </si>
  <si>
    <t>LEGO 45680</t>
  </si>
  <si>
    <t>Drukarka Brother</t>
  </si>
  <si>
    <t>Komputer  DELL 7040SFFi5</t>
  </si>
  <si>
    <t xml:space="preserve">Komputer  DELL </t>
  </si>
  <si>
    <t>Zestaw komputerowy DELL</t>
  </si>
  <si>
    <t>Komputer  DELL  Prec 75810_09</t>
  </si>
  <si>
    <t>krata w drzwiach wejściowych. Zamki w drzwiach, podręczy sprzęt gaśniczy</t>
  </si>
  <si>
    <t>Drukarka Hp m15a</t>
  </si>
  <si>
    <t>Drukarka Brother Hl-L2352DW</t>
  </si>
  <si>
    <t xml:space="preserve">50. </t>
  </si>
  <si>
    <t>Kserokopiarka Konica Minolta BIZHUB C224e</t>
  </si>
  <si>
    <t>Tabela nr 4</t>
  </si>
  <si>
    <t>Tabela nr 5 - Wykaz maszyn i urządzeń do ubezpieczenia od uszkodzeń (od wszystkich ryzyk)</t>
  </si>
  <si>
    <t>Tabela nr 9 - Szkodowość w Mieście i Gminie Pasym</t>
  </si>
  <si>
    <t>bieżące remonty zgodnie z zapotrzebowaniem</t>
  </si>
  <si>
    <t>NNW - uszkodzenei ciała podczas akcji gaśniczej (600,00 zł)
OG - zalanie pomieszczeń w wyniku ulewnego deszczu (7 594,38 zł; 500,00 zł; 1 803,00 zł)
OG - uszkodzenie infrastruktury PSZOK w wyniku ulewnego deszczu (3 000,00 zł)</t>
  </si>
  <si>
    <t>SZ - uszkodzenie wiat przystankowych (600,00 zł ; 200,00 zł)
OG - dewastacja wiaty przystanowej (900,00 zł)
OG - zniszczenei ogrodzenia w wyniku upadku drzewa podczas wichury (2 096,00 zł)
OC dróg - uszkodzenei pojazdu przez ubytek w jezdni (4 284,00 zł)</t>
  </si>
  <si>
    <t>w tym instalacje fotowoltaiczne</t>
  </si>
  <si>
    <t xml:space="preserve">budynek Szkoły Podstawowej  
</t>
  </si>
  <si>
    <t>Nowy budynek szkoły</t>
  </si>
  <si>
    <t xml:space="preserve">tak - wartość 148 448,81 zł </t>
  </si>
  <si>
    <t xml:space="preserve">tak - wartość 51 532,08 zł - </t>
  </si>
  <si>
    <t xml:space="preserve"> </t>
  </si>
  <si>
    <t>OG - dewastacja mienia (728,00 zł; 5 817,00 zł)
OG - uszkodzenie mienia w wyniku wichury i przepięcie (2 829,00 zł; 8 799,84 zł; 488,88 zł)
KR - kradzież kamery myśłiwskiej (1 399,00 zł)
OC dróg - uszkodzenie pojazdu przez ubytek w jezdni (1 142,00 zł)</t>
  </si>
  <si>
    <t>OG - zniszczenie choinki podczas sylwestra (14 883,00 zł)
OG - pożar budynku mieszkalnego (107 943,20 zł)
OG - dewastcja elementów placu zabaw (3 388,87 zł; 480,00 zł)
SZ - uszkodzenie szyb we wiatach przystankowcyh (764,28 zł; 2 052,86 zł; 800,00 zł)
KR - kradzież kos spalinowych (3 359,00 zł)
OC ogólne - uszczerbek na zdrowiu w wyniku upadku na uszkodzonym pomoście (800,00 zł)</t>
  </si>
  <si>
    <t>SZ - uszkodzenie szyb we wiacie przystankowej (2 szkody po 700 zł)</t>
  </si>
  <si>
    <t xml:space="preserve">Szkodowość dotyczy wszystkich jednostek organizacyjnych Gminy Pasym na dzień 08.09.2022 r. 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</si>
</sst>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#,##0.00&quot; zł&quot;"/>
    <numFmt numFmtId="184" formatCode="#,##0.00&quot; zł&quot;;[Red]\-#,##0.00&quot; zł&quot;"/>
    <numFmt numFmtId="185" formatCode="d/mm/yyyy"/>
    <numFmt numFmtId="186" formatCode="#\ ?/?"/>
    <numFmt numFmtId="187" formatCode="[$-415]General"/>
    <numFmt numFmtId="188" formatCode="[$-415]0.00"/>
    <numFmt numFmtId="189" formatCode="_-* #,##0.00,&quot;zł&quot;_-;\-* #,##0.00,&quot;zł&quot;_-;_-* \-??&quot; zł&quot;_-;_-@_-"/>
    <numFmt numFmtId="190" formatCode="_-* #,##0.00\ [$zł-415]_-;\-* #,##0.00\ [$zł-415]_-;_-* &quot;-&quot;??\ [$zł-415]_-;_-@_-"/>
    <numFmt numFmtId="191" formatCode="[$-415]dddd\,\ d\ mmmm\ 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7" fontId="42" fillId="0" borderId="0">
      <alignment/>
      <protection/>
    </xf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1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horizontal="right" vertical="center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/>
    </xf>
    <xf numFmtId="170" fontId="0" fillId="0" borderId="0" xfId="0" applyNumberFormat="1" applyFont="1" applyAlignment="1">
      <alignment horizontal="left"/>
    </xf>
    <xf numFmtId="44" fontId="0" fillId="0" borderId="10" xfId="66" applyFont="1" applyBorder="1" applyAlignment="1">
      <alignment vertical="center"/>
    </xf>
    <xf numFmtId="44" fontId="1" fillId="0" borderId="10" xfId="53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/>
    </xf>
    <xf numFmtId="0" fontId="1" fillId="6" borderId="10" xfId="53" applyFont="1" applyFill="1" applyBorder="1" applyAlignment="1">
      <alignment horizontal="center" vertical="center"/>
      <protection/>
    </xf>
    <xf numFmtId="0" fontId="1" fillId="6" borderId="10" xfId="53" applyNumberFormat="1" applyFont="1" applyFill="1" applyBorder="1" applyAlignment="1">
      <alignment horizontal="center" vertical="center" wrapText="1"/>
      <protection/>
    </xf>
    <xf numFmtId="44" fontId="1" fillId="6" borderId="10" xfId="5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4" fontId="0" fillId="34" borderId="12" xfId="66" applyFont="1" applyFill="1" applyBorder="1" applyAlignment="1">
      <alignment vertical="center"/>
    </xf>
    <xf numFmtId="44" fontId="0" fillId="34" borderId="13" xfId="66" applyFont="1" applyFill="1" applyBorder="1" applyAlignment="1">
      <alignment vertical="center"/>
    </xf>
    <xf numFmtId="180" fontId="0" fillId="34" borderId="13" xfId="53" applyNumberFormat="1" applyFont="1" applyFill="1" applyBorder="1">
      <alignment/>
      <protection/>
    </xf>
    <xf numFmtId="0" fontId="1" fillId="6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4" fontId="0" fillId="0" borderId="12" xfId="68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44" fontId="0" fillId="33" borderId="13" xfId="64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44" fontId="0" fillId="33" borderId="12" xfId="64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4" fontId="0" fillId="0" borderId="12" xfId="64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0" fontId="0" fillId="0" borderId="14" xfId="53" applyFont="1" applyFill="1" applyBorder="1" applyAlignment="1">
      <alignment horizontal="center" vertical="center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180" fontId="0" fillId="35" borderId="13" xfId="55" applyNumberFormat="1" applyFont="1" applyFill="1" applyBorder="1" applyAlignment="1">
      <alignment horizontal="center" vertical="center" wrapText="1"/>
      <protection/>
    </xf>
    <xf numFmtId="180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66" applyNumberFormat="1" applyFont="1" applyFill="1" applyBorder="1" applyAlignment="1" applyProtection="1">
      <alignment horizontal="center" vertical="center"/>
      <protection/>
    </xf>
    <xf numFmtId="180" fontId="0" fillId="0" borderId="13" xfId="53" applyNumberFormat="1" applyFont="1" applyFill="1" applyBorder="1" applyAlignment="1">
      <alignment horizontal="center" vertical="center"/>
      <protection/>
    </xf>
    <xf numFmtId="44" fontId="0" fillId="0" borderId="13" xfId="64" applyFont="1" applyFill="1" applyBorder="1" applyAlignment="1">
      <alignment horizontal="center" vertical="center"/>
    </xf>
    <xf numFmtId="180" fontId="0" fillId="0" borderId="13" xfId="53" applyNumberFormat="1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0" fontId="1" fillId="36" borderId="16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center" vertical="center" wrapText="1"/>
    </xf>
    <xf numFmtId="180" fontId="0" fillId="0" borderId="13" xfId="53" applyNumberFormat="1" applyFont="1" applyFill="1" applyBorder="1" applyAlignment="1">
      <alignment horizontal="center" vertical="center" wrapText="1"/>
      <protection/>
    </xf>
    <xf numFmtId="44" fontId="1" fillId="0" borderId="10" xfId="66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0" fillId="35" borderId="14" xfId="0" applyNumberFormat="1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35" borderId="13" xfId="55" applyNumberFormat="1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4" fontId="10" fillId="35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left" vertical="center" wrapText="1"/>
    </xf>
    <xf numFmtId="183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70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83" fontId="0" fillId="0" borderId="10" xfId="0" applyNumberFormat="1" applyFont="1" applyBorder="1" applyAlignment="1" applyProtection="1">
      <alignment vertical="center"/>
      <protection/>
    </xf>
    <xf numFmtId="8" fontId="0" fillId="0" borderId="10" xfId="64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81" fontId="0" fillId="37" borderId="19" xfId="68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80" fontId="0" fillId="0" borderId="15" xfId="0" applyNumberFormat="1" applyFont="1" applyBorder="1" applyAlignment="1">
      <alignment wrapText="1"/>
    </xf>
    <xf numFmtId="18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>
      <alignment vertical="center"/>
    </xf>
    <xf numFmtId="180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183" fontId="0" fillId="35" borderId="20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 wrapText="1"/>
    </xf>
    <xf numFmtId="183" fontId="0" fillId="35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15" xfId="0" applyNumberFormat="1" applyFont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44" fontId="0" fillId="0" borderId="11" xfId="64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4" fontId="1" fillId="34" borderId="10" xfId="64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10" fillId="39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4" fontId="10" fillId="35" borderId="14" xfId="0" applyNumberFormat="1" applyFont="1" applyFill="1" applyBorder="1" applyAlignment="1">
      <alignment vertical="center" wrapText="1"/>
    </xf>
    <xf numFmtId="181" fontId="0" fillId="35" borderId="12" xfId="68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83" fontId="0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181" fontId="0" fillId="35" borderId="12" xfId="68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/>
    </xf>
    <xf numFmtId="0" fontId="0" fillId="39" borderId="12" xfId="0" applyFont="1" applyFill="1" applyBorder="1" applyAlignment="1">
      <alignment horizontal="left" vertical="center" wrapText="1"/>
    </xf>
    <xf numFmtId="0" fontId="0" fillId="39" borderId="12" xfId="0" applyFont="1" applyFill="1" applyBorder="1" applyAlignment="1">
      <alignment horizontal="center" vertical="center" wrapText="1"/>
    </xf>
    <xf numFmtId="183" fontId="0" fillId="39" borderId="12" xfId="0" applyNumberFormat="1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181" fontId="0" fillId="39" borderId="12" xfId="68" applyFont="1" applyFill="1" applyBorder="1" applyAlignment="1" applyProtection="1">
      <alignment horizontal="right" vertical="center" wrapText="1"/>
      <protection/>
    </xf>
    <xf numFmtId="0" fontId="0" fillId="39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181" fontId="0" fillId="39" borderId="21" xfId="68" applyFont="1" applyFill="1" applyBorder="1" applyAlignment="1" applyProtection="1">
      <alignment horizontal="right" vertical="center" wrapText="1"/>
      <protection/>
    </xf>
    <xf numFmtId="0" fontId="0" fillId="35" borderId="2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175" fontId="0" fillId="35" borderId="12" xfId="0" applyNumberFormat="1" applyFont="1" applyFill="1" applyBorder="1" applyAlignment="1">
      <alignment horizontal="right" vertical="center"/>
    </xf>
    <xf numFmtId="0" fontId="0" fillId="35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183" fontId="0" fillId="35" borderId="13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vertical="center"/>
    </xf>
    <xf numFmtId="175" fontId="0" fillId="35" borderId="21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20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170" fontId="1" fillId="31" borderId="10" xfId="0" applyNumberFormat="1" applyFont="1" applyFill="1" applyBorder="1" applyAlignment="1">
      <alignment horizontal="right" wrapText="1"/>
    </xf>
    <xf numFmtId="170" fontId="1" fillId="31" borderId="10" xfId="0" applyNumberFormat="1" applyFont="1" applyFill="1" applyBorder="1" applyAlignment="1">
      <alignment horizontal="center" vertical="center" wrapText="1"/>
    </xf>
    <xf numFmtId="170" fontId="1" fillId="31" borderId="10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181" fontId="0" fillId="37" borderId="12" xfId="68" applyFont="1" applyFill="1" applyBorder="1" applyAlignment="1" applyProtection="1">
      <alignment horizontal="right" vertical="center" wrapText="1"/>
      <protection/>
    </xf>
    <xf numFmtId="181" fontId="0" fillId="37" borderId="13" xfId="68" applyFont="1" applyFill="1" applyBorder="1" applyAlignment="1" applyProtection="1">
      <alignment horizontal="right" vertical="center" wrapText="1"/>
      <protection/>
    </xf>
    <xf numFmtId="175" fontId="0" fillId="37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4" fontId="0" fillId="0" borderId="10" xfId="64" applyFont="1" applyBorder="1" applyAlignment="1">
      <alignment vertical="center" wrapText="1"/>
    </xf>
    <xf numFmtId="190" fontId="0" fillId="0" borderId="10" xfId="42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3" fontId="0" fillId="0" borderId="12" xfId="0" applyNumberFormat="1" applyBorder="1" applyAlignment="1">
      <alignment horizontal="right" vertical="center" wrapText="1"/>
    </xf>
    <xf numFmtId="181" fontId="0" fillId="0" borderId="12" xfId="0" applyNumberFormat="1" applyBorder="1" applyAlignment="1">
      <alignment vertical="center" wrapText="1"/>
    </xf>
    <xf numFmtId="183" fontId="0" fillId="0" borderId="12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vertical="center" wrapText="1"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33" borderId="21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175" fontId="0" fillId="37" borderId="21" xfId="0" applyNumberFormat="1" applyFont="1" applyFill="1" applyBorder="1" applyAlignment="1">
      <alignment horizontal="right" vertical="center"/>
    </xf>
    <xf numFmtId="181" fontId="0" fillId="37" borderId="12" xfId="68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3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 wrapText="1"/>
    </xf>
    <xf numFmtId="183" fontId="0" fillId="0" borderId="10" xfId="64" applyNumberFormat="1" applyFont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0" fillId="35" borderId="12" xfId="0" applyFill="1" applyBorder="1" applyAlignment="1">
      <alignment horizontal="center" vertical="center" wrapText="1"/>
    </xf>
    <xf numFmtId="181" fontId="0" fillId="0" borderId="12" xfId="68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0" fontId="0" fillId="0" borderId="12" xfId="68" applyNumberFormat="1" applyFill="1" applyBorder="1" applyAlignment="1">
      <alignment vertical="center" wrapText="1"/>
    </xf>
    <xf numFmtId="170" fontId="0" fillId="0" borderId="12" xfId="0" applyNumberFormat="1" applyBorder="1" applyAlignment="1">
      <alignment horizontal="right" wrapText="1"/>
    </xf>
    <xf numFmtId="170" fontId="0" fillId="35" borderId="12" xfId="0" applyNumberFormat="1" applyFill="1" applyBorder="1" applyAlignment="1">
      <alignment horizontal="right" vertical="center" wrapText="1"/>
    </xf>
    <xf numFmtId="170" fontId="0" fillId="35" borderId="12" xfId="0" applyNumberFormat="1" applyFill="1" applyBorder="1" applyAlignment="1">
      <alignment horizontal="right" wrapText="1"/>
    </xf>
    <xf numFmtId="181" fontId="0" fillId="0" borderId="12" xfId="68" applyFont="1" applyFill="1" applyBorder="1" applyAlignment="1" applyProtection="1">
      <alignment vertical="center" wrapText="1"/>
      <protection/>
    </xf>
    <xf numFmtId="184" fontId="0" fillId="0" borderId="10" xfId="68" applyNumberFormat="1" applyFont="1" applyBorder="1" applyAlignment="1" applyProtection="1">
      <alignment horizontal="right" vertical="center" wrapText="1"/>
      <protection/>
    </xf>
    <xf numFmtId="187" fontId="55" fillId="0" borderId="10" xfId="44" applyFont="1" applyBorder="1" applyAlignment="1">
      <alignment vertical="center" wrapText="1"/>
      <protection/>
    </xf>
    <xf numFmtId="187" fontId="55" fillId="0" borderId="10" xfId="44" applyFont="1" applyBorder="1" applyAlignment="1">
      <alignment horizontal="center" vertical="center" wrapText="1"/>
      <protection/>
    </xf>
    <xf numFmtId="183" fontId="0" fillId="0" borderId="10" xfId="0" applyNumberFormat="1" applyBorder="1" applyAlignment="1">
      <alignment horizontal="right" vertical="center" wrapText="1"/>
    </xf>
    <xf numFmtId="44" fontId="1" fillId="0" borderId="10" xfId="64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0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170" fontId="0" fillId="0" borderId="0" xfId="0" applyNumberFormat="1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1" fontId="0" fillId="37" borderId="19" xfId="68" applyFill="1" applyBorder="1" applyAlignment="1" applyProtection="1">
      <alignment horizontal="right" vertical="center" wrapText="1"/>
      <protection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183" fontId="0" fillId="0" borderId="29" xfId="0" applyNumberForma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187" fontId="56" fillId="0" borderId="30" xfId="44" applyFont="1" applyBorder="1" applyAlignment="1">
      <alignment vertical="center" wrapText="1"/>
      <protection/>
    </xf>
    <xf numFmtId="187" fontId="56" fillId="0" borderId="30" xfId="44" applyFont="1" applyBorder="1" applyAlignment="1">
      <alignment horizontal="center" vertical="center" wrapText="1"/>
      <protection/>
    </xf>
    <xf numFmtId="0" fontId="0" fillId="35" borderId="31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/>
    </xf>
    <xf numFmtId="0" fontId="0" fillId="35" borderId="26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horizontal="center" vertical="center"/>
    </xf>
    <xf numFmtId="183" fontId="0" fillId="0" borderId="12" xfId="0" applyNumberFormat="1" applyBorder="1" applyAlignment="1">
      <alignment horizontal="right" wrapText="1"/>
    </xf>
    <xf numFmtId="183" fontId="4" fillId="35" borderId="12" xfId="0" applyNumberFormat="1" applyFont="1" applyFill="1" applyBorder="1" applyAlignment="1">
      <alignment horizontal="right" vertical="center" wrapText="1"/>
    </xf>
    <xf numFmtId="183" fontId="0" fillId="35" borderId="12" xfId="0" applyNumberFormat="1" applyFill="1" applyBorder="1" applyAlignment="1">
      <alignment horizontal="right" vertical="center" wrapText="1"/>
    </xf>
    <xf numFmtId="183" fontId="0" fillId="0" borderId="12" xfId="68" applyNumberFormat="1" applyFont="1" applyFill="1" applyBorder="1" applyAlignment="1" applyProtection="1">
      <alignment horizontal="right" vertical="center" wrapText="1"/>
      <protection/>
    </xf>
    <xf numFmtId="183" fontId="0" fillId="0" borderId="12" xfId="68" applyNumberFormat="1" applyFill="1" applyBorder="1" applyAlignment="1" applyProtection="1">
      <alignment vertical="center" wrapText="1"/>
      <protection/>
    </xf>
    <xf numFmtId="183" fontId="0" fillId="0" borderId="12" xfId="68" applyNumberFormat="1" applyFill="1" applyBorder="1" applyAlignment="1" applyProtection="1">
      <alignment horizontal="right" vertical="center" wrapText="1"/>
      <protection/>
    </xf>
    <xf numFmtId="183" fontId="0" fillId="0" borderId="21" xfId="68" applyNumberForma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83" fontId="0" fillId="0" borderId="12" xfId="68" applyNumberFormat="1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183" fontId="0" fillId="0" borderId="13" xfId="68" applyNumberFormat="1" applyFill="1" applyBorder="1" applyAlignment="1" applyProtection="1">
      <alignment vertical="center" wrapText="1"/>
      <protection/>
    </xf>
    <xf numFmtId="183" fontId="0" fillId="0" borderId="13" xfId="68" applyNumberFormat="1" applyFill="1" applyBorder="1" applyAlignment="1" applyProtection="1">
      <alignment horizontal="right" vertical="center" wrapText="1"/>
      <protection/>
    </xf>
    <xf numFmtId="190" fontId="0" fillId="0" borderId="10" xfId="0" applyNumberFormat="1" applyFont="1" applyBorder="1" applyAlignment="1">
      <alignment vertical="center" wrapText="1"/>
    </xf>
    <xf numFmtId="190" fontId="0" fillId="0" borderId="10" xfId="0" applyNumberFormat="1" applyFont="1" applyBorder="1" applyAlignment="1">
      <alignment horizontal="righ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0" fillId="39" borderId="28" xfId="0" applyFont="1" applyFill="1" applyBorder="1" applyAlignment="1">
      <alignment vertical="center"/>
    </xf>
    <xf numFmtId="0" fontId="0" fillId="33" borderId="28" xfId="0" applyFont="1" applyFill="1" applyBorder="1" applyAlignment="1">
      <alignment/>
    </xf>
    <xf numFmtId="170" fontId="1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36" borderId="33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4" fontId="1" fillId="34" borderId="10" xfId="64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0" borderId="27" xfId="53" applyNumberFormat="1" applyFont="1" applyFill="1" applyBorder="1" applyAlignment="1">
      <alignment horizontal="center"/>
      <protection/>
    </xf>
    <xf numFmtId="0" fontId="1" fillId="0" borderId="0" xfId="53" applyNumberFormat="1" applyFont="1" applyFill="1" applyBorder="1" applyAlignment="1">
      <alignment horizontal="center"/>
      <protection/>
    </xf>
    <xf numFmtId="0" fontId="1" fillId="0" borderId="38" xfId="53" applyNumberFormat="1" applyFont="1" applyFill="1" applyBorder="1" applyAlignment="1">
      <alignment horizontal="center"/>
      <protection/>
    </xf>
    <xf numFmtId="0" fontId="1" fillId="0" borderId="26" xfId="53" applyNumberFormat="1" applyFont="1" applyFill="1" applyBorder="1" applyAlignment="1">
      <alignment horizontal="center"/>
      <protection/>
    </xf>
    <xf numFmtId="0" fontId="1" fillId="0" borderId="35" xfId="53" applyNumberFormat="1" applyFont="1" applyFill="1" applyBorder="1" applyAlignment="1">
      <alignment horizontal="center"/>
      <protection/>
    </xf>
    <xf numFmtId="0" fontId="1" fillId="0" borderId="28" xfId="53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4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Walutowy 4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21.7109375" style="0" customWidth="1"/>
    <col min="4" max="4" width="20.00390625" style="0" customWidth="1"/>
    <col min="5" max="5" width="15.00390625" style="42" customWidth="1"/>
    <col min="6" max="6" width="28.57421875" style="42" customWidth="1"/>
    <col min="7" max="7" width="15.7109375" style="0" customWidth="1"/>
  </cols>
  <sheetData>
    <row r="1" spans="1:7" ht="12.75">
      <c r="A1" s="13" t="s">
        <v>58</v>
      </c>
      <c r="G1" s="44"/>
    </row>
    <row r="3" spans="1:7" ht="31.5" customHeight="1">
      <c r="A3" s="53" t="s">
        <v>3</v>
      </c>
      <c r="B3" s="53" t="s">
        <v>4</v>
      </c>
      <c r="C3" s="53" t="s">
        <v>72</v>
      </c>
      <c r="D3" s="53" t="s">
        <v>5</v>
      </c>
      <c r="E3" s="53" t="s">
        <v>6</v>
      </c>
      <c r="F3" s="54" t="s">
        <v>33</v>
      </c>
      <c r="G3" s="54" t="s">
        <v>7</v>
      </c>
    </row>
    <row r="4" spans="1:7" ht="30" customHeight="1">
      <c r="A4" s="52" t="s">
        <v>86</v>
      </c>
      <c r="B4" s="49" t="s">
        <v>384</v>
      </c>
      <c r="C4" s="1" t="s">
        <v>59</v>
      </c>
      <c r="D4" s="2">
        <v>7451841521</v>
      </c>
      <c r="E4" s="50" t="s">
        <v>385</v>
      </c>
      <c r="F4" s="55" t="s">
        <v>377</v>
      </c>
      <c r="G4" s="2">
        <v>30</v>
      </c>
    </row>
    <row r="5" spans="1:7" s="7" customFormat="1" ht="30" customHeight="1">
      <c r="A5" s="52" t="s">
        <v>128</v>
      </c>
      <c r="B5" s="49" t="s">
        <v>60</v>
      </c>
      <c r="C5" s="1" t="s">
        <v>61</v>
      </c>
      <c r="D5" s="2">
        <v>7451712893</v>
      </c>
      <c r="E5" s="50">
        <v>519503080</v>
      </c>
      <c r="F5" s="55" t="s">
        <v>73</v>
      </c>
      <c r="G5" s="2">
        <v>3</v>
      </c>
    </row>
    <row r="6" spans="1:9" s="7" customFormat="1" ht="30" customHeight="1">
      <c r="A6" s="52" t="s">
        <v>129</v>
      </c>
      <c r="B6" s="49" t="s">
        <v>62</v>
      </c>
      <c r="C6" s="1" t="s">
        <v>59</v>
      </c>
      <c r="D6" s="2">
        <v>7450004409</v>
      </c>
      <c r="E6" s="50" t="s">
        <v>63</v>
      </c>
      <c r="F6" s="56" t="s">
        <v>376</v>
      </c>
      <c r="G6" s="2">
        <v>16</v>
      </c>
      <c r="I6" s="350" t="s">
        <v>670</v>
      </c>
    </row>
    <row r="7" spans="1:7" s="7" customFormat="1" ht="30" customHeight="1">
      <c r="A7" s="52" t="s">
        <v>130</v>
      </c>
      <c r="B7" s="49" t="s">
        <v>64</v>
      </c>
      <c r="C7" s="1" t="s">
        <v>469</v>
      </c>
      <c r="D7" s="2">
        <v>7451717028</v>
      </c>
      <c r="E7" s="51" t="s">
        <v>65</v>
      </c>
      <c r="F7" s="57" t="s">
        <v>375</v>
      </c>
      <c r="G7" s="2">
        <v>4</v>
      </c>
    </row>
    <row r="8" spans="1:7" s="7" customFormat="1" ht="30" customHeight="1">
      <c r="A8" s="52" t="s">
        <v>132</v>
      </c>
      <c r="B8" s="49" t="s">
        <v>354</v>
      </c>
      <c r="C8" s="1" t="s">
        <v>66</v>
      </c>
      <c r="D8" s="2">
        <v>7450004421</v>
      </c>
      <c r="E8" s="32" t="s">
        <v>372</v>
      </c>
      <c r="F8" s="57" t="s">
        <v>373</v>
      </c>
      <c r="G8" s="2">
        <v>8</v>
      </c>
    </row>
    <row r="9" spans="1:7" s="7" customFormat="1" ht="30" customHeight="1">
      <c r="A9" s="52" t="s">
        <v>133</v>
      </c>
      <c r="B9" s="49" t="s">
        <v>405</v>
      </c>
      <c r="C9" s="1" t="s">
        <v>67</v>
      </c>
      <c r="D9" s="2">
        <v>7451712462</v>
      </c>
      <c r="E9" s="51" t="s">
        <v>68</v>
      </c>
      <c r="F9" s="112" t="s">
        <v>374</v>
      </c>
      <c r="G9" s="2">
        <v>51</v>
      </c>
    </row>
    <row r="10" spans="1:7" s="4" customFormat="1" ht="30" customHeight="1">
      <c r="A10" s="52" t="s">
        <v>134</v>
      </c>
      <c r="B10" s="49" t="s">
        <v>69</v>
      </c>
      <c r="C10" s="1" t="s">
        <v>70</v>
      </c>
      <c r="D10" s="2">
        <v>7451712491</v>
      </c>
      <c r="E10" s="50" t="s">
        <v>71</v>
      </c>
      <c r="F10" s="112" t="s">
        <v>374</v>
      </c>
      <c r="G10" s="2">
        <v>20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1"/>
  <ignoredErrors>
    <ignoredError sqref="E6:E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7"/>
  <sheetViews>
    <sheetView zoomScale="85" zoomScaleNormal="85" workbookViewId="0" topLeftCell="A1">
      <pane ySplit="5" topLeftCell="A108" activePane="bottomLeft" state="frozen"/>
      <selection pane="topLeft" activeCell="K1" sqref="K1"/>
      <selection pane="bottomLeft" activeCell="C105" sqref="C105"/>
    </sheetView>
  </sheetViews>
  <sheetFormatPr defaultColWidth="9.140625" defaultRowHeight="12.75"/>
  <cols>
    <col min="1" max="1" width="7.140625" style="6" customWidth="1"/>
    <col min="2" max="2" width="28.7109375" style="6" customWidth="1"/>
    <col min="3" max="3" width="14.140625" style="8" customWidth="1"/>
    <col min="4" max="5" width="16.421875" style="18" customWidth="1"/>
    <col min="6" max="6" width="16.421875" style="19" customWidth="1"/>
    <col min="7" max="7" width="13.57421875" style="6" customWidth="1"/>
    <col min="8" max="8" width="22.57421875" style="6" customWidth="1"/>
    <col min="9" max="9" width="15.7109375" style="6" customWidth="1"/>
    <col min="10" max="10" width="36.140625" style="6" customWidth="1"/>
    <col min="11" max="11" width="22.421875" style="6" customWidth="1"/>
    <col min="12" max="14" width="22.57421875" style="6" customWidth="1"/>
    <col min="15" max="16" width="20.7109375" style="6" customWidth="1"/>
    <col min="17" max="17" width="22.57421875" style="6" customWidth="1"/>
    <col min="18" max="18" width="23.7109375" style="6" customWidth="1"/>
    <col min="19" max="19" width="35.28125" style="6" customWidth="1"/>
    <col min="20" max="22" width="28.140625" style="6" customWidth="1"/>
    <col min="23" max="24" width="11.00390625" style="6" customWidth="1"/>
    <col min="25" max="25" width="11.57421875" style="6" customWidth="1"/>
    <col min="26" max="28" width="11.00390625" style="6" customWidth="1"/>
    <col min="29" max="29" width="13.8515625" style="143" customWidth="1"/>
    <col min="30" max="30" width="13.28125" style="143" customWidth="1"/>
    <col min="31" max="31" width="15.57421875" style="143" customWidth="1"/>
    <col min="32" max="32" width="13.8515625" style="143" customWidth="1"/>
    <col min="33" max="16384" width="9.140625" style="6" customWidth="1"/>
  </cols>
  <sheetData>
    <row r="2" spans="4:6" ht="12.75">
      <c r="D2" s="45"/>
      <c r="E2" s="45"/>
      <c r="F2" s="8"/>
    </row>
    <row r="3" spans="1:7" ht="12.75">
      <c r="A3" s="13" t="s">
        <v>74</v>
      </c>
      <c r="G3" s="20"/>
    </row>
    <row r="4" spans="1:32" ht="62.25" customHeight="1">
      <c r="A4" s="353" t="s">
        <v>34</v>
      </c>
      <c r="B4" s="353" t="s">
        <v>35</v>
      </c>
      <c r="C4" s="353" t="s">
        <v>36</v>
      </c>
      <c r="D4" s="353" t="s">
        <v>37</v>
      </c>
      <c r="E4" s="353" t="s">
        <v>613</v>
      </c>
      <c r="F4" s="353" t="s">
        <v>38</v>
      </c>
      <c r="G4" s="353" t="s">
        <v>39</v>
      </c>
      <c r="H4" s="353" t="s">
        <v>54</v>
      </c>
      <c r="I4" s="353" t="s">
        <v>353</v>
      </c>
      <c r="J4" s="353" t="s">
        <v>8</v>
      </c>
      <c r="K4" s="353" t="s">
        <v>9</v>
      </c>
      <c r="L4" s="353" t="s">
        <v>40</v>
      </c>
      <c r="M4" s="353"/>
      <c r="N4" s="353"/>
      <c r="O4" s="353" t="s">
        <v>610</v>
      </c>
      <c r="P4" s="353" t="s">
        <v>611</v>
      </c>
      <c r="Q4" s="353" t="s">
        <v>612</v>
      </c>
      <c r="R4" s="353" t="s">
        <v>430</v>
      </c>
      <c r="S4" s="353" t="s">
        <v>431</v>
      </c>
      <c r="T4" s="353" t="s">
        <v>614</v>
      </c>
      <c r="U4" s="353" t="s">
        <v>615</v>
      </c>
      <c r="V4" s="353" t="s">
        <v>616</v>
      </c>
      <c r="W4" s="353" t="s">
        <v>55</v>
      </c>
      <c r="X4" s="353"/>
      <c r="Y4" s="353"/>
      <c r="Z4" s="353"/>
      <c r="AA4" s="353"/>
      <c r="AB4" s="353"/>
      <c r="AC4" s="353" t="s">
        <v>41</v>
      </c>
      <c r="AD4" s="353" t="s">
        <v>42</v>
      </c>
      <c r="AE4" s="353" t="s">
        <v>43</v>
      </c>
      <c r="AF4" s="353" t="s">
        <v>44</v>
      </c>
    </row>
    <row r="5" spans="1:32" ht="62.2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159" t="s">
        <v>45</v>
      </c>
      <c r="M5" s="159" t="s">
        <v>46</v>
      </c>
      <c r="N5" s="159" t="s">
        <v>47</v>
      </c>
      <c r="O5" s="353"/>
      <c r="P5" s="353"/>
      <c r="Q5" s="353"/>
      <c r="R5" s="353"/>
      <c r="S5" s="353"/>
      <c r="T5" s="353"/>
      <c r="U5" s="353"/>
      <c r="V5" s="353"/>
      <c r="W5" s="159" t="s">
        <v>48</v>
      </c>
      <c r="X5" s="159" t="s">
        <v>49</v>
      </c>
      <c r="Y5" s="159" t="s">
        <v>50</v>
      </c>
      <c r="Z5" s="159" t="s">
        <v>51</v>
      </c>
      <c r="AA5" s="159" t="s">
        <v>52</v>
      </c>
      <c r="AB5" s="159" t="s">
        <v>53</v>
      </c>
      <c r="AC5" s="353"/>
      <c r="AD5" s="353"/>
      <c r="AE5" s="353"/>
      <c r="AF5" s="353"/>
    </row>
    <row r="6" spans="1:32" ht="13.5" customHeight="1">
      <c r="A6" s="355" t="s">
        <v>75</v>
      </c>
      <c r="B6" s="355"/>
      <c r="C6" s="355"/>
      <c r="D6" s="355"/>
      <c r="E6" s="355"/>
      <c r="F6" s="355"/>
      <c r="G6" s="64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27"/>
      <c r="AD6" s="127"/>
      <c r="AE6" s="127"/>
      <c r="AF6" s="127"/>
    </row>
    <row r="7" spans="1:32" s="9" customFormat="1" ht="37.5" customHeight="1">
      <c r="A7" s="78" t="s">
        <v>86</v>
      </c>
      <c r="B7" s="122" t="s">
        <v>138</v>
      </c>
      <c r="C7" s="144" t="s">
        <v>139</v>
      </c>
      <c r="D7" s="145" t="s">
        <v>87</v>
      </c>
      <c r="E7" s="175" t="s">
        <v>83</v>
      </c>
      <c r="F7" s="146" t="s">
        <v>87</v>
      </c>
      <c r="G7" s="144">
        <v>1855</v>
      </c>
      <c r="H7" s="134">
        <v>3647000</v>
      </c>
      <c r="I7" s="165" t="s">
        <v>140</v>
      </c>
      <c r="J7" s="147" t="s">
        <v>141</v>
      </c>
      <c r="K7" s="148" t="s">
        <v>142</v>
      </c>
      <c r="L7" s="166" t="s">
        <v>99</v>
      </c>
      <c r="M7" s="166" t="s">
        <v>328</v>
      </c>
      <c r="N7" s="316" t="s">
        <v>329</v>
      </c>
      <c r="O7" s="172" t="s">
        <v>83</v>
      </c>
      <c r="P7" s="172" t="s">
        <v>83</v>
      </c>
      <c r="Q7" s="172" t="s">
        <v>83</v>
      </c>
      <c r="R7" s="153" t="s">
        <v>457</v>
      </c>
      <c r="S7" s="339" t="s">
        <v>662</v>
      </c>
      <c r="T7" s="2" t="s">
        <v>87</v>
      </c>
      <c r="U7" s="2" t="s">
        <v>618</v>
      </c>
      <c r="V7" s="343"/>
      <c r="W7" s="167" t="s">
        <v>345</v>
      </c>
      <c r="X7" s="167" t="s">
        <v>104</v>
      </c>
      <c r="Y7" s="167" t="s">
        <v>104</v>
      </c>
      <c r="Z7" s="167" t="s">
        <v>346</v>
      </c>
      <c r="AA7" s="167" t="s">
        <v>91</v>
      </c>
      <c r="AB7" s="167" t="s">
        <v>104</v>
      </c>
      <c r="AC7" s="168">
        <v>960</v>
      </c>
      <c r="AD7" s="168">
        <v>3</v>
      </c>
      <c r="AE7" s="168" t="s">
        <v>87</v>
      </c>
      <c r="AF7" s="169" t="s">
        <v>83</v>
      </c>
    </row>
    <row r="8" spans="1:32" ht="37.5" customHeight="1">
      <c r="A8" s="78" t="s">
        <v>128</v>
      </c>
      <c r="B8" s="122" t="s">
        <v>143</v>
      </c>
      <c r="C8" s="144" t="s">
        <v>144</v>
      </c>
      <c r="D8" s="145" t="s">
        <v>87</v>
      </c>
      <c r="E8" s="175" t="s">
        <v>83</v>
      </c>
      <c r="F8" s="146" t="s">
        <v>87</v>
      </c>
      <c r="G8" s="144">
        <v>1960</v>
      </c>
      <c r="H8" s="134">
        <v>542000</v>
      </c>
      <c r="I8" s="165" t="s">
        <v>140</v>
      </c>
      <c r="J8" s="170" t="s">
        <v>141</v>
      </c>
      <c r="K8" s="171" t="s">
        <v>145</v>
      </c>
      <c r="L8" s="172" t="s">
        <v>99</v>
      </c>
      <c r="M8" s="172" t="s">
        <v>330</v>
      </c>
      <c r="N8" s="317" t="s">
        <v>331</v>
      </c>
      <c r="O8" s="172" t="s">
        <v>83</v>
      </c>
      <c r="P8" s="172" t="s">
        <v>83</v>
      </c>
      <c r="Q8" s="172" t="s">
        <v>83</v>
      </c>
      <c r="R8" s="153" t="s">
        <v>457</v>
      </c>
      <c r="S8" s="339" t="s">
        <v>662</v>
      </c>
      <c r="T8" s="2" t="s">
        <v>87</v>
      </c>
      <c r="U8" s="2" t="s">
        <v>618</v>
      </c>
      <c r="V8" s="344"/>
      <c r="W8" s="2" t="s">
        <v>345</v>
      </c>
      <c r="X8" s="2" t="s">
        <v>104</v>
      </c>
      <c r="Y8" s="2" t="s">
        <v>104</v>
      </c>
      <c r="Z8" s="2" t="s">
        <v>104</v>
      </c>
      <c r="AA8" s="2" t="s">
        <v>91</v>
      </c>
      <c r="AB8" s="2" t="s">
        <v>104</v>
      </c>
      <c r="AC8" s="26">
        <v>160</v>
      </c>
      <c r="AD8" s="26">
        <v>1</v>
      </c>
      <c r="AE8" s="26"/>
      <c r="AF8" s="173" t="s">
        <v>83</v>
      </c>
    </row>
    <row r="9" spans="1:32" ht="37.5" customHeight="1">
      <c r="A9" s="78" t="s">
        <v>129</v>
      </c>
      <c r="B9" s="122" t="s">
        <v>146</v>
      </c>
      <c r="C9" s="144" t="s">
        <v>144</v>
      </c>
      <c r="D9" s="145" t="s">
        <v>87</v>
      </c>
      <c r="E9" s="175" t="s">
        <v>83</v>
      </c>
      <c r="F9" s="146" t="s">
        <v>83</v>
      </c>
      <c r="G9" s="144">
        <v>1960</v>
      </c>
      <c r="H9" s="134">
        <v>677000</v>
      </c>
      <c r="I9" s="165" t="s">
        <v>140</v>
      </c>
      <c r="J9" s="170" t="s">
        <v>141</v>
      </c>
      <c r="K9" s="171" t="s">
        <v>147</v>
      </c>
      <c r="L9" s="172" t="s">
        <v>99</v>
      </c>
      <c r="M9" s="172" t="s">
        <v>330</v>
      </c>
      <c r="N9" s="317" t="s">
        <v>331</v>
      </c>
      <c r="O9" s="172" t="s">
        <v>83</v>
      </c>
      <c r="P9" s="172" t="s">
        <v>83</v>
      </c>
      <c r="Q9" s="172" t="s">
        <v>83</v>
      </c>
      <c r="R9" s="153" t="s">
        <v>457</v>
      </c>
      <c r="S9" s="339" t="s">
        <v>662</v>
      </c>
      <c r="T9" s="2" t="s">
        <v>87</v>
      </c>
      <c r="U9" s="2" t="s">
        <v>618</v>
      </c>
      <c r="V9" s="344"/>
      <c r="W9" s="2" t="s">
        <v>345</v>
      </c>
      <c r="X9" s="2" t="s">
        <v>104</v>
      </c>
      <c r="Y9" s="2" t="s">
        <v>104</v>
      </c>
      <c r="Z9" s="2" t="s">
        <v>104</v>
      </c>
      <c r="AA9" s="2" t="s">
        <v>91</v>
      </c>
      <c r="AB9" s="2" t="s">
        <v>104</v>
      </c>
      <c r="AC9" s="26">
        <v>200</v>
      </c>
      <c r="AD9" s="26">
        <v>1</v>
      </c>
      <c r="AE9" s="26"/>
      <c r="AF9" s="173" t="s">
        <v>83</v>
      </c>
    </row>
    <row r="10" spans="1:32" ht="37.5" customHeight="1">
      <c r="A10" s="78" t="s">
        <v>130</v>
      </c>
      <c r="B10" s="148" t="s">
        <v>148</v>
      </c>
      <c r="C10" s="149" t="s">
        <v>144</v>
      </c>
      <c r="D10" s="150" t="s">
        <v>87</v>
      </c>
      <c r="E10" s="175" t="s">
        <v>83</v>
      </c>
      <c r="F10" s="146" t="s">
        <v>83</v>
      </c>
      <c r="G10" s="144">
        <v>1950</v>
      </c>
      <c r="H10" s="134">
        <v>406000</v>
      </c>
      <c r="I10" s="165" t="s">
        <v>140</v>
      </c>
      <c r="J10" s="170" t="s">
        <v>141</v>
      </c>
      <c r="K10" s="171" t="s">
        <v>149</v>
      </c>
      <c r="L10" s="172" t="s">
        <v>99</v>
      </c>
      <c r="M10" s="172" t="s">
        <v>330</v>
      </c>
      <c r="N10" s="317" t="s">
        <v>331</v>
      </c>
      <c r="O10" s="172" t="s">
        <v>83</v>
      </c>
      <c r="P10" s="172" t="s">
        <v>83</v>
      </c>
      <c r="Q10" s="172" t="s">
        <v>83</v>
      </c>
      <c r="R10" s="153" t="s">
        <v>457</v>
      </c>
      <c r="S10" s="339" t="s">
        <v>662</v>
      </c>
      <c r="T10" s="2" t="s">
        <v>87</v>
      </c>
      <c r="U10" s="2" t="s">
        <v>618</v>
      </c>
      <c r="V10" s="344"/>
      <c r="W10" s="2" t="s">
        <v>345</v>
      </c>
      <c r="X10" s="2" t="s">
        <v>104</v>
      </c>
      <c r="Y10" s="2" t="s">
        <v>91</v>
      </c>
      <c r="Z10" s="2" t="s">
        <v>104</v>
      </c>
      <c r="AA10" s="2" t="s">
        <v>91</v>
      </c>
      <c r="AB10" s="2" t="s">
        <v>104</v>
      </c>
      <c r="AC10" s="26">
        <v>120</v>
      </c>
      <c r="AD10" s="26"/>
      <c r="AE10" s="26"/>
      <c r="AF10" s="173" t="s">
        <v>83</v>
      </c>
    </row>
    <row r="11" spans="1:32" ht="37.5" customHeight="1">
      <c r="A11" s="78" t="s">
        <v>133</v>
      </c>
      <c r="B11" s="122" t="s">
        <v>223</v>
      </c>
      <c r="C11" s="144" t="s">
        <v>224</v>
      </c>
      <c r="D11" s="174" t="s">
        <v>87</v>
      </c>
      <c r="E11" s="175" t="s">
        <v>83</v>
      </c>
      <c r="F11" s="144" t="s">
        <v>83</v>
      </c>
      <c r="G11" s="175">
        <v>1983</v>
      </c>
      <c r="H11" s="176">
        <v>15000</v>
      </c>
      <c r="I11" s="165" t="s">
        <v>487</v>
      </c>
      <c r="J11" s="110" t="s">
        <v>97</v>
      </c>
      <c r="K11" s="171" t="s">
        <v>220</v>
      </c>
      <c r="L11" s="172" t="s">
        <v>338</v>
      </c>
      <c r="M11" s="172" t="s">
        <v>338</v>
      </c>
      <c r="N11" s="317" t="s">
        <v>338</v>
      </c>
      <c r="O11" s="172" t="s">
        <v>83</v>
      </c>
      <c r="P11" s="172" t="s">
        <v>83</v>
      </c>
      <c r="Q11" s="172" t="s">
        <v>83</v>
      </c>
      <c r="R11" s="153" t="s">
        <v>457</v>
      </c>
      <c r="S11" s="340"/>
      <c r="T11" s="2" t="s">
        <v>87</v>
      </c>
      <c r="U11" s="2" t="s">
        <v>618</v>
      </c>
      <c r="V11" s="345"/>
      <c r="W11" s="16"/>
      <c r="X11" s="16"/>
      <c r="Y11" s="16"/>
      <c r="Z11" s="16"/>
      <c r="AA11" s="16"/>
      <c r="AB11" s="16"/>
      <c r="AC11" s="26"/>
      <c r="AD11" s="26"/>
      <c r="AE11" s="26"/>
      <c r="AF11" s="173"/>
    </row>
    <row r="12" spans="1:32" ht="37.5" customHeight="1">
      <c r="A12" s="78" t="s">
        <v>134</v>
      </c>
      <c r="B12" s="122" t="s">
        <v>226</v>
      </c>
      <c r="C12" s="144" t="s">
        <v>224</v>
      </c>
      <c r="D12" s="174" t="s">
        <v>87</v>
      </c>
      <c r="E12" s="175" t="s">
        <v>83</v>
      </c>
      <c r="F12" s="144" t="s">
        <v>83</v>
      </c>
      <c r="G12" s="175">
        <v>1983</v>
      </c>
      <c r="H12" s="176">
        <v>15000</v>
      </c>
      <c r="I12" s="165" t="s">
        <v>487</v>
      </c>
      <c r="J12" s="110" t="s">
        <v>97</v>
      </c>
      <c r="K12" s="171" t="s">
        <v>220</v>
      </c>
      <c r="L12" s="172" t="s">
        <v>338</v>
      </c>
      <c r="M12" s="172" t="s">
        <v>338</v>
      </c>
      <c r="N12" s="317" t="s">
        <v>338</v>
      </c>
      <c r="O12" s="172" t="s">
        <v>83</v>
      </c>
      <c r="P12" s="172" t="s">
        <v>83</v>
      </c>
      <c r="Q12" s="172" t="s">
        <v>83</v>
      </c>
      <c r="R12" s="153" t="s">
        <v>457</v>
      </c>
      <c r="S12" s="340"/>
      <c r="T12" s="2" t="s">
        <v>87</v>
      </c>
      <c r="U12" s="2" t="s">
        <v>618</v>
      </c>
      <c r="V12" s="345"/>
      <c r="W12" s="16"/>
      <c r="X12" s="16"/>
      <c r="Y12" s="16"/>
      <c r="Z12" s="16"/>
      <c r="AA12" s="16"/>
      <c r="AB12" s="16"/>
      <c r="AC12" s="26"/>
      <c r="AD12" s="26"/>
      <c r="AE12" s="26"/>
      <c r="AF12" s="173"/>
    </row>
    <row r="13" spans="1:32" ht="37.5" customHeight="1">
      <c r="A13" s="78" t="s">
        <v>135</v>
      </c>
      <c r="B13" s="122" t="s">
        <v>228</v>
      </c>
      <c r="C13" s="144" t="s">
        <v>224</v>
      </c>
      <c r="D13" s="174" t="s">
        <v>87</v>
      </c>
      <c r="E13" s="175" t="s">
        <v>83</v>
      </c>
      <c r="F13" s="144" t="s">
        <v>83</v>
      </c>
      <c r="G13" s="175">
        <v>1983</v>
      </c>
      <c r="H13" s="176">
        <v>15000</v>
      </c>
      <c r="I13" s="165" t="s">
        <v>487</v>
      </c>
      <c r="J13" s="110" t="s">
        <v>97</v>
      </c>
      <c r="K13" s="171" t="s">
        <v>220</v>
      </c>
      <c r="L13" s="172" t="s">
        <v>338</v>
      </c>
      <c r="M13" s="172" t="s">
        <v>338</v>
      </c>
      <c r="N13" s="317" t="s">
        <v>338</v>
      </c>
      <c r="O13" s="172" t="s">
        <v>83</v>
      </c>
      <c r="P13" s="172" t="s">
        <v>83</v>
      </c>
      <c r="Q13" s="172" t="s">
        <v>83</v>
      </c>
      <c r="R13" s="153" t="s">
        <v>457</v>
      </c>
      <c r="S13" s="340"/>
      <c r="T13" s="2" t="s">
        <v>87</v>
      </c>
      <c r="U13" s="2" t="s">
        <v>618</v>
      </c>
      <c r="V13" s="345"/>
      <c r="W13" s="16"/>
      <c r="X13" s="16"/>
      <c r="Y13" s="16"/>
      <c r="Z13" s="16"/>
      <c r="AA13" s="16"/>
      <c r="AB13" s="16"/>
      <c r="AC13" s="26"/>
      <c r="AD13" s="26"/>
      <c r="AE13" s="26"/>
      <c r="AF13" s="173"/>
    </row>
    <row r="14" spans="1:32" ht="37.5" customHeight="1">
      <c r="A14" s="78" t="s">
        <v>136</v>
      </c>
      <c r="B14" s="122" t="s">
        <v>95</v>
      </c>
      <c r="C14" s="144" t="s">
        <v>96</v>
      </c>
      <c r="D14" s="174" t="s">
        <v>87</v>
      </c>
      <c r="E14" s="175" t="s">
        <v>83</v>
      </c>
      <c r="F14" s="144" t="s">
        <v>83</v>
      </c>
      <c r="G14" s="175">
        <v>1996</v>
      </c>
      <c r="H14" s="176">
        <v>10000</v>
      </c>
      <c r="I14" s="165" t="s">
        <v>487</v>
      </c>
      <c r="J14" s="177"/>
      <c r="K14" s="171" t="s">
        <v>234</v>
      </c>
      <c r="L14" s="172" t="s">
        <v>99</v>
      </c>
      <c r="M14" s="172" t="s">
        <v>115</v>
      </c>
      <c r="N14" s="317" t="s">
        <v>339</v>
      </c>
      <c r="O14" s="172" t="s">
        <v>83</v>
      </c>
      <c r="P14" s="172" t="s">
        <v>83</v>
      </c>
      <c r="Q14" s="172" t="s">
        <v>83</v>
      </c>
      <c r="R14" s="153" t="s">
        <v>457</v>
      </c>
      <c r="S14" s="339" t="s">
        <v>662</v>
      </c>
      <c r="T14" s="2" t="s">
        <v>87</v>
      </c>
      <c r="U14" s="2" t="s">
        <v>618</v>
      </c>
      <c r="V14" s="345"/>
      <c r="W14" s="16"/>
      <c r="X14" s="16"/>
      <c r="Y14" s="16"/>
      <c r="Z14" s="16"/>
      <c r="AA14" s="16"/>
      <c r="AB14" s="16"/>
      <c r="AC14" s="26"/>
      <c r="AD14" s="26"/>
      <c r="AE14" s="26"/>
      <c r="AF14" s="173"/>
    </row>
    <row r="15" spans="1:32" ht="37.5" customHeight="1">
      <c r="A15" s="78" t="s">
        <v>137</v>
      </c>
      <c r="B15" s="122" t="s">
        <v>95</v>
      </c>
      <c r="C15" s="144" t="s">
        <v>96</v>
      </c>
      <c r="D15" s="174" t="s">
        <v>87</v>
      </c>
      <c r="E15" s="175" t="s">
        <v>83</v>
      </c>
      <c r="F15" s="144" t="s">
        <v>83</v>
      </c>
      <c r="G15" s="111" t="s">
        <v>97</v>
      </c>
      <c r="H15" s="176">
        <v>15000</v>
      </c>
      <c r="I15" s="165" t="s">
        <v>487</v>
      </c>
      <c r="J15" s="110" t="s">
        <v>97</v>
      </c>
      <c r="K15" s="171" t="s">
        <v>236</v>
      </c>
      <c r="L15" s="172" t="s">
        <v>99</v>
      </c>
      <c r="M15" s="172" t="s">
        <v>115</v>
      </c>
      <c r="N15" s="317" t="s">
        <v>339</v>
      </c>
      <c r="O15" s="172" t="s">
        <v>83</v>
      </c>
      <c r="P15" s="172" t="s">
        <v>83</v>
      </c>
      <c r="Q15" s="172" t="s">
        <v>83</v>
      </c>
      <c r="R15" s="153" t="s">
        <v>457</v>
      </c>
      <c r="S15" s="339" t="s">
        <v>662</v>
      </c>
      <c r="T15" s="2" t="s">
        <v>87</v>
      </c>
      <c r="U15" s="2" t="s">
        <v>618</v>
      </c>
      <c r="V15" s="345"/>
      <c r="W15" s="2"/>
      <c r="X15" s="2"/>
      <c r="Y15" s="2"/>
      <c r="Z15" s="2"/>
      <c r="AA15" s="2"/>
      <c r="AB15" s="2"/>
      <c r="AC15" s="26"/>
      <c r="AD15" s="26"/>
      <c r="AE15" s="26"/>
      <c r="AF15" s="173"/>
    </row>
    <row r="16" spans="1:32" ht="37.5" customHeight="1">
      <c r="A16" s="78" t="s">
        <v>157</v>
      </c>
      <c r="B16" s="178" t="s">
        <v>485</v>
      </c>
      <c r="C16" s="179" t="s">
        <v>224</v>
      </c>
      <c r="D16" s="180" t="s">
        <v>87</v>
      </c>
      <c r="E16" s="175" t="s">
        <v>83</v>
      </c>
      <c r="F16" s="179" t="s">
        <v>83</v>
      </c>
      <c r="G16" s="181">
        <v>1976</v>
      </c>
      <c r="H16" s="182">
        <v>5000</v>
      </c>
      <c r="I16" s="165" t="s">
        <v>487</v>
      </c>
      <c r="J16" s="161" t="s">
        <v>97</v>
      </c>
      <c r="K16" s="183" t="s">
        <v>238</v>
      </c>
      <c r="L16" s="184" t="s">
        <v>99</v>
      </c>
      <c r="M16" s="184" t="s">
        <v>115</v>
      </c>
      <c r="N16" s="318" t="s">
        <v>339</v>
      </c>
      <c r="O16" s="172" t="s">
        <v>83</v>
      </c>
      <c r="P16" s="172" t="s">
        <v>83</v>
      </c>
      <c r="Q16" s="172" t="s">
        <v>83</v>
      </c>
      <c r="R16" s="153" t="s">
        <v>457</v>
      </c>
      <c r="S16" s="339" t="s">
        <v>662</v>
      </c>
      <c r="T16" s="2" t="s">
        <v>87</v>
      </c>
      <c r="U16" s="2" t="s">
        <v>618</v>
      </c>
      <c r="V16" s="346"/>
      <c r="W16" s="185"/>
      <c r="X16" s="185"/>
      <c r="Y16" s="185"/>
      <c r="Z16" s="185"/>
      <c r="AA16" s="185"/>
      <c r="AB16" s="185"/>
      <c r="AC16" s="186"/>
      <c r="AD16" s="186"/>
      <c r="AE16" s="186"/>
      <c r="AF16" s="187"/>
    </row>
    <row r="17" spans="1:32" ht="37.5" customHeight="1">
      <c r="A17" s="78" t="s">
        <v>160</v>
      </c>
      <c r="B17" s="122" t="s">
        <v>240</v>
      </c>
      <c r="C17" s="144" t="s">
        <v>241</v>
      </c>
      <c r="D17" s="174" t="s">
        <v>87</v>
      </c>
      <c r="E17" s="175" t="s">
        <v>83</v>
      </c>
      <c r="F17" s="144" t="s">
        <v>83</v>
      </c>
      <c r="G17" s="111" t="s">
        <v>97</v>
      </c>
      <c r="H17" s="176">
        <v>700000</v>
      </c>
      <c r="I17" s="165" t="s">
        <v>487</v>
      </c>
      <c r="J17" s="110" t="s">
        <v>97</v>
      </c>
      <c r="K17" s="171" t="s">
        <v>242</v>
      </c>
      <c r="L17" s="172" t="s">
        <v>340</v>
      </c>
      <c r="M17" s="172" t="s">
        <v>341</v>
      </c>
      <c r="N17" s="317" t="s">
        <v>341</v>
      </c>
      <c r="O17" s="172" t="s">
        <v>83</v>
      </c>
      <c r="P17" s="172" t="s">
        <v>83</v>
      </c>
      <c r="Q17" s="172" t="s">
        <v>83</v>
      </c>
      <c r="R17" s="153" t="s">
        <v>457</v>
      </c>
      <c r="S17" s="339" t="s">
        <v>662</v>
      </c>
      <c r="T17" s="2" t="s">
        <v>87</v>
      </c>
      <c r="U17" s="2" t="s">
        <v>618</v>
      </c>
      <c r="V17" s="345"/>
      <c r="W17" s="16"/>
      <c r="X17" s="16"/>
      <c r="Y17" s="16"/>
      <c r="Z17" s="16"/>
      <c r="AA17" s="16"/>
      <c r="AB17" s="16"/>
      <c r="AC17" s="26"/>
      <c r="AD17" s="26"/>
      <c r="AE17" s="26"/>
      <c r="AF17" s="173"/>
    </row>
    <row r="18" spans="1:32" ht="37.5" customHeight="1">
      <c r="A18" s="78" t="s">
        <v>161</v>
      </c>
      <c r="B18" s="122" t="s">
        <v>359</v>
      </c>
      <c r="C18" s="144" t="s">
        <v>96</v>
      </c>
      <c r="D18" s="174" t="s">
        <v>87</v>
      </c>
      <c r="E18" s="175" t="s">
        <v>83</v>
      </c>
      <c r="F18" s="144" t="s">
        <v>83</v>
      </c>
      <c r="G18" s="111" t="s">
        <v>97</v>
      </c>
      <c r="H18" s="176">
        <v>25000</v>
      </c>
      <c r="I18" s="165" t="s">
        <v>487</v>
      </c>
      <c r="J18" s="110" t="s">
        <v>97</v>
      </c>
      <c r="K18" s="171" t="s">
        <v>236</v>
      </c>
      <c r="L18" s="172" t="s">
        <v>99</v>
      </c>
      <c r="M18" s="172" t="s">
        <v>115</v>
      </c>
      <c r="N18" s="317" t="s">
        <v>339</v>
      </c>
      <c r="O18" s="172" t="s">
        <v>83</v>
      </c>
      <c r="P18" s="172" t="s">
        <v>83</v>
      </c>
      <c r="Q18" s="172" t="s">
        <v>83</v>
      </c>
      <c r="R18" s="153" t="s">
        <v>457</v>
      </c>
      <c r="S18" s="339" t="s">
        <v>662</v>
      </c>
      <c r="T18" s="2" t="s">
        <v>87</v>
      </c>
      <c r="U18" s="2" t="s">
        <v>618</v>
      </c>
      <c r="V18" s="345"/>
      <c r="W18" s="16"/>
      <c r="X18" s="16"/>
      <c r="Y18" s="16"/>
      <c r="Z18" s="16"/>
      <c r="AA18" s="16"/>
      <c r="AB18" s="16"/>
      <c r="AC18" s="26"/>
      <c r="AD18" s="26"/>
      <c r="AE18" s="26"/>
      <c r="AF18" s="173"/>
    </row>
    <row r="19" spans="1:32" ht="37.5" customHeight="1">
      <c r="A19" s="78" t="s">
        <v>163</v>
      </c>
      <c r="B19" s="122" t="s">
        <v>534</v>
      </c>
      <c r="C19" s="122" t="s">
        <v>535</v>
      </c>
      <c r="D19" s="174" t="s">
        <v>87</v>
      </c>
      <c r="E19" s="175" t="s">
        <v>83</v>
      </c>
      <c r="F19" s="144" t="s">
        <v>83</v>
      </c>
      <c r="G19" s="175">
        <v>1985</v>
      </c>
      <c r="H19" s="176">
        <v>350000</v>
      </c>
      <c r="I19" s="165" t="s">
        <v>487</v>
      </c>
      <c r="J19" s="110" t="s">
        <v>97</v>
      </c>
      <c r="K19" s="171" t="s">
        <v>246</v>
      </c>
      <c r="L19" s="172" t="s">
        <v>366</v>
      </c>
      <c r="M19" s="172" t="s">
        <v>367</v>
      </c>
      <c r="N19" s="317" t="s">
        <v>368</v>
      </c>
      <c r="O19" s="172" t="s">
        <v>83</v>
      </c>
      <c r="P19" s="172" t="s">
        <v>83</v>
      </c>
      <c r="Q19" s="172" t="s">
        <v>83</v>
      </c>
      <c r="R19" s="153" t="s">
        <v>457</v>
      </c>
      <c r="S19" s="339" t="s">
        <v>662</v>
      </c>
      <c r="T19" s="2" t="s">
        <v>87</v>
      </c>
      <c r="U19" s="2" t="s">
        <v>618</v>
      </c>
      <c r="V19" s="345"/>
      <c r="W19" s="184" t="s">
        <v>345</v>
      </c>
      <c r="X19" s="184" t="s">
        <v>104</v>
      </c>
      <c r="Y19" s="184" t="s">
        <v>91</v>
      </c>
      <c r="Z19" s="184" t="s">
        <v>104</v>
      </c>
      <c r="AA19" s="184" t="s">
        <v>91</v>
      </c>
      <c r="AB19" s="184" t="s">
        <v>104</v>
      </c>
      <c r="AC19" s="26"/>
      <c r="AD19" s="26"/>
      <c r="AE19" s="26"/>
      <c r="AF19" s="173"/>
    </row>
    <row r="20" spans="1:32" s="162" customFormat="1" ht="37.5" customHeight="1">
      <c r="A20" s="78" t="s">
        <v>166</v>
      </c>
      <c r="B20" s="122" t="s">
        <v>534</v>
      </c>
      <c r="C20" s="122" t="s">
        <v>535</v>
      </c>
      <c r="D20" s="180" t="s">
        <v>87</v>
      </c>
      <c r="E20" s="175" t="s">
        <v>83</v>
      </c>
      <c r="F20" s="179" t="s">
        <v>87</v>
      </c>
      <c r="G20" s="181">
        <v>1985</v>
      </c>
      <c r="H20" s="182">
        <v>348000</v>
      </c>
      <c r="I20" s="165" t="s">
        <v>487</v>
      </c>
      <c r="J20" s="161" t="s">
        <v>97</v>
      </c>
      <c r="K20" s="183" t="s">
        <v>248</v>
      </c>
      <c r="L20" s="186" t="s">
        <v>366</v>
      </c>
      <c r="M20" s="186" t="s">
        <v>367</v>
      </c>
      <c r="N20" s="319" t="s">
        <v>368</v>
      </c>
      <c r="O20" s="172" t="s">
        <v>83</v>
      </c>
      <c r="P20" s="172" t="s">
        <v>83</v>
      </c>
      <c r="Q20" s="172" t="s">
        <v>83</v>
      </c>
      <c r="R20" s="153" t="s">
        <v>457</v>
      </c>
      <c r="S20" s="339" t="s">
        <v>662</v>
      </c>
      <c r="T20" s="2" t="s">
        <v>87</v>
      </c>
      <c r="U20" s="2" t="s">
        <v>618</v>
      </c>
      <c r="V20" s="347"/>
      <c r="W20" s="184" t="s">
        <v>345</v>
      </c>
      <c r="X20" s="184" t="s">
        <v>104</v>
      </c>
      <c r="Y20" s="184" t="s">
        <v>91</v>
      </c>
      <c r="Z20" s="184" t="s">
        <v>104</v>
      </c>
      <c r="AA20" s="184" t="s">
        <v>91</v>
      </c>
      <c r="AB20" s="184" t="s">
        <v>104</v>
      </c>
      <c r="AC20" s="186"/>
      <c r="AD20" s="186"/>
      <c r="AE20" s="186"/>
      <c r="AF20" s="187"/>
    </row>
    <row r="21" spans="1:32" s="162" customFormat="1" ht="37.5" customHeight="1">
      <c r="A21" s="78" t="s">
        <v>168</v>
      </c>
      <c r="B21" s="122" t="s">
        <v>534</v>
      </c>
      <c r="C21" s="122" t="s">
        <v>535</v>
      </c>
      <c r="D21" s="180" t="s">
        <v>87</v>
      </c>
      <c r="E21" s="175" t="s">
        <v>83</v>
      </c>
      <c r="F21" s="179" t="s">
        <v>83</v>
      </c>
      <c r="G21" s="181">
        <v>1985</v>
      </c>
      <c r="H21" s="188">
        <v>348000</v>
      </c>
      <c r="I21" s="165" t="s">
        <v>487</v>
      </c>
      <c r="J21" s="161" t="s">
        <v>97</v>
      </c>
      <c r="K21" s="183" t="s">
        <v>250</v>
      </c>
      <c r="L21" s="186" t="s">
        <v>366</v>
      </c>
      <c r="M21" s="186" t="s">
        <v>367</v>
      </c>
      <c r="N21" s="319" t="s">
        <v>339</v>
      </c>
      <c r="O21" s="172" t="s">
        <v>83</v>
      </c>
      <c r="P21" s="172" t="s">
        <v>83</v>
      </c>
      <c r="Q21" s="172" t="s">
        <v>83</v>
      </c>
      <c r="R21" s="153" t="s">
        <v>457</v>
      </c>
      <c r="S21" s="339" t="s">
        <v>662</v>
      </c>
      <c r="T21" s="2" t="s">
        <v>87</v>
      </c>
      <c r="U21" s="2" t="s">
        <v>618</v>
      </c>
      <c r="V21" s="347"/>
      <c r="W21" s="184" t="s">
        <v>345</v>
      </c>
      <c r="X21" s="184" t="s">
        <v>104</v>
      </c>
      <c r="Y21" s="184" t="s">
        <v>91</v>
      </c>
      <c r="Z21" s="184" t="s">
        <v>104</v>
      </c>
      <c r="AA21" s="184" t="s">
        <v>91</v>
      </c>
      <c r="AB21" s="184" t="s">
        <v>104</v>
      </c>
      <c r="AC21" s="186"/>
      <c r="AD21" s="186"/>
      <c r="AE21" s="186"/>
      <c r="AF21" s="187"/>
    </row>
    <row r="22" spans="1:32" ht="37.5" customHeight="1">
      <c r="A22" s="78" t="s">
        <v>170</v>
      </c>
      <c r="B22" s="122" t="s">
        <v>536</v>
      </c>
      <c r="C22" s="122" t="s">
        <v>535</v>
      </c>
      <c r="D22" s="174" t="s">
        <v>87</v>
      </c>
      <c r="E22" s="175" t="s">
        <v>83</v>
      </c>
      <c r="F22" s="144" t="s">
        <v>83</v>
      </c>
      <c r="G22" s="189">
        <v>1890</v>
      </c>
      <c r="H22" s="223">
        <v>362000</v>
      </c>
      <c r="I22" s="165" t="s">
        <v>88</v>
      </c>
      <c r="J22" s="116" t="s">
        <v>97</v>
      </c>
      <c r="K22" s="171" t="s">
        <v>252</v>
      </c>
      <c r="L22" s="172" t="s">
        <v>99</v>
      </c>
      <c r="M22" s="172" t="s">
        <v>115</v>
      </c>
      <c r="N22" s="317" t="s">
        <v>331</v>
      </c>
      <c r="O22" s="172" t="s">
        <v>83</v>
      </c>
      <c r="P22" s="172" t="s">
        <v>83</v>
      </c>
      <c r="Q22" s="172" t="s">
        <v>83</v>
      </c>
      <c r="R22" s="153" t="s">
        <v>457</v>
      </c>
      <c r="S22" s="339" t="s">
        <v>662</v>
      </c>
      <c r="T22" s="2" t="s">
        <v>87</v>
      </c>
      <c r="U22" s="2" t="s">
        <v>618</v>
      </c>
      <c r="V22" s="345"/>
      <c r="W22" s="2" t="s">
        <v>345</v>
      </c>
      <c r="X22" s="2" t="s">
        <v>104</v>
      </c>
      <c r="Y22" s="2" t="s">
        <v>91</v>
      </c>
      <c r="Z22" s="2" t="s">
        <v>104</v>
      </c>
      <c r="AA22" s="2" t="s">
        <v>91</v>
      </c>
      <c r="AB22" s="2" t="s">
        <v>104</v>
      </c>
      <c r="AC22" s="26">
        <v>137.29</v>
      </c>
      <c r="AD22" s="26"/>
      <c r="AE22" s="26"/>
      <c r="AF22" s="173"/>
    </row>
    <row r="23" spans="1:32" ht="37.5" customHeight="1">
      <c r="A23" s="78" t="s">
        <v>176</v>
      </c>
      <c r="B23" s="122" t="s">
        <v>536</v>
      </c>
      <c r="C23" s="122" t="s">
        <v>535</v>
      </c>
      <c r="D23" s="174" t="s">
        <v>87</v>
      </c>
      <c r="E23" s="175" t="s">
        <v>83</v>
      </c>
      <c r="F23" s="144" t="s">
        <v>83</v>
      </c>
      <c r="G23" s="189">
        <v>1900</v>
      </c>
      <c r="H23" s="223">
        <v>485000</v>
      </c>
      <c r="I23" s="165" t="s">
        <v>88</v>
      </c>
      <c r="J23" s="116" t="s">
        <v>97</v>
      </c>
      <c r="K23" s="171" t="s">
        <v>255</v>
      </c>
      <c r="L23" s="195" t="s">
        <v>99</v>
      </c>
      <c r="M23" s="172" t="s">
        <v>115</v>
      </c>
      <c r="N23" s="320" t="s">
        <v>339</v>
      </c>
      <c r="O23" s="172" t="s">
        <v>83</v>
      </c>
      <c r="P23" s="172" t="s">
        <v>83</v>
      </c>
      <c r="Q23" s="172" t="s">
        <v>83</v>
      </c>
      <c r="R23" s="153" t="s">
        <v>457</v>
      </c>
      <c r="S23" s="339" t="s">
        <v>662</v>
      </c>
      <c r="T23" s="2" t="s">
        <v>87</v>
      </c>
      <c r="U23" s="2" t="s">
        <v>618</v>
      </c>
      <c r="V23" s="345"/>
      <c r="W23" s="2" t="s">
        <v>345</v>
      </c>
      <c r="X23" s="2" t="s">
        <v>104</v>
      </c>
      <c r="Y23" s="2" t="s">
        <v>91</v>
      </c>
      <c r="Z23" s="2" t="s">
        <v>104</v>
      </c>
      <c r="AA23" s="2" t="s">
        <v>91</v>
      </c>
      <c r="AB23" s="2" t="s">
        <v>104</v>
      </c>
      <c r="AC23" s="26">
        <v>184</v>
      </c>
      <c r="AD23" s="26"/>
      <c r="AE23" s="26"/>
      <c r="AF23" s="173"/>
    </row>
    <row r="24" spans="1:32" ht="37.5" customHeight="1">
      <c r="A24" s="78" t="s">
        <v>179</v>
      </c>
      <c r="B24" s="122" t="s">
        <v>538</v>
      </c>
      <c r="C24" s="122" t="s">
        <v>535</v>
      </c>
      <c r="D24" s="174" t="s">
        <v>87</v>
      </c>
      <c r="E24" s="175" t="s">
        <v>83</v>
      </c>
      <c r="F24" s="144" t="s">
        <v>83</v>
      </c>
      <c r="G24" s="175">
        <v>1875</v>
      </c>
      <c r="H24" s="223">
        <v>636000</v>
      </c>
      <c r="I24" s="165" t="s">
        <v>88</v>
      </c>
      <c r="J24" s="110" t="s">
        <v>97</v>
      </c>
      <c r="K24" s="171" t="s">
        <v>262</v>
      </c>
      <c r="L24" s="172" t="s">
        <v>99</v>
      </c>
      <c r="M24" s="172" t="s">
        <v>115</v>
      </c>
      <c r="N24" s="317" t="s">
        <v>331</v>
      </c>
      <c r="O24" s="172" t="s">
        <v>83</v>
      </c>
      <c r="P24" s="172" t="s">
        <v>83</v>
      </c>
      <c r="Q24" s="172" t="s">
        <v>83</v>
      </c>
      <c r="R24" s="153" t="s">
        <v>457</v>
      </c>
      <c r="S24" s="339" t="s">
        <v>662</v>
      </c>
      <c r="T24" s="2" t="s">
        <v>87</v>
      </c>
      <c r="U24" s="2" t="s">
        <v>618</v>
      </c>
      <c r="V24" s="345"/>
      <c r="W24" s="2" t="s">
        <v>345</v>
      </c>
      <c r="X24" s="2" t="s">
        <v>104</v>
      </c>
      <c r="Y24" s="2" t="s">
        <v>91</v>
      </c>
      <c r="Z24" s="2" t="s">
        <v>104</v>
      </c>
      <c r="AA24" s="2" t="s">
        <v>91</v>
      </c>
      <c r="AB24" s="2" t="s">
        <v>104</v>
      </c>
      <c r="AC24" s="26">
        <v>241.12</v>
      </c>
      <c r="AD24" s="26"/>
      <c r="AE24" s="26"/>
      <c r="AF24" s="173"/>
    </row>
    <row r="25" spans="1:32" s="115" customFormat="1" ht="37.5" customHeight="1">
      <c r="A25" s="78" t="s">
        <v>182</v>
      </c>
      <c r="B25" s="122" t="s">
        <v>537</v>
      </c>
      <c r="C25" s="122" t="s">
        <v>535</v>
      </c>
      <c r="D25" s="180" t="s">
        <v>87</v>
      </c>
      <c r="E25" s="175" t="s">
        <v>83</v>
      </c>
      <c r="F25" s="179" t="s">
        <v>83</v>
      </c>
      <c r="G25" s="181">
        <v>1870</v>
      </c>
      <c r="H25" s="182">
        <v>419000</v>
      </c>
      <c r="I25" s="165" t="s">
        <v>88</v>
      </c>
      <c r="J25" s="161" t="s">
        <v>97</v>
      </c>
      <c r="K25" s="183" t="s">
        <v>264</v>
      </c>
      <c r="L25" s="184" t="s">
        <v>99</v>
      </c>
      <c r="M25" s="184" t="s">
        <v>115</v>
      </c>
      <c r="N25" s="318" t="s">
        <v>331</v>
      </c>
      <c r="O25" s="172" t="s">
        <v>83</v>
      </c>
      <c r="P25" s="172" t="s">
        <v>83</v>
      </c>
      <c r="Q25" s="172" t="s">
        <v>83</v>
      </c>
      <c r="R25" s="153" t="s">
        <v>457</v>
      </c>
      <c r="S25" s="339" t="s">
        <v>662</v>
      </c>
      <c r="T25" s="2" t="s">
        <v>87</v>
      </c>
      <c r="U25" s="2" t="s">
        <v>618</v>
      </c>
      <c r="V25" s="346"/>
      <c r="W25" s="184" t="s">
        <v>345</v>
      </c>
      <c r="X25" s="184" t="s">
        <v>104</v>
      </c>
      <c r="Y25" s="184" t="s">
        <v>91</v>
      </c>
      <c r="Z25" s="184" t="s">
        <v>104</v>
      </c>
      <c r="AA25" s="184" t="s">
        <v>91</v>
      </c>
      <c r="AB25" s="184" t="s">
        <v>104</v>
      </c>
      <c r="AC25" s="186">
        <v>158.78</v>
      </c>
      <c r="AD25" s="186"/>
      <c r="AE25" s="186"/>
      <c r="AF25" s="187"/>
    </row>
    <row r="26" spans="1:32" ht="37.5" customHeight="1">
      <c r="A26" s="78" t="s">
        <v>184</v>
      </c>
      <c r="B26" s="122" t="s">
        <v>538</v>
      </c>
      <c r="C26" s="122" t="s">
        <v>535</v>
      </c>
      <c r="D26" s="174" t="s">
        <v>87</v>
      </c>
      <c r="E26" s="175" t="s">
        <v>83</v>
      </c>
      <c r="F26" s="144" t="s">
        <v>83</v>
      </c>
      <c r="G26" s="175">
        <v>1855</v>
      </c>
      <c r="H26" s="223">
        <v>426000</v>
      </c>
      <c r="I26" s="165" t="s">
        <v>88</v>
      </c>
      <c r="J26" s="110" t="s">
        <v>97</v>
      </c>
      <c r="K26" s="171" t="s">
        <v>266</v>
      </c>
      <c r="L26" s="172" t="s">
        <v>99</v>
      </c>
      <c r="M26" s="172" t="s">
        <v>115</v>
      </c>
      <c r="N26" s="317" t="s">
        <v>331</v>
      </c>
      <c r="O26" s="172" t="s">
        <v>83</v>
      </c>
      <c r="P26" s="172" t="s">
        <v>83</v>
      </c>
      <c r="Q26" s="172" t="s">
        <v>83</v>
      </c>
      <c r="R26" s="153" t="s">
        <v>457</v>
      </c>
      <c r="S26" s="339" t="s">
        <v>662</v>
      </c>
      <c r="T26" s="2" t="s">
        <v>87</v>
      </c>
      <c r="U26" s="2" t="s">
        <v>618</v>
      </c>
      <c r="V26" s="345"/>
      <c r="W26" s="2" t="s">
        <v>345</v>
      </c>
      <c r="X26" s="2" t="s">
        <v>104</v>
      </c>
      <c r="Y26" s="2" t="s">
        <v>91</v>
      </c>
      <c r="Z26" s="2" t="s">
        <v>104</v>
      </c>
      <c r="AA26" s="2" t="s">
        <v>91</v>
      </c>
      <c r="AB26" s="2" t="s">
        <v>104</v>
      </c>
      <c r="AC26" s="26">
        <v>161.39</v>
      </c>
      <c r="AD26" s="26"/>
      <c r="AE26" s="26"/>
      <c r="AF26" s="173"/>
    </row>
    <row r="27" spans="1:32" ht="37.5" customHeight="1">
      <c r="A27" s="78" t="s">
        <v>187</v>
      </c>
      <c r="B27" s="122" t="s">
        <v>259</v>
      </c>
      <c r="C27" s="144" t="s">
        <v>245</v>
      </c>
      <c r="D27" s="174" t="s">
        <v>87</v>
      </c>
      <c r="E27" s="175" t="s">
        <v>83</v>
      </c>
      <c r="F27" s="144" t="s">
        <v>83</v>
      </c>
      <c r="G27" s="175">
        <v>1975</v>
      </c>
      <c r="H27" s="176">
        <v>135000</v>
      </c>
      <c r="I27" s="165" t="s">
        <v>88</v>
      </c>
      <c r="J27" s="110" t="s">
        <v>97</v>
      </c>
      <c r="K27" s="171" t="s">
        <v>268</v>
      </c>
      <c r="L27" s="190"/>
      <c r="M27" s="190"/>
      <c r="N27" s="321"/>
      <c r="O27" s="172" t="s">
        <v>83</v>
      </c>
      <c r="P27" s="172" t="s">
        <v>83</v>
      </c>
      <c r="Q27" s="172" t="s">
        <v>83</v>
      </c>
      <c r="R27" s="153" t="s">
        <v>457</v>
      </c>
      <c r="S27" s="339" t="s">
        <v>662</v>
      </c>
      <c r="T27" s="2" t="s">
        <v>87</v>
      </c>
      <c r="U27" s="2" t="s">
        <v>618</v>
      </c>
      <c r="V27" s="345"/>
      <c r="W27" s="2" t="s">
        <v>345</v>
      </c>
      <c r="X27" s="2" t="s">
        <v>104</v>
      </c>
      <c r="Y27" s="2" t="s">
        <v>91</v>
      </c>
      <c r="Z27" s="2" t="s">
        <v>104</v>
      </c>
      <c r="AA27" s="2" t="s">
        <v>91</v>
      </c>
      <c r="AB27" s="2" t="s">
        <v>104</v>
      </c>
      <c r="AC27" s="26">
        <v>44.81</v>
      </c>
      <c r="AD27" s="26">
        <v>1</v>
      </c>
      <c r="AE27" s="26"/>
      <c r="AF27" s="173"/>
    </row>
    <row r="28" spans="1:32" ht="37.5" customHeight="1">
      <c r="A28" s="78" t="s">
        <v>190</v>
      </c>
      <c r="B28" s="122" t="s">
        <v>537</v>
      </c>
      <c r="C28" s="144" t="s">
        <v>245</v>
      </c>
      <c r="D28" s="174" t="s">
        <v>87</v>
      </c>
      <c r="E28" s="175" t="s">
        <v>83</v>
      </c>
      <c r="F28" s="144" t="s">
        <v>83</v>
      </c>
      <c r="G28" s="175">
        <v>1893</v>
      </c>
      <c r="H28" s="223">
        <v>226000</v>
      </c>
      <c r="I28" s="165" t="s">
        <v>88</v>
      </c>
      <c r="J28" s="110" t="s">
        <v>97</v>
      </c>
      <c r="K28" s="171" t="s">
        <v>270</v>
      </c>
      <c r="L28" s="172" t="s">
        <v>99</v>
      </c>
      <c r="M28" s="172" t="s">
        <v>115</v>
      </c>
      <c r="N28" s="317" t="s">
        <v>331</v>
      </c>
      <c r="O28" s="172" t="s">
        <v>83</v>
      </c>
      <c r="P28" s="172" t="s">
        <v>83</v>
      </c>
      <c r="Q28" s="172" t="s">
        <v>83</v>
      </c>
      <c r="R28" s="153" t="s">
        <v>457</v>
      </c>
      <c r="S28" s="339" t="s">
        <v>662</v>
      </c>
      <c r="T28" s="2" t="s">
        <v>87</v>
      </c>
      <c r="U28" s="2" t="s">
        <v>618</v>
      </c>
      <c r="V28" s="345"/>
      <c r="W28" s="2" t="s">
        <v>345</v>
      </c>
      <c r="X28" s="2" t="s">
        <v>104</v>
      </c>
      <c r="Y28" s="2" t="s">
        <v>91</v>
      </c>
      <c r="Z28" s="2" t="s">
        <v>104</v>
      </c>
      <c r="AA28" s="2" t="s">
        <v>91</v>
      </c>
      <c r="AB28" s="2" t="s">
        <v>104</v>
      </c>
      <c r="AC28" s="26">
        <v>85.6</v>
      </c>
      <c r="AD28" s="26"/>
      <c r="AE28" s="26"/>
      <c r="AF28" s="173"/>
    </row>
    <row r="29" spans="1:32" ht="37.5" customHeight="1">
      <c r="A29" s="78" t="s">
        <v>193</v>
      </c>
      <c r="B29" s="122" t="s">
        <v>272</v>
      </c>
      <c r="C29" s="144" t="s">
        <v>360</v>
      </c>
      <c r="D29" s="174" t="s">
        <v>87</v>
      </c>
      <c r="E29" s="175" t="s">
        <v>83</v>
      </c>
      <c r="F29" s="144" t="s">
        <v>83</v>
      </c>
      <c r="G29" s="111" t="s">
        <v>97</v>
      </c>
      <c r="H29" s="223">
        <v>2185000</v>
      </c>
      <c r="I29" s="165" t="s">
        <v>88</v>
      </c>
      <c r="J29" s="110" t="s">
        <v>97</v>
      </c>
      <c r="K29" s="171" t="s">
        <v>273</v>
      </c>
      <c r="L29" s="195" t="s">
        <v>369</v>
      </c>
      <c r="M29" s="172" t="s">
        <v>342</v>
      </c>
      <c r="N29" s="317" t="s">
        <v>339</v>
      </c>
      <c r="O29" s="172" t="s">
        <v>83</v>
      </c>
      <c r="P29" s="172" t="s">
        <v>83</v>
      </c>
      <c r="Q29" s="172" t="s">
        <v>83</v>
      </c>
      <c r="R29" s="153" t="s">
        <v>457</v>
      </c>
      <c r="S29" s="339" t="s">
        <v>662</v>
      </c>
      <c r="T29" s="2" t="s">
        <v>87</v>
      </c>
      <c r="U29" s="2" t="s">
        <v>618</v>
      </c>
      <c r="V29" s="345"/>
      <c r="W29" s="2" t="s">
        <v>345</v>
      </c>
      <c r="X29" s="2" t="s">
        <v>104</v>
      </c>
      <c r="Y29" s="2" t="s">
        <v>91</v>
      </c>
      <c r="Z29" s="2" t="s">
        <v>104</v>
      </c>
      <c r="AA29" s="2" t="s">
        <v>91</v>
      </c>
      <c r="AB29" s="2" t="s">
        <v>104</v>
      </c>
      <c r="AC29" s="26">
        <v>657.93</v>
      </c>
      <c r="AD29" s="26"/>
      <c r="AE29" s="26"/>
      <c r="AF29" s="173"/>
    </row>
    <row r="30" spans="1:32" ht="37.5" customHeight="1">
      <c r="A30" s="78" t="s">
        <v>196</v>
      </c>
      <c r="B30" s="122" t="s">
        <v>537</v>
      </c>
      <c r="C30" s="144" t="s">
        <v>245</v>
      </c>
      <c r="D30" s="174" t="s">
        <v>87</v>
      </c>
      <c r="E30" s="175" t="s">
        <v>83</v>
      </c>
      <c r="F30" s="144" t="s">
        <v>83</v>
      </c>
      <c r="G30" s="175">
        <v>1900</v>
      </c>
      <c r="H30" s="223">
        <v>401000</v>
      </c>
      <c r="I30" s="165" t="s">
        <v>88</v>
      </c>
      <c r="J30" s="110" t="s">
        <v>97</v>
      </c>
      <c r="K30" s="171" t="s">
        <v>276</v>
      </c>
      <c r="L30" s="172" t="s">
        <v>99</v>
      </c>
      <c r="M30" s="172" t="s">
        <v>115</v>
      </c>
      <c r="N30" s="317" t="s">
        <v>331</v>
      </c>
      <c r="O30" s="172" t="s">
        <v>83</v>
      </c>
      <c r="P30" s="172" t="s">
        <v>83</v>
      </c>
      <c r="Q30" s="172" t="s">
        <v>83</v>
      </c>
      <c r="R30" s="153" t="s">
        <v>457</v>
      </c>
      <c r="S30" s="339" t="s">
        <v>662</v>
      </c>
      <c r="T30" s="2" t="s">
        <v>87</v>
      </c>
      <c r="U30" s="2" t="s">
        <v>618</v>
      </c>
      <c r="V30" s="345"/>
      <c r="W30" s="2" t="s">
        <v>345</v>
      </c>
      <c r="X30" s="2" t="s">
        <v>104</v>
      </c>
      <c r="Y30" s="2" t="s">
        <v>91</v>
      </c>
      <c r="Z30" s="2" t="s">
        <v>104</v>
      </c>
      <c r="AA30" s="2" t="s">
        <v>91</v>
      </c>
      <c r="AB30" s="2" t="s">
        <v>104</v>
      </c>
      <c r="AC30" s="26">
        <v>152</v>
      </c>
      <c r="AD30" s="26"/>
      <c r="AE30" s="26"/>
      <c r="AF30" s="173"/>
    </row>
    <row r="31" spans="1:32" s="115" customFormat="1" ht="37.5" customHeight="1">
      <c r="A31" s="78" t="s">
        <v>199</v>
      </c>
      <c r="B31" s="122" t="s">
        <v>534</v>
      </c>
      <c r="C31" s="179" t="s">
        <v>245</v>
      </c>
      <c r="D31" s="180" t="s">
        <v>87</v>
      </c>
      <c r="E31" s="175" t="s">
        <v>83</v>
      </c>
      <c r="F31" s="179" t="s">
        <v>83</v>
      </c>
      <c r="G31" s="181">
        <v>1989</v>
      </c>
      <c r="H31" s="182">
        <v>386000</v>
      </c>
      <c r="I31" s="165" t="s">
        <v>88</v>
      </c>
      <c r="J31" s="161" t="s">
        <v>97</v>
      </c>
      <c r="K31" s="183" t="s">
        <v>278</v>
      </c>
      <c r="L31" s="184" t="s">
        <v>99</v>
      </c>
      <c r="M31" s="184" t="s">
        <v>115</v>
      </c>
      <c r="N31" s="318" t="s">
        <v>331</v>
      </c>
      <c r="O31" s="172" t="s">
        <v>83</v>
      </c>
      <c r="P31" s="172" t="s">
        <v>83</v>
      </c>
      <c r="Q31" s="172" t="s">
        <v>83</v>
      </c>
      <c r="R31" s="153" t="s">
        <v>457</v>
      </c>
      <c r="S31" s="339" t="s">
        <v>662</v>
      </c>
      <c r="T31" s="2" t="s">
        <v>87</v>
      </c>
      <c r="U31" s="2" t="s">
        <v>618</v>
      </c>
      <c r="V31" s="346"/>
      <c r="W31" s="184" t="s">
        <v>345</v>
      </c>
      <c r="X31" s="184" t="s">
        <v>104</v>
      </c>
      <c r="Y31" s="184" t="s">
        <v>91</v>
      </c>
      <c r="Z31" s="184" t="s">
        <v>104</v>
      </c>
      <c r="AA31" s="184" t="s">
        <v>91</v>
      </c>
      <c r="AB31" s="184" t="s">
        <v>104</v>
      </c>
      <c r="AC31" s="186">
        <f>46.49+44.71+37.03</f>
        <v>128.23000000000002</v>
      </c>
      <c r="AD31" s="186">
        <v>1</v>
      </c>
      <c r="AE31" s="186"/>
      <c r="AF31" s="187"/>
    </row>
    <row r="32" spans="1:32" ht="37.5" customHeight="1">
      <c r="A32" s="78" t="s">
        <v>205</v>
      </c>
      <c r="B32" s="122" t="s">
        <v>537</v>
      </c>
      <c r="C32" s="144" t="s">
        <v>245</v>
      </c>
      <c r="D32" s="174" t="s">
        <v>87</v>
      </c>
      <c r="E32" s="175" t="s">
        <v>83</v>
      </c>
      <c r="F32" s="144" t="s">
        <v>83</v>
      </c>
      <c r="G32" s="175">
        <v>1880</v>
      </c>
      <c r="H32" s="223">
        <v>524000</v>
      </c>
      <c r="I32" s="165" t="s">
        <v>88</v>
      </c>
      <c r="J32" s="110" t="s">
        <v>97</v>
      </c>
      <c r="K32" s="171" t="s">
        <v>281</v>
      </c>
      <c r="L32" s="172" t="s">
        <v>99</v>
      </c>
      <c r="M32" s="172" t="s">
        <v>115</v>
      </c>
      <c r="N32" s="317" t="s">
        <v>331</v>
      </c>
      <c r="O32" s="172" t="s">
        <v>83</v>
      </c>
      <c r="P32" s="172" t="s">
        <v>83</v>
      </c>
      <c r="Q32" s="172" t="s">
        <v>83</v>
      </c>
      <c r="R32" s="153" t="s">
        <v>457</v>
      </c>
      <c r="S32" s="339" t="s">
        <v>662</v>
      </c>
      <c r="T32" s="2" t="s">
        <v>87</v>
      </c>
      <c r="U32" s="2" t="s">
        <v>618</v>
      </c>
      <c r="V32" s="345"/>
      <c r="W32" s="2" t="s">
        <v>345</v>
      </c>
      <c r="X32" s="2" t="s">
        <v>104</v>
      </c>
      <c r="Y32" s="2" t="s">
        <v>91</v>
      </c>
      <c r="Z32" s="2" t="s">
        <v>104</v>
      </c>
      <c r="AA32" s="2" t="s">
        <v>91</v>
      </c>
      <c r="AB32" s="2" t="s">
        <v>104</v>
      </c>
      <c r="AC32" s="26">
        <v>198.91</v>
      </c>
      <c r="AD32" s="26"/>
      <c r="AE32" s="26"/>
      <c r="AF32" s="173"/>
    </row>
    <row r="33" spans="1:32" ht="37.5" customHeight="1">
      <c r="A33" s="78" t="s">
        <v>208</v>
      </c>
      <c r="B33" s="122" t="s">
        <v>537</v>
      </c>
      <c r="C33" s="144" t="s">
        <v>245</v>
      </c>
      <c r="D33" s="174" t="s">
        <v>87</v>
      </c>
      <c r="E33" s="175" t="s">
        <v>83</v>
      </c>
      <c r="F33" s="144" t="s">
        <v>83</v>
      </c>
      <c r="G33" s="175">
        <v>1910</v>
      </c>
      <c r="H33" s="223">
        <v>166000</v>
      </c>
      <c r="I33" s="165" t="s">
        <v>88</v>
      </c>
      <c r="J33" s="110" t="s">
        <v>97</v>
      </c>
      <c r="K33" s="171" t="s">
        <v>284</v>
      </c>
      <c r="L33" s="172" t="s">
        <v>99</v>
      </c>
      <c r="M33" s="172" t="s">
        <v>115</v>
      </c>
      <c r="N33" s="317" t="s">
        <v>331</v>
      </c>
      <c r="O33" s="172" t="s">
        <v>83</v>
      </c>
      <c r="P33" s="172" t="s">
        <v>83</v>
      </c>
      <c r="Q33" s="172" t="s">
        <v>83</v>
      </c>
      <c r="R33" s="153" t="s">
        <v>457</v>
      </c>
      <c r="S33" s="339" t="s">
        <v>662</v>
      </c>
      <c r="T33" s="2" t="s">
        <v>87</v>
      </c>
      <c r="U33" s="2" t="s">
        <v>618</v>
      </c>
      <c r="V33" s="345"/>
      <c r="W33" s="2" t="s">
        <v>345</v>
      </c>
      <c r="X33" s="2" t="s">
        <v>104</v>
      </c>
      <c r="Y33" s="2" t="s">
        <v>91</v>
      </c>
      <c r="Z33" s="2" t="s">
        <v>104</v>
      </c>
      <c r="AA33" s="2" t="s">
        <v>91</v>
      </c>
      <c r="AB33" s="2" t="s">
        <v>104</v>
      </c>
      <c r="AC33" s="26">
        <v>63</v>
      </c>
      <c r="AD33" s="26"/>
      <c r="AE33" s="26"/>
      <c r="AF33" s="173"/>
    </row>
    <row r="34" spans="1:32" ht="37.5" customHeight="1">
      <c r="A34" s="78" t="s">
        <v>210</v>
      </c>
      <c r="B34" s="122" t="s">
        <v>259</v>
      </c>
      <c r="C34" s="144" t="s">
        <v>245</v>
      </c>
      <c r="D34" s="174" t="s">
        <v>87</v>
      </c>
      <c r="E34" s="175" t="s">
        <v>83</v>
      </c>
      <c r="F34" s="144" t="s">
        <v>83</v>
      </c>
      <c r="G34" s="111" t="s">
        <v>97</v>
      </c>
      <c r="H34" s="223">
        <v>304000</v>
      </c>
      <c r="I34" s="165" t="s">
        <v>88</v>
      </c>
      <c r="J34" s="110" t="s">
        <v>97</v>
      </c>
      <c r="K34" s="171" t="s">
        <v>286</v>
      </c>
      <c r="L34" s="172" t="s">
        <v>99</v>
      </c>
      <c r="M34" s="172" t="s">
        <v>115</v>
      </c>
      <c r="N34" s="317" t="s">
        <v>331</v>
      </c>
      <c r="O34" s="172" t="s">
        <v>83</v>
      </c>
      <c r="P34" s="172" t="s">
        <v>83</v>
      </c>
      <c r="Q34" s="172" t="s">
        <v>83</v>
      </c>
      <c r="R34" s="153" t="s">
        <v>457</v>
      </c>
      <c r="S34" s="339" t="s">
        <v>662</v>
      </c>
      <c r="T34" s="2" t="s">
        <v>87</v>
      </c>
      <c r="U34" s="2" t="s">
        <v>618</v>
      </c>
      <c r="V34" s="345"/>
      <c r="W34" s="2" t="s">
        <v>345</v>
      </c>
      <c r="X34" s="2" t="s">
        <v>104</v>
      </c>
      <c r="Y34" s="2" t="s">
        <v>91</v>
      </c>
      <c r="Z34" s="2" t="s">
        <v>104</v>
      </c>
      <c r="AA34" s="2" t="s">
        <v>91</v>
      </c>
      <c r="AB34" s="2" t="s">
        <v>104</v>
      </c>
      <c r="AC34" s="26">
        <v>80.62</v>
      </c>
      <c r="AD34" s="26"/>
      <c r="AE34" s="26"/>
      <c r="AF34" s="173"/>
    </row>
    <row r="35" spans="1:32" ht="37.5" customHeight="1">
      <c r="A35" s="78" t="s">
        <v>212</v>
      </c>
      <c r="B35" s="122" t="s">
        <v>259</v>
      </c>
      <c r="C35" s="144" t="s">
        <v>245</v>
      </c>
      <c r="D35" s="174" t="s">
        <v>87</v>
      </c>
      <c r="E35" s="175" t="s">
        <v>83</v>
      </c>
      <c r="F35" s="144" t="s">
        <v>83</v>
      </c>
      <c r="G35" s="189">
        <v>1880</v>
      </c>
      <c r="H35" s="225">
        <v>119000</v>
      </c>
      <c r="I35" s="165" t="s">
        <v>88</v>
      </c>
      <c r="J35" s="116" t="s">
        <v>97</v>
      </c>
      <c r="K35" s="171" t="s">
        <v>290</v>
      </c>
      <c r="L35" s="172" t="s">
        <v>99</v>
      </c>
      <c r="M35" s="172" t="s">
        <v>115</v>
      </c>
      <c r="N35" s="317" t="s">
        <v>331</v>
      </c>
      <c r="O35" s="172" t="s">
        <v>83</v>
      </c>
      <c r="P35" s="172" t="s">
        <v>83</v>
      </c>
      <c r="Q35" s="172" t="s">
        <v>83</v>
      </c>
      <c r="R35" s="153" t="s">
        <v>457</v>
      </c>
      <c r="S35" s="339" t="s">
        <v>662</v>
      </c>
      <c r="T35" s="2" t="s">
        <v>87</v>
      </c>
      <c r="U35" s="2" t="s">
        <v>618</v>
      </c>
      <c r="V35" s="345"/>
      <c r="W35" s="2" t="s">
        <v>90</v>
      </c>
      <c r="X35" s="2" t="s">
        <v>90</v>
      </c>
      <c r="Y35" s="2" t="s">
        <v>90</v>
      </c>
      <c r="Z35" s="2" t="s">
        <v>104</v>
      </c>
      <c r="AA35" s="2" t="s">
        <v>103</v>
      </c>
      <c r="AB35" s="2" t="s">
        <v>90</v>
      </c>
      <c r="AC35" s="26">
        <v>31.65</v>
      </c>
      <c r="AD35" s="26"/>
      <c r="AE35" s="26"/>
      <c r="AF35" s="173"/>
    </row>
    <row r="36" spans="1:32" ht="37.5" customHeight="1">
      <c r="A36" s="78" t="s">
        <v>214</v>
      </c>
      <c r="B36" s="122" t="s">
        <v>537</v>
      </c>
      <c r="C36" s="144" t="s">
        <v>245</v>
      </c>
      <c r="D36" s="174" t="s">
        <v>87</v>
      </c>
      <c r="E36" s="175" t="s">
        <v>83</v>
      </c>
      <c r="F36" s="144" t="s">
        <v>83</v>
      </c>
      <c r="G36" s="175">
        <v>1860</v>
      </c>
      <c r="H36" s="224">
        <v>915000</v>
      </c>
      <c r="I36" s="165" t="s">
        <v>88</v>
      </c>
      <c r="J36" s="110" t="s">
        <v>97</v>
      </c>
      <c r="K36" s="171" t="s">
        <v>292</v>
      </c>
      <c r="L36" s="172" t="s">
        <v>99</v>
      </c>
      <c r="M36" s="172" t="s">
        <v>115</v>
      </c>
      <c r="N36" s="317" t="s">
        <v>331</v>
      </c>
      <c r="O36" s="172" t="s">
        <v>83</v>
      </c>
      <c r="P36" s="172" t="s">
        <v>83</v>
      </c>
      <c r="Q36" s="172" t="s">
        <v>83</v>
      </c>
      <c r="R36" s="153" t="s">
        <v>457</v>
      </c>
      <c r="S36" s="339" t="s">
        <v>662</v>
      </c>
      <c r="T36" s="2" t="s">
        <v>87</v>
      </c>
      <c r="U36" s="2" t="s">
        <v>618</v>
      </c>
      <c r="V36" s="345"/>
      <c r="W36" s="2" t="s">
        <v>90</v>
      </c>
      <c r="X36" s="2" t="s">
        <v>90</v>
      </c>
      <c r="Y36" s="2" t="s">
        <v>90</v>
      </c>
      <c r="Z36" s="2" t="s">
        <v>104</v>
      </c>
      <c r="AA36" s="2" t="s">
        <v>103</v>
      </c>
      <c r="AB36" s="2" t="s">
        <v>90</v>
      </c>
      <c r="AC36" s="26">
        <v>243</v>
      </c>
      <c r="AD36" s="26"/>
      <c r="AE36" s="26"/>
      <c r="AF36" s="173"/>
    </row>
    <row r="37" spans="1:32" ht="37.5" customHeight="1">
      <c r="A37" s="78" t="s">
        <v>216</v>
      </c>
      <c r="B37" s="122" t="s">
        <v>538</v>
      </c>
      <c r="C37" s="144" t="s">
        <v>245</v>
      </c>
      <c r="D37" s="174" t="s">
        <v>87</v>
      </c>
      <c r="E37" s="175" t="s">
        <v>83</v>
      </c>
      <c r="F37" s="144" t="s">
        <v>83</v>
      </c>
      <c r="G37" s="175">
        <v>1870</v>
      </c>
      <c r="H37" s="223">
        <v>1205000</v>
      </c>
      <c r="I37" s="165" t="s">
        <v>88</v>
      </c>
      <c r="J37" s="110" t="s">
        <v>97</v>
      </c>
      <c r="K37" s="171" t="s">
        <v>294</v>
      </c>
      <c r="L37" s="172" t="s">
        <v>99</v>
      </c>
      <c r="M37" s="172" t="s">
        <v>115</v>
      </c>
      <c r="N37" s="317" t="s">
        <v>331</v>
      </c>
      <c r="O37" s="172" t="s">
        <v>83</v>
      </c>
      <c r="P37" s="172" t="s">
        <v>83</v>
      </c>
      <c r="Q37" s="172" t="s">
        <v>83</v>
      </c>
      <c r="R37" s="153" t="s">
        <v>457</v>
      </c>
      <c r="S37" s="339" t="s">
        <v>662</v>
      </c>
      <c r="T37" s="2" t="s">
        <v>87</v>
      </c>
      <c r="U37" s="2" t="s">
        <v>618</v>
      </c>
      <c r="V37" s="345"/>
      <c r="W37" s="2" t="s">
        <v>90</v>
      </c>
      <c r="X37" s="2" t="s">
        <v>90</v>
      </c>
      <c r="Y37" s="2" t="s">
        <v>90</v>
      </c>
      <c r="Z37" s="2" t="s">
        <v>104</v>
      </c>
      <c r="AA37" s="2" t="s">
        <v>103</v>
      </c>
      <c r="AB37" s="2" t="s">
        <v>90</v>
      </c>
      <c r="AC37" s="26">
        <v>400</v>
      </c>
      <c r="AD37" s="26"/>
      <c r="AE37" s="26"/>
      <c r="AF37" s="173"/>
    </row>
    <row r="38" spans="1:32" ht="37.5" customHeight="1">
      <c r="A38" s="78" t="s">
        <v>219</v>
      </c>
      <c r="B38" s="122" t="s">
        <v>537</v>
      </c>
      <c r="C38" s="144" t="s">
        <v>245</v>
      </c>
      <c r="D38" s="174" t="s">
        <v>87</v>
      </c>
      <c r="E38" s="175" t="s">
        <v>83</v>
      </c>
      <c r="F38" s="144" t="s">
        <v>83</v>
      </c>
      <c r="G38" s="175">
        <v>1880</v>
      </c>
      <c r="H38" s="223">
        <v>166000</v>
      </c>
      <c r="I38" s="165" t="s">
        <v>88</v>
      </c>
      <c r="J38" s="110" t="s">
        <v>97</v>
      </c>
      <c r="K38" s="171" t="s">
        <v>296</v>
      </c>
      <c r="L38" s="172" t="s">
        <v>99</v>
      </c>
      <c r="M38" s="172" t="s">
        <v>115</v>
      </c>
      <c r="N38" s="317" t="s">
        <v>331</v>
      </c>
      <c r="O38" s="172" t="s">
        <v>83</v>
      </c>
      <c r="P38" s="172" t="s">
        <v>83</v>
      </c>
      <c r="Q38" s="172" t="s">
        <v>83</v>
      </c>
      <c r="R38" s="153" t="s">
        <v>457</v>
      </c>
      <c r="S38" s="339" t="s">
        <v>662</v>
      </c>
      <c r="T38" s="2" t="s">
        <v>87</v>
      </c>
      <c r="U38" s="2" t="s">
        <v>618</v>
      </c>
      <c r="V38" s="345"/>
      <c r="W38" s="2" t="s">
        <v>90</v>
      </c>
      <c r="X38" s="2" t="s">
        <v>90</v>
      </c>
      <c r="Y38" s="2" t="s">
        <v>90</v>
      </c>
      <c r="Z38" s="2" t="s">
        <v>104</v>
      </c>
      <c r="AA38" s="2" t="s">
        <v>103</v>
      </c>
      <c r="AB38" s="2" t="s">
        <v>90</v>
      </c>
      <c r="AC38" s="26">
        <v>63</v>
      </c>
      <c r="AD38" s="26"/>
      <c r="AE38" s="26"/>
      <c r="AF38" s="173"/>
    </row>
    <row r="39" spans="1:32" ht="37.5" customHeight="1">
      <c r="A39" s="78" t="s">
        <v>221</v>
      </c>
      <c r="B39" s="122" t="s">
        <v>537</v>
      </c>
      <c r="C39" s="144" t="s">
        <v>245</v>
      </c>
      <c r="D39" s="174" t="s">
        <v>87</v>
      </c>
      <c r="E39" s="175" t="s">
        <v>83</v>
      </c>
      <c r="F39" s="144" t="s">
        <v>83</v>
      </c>
      <c r="G39" s="175">
        <v>1880</v>
      </c>
      <c r="H39" s="223">
        <v>915000</v>
      </c>
      <c r="I39" s="165" t="s">
        <v>88</v>
      </c>
      <c r="J39" s="110" t="s">
        <v>97</v>
      </c>
      <c r="K39" s="171" t="s">
        <v>300</v>
      </c>
      <c r="L39" s="172" t="s">
        <v>99</v>
      </c>
      <c r="M39" s="172" t="s">
        <v>115</v>
      </c>
      <c r="N39" s="317" t="s">
        <v>339</v>
      </c>
      <c r="O39" s="172" t="s">
        <v>83</v>
      </c>
      <c r="P39" s="172" t="s">
        <v>83</v>
      </c>
      <c r="Q39" s="172" t="s">
        <v>83</v>
      </c>
      <c r="R39" s="153" t="s">
        <v>457</v>
      </c>
      <c r="S39" s="339" t="s">
        <v>662</v>
      </c>
      <c r="T39" s="2" t="s">
        <v>87</v>
      </c>
      <c r="U39" s="2" t="s">
        <v>618</v>
      </c>
      <c r="V39" s="345"/>
      <c r="W39" s="2" t="s">
        <v>90</v>
      </c>
      <c r="X39" s="2" t="s">
        <v>90</v>
      </c>
      <c r="Y39" s="2" t="s">
        <v>90</v>
      </c>
      <c r="Z39" s="2" t="s">
        <v>104</v>
      </c>
      <c r="AA39" s="2" t="s">
        <v>103</v>
      </c>
      <c r="AB39" s="2" t="s">
        <v>90</v>
      </c>
      <c r="AC39" s="26">
        <v>347</v>
      </c>
      <c r="AD39" s="26"/>
      <c r="AE39" s="26"/>
      <c r="AF39" s="173"/>
    </row>
    <row r="40" spans="1:32" ht="37.5" customHeight="1">
      <c r="A40" s="78" t="s">
        <v>222</v>
      </c>
      <c r="B40" s="122" t="s">
        <v>534</v>
      </c>
      <c r="C40" s="144" t="s">
        <v>245</v>
      </c>
      <c r="D40" s="174" t="s">
        <v>87</v>
      </c>
      <c r="E40" s="175" t="s">
        <v>83</v>
      </c>
      <c r="F40" s="144" t="s">
        <v>83</v>
      </c>
      <c r="G40" s="175">
        <v>1880</v>
      </c>
      <c r="H40" s="223">
        <v>442000</v>
      </c>
      <c r="I40" s="165" t="s">
        <v>88</v>
      </c>
      <c r="J40" s="110" t="s">
        <v>97</v>
      </c>
      <c r="K40" s="171" t="s">
        <v>303</v>
      </c>
      <c r="L40" s="172" t="s">
        <v>99</v>
      </c>
      <c r="M40" s="172" t="s">
        <v>115</v>
      </c>
      <c r="N40" s="317" t="s">
        <v>339</v>
      </c>
      <c r="O40" s="172" t="s">
        <v>83</v>
      </c>
      <c r="P40" s="172" t="s">
        <v>83</v>
      </c>
      <c r="Q40" s="172" t="s">
        <v>83</v>
      </c>
      <c r="R40" s="153" t="s">
        <v>457</v>
      </c>
      <c r="S40" s="339" t="s">
        <v>662</v>
      </c>
      <c r="T40" s="2" t="s">
        <v>87</v>
      </c>
      <c r="U40" s="2" t="s">
        <v>618</v>
      </c>
      <c r="V40" s="345"/>
      <c r="W40" s="2" t="s">
        <v>90</v>
      </c>
      <c r="X40" s="2" t="s">
        <v>90</v>
      </c>
      <c r="Y40" s="2" t="s">
        <v>90</v>
      </c>
      <c r="Z40" s="2" t="s">
        <v>104</v>
      </c>
      <c r="AA40" s="2" t="s">
        <v>103</v>
      </c>
      <c r="AB40" s="2" t="s">
        <v>90</v>
      </c>
      <c r="AC40" s="26">
        <v>167.58</v>
      </c>
      <c r="AD40" s="26"/>
      <c r="AE40" s="26"/>
      <c r="AF40" s="173"/>
    </row>
    <row r="41" spans="1:33" ht="37.5" customHeight="1">
      <c r="A41" s="78" t="s">
        <v>225</v>
      </c>
      <c r="B41" s="122" t="s">
        <v>538</v>
      </c>
      <c r="C41" s="144" t="s">
        <v>245</v>
      </c>
      <c r="D41" s="174" t="s">
        <v>87</v>
      </c>
      <c r="E41" s="175" t="s">
        <v>83</v>
      </c>
      <c r="F41" s="144" t="s">
        <v>83</v>
      </c>
      <c r="G41" s="175">
        <v>1905</v>
      </c>
      <c r="H41" s="223">
        <v>451000</v>
      </c>
      <c r="I41" s="165" t="s">
        <v>88</v>
      </c>
      <c r="J41" s="110" t="s">
        <v>97</v>
      </c>
      <c r="K41" s="171" t="s">
        <v>305</v>
      </c>
      <c r="L41" s="172" t="s">
        <v>99</v>
      </c>
      <c r="M41" s="172" t="s">
        <v>115</v>
      </c>
      <c r="N41" s="317" t="s">
        <v>331</v>
      </c>
      <c r="O41" s="172" t="s">
        <v>83</v>
      </c>
      <c r="P41" s="172" t="s">
        <v>83</v>
      </c>
      <c r="Q41" s="172" t="s">
        <v>83</v>
      </c>
      <c r="R41" s="153" t="s">
        <v>457</v>
      </c>
      <c r="S41" s="339" t="s">
        <v>662</v>
      </c>
      <c r="T41" s="2" t="s">
        <v>87</v>
      </c>
      <c r="U41" s="2" t="s">
        <v>618</v>
      </c>
      <c r="V41" s="345"/>
      <c r="W41" s="2" t="s">
        <v>90</v>
      </c>
      <c r="X41" s="2" t="s">
        <v>90</v>
      </c>
      <c r="Y41" s="2" t="s">
        <v>90</v>
      </c>
      <c r="Z41" s="2" t="s">
        <v>104</v>
      </c>
      <c r="AA41" s="2" t="s">
        <v>103</v>
      </c>
      <c r="AB41" s="2" t="s">
        <v>90</v>
      </c>
      <c r="AC41" s="26">
        <v>170.9</v>
      </c>
      <c r="AD41" s="26"/>
      <c r="AE41" s="26"/>
      <c r="AF41" s="173"/>
      <c r="AG41" s="6" t="s">
        <v>516</v>
      </c>
    </row>
    <row r="42" spans="1:32" ht="37.5" customHeight="1">
      <c r="A42" s="78" t="s">
        <v>227</v>
      </c>
      <c r="B42" s="122" t="s">
        <v>308</v>
      </c>
      <c r="C42" s="144" t="s">
        <v>245</v>
      </c>
      <c r="D42" s="174" t="s">
        <v>87</v>
      </c>
      <c r="E42" s="175" t="s">
        <v>83</v>
      </c>
      <c r="F42" s="144" t="s">
        <v>83</v>
      </c>
      <c r="G42" s="111" t="s">
        <v>97</v>
      </c>
      <c r="H42" s="176">
        <v>202000</v>
      </c>
      <c r="I42" s="165" t="s">
        <v>88</v>
      </c>
      <c r="J42" s="110" t="s">
        <v>97</v>
      </c>
      <c r="K42" s="171" t="s">
        <v>517</v>
      </c>
      <c r="L42" s="172" t="s">
        <v>99</v>
      </c>
      <c r="M42" s="172" t="s">
        <v>115</v>
      </c>
      <c r="N42" s="317" t="s">
        <v>331</v>
      </c>
      <c r="O42" s="172" t="s">
        <v>83</v>
      </c>
      <c r="P42" s="172" t="s">
        <v>83</v>
      </c>
      <c r="Q42" s="172" t="s">
        <v>83</v>
      </c>
      <c r="R42" s="153" t="s">
        <v>457</v>
      </c>
      <c r="S42" s="339" t="s">
        <v>662</v>
      </c>
      <c r="T42" s="2" t="s">
        <v>87</v>
      </c>
      <c r="U42" s="2" t="s">
        <v>618</v>
      </c>
      <c r="V42" s="345"/>
      <c r="W42" s="2" t="s">
        <v>90</v>
      </c>
      <c r="X42" s="2" t="s">
        <v>90</v>
      </c>
      <c r="Y42" s="2" t="s">
        <v>90</v>
      </c>
      <c r="Z42" s="2" t="s">
        <v>104</v>
      </c>
      <c r="AA42" s="2" t="s">
        <v>103</v>
      </c>
      <c r="AB42" s="2" t="s">
        <v>90</v>
      </c>
      <c r="AC42" s="26">
        <v>76.47</v>
      </c>
      <c r="AD42" s="26"/>
      <c r="AE42" s="26"/>
      <c r="AF42" s="173"/>
    </row>
    <row r="43" spans="1:32" ht="37.5" customHeight="1">
      <c r="A43" s="78" t="s">
        <v>229</v>
      </c>
      <c r="B43" s="122" t="s">
        <v>310</v>
      </c>
      <c r="C43" s="144" t="s">
        <v>245</v>
      </c>
      <c r="D43" s="174" t="s">
        <v>87</v>
      </c>
      <c r="E43" s="175" t="s">
        <v>83</v>
      </c>
      <c r="F43" s="144" t="s">
        <v>83</v>
      </c>
      <c r="G43" s="111" t="s">
        <v>97</v>
      </c>
      <c r="H43" s="176">
        <v>214000</v>
      </c>
      <c r="I43" s="165" t="s">
        <v>88</v>
      </c>
      <c r="J43" s="110" t="s">
        <v>97</v>
      </c>
      <c r="K43" s="171" t="s">
        <v>311</v>
      </c>
      <c r="L43" s="172" t="s">
        <v>99</v>
      </c>
      <c r="M43" s="172" t="s">
        <v>115</v>
      </c>
      <c r="N43" s="317" t="s">
        <v>331</v>
      </c>
      <c r="O43" s="172" t="s">
        <v>83</v>
      </c>
      <c r="P43" s="172" t="s">
        <v>83</v>
      </c>
      <c r="Q43" s="172" t="s">
        <v>83</v>
      </c>
      <c r="R43" s="153" t="s">
        <v>457</v>
      </c>
      <c r="S43" s="339" t="s">
        <v>662</v>
      </c>
      <c r="T43" s="2" t="s">
        <v>87</v>
      </c>
      <c r="U43" s="2" t="s">
        <v>618</v>
      </c>
      <c r="V43" s="345"/>
      <c r="W43" s="2" t="s">
        <v>90</v>
      </c>
      <c r="X43" s="2" t="s">
        <v>90</v>
      </c>
      <c r="Y43" s="2" t="s">
        <v>90</v>
      </c>
      <c r="Z43" s="2" t="s">
        <v>104</v>
      </c>
      <c r="AA43" s="2" t="s">
        <v>103</v>
      </c>
      <c r="AB43" s="2" t="s">
        <v>90</v>
      </c>
      <c r="AC43" s="26">
        <v>63.05</v>
      </c>
      <c r="AD43" s="26"/>
      <c r="AE43" s="26"/>
      <c r="AF43" s="173"/>
    </row>
    <row r="44" spans="1:32" ht="37.5" customHeight="1">
      <c r="A44" s="78" t="s">
        <v>230</v>
      </c>
      <c r="B44" s="122" t="s">
        <v>259</v>
      </c>
      <c r="C44" s="144" t="s">
        <v>245</v>
      </c>
      <c r="D44" s="174" t="s">
        <v>87</v>
      </c>
      <c r="E44" s="175" t="s">
        <v>83</v>
      </c>
      <c r="F44" s="144" t="s">
        <v>83</v>
      </c>
      <c r="G44" s="111" t="s">
        <v>97</v>
      </c>
      <c r="H44" s="176">
        <v>260000</v>
      </c>
      <c r="I44" s="165" t="s">
        <v>88</v>
      </c>
      <c r="J44" s="110" t="s">
        <v>97</v>
      </c>
      <c r="K44" s="171" t="s">
        <v>312</v>
      </c>
      <c r="L44" s="172" t="s">
        <v>99</v>
      </c>
      <c r="M44" s="172" t="s">
        <v>115</v>
      </c>
      <c r="N44" s="317" t="s">
        <v>331</v>
      </c>
      <c r="O44" s="172" t="s">
        <v>83</v>
      </c>
      <c r="P44" s="172" t="s">
        <v>83</v>
      </c>
      <c r="Q44" s="172" t="s">
        <v>83</v>
      </c>
      <c r="R44" s="153" t="s">
        <v>457</v>
      </c>
      <c r="S44" s="339" t="s">
        <v>662</v>
      </c>
      <c r="T44" s="2" t="s">
        <v>87</v>
      </c>
      <c r="U44" s="2" t="s">
        <v>618</v>
      </c>
      <c r="V44" s="345"/>
      <c r="W44" s="2" t="s">
        <v>90</v>
      </c>
      <c r="X44" s="2" t="s">
        <v>90</v>
      </c>
      <c r="Y44" s="2" t="s">
        <v>90</v>
      </c>
      <c r="Z44" s="2" t="s">
        <v>104</v>
      </c>
      <c r="AA44" s="2" t="s">
        <v>103</v>
      </c>
      <c r="AB44" s="2" t="s">
        <v>90</v>
      </c>
      <c r="AC44" s="26">
        <v>86.2</v>
      </c>
      <c r="AD44" s="26"/>
      <c r="AE44" s="26"/>
      <c r="AF44" s="173"/>
    </row>
    <row r="45" spans="1:32" ht="37.5" customHeight="1">
      <c r="A45" s="78" t="s">
        <v>231</v>
      </c>
      <c r="B45" s="122" t="s">
        <v>361</v>
      </c>
      <c r="C45" s="144" t="s">
        <v>245</v>
      </c>
      <c r="D45" s="174" t="s">
        <v>87</v>
      </c>
      <c r="E45" s="175" t="s">
        <v>83</v>
      </c>
      <c r="F45" s="144" t="s">
        <v>83</v>
      </c>
      <c r="G45" s="111" t="s">
        <v>97</v>
      </c>
      <c r="H45" s="176">
        <v>1620000</v>
      </c>
      <c r="I45" s="165" t="s">
        <v>88</v>
      </c>
      <c r="J45" s="110" t="s">
        <v>97</v>
      </c>
      <c r="K45" s="171" t="s">
        <v>315</v>
      </c>
      <c r="L45" s="172" t="s">
        <v>99</v>
      </c>
      <c r="M45" s="172" t="s">
        <v>115</v>
      </c>
      <c r="N45" s="317" t="s">
        <v>331</v>
      </c>
      <c r="O45" s="172" t="s">
        <v>83</v>
      </c>
      <c r="P45" s="172" t="s">
        <v>83</v>
      </c>
      <c r="Q45" s="172" t="s">
        <v>83</v>
      </c>
      <c r="R45" s="153" t="s">
        <v>457</v>
      </c>
      <c r="S45" s="339" t="s">
        <v>662</v>
      </c>
      <c r="T45" s="2" t="s">
        <v>87</v>
      </c>
      <c r="U45" s="2" t="s">
        <v>618</v>
      </c>
      <c r="V45" s="345"/>
      <c r="W45" s="2" t="s">
        <v>90</v>
      </c>
      <c r="X45" s="2" t="s">
        <v>90</v>
      </c>
      <c r="Y45" s="2" t="s">
        <v>90</v>
      </c>
      <c r="Z45" s="2" t="s">
        <v>104</v>
      </c>
      <c r="AA45" s="2" t="s">
        <v>103</v>
      </c>
      <c r="AB45" s="2" t="s">
        <v>90</v>
      </c>
      <c r="AC45" s="26">
        <v>416.71</v>
      </c>
      <c r="AD45" s="26"/>
      <c r="AE45" s="26"/>
      <c r="AF45" s="173"/>
    </row>
    <row r="46" spans="1:32" ht="37.5" customHeight="1">
      <c r="A46" s="78" t="s">
        <v>232</v>
      </c>
      <c r="B46" s="122" t="s">
        <v>259</v>
      </c>
      <c r="C46" s="144" t="s">
        <v>245</v>
      </c>
      <c r="D46" s="174" t="s">
        <v>87</v>
      </c>
      <c r="E46" s="175" t="s">
        <v>83</v>
      </c>
      <c r="F46" s="144" t="s">
        <v>83</v>
      </c>
      <c r="G46" s="111" t="s">
        <v>97</v>
      </c>
      <c r="H46" s="176">
        <v>122000</v>
      </c>
      <c r="I46" s="165" t="s">
        <v>88</v>
      </c>
      <c r="J46" s="110" t="s">
        <v>97</v>
      </c>
      <c r="K46" s="171" t="s">
        <v>313</v>
      </c>
      <c r="L46" s="172" t="s">
        <v>99</v>
      </c>
      <c r="M46" s="172" t="s">
        <v>115</v>
      </c>
      <c r="N46" s="317" t="s">
        <v>331</v>
      </c>
      <c r="O46" s="172" t="s">
        <v>83</v>
      </c>
      <c r="P46" s="172" t="s">
        <v>83</v>
      </c>
      <c r="Q46" s="172" t="s">
        <v>83</v>
      </c>
      <c r="R46" s="153" t="s">
        <v>457</v>
      </c>
      <c r="S46" s="339" t="s">
        <v>662</v>
      </c>
      <c r="T46" s="2" t="s">
        <v>87</v>
      </c>
      <c r="U46" s="2" t="s">
        <v>618</v>
      </c>
      <c r="V46" s="345"/>
      <c r="W46" s="2" t="s">
        <v>90</v>
      </c>
      <c r="X46" s="2" t="s">
        <v>90</v>
      </c>
      <c r="Y46" s="2" t="s">
        <v>90</v>
      </c>
      <c r="Z46" s="2" t="s">
        <v>104</v>
      </c>
      <c r="AA46" s="2" t="s">
        <v>103</v>
      </c>
      <c r="AB46" s="2" t="s">
        <v>90</v>
      </c>
      <c r="AC46" s="26">
        <v>36</v>
      </c>
      <c r="AD46" s="26"/>
      <c r="AE46" s="26"/>
      <c r="AF46" s="173"/>
    </row>
    <row r="47" spans="1:32" ht="37.5" customHeight="1">
      <c r="A47" s="78" t="s">
        <v>233</v>
      </c>
      <c r="B47" s="122" t="s">
        <v>420</v>
      </c>
      <c r="C47" s="144" t="s">
        <v>325</v>
      </c>
      <c r="D47" s="174" t="s">
        <v>87</v>
      </c>
      <c r="E47" s="175" t="s">
        <v>83</v>
      </c>
      <c r="F47" s="144" t="s">
        <v>83</v>
      </c>
      <c r="G47" s="111" t="s">
        <v>97</v>
      </c>
      <c r="H47" s="176">
        <v>90000</v>
      </c>
      <c r="I47" s="165" t="s">
        <v>487</v>
      </c>
      <c r="J47" s="110" t="s">
        <v>97</v>
      </c>
      <c r="K47" s="171" t="s">
        <v>314</v>
      </c>
      <c r="L47" s="172" t="s">
        <v>99</v>
      </c>
      <c r="M47" s="172" t="s">
        <v>115</v>
      </c>
      <c r="N47" s="317" t="s">
        <v>331</v>
      </c>
      <c r="O47" s="172" t="s">
        <v>83</v>
      </c>
      <c r="P47" s="172" t="s">
        <v>83</v>
      </c>
      <c r="Q47" s="172" t="s">
        <v>83</v>
      </c>
      <c r="R47" s="153" t="s">
        <v>457</v>
      </c>
      <c r="S47" s="339" t="s">
        <v>662</v>
      </c>
      <c r="T47" s="2" t="s">
        <v>87</v>
      </c>
      <c r="U47" s="2" t="s">
        <v>618</v>
      </c>
      <c r="V47" s="345"/>
      <c r="W47" s="2" t="s">
        <v>90</v>
      </c>
      <c r="X47" s="2" t="s">
        <v>90</v>
      </c>
      <c r="Y47" s="2" t="s">
        <v>90</v>
      </c>
      <c r="Z47" s="2" t="s">
        <v>104</v>
      </c>
      <c r="AA47" s="2" t="s">
        <v>103</v>
      </c>
      <c r="AB47" s="2" t="s">
        <v>90</v>
      </c>
      <c r="AC47" s="26"/>
      <c r="AD47" s="26"/>
      <c r="AE47" s="26"/>
      <c r="AF47" s="173"/>
    </row>
    <row r="48" spans="1:32" ht="37.5" customHeight="1">
      <c r="A48" s="78" t="s">
        <v>235</v>
      </c>
      <c r="B48" s="122" t="s">
        <v>537</v>
      </c>
      <c r="C48" s="144" t="s">
        <v>245</v>
      </c>
      <c r="D48" s="174" t="s">
        <v>87</v>
      </c>
      <c r="E48" s="175" t="s">
        <v>83</v>
      </c>
      <c r="F48" s="144" t="s">
        <v>83</v>
      </c>
      <c r="G48" s="111"/>
      <c r="H48" s="223">
        <v>499000</v>
      </c>
      <c r="I48" s="165" t="s">
        <v>88</v>
      </c>
      <c r="J48" s="110" t="s">
        <v>97</v>
      </c>
      <c r="K48" s="171" t="s">
        <v>316</v>
      </c>
      <c r="L48" s="172" t="s">
        <v>99</v>
      </c>
      <c r="M48" s="172" t="s">
        <v>115</v>
      </c>
      <c r="N48" s="317" t="s">
        <v>331</v>
      </c>
      <c r="O48" s="172" t="s">
        <v>83</v>
      </c>
      <c r="P48" s="172" t="s">
        <v>83</v>
      </c>
      <c r="Q48" s="172" t="s">
        <v>83</v>
      </c>
      <c r="R48" s="153" t="s">
        <v>457</v>
      </c>
      <c r="S48" s="339" t="s">
        <v>662</v>
      </c>
      <c r="T48" s="2" t="s">
        <v>87</v>
      </c>
      <c r="U48" s="2" t="s">
        <v>618</v>
      </c>
      <c r="V48" s="345"/>
      <c r="W48" s="2" t="s">
        <v>90</v>
      </c>
      <c r="X48" s="2" t="s">
        <v>90</v>
      </c>
      <c r="Y48" s="2" t="s">
        <v>90</v>
      </c>
      <c r="Z48" s="2" t="s">
        <v>104</v>
      </c>
      <c r="AA48" s="2" t="s">
        <v>103</v>
      </c>
      <c r="AB48" s="2" t="s">
        <v>90</v>
      </c>
      <c r="AC48" s="26">
        <v>189.3</v>
      </c>
      <c r="AD48" s="26"/>
      <c r="AE48" s="26"/>
      <c r="AF48" s="173"/>
    </row>
    <row r="49" spans="1:32" ht="37.5" customHeight="1">
      <c r="A49" s="78" t="s">
        <v>237</v>
      </c>
      <c r="B49" s="122" t="s">
        <v>320</v>
      </c>
      <c r="C49" s="144" t="s">
        <v>105</v>
      </c>
      <c r="D49" s="174" t="s">
        <v>87</v>
      </c>
      <c r="E49" s="175" t="s">
        <v>83</v>
      </c>
      <c r="F49" s="144" t="s">
        <v>83</v>
      </c>
      <c r="G49" s="175">
        <v>1922</v>
      </c>
      <c r="H49" s="176">
        <v>2700000</v>
      </c>
      <c r="I49" s="165" t="s">
        <v>487</v>
      </c>
      <c r="J49" s="110" t="s">
        <v>97</v>
      </c>
      <c r="K49" s="171" t="s">
        <v>321</v>
      </c>
      <c r="L49" s="172" t="s">
        <v>99</v>
      </c>
      <c r="M49" s="172" t="s">
        <v>115</v>
      </c>
      <c r="N49" s="317" t="s">
        <v>331</v>
      </c>
      <c r="O49" s="172" t="s">
        <v>83</v>
      </c>
      <c r="P49" s="172" t="s">
        <v>83</v>
      </c>
      <c r="Q49" s="172" t="s">
        <v>83</v>
      </c>
      <c r="R49" s="153" t="s">
        <v>457</v>
      </c>
      <c r="S49" s="339" t="s">
        <v>662</v>
      </c>
      <c r="T49" s="2" t="s">
        <v>87</v>
      </c>
      <c r="U49" s="2" t="s">
        <v>618</v>
      </c>
      <c r="V49" s="345"/>
      <c r="W49" s="2" t="s">
        <v>90</v>
      </c>
      <c r="X49" s="2" t="s">
        <v>90</v>
      </c>
      <c r="Y49" s="2" t="s">
        <v>90</v>
      </c>
      <c r="Z49" s="2" t="s">
        <v>104</v>
      </c>
      <c r="AA49" s="2" t="s">
        <v>103</v>
      </c>
      <c r="AB49" s="2" t="s">
        <v>90</v>
      </c>
      <c r="AC49" s="26"/>
      <c r="AD49" s="26"/>
      <c r="AE49" s="26"/>
      <c r="AF49" s="173"/>
    </row>
    <row r="50" spans="1:32" ht="37.5" customHeight="1">
      <c r="A50" s="78" t="s">
        <v>239</v>
      </c>
      <c r="B50" s="122" t="s">
        <v>322</v>
      </c>
      <c r="C50" s="144" t="s">
        <v>96</v>
      </c>
      <c r="D50" s="174" t="s">
        <v>87</v>
      </c>
      <c r="E50" s="175" t="s">
        <v>83</v>
      </c>
      <c r="F50" s="144" t="s">
        <v>83</v>
      </c>
      <c r="G50" s="175">
        <v>1946</v>
      </c>
      <c r="H50" s="176">
        <v>137000</v>
      </c>
      <c r="I50" s="165" t="s">
        <v>487</v>
      </c>
      <c r="J50" s="110" t="s">
        <v>97</v>
      </c>
      <c r="K50" s="171" t="s">
        <v>323</v>
      </c>
      <c r="L50" s="172" t="s">
        <v>99</v>
      </c>
      <c r="M50" s="172" t="s">
        <v>115</v>
      </c>
      <c r="N50" s="317" t="s">
        <v>331</v>
      </c>
      <c r="O50" s="172" t="s">
        <v>83</v>
      </c>
      <c r="P50" s="172" t="s">
        <v>83</v>
      </c>
      <c r="Q50" s="172" t="s">
        <v>83</v>
      </c>
      <c r="R50" s="153" t="s">
        <v>457</v>
      </c>
      <c r="S50" s="339" t="s">
        <v>662</v>
      </c>
      <c r="T50" s="2" t="s">
        <v>87</v>
      </c>
      <c r="U50" s="2" t="s">
        <v>618</v>
      </c>
      <c r="V50" s="345"/>
      <c r="W50" s="2" t="s">
        <v>90</v>
      </c>
      <c r="X50" s="2" t="s">
        <v>90</v>
      </c>
      <c r="Y50" s="2" t="s">
        <v>90</v>
      </c>
      <c r="Z50" s="2" t="s">
        <v>104</v>
      </c>
      <c r="AA50" s="2" t="s">
        <v>103</v>
      </c>
      <c r="AB50" s="2" t="s">
        <v>90</v>
      </c>
      <c r="AC50" s="26"/>
      <c r="AD50" s="26"/>
      <c r="AE50" s="26"/>
      <c r="AF50" s="173"/>
    </row>
    <row r="51" spans="1:32" ht="37.5" customHeight="1">
      <c r="A51" s="78" t="s">
        <v>243</v>
      </c>
      <c r="B51" s="192" t="s">
        <v>324</v>
      </c>
      <c r="C51" s="193" t="s">
        <v>325</v>
      </c>
      <c r="D51" s="193" t="s">
        <v>87</v>
      </c>
      <c r="E51" s="175" t="s">
        <v>83</v>
      </c>
      <c r="F51" s="144" t="s">
        <v>83</v>
      </c>
      <c r="G51" s="193">
        <v>1975</v>
      </c>
      <c r="H51" s="194">
        <v>60000</v>
      </c>
      <c r="I51" s="165" t="s">
        <v>487</v>
      </c>
      <c r="J51" s="164" t="s">
        <v>326</v>
      </c>
      <c r="K51" s="171" t="s">
        <v>327</v>
      </c>
      <c r="L51" s="195" t="s">
        <v>99</v>
      </c>
      <c r="M51" s="172" t="s">
        <v>343</v>
      </c>
      <c r="N51" s="317" t="s">
        <v>344</v>
      </c>
      <c r="O51" s="172" t="s">
        <v>83</v>
      </c>
      <c r="P51" s="172" t="s">
        <v>83</v>
      </c>
      <c r="Q51" s="172" t="s">
        <v>83</v>
      </c>
      <c r="R51" s="153" t="s">
        <v>457</v>
      </c>
      <c r="S51" s="339" t="s">
        <v>662</v>
      </c>
      <c r="T51" s="2" t="s">
        <v>87</v>
      </c>
      <c r="U51" s="2" t="s">
        <v>618</v>
      </c>
      <c r="V51" s="345"/>
      <c r="W51" s="2" t="s">
        <v>90</v>
      </c>
      <c r="X51" s="2" t="s">
        <v>90</v>
      </c>
      <c r="Y51" s="2" t="s">
        <v>90</v>
      </c>
      <c r="Z51" s="2" t="s">
        <v>104</v>
      </c>
      <c r="AA51" s="2" t="s">
        <v>103</v>
      </c>
      <c r="AB51" s="2" t="s">
        <v>90</v>
      </c>
      <c r="AC51" s="26"/>
      <c r="AD51" s="26"/>
      <c r="AE51" s="26"/>
      <c r="AF51" s="173"/>
    </row>
    <row r="52" spans="1:32" ht="37.5" customHeight="1">
      <c r="A52" s="78" t="s">
        <v>244</v>
      </c>
      <c r="B52" s="122" t="s">
        <v>317</v>
      </c>
      <c r="C52" s="144" t="s">
        <v>318</v>
      </c>
      <c r="D52" s="174" t="s">
        <v>87</v>
      </c>
      <c r="E52" s="175" t="s">
        <v>83</v>
      </c>
      <c r="F52" s="144" t="s">
        <v>83</v>
      </c>
      <c r="G52" s="111" t="s">
        <v>97</v>
      </c>
      <c r="H52" s="176">
        <v>43000</v>
      </c>
      <c r="I52" s="165" t="s">
        <v>487</v>
      </c>
      <c r="J52" s="110" t="s">
        <v>97</v>
      </c>
      <c r="K52" s="171" t="s">
        <v>319</v>
      </c>
      <c r="L52" s="190"/>
      <c r="M52" s="190"/>
      <c r="N52" s="321"/>
      <c r="O52" s="172" t="s">
        <v>83</v>
      </c>
      <c r="P52" s="172" t="s">
        <v>83</v>
      </c>
      <c r="Q52" s="172" t="s">
        <v>83</v>
      </c>
      <c r="R52" s="153" t="s">
        <v>457</v>
      </c>
      <c r="S52" s="339" t="s">
        <v>662</v>
      </c>
      <c r="T52" s="2" t="s">
        <v>87</v>
      </c>
      <c r="U52" s="2" t="s">
        <v>618</v>
      </c>
      <c r="V52" s="345"/>
      <c r="W52" s="2" t="s">
        <v>90</v>
      </c>
      <c r="X52" s="2" t="s">
        <v>90</v>
      </c>
      <c r="Y52" s="2" t="s">
        <v>90</v>
      </c>
      <c r="Z52" s="2" t="s">
        <v>104</v>
      </c>
      <c r="AA52" s="2" t="s">
        <v>103</v>
      </c>
      <c r="AB52" s="2" t="s">
        <v>90</v>
      </c>
      <c r="AC52" s="26"/>
      <c r="AD52" s="26"/>
      <c r="AE52" s="26"/>
      <c r="AF52" s="173"/>
    </row>
    <row r="53" spans="1:32" ht="37.5" customHeight="1">
      <c r="A53" s="78" t="s">
        <v>247</v>
      </c>
      <c r="B53" s="196" t="s">
        <v>424</v>
      </c>
      <c r="C53" s="175" t="s">
        <v>325</v>
      </c>
      <c r="D53" s="175" t="s">
        <v>87</v>
      </c>
      <c r="E53" s="175" t="s">
        <v>83</v>
      </c>
      <c r="F53" s="175" t="s">
        <v>83</v>
      </c>
      <c r="G53" s="175">
        <v>1968</v>
      </c>
      <c r="H53" s="197">
        <v>393000</v>
      </c>
      <c r="I53" s="165" t="s">
        <v>487</v>
      </c>
      <c r="J53" s="116"/>
      <c r="K53" s="171" t="s">
        <v>428</v>
      </c>
      <c r="L53" s="172" t="s">
        <v>99</v>
      </c>
      <c r="M53" s="172" t="s">
        <v>115</v>
      </c>
      <c r="N53" s="322" t="s">
        <v>425</v>
      </c>
      <c r="O53" s="172" t="s">
        <v>83</v>
      </c>
      <c r="P53" s="172" t="s">
        <v>83</v>
      </c>
      <c r="Q53" s="172" t="s">
        <v>83</v>
      </c>
      <c r="R53" s="153" t="s">
        <v>457</v>
      </c>
      <c r="S53" s="339" t="s">
        <v>662</v>
      </c>
      <c r="T53" s="2" t="s">
        <v>87</v>
      </c>
      <c r="U53" s="2" t="s">
        <v>618</v>
      </c>
      <c r="V53" s="344"/>
      <c r="W53" s="172" t="s">
        <v>90</v>
      </c>
      <c r="X53" s="172" t="s">
        <v>89</v>
      </c>
      <c r="Y53" s="172" t="s">
        <v>89</v>
      </c>
      <c r="Z53" s="172" t="s">
        <v>89</v>
      </c>
      <c r="AA53" s="172" t="s">
        <v>91</v>
      </c>
      <c r="AB53" s="172" t="s">
        <v>104</v>
      </c>
      <c r="AC53" s="198"/>
      <c r="AD53" s="172">
        <v>1</v>
      </c>
      <c r="AE53" s="198"/>
      <c r="AF53" s="173"/>
    </row>
    <row r="54" spans="1:32" ht="37.5" customHeight="1">
      <c r="A54" s="78" t="s">
        <v>249</v>
      </c>
      <c r="B54" s="199" t="s">
        <v>362</v>
      </c>
      <c r="C54" s="222" t="s">
        <v>363</v>
      </c>
      <c r="D54" s="203" t="s">
        <v>87</v>
      </c>
      <c r="E54" s="175" t="s">
        <v>83</v>
      </c>
      <c r="F54" s="200" t="s">
        <v>83</v>
      </c>
      <c r="G54" s="200">
        <v>2010</v>
      </c>
      <c r="H54" s="191">
        <v>2700000</v>
      </c>
      <c r="I54" s="165" t="s">
        <v>487</v>
      </c>
      <c r="J54" s="177"/>
      <c r="K54" s="17" t="s">
        <v>319</v>
      </c>
      <c r="L54" s="201" t="s">
        <v>99</v>
      </c>
      <c r="M54" s="17"/>
      <c r="N54" s="317" t="s">
        <v>344</v>
      </c>
      <c r="O54" s="172" t="s">
        <v>83</v>
      </c>
      <c r="P54" s="172" t="s">
        <v>83</v>
      </c>
      <c r="Q54" s="172" t="s">
        <v>83</v>
      </c>
      <c r="R54" s="153" t="s">
        <v>457</v>
      </c>
      <c r="S54" s="339" t="s">
        <v>662</v>
      </c>
      <c r="T54" s="2" t="s">
        <v>87</v>
      </c>
      <c r="U54" s="2" t="s">
        <v>618</v>
      </c>
      <c r="V54" s="345"/>
      <c r="W54" s="2" t="s">
        <v>90</v>
      </c>
      <c r="X54" s="2" t="s">
        <v>90</v>
      </c>
      <c r="Y54" s="2" t="s">
        <v>90</v>
      </c>
      <c r="Z54" s="2" t="s">
        <v>104</v>
      </c>
      <c r="AA54" s="2" t="s">
        <v>103</v>
      </c>
      <c r="AB54" s="2" t="s">
        <v>90</v>
      </c>
      <c r="AC54" s="26"/>
      <c r="AD54" s="26"/>
      <c r="AE54" s="26"/>
      <c r="AF54" s="173"/>
    </row>
    <row r="55" spans="1:32" s="115" customFormat="1" ht="59.25" customHeight="1">
      <c r="A55" s="82" t="s">
        <v>251</v>
      </c>
      <c r="B55" s="248" t="s">
        <v>365</v>
      </c>
      <c r="C55" s="249" t="s">
        <v>103</v>
      </c>
      <c r="D55" s="250" t="s">
        <v>406</v>
      </c>
      <c r="E55" s="175" t="s">
        <v>83</v>
      </c>
      <c r="F55" s="251" t="s">
        <v>87</v>
      </c>
      <c r="G55" s="251">
        <v>1911</v>
      </c>
      <c r="H55" s="252">
        <v>150000</v>
      </c>
      <c r="I55" s="253" t="s">
        <v>487</v>
      </c>
      <c r="J55" s="254"/>
      <c r="K55" s="255" t="s">
        <v>371</v>
      </c>
      <c r="L55" s="256" t="s">
        <v>99</v>
      </c>
      <c r="M55" s="255"/>
      <c r="N55" s="323" t="s">
        <v>331</v>
      </c>
      <c r="O55" s="172" t="s">
        <v>83</v>
      </c>
      <c r="P55" s="172" t="s">
        <v>83</v>
      </c>
      <c r="Q55" s="172" t="s">
        <v>83</v>
      </c>
      <c r="R55" s="153" t="s">
        <v>457</v>
      </c>
      <c r="S55" s="339" t="s">
        <v>662</v>
      </c>
      <c r="T55" s="2" t="s">
        <v>87</v>
      </c>
      <c r="U55" s="2" t="s">
        <v>618</v>
      </c>
      <c r="V55" s="348"/>
      <c r="W55" s="257" t="s">
        <v>90</v>
      </c>
      <c r="X55" s="257" t="s">
        <v>90</v>
      </c>
      <c r="Y55" s="257" t="s">
        <v>90</v>
      </c>
      <c r="Z55" s="257" t="s">
        <v>104</v>
      </c>
      <c r="AA55" s="257" t="s">
        <v>103</v>
      </c>
      <c r="AB55" s="257" t="s">
        <v>90</v>
      </c>
      <c r="AC55" s="256"/>
      <c r="AD55" s="256"/>
      <c r="AE55" s="256"/>
      <c r="AF55" s="258"/>
    </row>
    <row r="56" spans="1:32" ht="37.5" customHeight="1">
      <c r="A56" s="78" t="s">
        <v>253</v>
      </c>
      <c r="B56" s="122" t="s">
        <v>155</v>
      </c>
      <c r="C56" s="144" t="s">
        <v>103</v>
      </c>
      <c r="D56" s="145" t="s">
        <v>87</v>
      </c>
      <c r="E56" s="175" t="s">
        <v>83</v>
      </c>
      <c r="F56" s="146" t="s">
        <v>83</v>
      </c>
      <c r="G56" s="144">
        <v>2010</v>
      </c>
      <c r="H56" s="134">
        <v>100000</v>
      </c>
      <c r="I56" s="165" t="s">
        <v>488</v>
      </c>
      <c r="J56" s="170" t="s">
        <v>97</v>
      </c>
      <c r="K56" s="171" t="s">
        <v>156</v>
      </c>
      <c r="L56" s="172" t="s">
        <v>333</v>
      </c>
      <c r="M56" s="172"/>
      <c r="N56" s="317"/>
      <c r="O56" s="172"/>
      <c r="P56" s="172"/>
      <c r="Q56" s="172"/>
      <c r="R56" s="153"/>
      <c r="S56" s="339"/>
      <c r="T56" s="2"/>
      <c r="U56" s="2"/>
      <c r="V56" s="345"/>
      <c r="W56" s="1"/>
      <c r="X56" s="1"/>
      <c r="Y56" s="1"/>
      <c r="Z56" s="1"/>
      <c r="AA56" s="1"/>
      <c r="AB56" s="1"/>
      <c r="AC56" s="26"/>
      <c r="AD56" s="26"/>
      <c r="AE56" s="26"/>
      <c r="AF56" s="173"/>
    </row>
    <row r="57" spans="1:32" ht="37.5" customHeight="1">
      <c r="A57" s="78" t="s">
        <v>254</v>
      </c>
      <c r="B57" s="122" t="s">
        <v>158</v>
      </c>
      <c r="C57" s="144" t="s">
        <v>103</v>
      </c>
      <c r="D57" s="145" t="s">
        <v>87</v>
      </c>
      <c r="E57" s="175" t="s">
        <v>83</v>
      </c>
      <c r="F57" s="146" t="s">
        <v>83</v>
      </c>
      <c r="G57" s="144">
        <v>2010</v>
      </c>
      <c r="H57" s="134">
        <v>160000</v>
      </c>
      <c r="I57" s="165" t="s">
        <v>488</v>
      </c>
      <c r="J57" s="170" t="s">
        <v>97</v>
      </c>
      <c r="K57" s="171" t="s">
        <v>159</v>
      </c>
      <c r="L57" s="172" t="s">
        <v>332</v>
      </c>
      <c r="M57" s="172"/>
      <c r="N57" s="317"/>
      <c r="O57" s="172"/>
      <c r="P57" s="172"/>
      <c r="Q57" s="172"/>
      <c r="R57" s="153"/>
      <c r="S57" s="340"/>
      <c r="T57" s="2"/>
      <c r="U57" s="2"/>
      <c r="V57" s="345"/>
      <c r="W57" s="1"/>
      <c r="X57" s="1"/>
      <c r="Y57" s="1"/>
      <c r="Z57" s="1"/>
      <c r="AA57" s="1"/>
      <c r="AB57" s="1"/>
      <c r="AC57" s="26"/>
      <c r="AD57" s="26"/>
      <c r="AE57" s="26"/>
      <c r="AF57" s="173"/>
    </row>
    <row r="58" spans="1:32" ht="37.5" customHeight="1">
      <c r="A58" s="78" t="s">
        <v>256</v>
      </c>
      <c r="B58" s="202" t="s">
        <v>364</v>
      </c>
      <c r="C58" s="203" t="s">
        <v>103</v>
      </c>
      <c r="D58" s="203" t="s">
        <v>87</v>
      </c>
      <c r="E58" s="175" t="s">
        <v>83</v>
      </c>
      <c r="F58" s="203" t="s">
        <v>83</v>
      </c>
      <c r="G58" s="203">
        <v>1999</v>
      </c>
      <c r="H58" s="191">
        <v>160000</v>
      </c>
      <c r="I58" s="165" t="s">
        <v>488</v>
      </c>
      <c r="K58" s="204" t="s">
        <v>370</v>
      </c>
      <c r="L58" s="52" t="s">
        <v>328</v>
      </c>
      <c r="M58" s="17"/>
      <c r="N58" s="233"/>
      <c r="O58" s="172" t="s">
        <v>83</v>
      </c>
      <c r="P58" s="172" t="s">
        <v>83</v>
      </c>
      <c r="Q58" s="172" t="s">
        <v>83</v>
      </c>
      <c r="R58" s="153" t="s">
        <v>457</v>
      </c>
      <c r="S58" s="340"/>
      <c r="T58" s="2" t="s">
        <v>87</v>
      </c>
      <c r="U58" s="2" t="s">
        <v>618</v>
      </c>
      <c r="V58" s="345"/>
      <c r="W58" s="2" t="s">
        <v>90</v>
      </c>
      <c r="X58" s="2" t="s">
        <v>90</v>
      </c>
      <c r="Y58" s="2" t="s">
        <v>90</v>
      </c>
      <c r="Z58" s="2" t="s">
        <v>104</v>
      </c>
      <c r="AA58" s="2" t="s">
        <v>103</v>
      </c>
      <c r="AB58" s="2" t="s">
        <v>90</v>
      </c>
      <c r="AC58" s="26"/>
      <c r="AD58" s="26"/>
      <c r="AE58" s="26"/>
      <c r="AF58" s="173"/>
    </row>
    <row r="59" spans="1:32" ht="37.5" customHeight="1">
      <c r="A59" s="78" t="s">
        <v>257</v>
      </c>
      <c r="B59" s="122" t="s">
        <v>153</v>
      </c>
      <c r="C59" s="144" t="s">
        <v>103</v>
      </c>
      <c r="D59" s="145" t="s">
        <v>87</v>
      </c>
      <c r="E59" s="175" t="s">
        <v>83</v>
      </c>
      <c r="F59" s="146" t="s">
        <v>83</v>
      </c>
      <c r="G59" s="144">
        <v>2012</v>
      </c>
      <c r="H59" s="134">
        <v>8000</v>
      </c>
      <c r="I59" s="165" t="s">
        <v>488</v>
      </c>
      <c r="J59" s="147" t="s">
        <v>97</v>
      </c>
      <c r="K59" s="205" t="s">
        <v>154</v>
      </c>
      <c r="L59" s="193" t="s">
        <v>332</v>
      </c>
      <c r="M59" s="193"/>
      <c r="N59" s="206" t="s">
        <v>332</v>
      </c>
      <c r="O59" s="172"/>
      <c r="P59" s="172"/>
      <c r="Q59" s="172"/>
      <c r="R59" s="153"/>
      <c r="S59" s="341"/>
      <c r="T59" s="2"/>
      <c r="U59" s="2"/>
      <c r="V59" s="294"/>
      <c r="W59" s="207"/>
      <c r="X59" s="71"/>
      <c r="Y59" s="71"/>
      <c r="Z59" s="71"/>
      <c r="AA59" s="71"/>
      <c r="AB59" s="71"/>
      <c r="AC59" s="208"/>
      <c r="AD59" s="208"/>
      <c r="AE59" s="208"/>
      <c r="AF59" s="169"/>
    </row>
    <row r="60" spans="1:32" ht="37.5" customHeight="1">
      <c r="A60" s="78" t="s">
        <v>258</v>
      </c>
      <c r="B60" s="122" t="s">
        <v>217</v>
      </c>
      <c r="C60" s="144" t="s">
        <v>103</v>
      </c>
      <c r="D60" s="174" t="s">
        <v>87</v>
      </c>
      <c r="E60" s="175" t="s">
        <v>83</v>
      </c>
      <c r="F60" s="144" t="s">
        <v>83</v>
      </c>
      <c r="G60" s="144">
        <v>2011</v>
      </c>
      <c r="H60" s="176">
        <v>6000</v>
      </c>
      <c r="I60" s="165" t="s">
        <v>488</v>
      </c>
      <c r="J60" s="147" t="s">
        <v>97</v>
      </c>
      <c r="K60" s="122" t="s">
        <v>218</v>
      </c>
      <c r="L60" s="144" t="s">
        <v>332</v>
      </c>
      <c r="M60" s="144"/>
      <c r="N60" s="209" t="s">
        <v>332</v>
      </c>
      <c r="O60" s="172"/>
      <c r="P60" s="172"/>
      <c r="Q60" s="172"/>
      <c r="R60" s="153"/>
      <c r="S60" s="342"/>
      <c r="T60" s="2"/>
      <c r="U60" s="2"/>
      <c r="V60" s="211"/>
      <c r="W60" s="211"/>
      <c r="X60" s="210"/>
      <c r="Y60" s="210"/>
      <c r="Z60" s="210"/>
      <c r="AA60" s="210"/>
      <c r="AB60" s="210"/>
      <c r="AC60" s="169"/>
      <c r="AD60" s="169"/>
      <c r="AE60" s="169"/>
      <c r="AF60" s="169"/>
    </row>
    <row r="61" spans="1:32" ht="37.5" customHeight="1">
      <c r="A61" s="78" t="s">
        <v>260</v>
      </c>
      <c r="B61" s="122" t="s">
        <v>150</v>
      </c>
      <c r="C61" s="144" t="s">
        <v>103</v>
      </c>
      <c r="D61" s="145" t="s">
        <v>87</v>
      </c>
      <c r="E61" s="175" t="s">
        <v>83</v>
      </c>
      <c r="F61" s="146" t="s">
        <v>83</v>
      </c>
      <c r="G61" s="144">
        <v>2012</v>
      </c>
      <c r="H61" s="134">
        <v>10000</v>
      </c>
      <c r="I61" s="165" t="s">
        <v>488</v>
      </c>
      <c r="J61" s="147" t="s">
        <v>97</v>
      </c>
      <c r="K61" s="122" t="s">
        <v>151</v>
      </c>
      <c r="L61" s="144" t="s">
        <v>332</v>
      </c>
      <c r="M61" s="144"/>
      <c r="N61" s="209" t="s">
        <v>332</v>
      </c>
      <c r="O61" s="172"/>
      <c r="P61" s="172"/>
      <c r="Q61" s="172"/>
      <c r="R61" s="153"/>
      <c r="S61" s="342"/>
      <c r="T61" s="2"/>
      <c r="U61" s="2"/>
      <c r="V61" s="211"/>
      <c r="W61" s="212"/>
      <c r="X61" s="77"/>
      <c r="Y61" s="77"/>
      <c r="Z61" s="77"/>
      <c r="AA61" s="77"/>
      <c r="AB61" s="77"/>
      <c r="AC61" s="169"/>
      <c r="AD61" s="169"/>
      <c r="AE61" s="169"/>
      <c r="AF61" s="169"/>
    </row>
    <row r="62" spans="1:32" ht="37.5" customHeight="1">
      <c r="A62" s="78" t="s">
        <v>261</v>
      </c>
      <c r="B62" s="122" t="s">
        <v>150</v>
      </c>
      <c r="C62" s="144" t="s">
        <v>103</v>
      </c>
      <c r="D62" s="145" t="s">
        <v>87</v>
      </c>
      <c r="E62" s="175" t="s">
        <v>83</v>
      </c>
      <c r="F62" s="146" t="s">
        <v>83</v>
      </c>
      <c r="G62" s="144">
        <v>2012</v>
      </c>
      <c r="H62" s="134">
        <v>10000</v>
      </c>
      <c r="I62" s="165" t="s">
        <v>488</v>
      </c>
      <c r="J62" s="147" t="s">
        <v>97</v>
      </c>
      <c r="K62" s="122" t="s">
        <v>152</v>
      </c>
      <c r="L62" s="144" t="s">
        <v>332</v>
      </c>
      <c r="M62" s="144"/>
      <c r="N62" s="209" t="s">
        <v>332</v>
      </c>
      <c r="O62" s="172"/>
      <c r="P62" s="172"/>
      <c r="Q62" s="172"/>
      <c r="R62" s="153"/>
      <c r="S62" s="342"/>
      <c r="T62" s="2"/>
      <c r="U62" s="2"/>
      <c r="V62" s="211"/>
      <c r="W62" s="212"/>
      <c r="X62" s="77"/>
      <c r="Y62" s="77"/>
      <c r="Z62" s="77"/>
      <c r="AA62" s="77"/>
      <c r="AB62" s="77"/>
      <c r="AC62" s="169"/>
      <c r="AD62" s="169"/>
      <c r="AE62" s="169"/>
      <c r="AF62" s="169"/>
    </row>
    <row r="63" spans="1:32" ht="37.5" customHeight="1">
      <c r="A63" s="78" t="s">
        <v>263</v>
      </c>
      <c r="B63" s="213" t="s">
        <v>422</v>
      </c>
      <c r="C63" s="175" t="s">
        <v>103</v>
      </c>
      <c r="D63" s="175" t="s">
        <v>87</v>
      </c>
      <c r="E63" s="175" t="s">
        <v>83</v>
      </c>
      <c r="F63" s="175" t="s">
        <v>83</v>
      </c>
      <c r="G63" s="175">
        <v>2018</v>
      </c>
      <c r="H63" s="197">
        <v>4000</v>
      </c>
      <c r="I63" s="165" t="s">
        <v>488</v>
      </c>
      <c r="J63" s="116"/>
      <c r="K63" s="122" t="s">
        <v>204</v>
      </c>
      <c r="L63" s="144" t="s">
        <v>426</v>
      </c>
      <c r="M63" s="213"/>
      <c r="N63" s="214"/>
      <c r="O63" s="172"/>
      <c r="P63" s="172"/>
      <c r="Q63" s="172"/>
      <c r="R63" s="153"/>
      <c r="S63" s="342"/>
      <c r="T63" s="2"/>
      <c r="U63" s="2"/>
      <c r="V63" s="211"/>
      <c r="W63" s="215"/>
      <c r="X63" s="213"/>
      <c r="Y63" s="213"/>
      <c r="Z63" s="213"/>
      <c r="AA63" s="213"/>
      <c r="AB63" s="213"/>
      <c r="AC63" s="213"/>
      <c r="AD63" s="213"/>
      <c r="AE63" s="213"/>
      <c r="AF63" s="169"/>
    </row>
    <row r="64" spans="1:32" ht="37.5" customHeight="1">
      <c r="A64" s="78" t="s">
        <v>265</v>
      </c>
      <c r="B64" s="216" t="s">
        <v>423</v>
      </c>
      <c r="C64" s="175" t="s">
        <v>103</v>
      </c>
      <c r="D64" s="175" t="s">
        <v>87</v>
      </c>
      <c r="E64" s="175" t="s">
        <v>83</v>
      </c>
      <c r="F64" s="175" t="s">
        <v>83</v>
      </c>
      <c r="G64" s="175">
        <v>2018</v>
      </c>
      <c r="H64" s="197">
        <v>3300</v>
      </c>
      <c r="I64" s="165" t="s">
        <v>488</v>
      </c>
      <c r="J64" s="116"/>
      <c r="K64" s="122" t="s">
        <v>427</v>
      </c>
      <c r="L64" s="144" t="s">
        <v>426</v>
      </c>
      <c r="M64" s="213"/>
      <c r="N64" s="214"/>
      <c r="O64" s="172"/>
      <c r="P64" s="172"/>
      <c r="Q64" s="172"/>
      <c r="R64" s="153"/>
      <c r="S64" s="342"/>
      <c r="T64" s="2"/>
      <c r="U64" s="2"/>
      <c r="V64" s="211"/>
      <c r="W64" s="215"/>
      <c r="X64" s="213"/>
      <c r="Y64" s="213"/>
      <c r="Z64" s="213"/>
      <c r="AA64" s="213"/>
      <c r="AB64" s="213"/>
      <c r="AC64" s="213"/>
      <c r="AD64" s="213"/>
      <c r="AE64" s="213"/>
      <c r="AF64" s="169"/>
    </row>
    <row r="65" spans="1:32" ht="37.5" customHeight="1">
      <c r="A65" s="78" t="s">
        <v>486</v>
      </c>
      <c r="B65" s="122" t="s">
        <v>355</v>
      </c>
      <c r="C65" s="144" t="s">
        <v>103</v>
      </c>
      <c r="D65" s="145" t="s">
        <v>87</v>
      </c>
      <c r="E65" s="175" t="s">
        <v>83</v>
      </c>
      <c r="F65" s="146" t="s">
        <v>83</v>
      </c>
      <c r="G65" s="144" t="s">
        <v>97</v>
      </c>
      <c r="H65" s="134">
        <v>10000</v>
      </c>
      <c r="I65" s="165" t="s">
        <v>488</v>
      </c>
      <c r="J65" s="147" t="s">
        <v>97</v>
      </c>
      <c r="K65" s="122" t="s">
        <v>147</v>
      </c>
      <c r="L65" s="144" t="s">
        <v>334</v>
      </c>
      <c r="M65" s="144"/>
      <c r="N65" s="209" t="s">
        <v>335</v>
      </c>
      <c r="O65" s="172"/>
      <c r="P65" s="172"/>
      <c r="Q65" s="172"/>
      <c r="R65" s="153"/>
      <c r="S65" s="342"/>
      <c r="T65" s="2"/>
      <c r="U65" s="2"/>
      <c r="V65" s="211"/>
      <c r="W65" s="211"/>
      <c r="X65" s="210"/>
      <c r="Y65" s="210"/>
      <c r="Z65" s="210"/>
      <c r="AA65" s="210"/>
      <c r="AB65" s="210"/>
      <c r="AC65" s="169"/>
      <c r="AD65" s="169"/>
      <c r="AE65" s="169"/>
      <c r="AF65" s="169"/>
    </row>
    <row r="66" spans="1:32" ht="37.5" customHeight="1">
      <c r="A66" s="78" t="s">
        <v>267</v>
      </c>
      <c r="B66" s="122" t="s">
        <v>356</v>
      </c>
      <c r="C66" s="144" t="s">
        <v>103</v>
      </c>
      <c r="D66" s="145" t="s">
        <v>87</v>
      </c>
      <c r="E66" s="175" t="s">
        <v>83</v>
      </c>
      <c r="F66" s="146" t="s">
        <v>83</v>
      </c>
      <c r="G66" s="144" t="s">
        <v>97</v>
      </c>
      <c r="H66" s="134">
        <v>3000</v>
      </c>
      <c r="I66" s="165" t="s">
        <v>488</v>
      </c>
      <c r="J66" s="147" t="s">
        <v>97</v>
      </c>
      <c r="K66" s="122" t="s">
        <v>162</v>
      </c>
      <c r="L66" s="144" t="s">
        <v>99</v>
      </c>
      <c r="M66" s="144"/>
      <c r="N66" s="209" t="s">
        <v>332</v>
      </c>
      <c r="O66" s="172"/>
      <c r="P66" s="172"/>
      <c r="Q66" s="172"/>
      <c r="R66" s="153"/>
      <c r="S66" s="342"/>
      <c r="T66" s="2"/>
      <c r="U66" s="2"/>
      <c r="V66" s="211"/>
      <c r="W66" s="211"/>
      <c r="X66" s="210"/>
      <c r="Y66" s="210"/>
      <c r="Z66" s="210"/>
      <c r="AA66" s="210"/>
      <c r="AB66" s="210"/>
      <c r="AC66" s="169"/>
      <c r="AD66" s="169"/>
      <c r="AE66" s="169"/>
      <c r="AF66" s="169"/>
    </row>
    <row r="67" spans="1:32" ht="37.5" customHeight="1">
      <c r="A67" s="78" t="s">
        <v>269</v>
      </c>
      <c r="B67" s="122" t="s">
        <v>164</v>
      </c>
      <c r="C67" s="144" t="s">
        <v>103</v>
      </c>
      <c r="D67" s="145" t="s">
        <v>87</v>
      </c>
      <c r="E67" s="175" t="s">
        <v>83</v>
      </c>
      <c r="F67" s="146" t="s">
        <v>83</v>
      </c>
      <c r="G67" s="144" t="s">
        <v>97</v>
      </c>
      <c r="H67" s="134">
        <v>9500</v>
      </c>
      <c r="I67" s="165" t="s">
        <v>488</v>
      </c>
      <c r="J67" s="147" t="s">
        <v>97</v>
      </c>
      <c r="K67" s="205" t="s">
        <v>165</v>
      </c>
      <c r="L67" s="193" t="s">
        <v>334</v>
      </c>
      <c r="M67" s="193"/>
      <c r="N67" s="206" t="s">
        <v>335</v>
      </c>
      <c r="O67" s="172"/>
      <c r="P67" s="172"/>
      <c r="Q67" s="172"/>
      <c r="R67" s="153"/>
      <c r="S67" s="342"/>
      <c r="T67" s="2"/>
      <c r="U67" s="2"/>
      <c r="V67" s="211"/>
      <c r="W67" s="211"/>
      <c r="X67" s="210"/>
      <c r="Y67" s="210"/>
      <c r="Z67" s="210"/>
      <c r="AA67" s="210"/>
      <c r="AB67" s="210"/>
      <c r="AC67" s="169"/>
      <c r="AD67" s="169"/>
      <c r="AE67" s="169"/>
      <c r="AF67" s="169"/>
    </row>
    <row r="68" spans="1:32" ht="37.5" customHeight="1">
      <c r="A68" s="78" t="s">
        <v>271</v>
      </c>
      <c r="B68" s="122" t="s">
        <v>357</v>
      </c>
      <c r="C68" s="144" t="s">
        <v>103</v>
      </c>
      <c r="D68" s="145" t="s">
        <v>87</v>
      </c>
      <c r="E68" s="175" t="s">
        <v>83</v>
      </c>
      <c r="F68" s="146" t="s">
        <v>83</v>
      </c>
      <c r="G68" s="144" t="s">
        <v>97</v>
      </c>
      <c r="H68" s="134">
        <v>3000</v>
      </c>
      <c r="I68" s="165" t="s">
        <v>488</v>
      </c>
      <c r="J68" s="147" t="s">
        <v>97</v>
      </c>
      <c r="K68" s="122" t="s">
        <v>167</v>
      </c>
      <c r="L68" s="144" t="s">
        <v>99</v>
      </c>
      <c r="M68" s="144"/>
      <c r="N68" s="209" t="s">
        <v>332</v>
      </c>
      <c r="O68" s="172"/>
      <c r="P68" s="172"/>
      <c r="Q68" s="172"/>
      <c r="R68" s="153"/>
      <c r="S68" s="342"/>
      <c r="T68" s="2"/>
      <c r="U68" s="2"/>
      <c r="V68" s="211"/>
      <c r="W68" s="211"/>
      <c r="X68" s="210"/>
      <c r="Y68" s="210"/>
      <c r="Z68" s="210"/>
      <c r="AA68" s="210"/>
      <c r="AB68" s="210"/>
      <c r="AC68" s="169"/>
      <c r="AD68" s="169"/>
      <c r="AE68" s="169"/>
      <c r="AF68" s="169"/>
    </row>
    <row r="69" spans="1:32" ht="37.5" customHeight="1">
      <c r="A69" s="78" t="s">
        <v>274</v>
      </c>
      <c r="B69" s="122" t="s">
        <v>358</v>
      </c>
      <c r="C69" s="144" t="s">
        <v>103</v>
      </c>
      <c r="D69" s="145" t="s">
        <v>87</v>
      </c>
      <c r="E69" s="175" t="s">
        <v>83</v>
      </c>
      <c r="F69" s="146" t="s">
        <v>83</v>
      </c>
      <c r="G69" s="144" t="s">
        <v>97</v>
      </c>
      <c r="H69" s="134">
        <v>20000</v>
      </c>
      <c r="I69" s="165" t="s">
        <v>488</v>
      </c>
      <c r="J69" s="147" t="s">
        <v>97</v>
      </c>
      <c r="K69" s="122" t="s">
        <v>169</v>
      </c>
      <c r="L69" s="144" t="s">
        <v>336</v>
      </c>
      <c r="M69" s="144"/>
      <c r="N69" s="209" t="s">
        <v>335</v>
      </c>
      <c r="O69" s="172"/>
      <c r="P69" s="172"/>
      <c r="Q69" s="172"/>
      <c r="R69" s="153"/>
      <c r="S69" s="342"/>
      <c r="T69" s="2"/>
      <c r="U69" s="2"/>
      <c r="V69" s="211"/>
      <c r="W69" s="211"/>
      <c r="X69" s="210"/>
      <c r="Y69" s="210"/>
      <c r="Z69" s="210"/>
      <c r="AA69" s="210"/>
      <c r="AB69" s="210"/>
      <c r="AC69" s="169"/>
      <c r="AD69" s="169"/>
      <c r="AE69" s="169"/>
      <c r="AF69" s="169"/>
    </row>
    <row r="70" spans="1:32" ht="37.5" customHeight="1">
      <c r="A70" s="78" t="s">
        <v>275</v>
      </c>
      <c r="B70" s="122" t="s">
        <v>171</v>
      </c>
      <c r="C70" s="144" t="s">
        <v>103</v>
      </c>
      <c r="D70" s="145" t="s">
        <v>87</v>
      </c>
      <c r="E70" s="175" t="s">
        <v>83</v>
      </c>
      <c r="F70" s="146" t="s">
        <v>83</v>
      </c>
      <c r="G70" s="144" t="s">
        <v>97</v>
      </c>
      <c r="H70" s="134">
        <v>10000</v>
      </c>
      <c r="I70" s="165" t="s">
        <v>488</v>
      </c>
      <c r="J70" s="147" t="s">
        <v>97</v>
      </c>
      <c r="K70" s="122" t="s">
        <v>172</v>
      </c>
      <c r="L70" s="144" t="s">
        <v>334</v>
      </c>
      <c r="M70" s="144"/>
      <c r="N70" s="209" t="s">
        <v>335</v>
      </c>
      <c r="O70" s="172"/>
      <c r="P70" s="172"/>
      <c r="Q70" s="172"/>
      <c r="R70" s="153"/>
      <c r="S70" s="342"/>
      <c r="T70" s="2"/>
      <c r="U70" s="2"/>
      <c r="V70" s="211"/>
      <c r="W70" s="211"/>
      <c r="X70" s="210"/>
      <c r="Y70" s="210"/>
      <c r="Z70" s="210"/>
      <c r="AA70" s="210"/>
      <c r="AB70" s="210"/>
      <c r="AC70" s="169"/>
      <c r="AD70" s="169"/>
      <c r="AE70" s="169"/>
      <c r="AF70" s="169"/>
    </row>
    <row r="71" spans="1:32" ht="37.5" customHeight="1">
      <c r="A71" s="78" t="s">
        <v>277</v>
      </c>
      <c r="B71" s="122" t="s">
        <v>174</v>
      </c>
      <c r="C71" s="144" t="s">
        <v>103</v>
      </c>
      <c r="D71" s="145" t="s">
        <v>87</v>
      </c>
      <c r="E71" s="175" t="s">
        <v>83</v>
      </c>
      <c r="F71" s="146" t="s">
        <v>83</v>
      </c>
      <c r="G71" s="144" t="s">
        <v>97</v>
      </c>
      <c r="H71" s="134">
        <v>13000</v>
      </c>
      <c r="I71" s="165" t="s">
        <v>488</v>
      </c>
      <c r="J71" s="147" t="s">
        <v>97</v>
      </c>
      <c r="K71" s="122" t="s">
        <v>175</v>
      </c>
      <c r="L71" s="144" t="s">
        <v>99</v>
      </c>
      <c r="M71" s="144"/>
      <c r="N71" s="209" t="s">
        <v>332</v>
      </c>
      <c r="O71" s="172"/>
      <c r="P71" s="172"/>
      <c r="Q71" s="172"/>
      <c r="R71" s="153"/>
      <c r="S71" s="342"/>
      <c r="T71" s="2"/>
      <c r="U71" s="2"/>
      <c r="V71" s="211"/>
      <c r="W71" s="211"/>
      <c r="X71" s="210"/>
      <c r="Y71" s="210"/>
      <c r="Z71" s="210"/>
      <c r="AA71" s="210"/>
      <c r="AB71" s="210"/>
      <c r="AC71" s="169"/>
      <c r="AD71" s="169"/>
      <c r="AE71" s="169"/>
      <c r="AF71" s="169"/>
    </row>
    <row r="72" spans="1:32" ht="37.5" customHeight="1">
      <c r="A72" s="78" t="s">
        <v>279</v>
      </c>
      <c r="B72" s="122" t="s">
        <v>174</v>
      </c>
      <c r="C72" s="144" t="s">
        <v>103</v>
      </c>
      <c r="D72" s="145" t="s">
        <v>87</v>
      </c>
      <c r="E72" s="175" t="s">
        <v>83</v>
      </c>
      <c r="F72" s="146" t="s">
        <v>83</v>
      </c>
      <c r="G72" s="144">
        <v>2017</v>
      </c>
      <c r="H72" s="134">
        <v>3800</v>
      </c>
      <c r="I72" s="165" t="s">
        <v>488</v>
      </c>
      <c r="J72" s="147" t="s">
        <v>97</v>
      </c>
      <c r="K72" s="122" t="s">
        <v>175</v>
      </c>
      <c r="L72" s="144" t="s">
        <v>386</v>
      </c>
      <c r="M72" s="144"/>
      <c r="N72" s="209"/>
      <c r="O72" s="172"/>
      <c r="P72" s="172"/>
      <c r="Q72" s="172"/>
      <c r="R72" s="153"/>
      <c r="S72" s="342"/>
      <c r="T72" s="2"/>
      <c r="U72" s="2"/>
      <c r="V72" s="211"/>
      <c r="W72" s="211"/>
      <c r="X72" s="210"/>
      <c r="Y72" s="210"/>
      <c r="Z72" s="210"/>
      <c r="AA72" s="210"/>
      <c r="AB72" s="210"/>
      <c r="AC72" s="169"/>
      <c r="AD72" s="169"/>
      <c r="AE72" s="169"/>
      <c r="AF72" s="169"/>
    </row>
    <row r="73" spans="1:32" ht="37.5" customHeight="1">
      <c r="A73" s="78" t="s">
        <v>280</v>
      </c>
      <c r="B73" s="122" t="s">
        <v>177</v>
      </c>
      <c r="C73" s="144" t="s">
        <v>103</v>
      </c>
      <c r="D73" s="145" t="s">
        <v>87</v>
      </c>
      <c r="E73" s="175" t="s">
        <v>83</v>
      </c>
      <c r="F73" s="146" t="s">
        <v>83</v>
      </c>
      <c r="G73" s="144" t="s">
        <v>97</v>
      </c>
      <c r="H73" s="134">
        <v>10000</v>
      </c>
      <c r="I73" s="165" t="s">
        <v>488</v>
      </c>
      <c r="J73" s="147" t="s">
        <v>97</v>
      </c>
      <c r="K73" s="122" t="s">
        <v>178</v>
      </c>
      <c r="L73" s="144" t="s">
        <v>334</v>
      </c>
      <c r="M73" s="144"/>
      <c r="N73" s="209" t="s">
        <v>335</v>
      </c>
      <c r="O73" s="172"/>
      <c r="P73" s="172"/>
      <c r="Q73" s="172"/>
      <c r="R73" s="153"/>
      <c r="S73" s="342"/>
      <c r="T73" s="2"/>
      <c r="U73" s="2"/>
      <c r="V73" s="211"/>
      <c r="W73" s="211"/>
      <c r="X73" s="210"/>
      <c r="Y73" s="210"/>
      <c r="Z73" s="210"/>
      <c r="AA73" s="210"/>
      <c r="AB73" s="210"/>
      <c r="AC73" s="169"/>
      <c r="AD73" s="169"/>
      <c r="AE73" s="169"/>
      <c r="AF73" s="169"/>
    </row>
    <row r="74" spans="1:32" ht="37.5" customHeight="1">
      <c r="A74" s="78" t="s">
        <v>282</v>
      </c>
      <c r="B74" s="122" t="s">
        <v>180</v>
      </c>
      <c r="C74" s="144" t="s">
        <v>103</v>
      </c>
      <c r="D74" s="145" t="s">
        <v>87</v>
      </c>
      <c r="E74" s="175" t="s">
        <v>83</v>
      </c>
      <c r="F74" s="146" t="s">
        <v>83</v>
      </c>
      <c r="G74" s="144" t="s">
        <v>97</v>
      </c>
      <c r="H74" s="134">
        <v>5000</v>
      </c>
      <c r="I74" s="165" t="s">
        <v>488</v>
      </c>
      <c r="J74" s="147" t="s">
        <v>97</v>
      </c>
      <c r="K74" s="122" t="s">
        <v>181</v>
      </c>
      <c r="L74" s="144" t="s">
        <v>99</v>
      </c>
      <c r="M74" s="144"/>
      <c r="N74" s="209" t="s">
        <v>332</v>
      </c>
      <c r="O74" s="172"/>
      <c r="P74" s="172"/>
      <c r="Q74" s="172"/>
      <c r="R74" s="153"/>
      <c r="S74" s="342"/>
      <c r="T74" s="2"/>
      <c r="U74" s="2"/>
      <c r="V74" s="211"/>
      <c r="W74" s="211"/>
      <c r="X74" s="210"/>
      <c r="Y74" s="210"/>
      <c r="Z74" s="210"/>
      <c r="AA74" s="210"/>
      <c r="AB74" s="210"/>
      <c r="AC74" s="169"/>
      <c r="AD74" s="169"/>
      <c r="AE74" s="169"/>
      <c r="AF74" s="169"/>
    </row>
    <row r="75" spans="1:32" ht="37.5" customHeight="1">
      <c r="A75" s="78" t="s">
        <v>283</v>
      </c>
      <c r="B75" s="122" t="s">
        <v>183</v>
      </c>
      <c r="C75" s="144" t="s">
        <v>103</v>
      </c>
      <c r="D75" s="145" t="s">
        <v>87</v>
      </c>
      <c r="E75" s="175" t="s">
        <v>83</v>
      </c>
      <c r="F75" s="146" t="s">
        <v>83</v>
      </c>
      <c r="G75" s="144" t="s">
        <v>97</v>
      </c>
      <c r="H75" s="134">
        <v>10000</v>
      </c>
      <c r="I75" s="165" t="s">
        <v>488</v>
      </c>
      <c r="J75" s="147" t="s">
        <v>97</v>
      </c>
      <c r="K75" s="122" t="s">
        <v>181</v>
      </c>
      <c r="L75" s="144" t="s">
        <v>334</v>
      </c>
      <c r="M75" s="144"/>
      <c r="N75" s="209" t="s">
        <v>335</v>
      </c>
      <c r="O75" s="172"/>
      <c r="P75" s="172"/>
      <c r="Q75" s="172"/>
      <c r="R75" s="153"/>
      <c r="S75" s="342"/>
      <c r="T75" s="2"/>
      <c r="U75" s="2"/>
      <c r="V75" s="211"/>
      <c r="W75" s="211"/>
      <c r="X75" s="210"/>
      <c r="Y75" s="210"/>
      <c r="Z75" s="210"/>
      <c r="AA75" s="210"/>
      <c r="AB75" s="210"/>
      <c r="AC75" s="169"/>
      <c r="AD75" s="169"/>
      <c r="AE75" s="169"/>
      <c r="AF75" s="169"/>
    </row>
    <row r="76" spans="1:32" ht="37.5" customHeight="1">
      <c r="A76" s="78" t="s">
        <v>285</v>
      </c>
      <c r="B76" s="122" t="s">
        <v>185</v>
      </c>
      <c r="C76" s="144" t="s">
        <v>103</v>
      </c>
      <c r="D76" s="145" t="s">
        <v>87</v>
      </c>
      <c r="E76" s="175" t="s">
        <v>83</v>
      </c>
      <c r="F76" s="146" t="s">
        <v>83</v>
      </c>
      <c r="G76" s="144" t="s">
        <v>97</v>
      </c>
      <c r="H76" s="134">
        <v>3000</v>
      </c>
      <c r="I76" s="165" t="s">
        <v>488</v>
      </c>
      <c r="J76" s="147" t="s">
        <v>97</v>
      </c>
      <c r="K76" s="122" t="s">
        <v>186</v>
      </c>
      <c r="L76" s="144" t="s">
        <v>99</v>
      </c>
      <c r="M76" s="144"/>
      <c r="N76" s="209" t="s">
        <v>332</v>
      </c>
      <c r="O76" s="172"/>
      <c r="P76" s="172"/>
      <c r="Q76" s="172"/>
      <c r="R76" s="153"/>
      <c r="S76" s="342"/>
      <c r="T76" s="2"/>
      <c r="U76" s="2"/>
      <c r="V76" s="211"/>
      <c r="W76" s="211"/>
      <c r="X76" s="210"/>
      <c r="Y76" s="210"/>
      <c r="Z76" s="210"/>
      <c r="AA76" s="210"/>
      <c r="AB76" s="210"/>
      <c r="AC76" s="169"/>
      <c r="AD76" s="169"/>
      <c r="AE76" s="169"/>
      <c r="AF76" s="169"/>
    </row>
    <row r="77" spans="1:32" ht="37.5" customHeight="1">
      <c r="A77" s="78" t="s">
        <v>287</v>
      </c>
      <c r="B77" s="122" t="s">
        <v>188</v>
      </c>
      <c r="C77" s="144" t="s">
        <v>103</v>
      </c>
      <c r="D77" s="145" t="s">
        <v>87</v>
      </c>
      <c r="E77" s="175" t="s">
        <v>83</v>
      </c>
      <c r="F77" s="146" t="s">
        <v>83</v>
      </c>
      <c r="G77" s="144" t="s">
        <v>97</v>
      </c>
      <c r="H77" s="134">
        <v>3000</v>
      </c>
      <c r="I77" s="165" t="s">
        <v>488</v>
      </c>
      <c r="J77" s="147" t="s">
        <v>97</v>
      </c>
      <c r="K77" s="122" t="s">
        <v>189</v>
      </c>
      <c r="L77" s="144" t="s">
        <v>99</v>
      </c>
      <c r="M77" s="144"/>
      <c r="N77" s="209" t="s">
        <v>332</v>
      </c>
      <c r="O77" s="172"/>
      <c r="P77" s="172"/>
      <c r="Q77" s="172"/>
      <c r="R77" s="153"/>
      <c r="S77" s="342"/>
      <c r="T77" s="2"/>
      <c r="U77" s="2"/>
      <c r="V77" s="211"/>
      <c r="W77" s="211"/>
      <c r="X77" s="210"/>
      <c r="Y77" s="210"/>
      <c r="Z77" s="210"/>
      <c r="AA77" s="210"/>
      <c r="AB77" s="210"/>
      <c r="AC77" s="169"/>
      <c r="AD77" s="169"/>
      <c r="AE77" s="169"/>
      <c r="AF77" s="169"/>
    </row>
    <row r="78" spans="1:32" ht="37.5" customHeight="1">
      <c r="A78" s="78" t="s">
        <v>288</v>
      </c>
      <c r="B78" s="122" t="s">
        <v>191</v>
      </c>
      <c r="C78" s="144" t="s">
        <v>103</v>
      </c>
      <c r="D78" s="145" t="s">
        <v>87</v>
      </c>
      <c r="E78" s="175" t="s">
        <v>83</v>
      </c>
      <c r="F78" s="146" t="s">
        <v>83</v>
      </c>
      <c r="G78" s="144" t="s">
        <v>97</v>
      </c>
      <c r="H78" s="134">
        <v>3000</v>
      </c>
      <c r="I78" s="165" t="s">
        <v>488</v>
      </c>
      <c r="J78" s="147" t="s">
        <v>97</v>
      </c>
      <c r="K78" s="122" t="s">
        <v>192</v>
      </c>
      <c r="L78" s="144" t="s">
        <v>99</v>
      </c>
      <c r="M78" s="144"/>
      <c r="N78" s="209" t="s">
        <v>332</v>
      </c>
      <c r="O78" s="172"/>
      <c r="P78" s="172"/>
      <c r="Q78" s="172"/>
      <c r="R78" s="153"/>
      <c r="S78" s="342"/>
      <c r="T78" s="2"/>
      <c r="U78" s="2"/>
      <c r="V78" s="211"/>
      <c r="W78" s="211"/>
      <c r="X78" s="210"/>
      <c r="Y78" s="210"/>
      <c r="Z78" s="210"/>
      <c r="AA78" s="210"/>
      <c r="AB78" s="210"/>
      <c r="AC78" s="169"/>
      <c r="AD78" s="169"/>
      <c r="AE78" s="169"/>
      <c r="AF78" s="169"/>
    </row>
    <row r="79" spans="1:32" ht="37.5" customHeight="1">
      <c r="A79" s="78" t="s">
        <v>289</v>
      </c>
      <c r="B79" s="122" t="s">
        <v>194</v>
      </c>
      <c r="C79" s="144" t="s">
        <v>103</v>
      </c>
      <c r="D79" s="145" t="s">
        <v>87</v>
      </c>
      <c r="E79" s="175" t="s">
        <v>83</v>
      </c>
      <c r="F79" s="146" t="s">
        <v>83</v>
      </c>
      <c r="G79" s="144" t="s">
        <v>97</v>
      </c>
      <c r="H79" s="134">
        <v>3000</v>
      </c>
      <c r="I79" s="165" t="s">
        <v>488</v>
      </c>
      <c r="J79" s="147" t="s">
        <v>97</v>
      </c>
      <c r="K79" s="122" t="s">
        <v>195</v>
      </c>
      <c r="L79" s="144" t="s">
        <v>99</v>
      </c>
      <c r="M79" s="144"/>
      <c r="N79" s="209" t="s">
        <v>332</v>
      </c>
      <c r="O79" s="172"/>
      <c r="P79" s="172"/>
      <c r="Q79" s="172"/>
      <c r="R79" s="153"/>
      <c r="S79" s="342"/>
      <c r="T79" s="2"/>
      <c r="U79" s="2"/>
      <c r="V79" s="211"/>
      <c r="W79" s="211"/>
      <c r="X79" s="210"/>
      <c r="Y79" s="210"/>
      <c r="Z79" s="210"/>
      <c r="AA79" s="210"/>
      <c r="AB79" s="210"/>
      <c r="AC79" s="169"/>
      <c r="AD79" s="169"/>
      <c r="AE79" s="169"/>
      <c r="AF79" s="169"/>
    </row>
    <row r="80" spans="1:32" ht="37.5" customHeight="1">
      <c r="A80" s="78" t="s">
        <v>291</v>
      </c>
      <c r="B80" s="122" t="s">
        <v>197</v>
      </c>
      <c r="C80" s="144" t="s">
        <v>103</v>
      </c>
      <c r="D80" s="174" t="s">
        <v>87</v>
      </c>
      <c r="E80" s="175" t="s">
        <v>83</v>
      </c>
      <c r="F80" s="146" t="s">
        <v>83</v>
      </c>
      <c r="G80" s="144" t="s">
        <v>97</v>
      </c>
      <c r="H80" s="176">
        <v>5000</v>
      </c>
      <c r="I80" s="165" t="s">
        <v>488</v>
      </c>
      <c r="J80" s="147" t="s">
        <v>97</v>
      </c>
      <c r="K80" s="122" t="s">
        <v>198</v>
      </c>
      <c r="L80" s="144" t="s">
        <v>334</v>
      </c>
      <c r="M80" s="144"/>
      <c r="N80" s="209" t="s">
        <v>335</v>
      </c>
      <c r="O80" s="172"/>
      <c r="P80" s="172"/>
      <c r="Q80" s="172"/>
      <c r="R80" s="153"/>
      <c r="S80" s="342"/>
      <c r="T80" s="2"/>
      <c r="U80" s="2"/>
      <c r="V80" s="211"/>
      <c r="W80" s="211"/>
      <c r="X80" s="210"/>
      <c r="Y80" s="210"/>
      <c r="Z80" s="210"/>
      <c r="AA80" s="210"/>
      <c r="AB80" s="210"/>
      <c r="AC80" s="169"/>
      <c r="AD80" s="169"/>
      <c r="AE80" s="169"/>
      <c r="AF80" s="169"/>
    </row>
    <row r="81" spans="1:32" ht="37.5" customHeight="1">
      <c r="A81" s="78" t="s">
        <v>293</v>
      </c>
      <c r="B81" s="122" t="s">
        <v>200</v>
      </c>
      <c r="C81" s="144" t="s">
        <v>103</v>
      </c>
      <c r="D81" s="174" t="s">
        <v>87</v>
      </c>
      <c r="E81" s="175" t="s">
        <v>83</v>
      </c>
      <c r="F81" s="146" t="s">
        <v>83</v>
      </c>
      <c r="G81" s="144" t="s">
        <v>97</v>
      </c>
      <c r="H81" s="176">
        <v>3000</v>
      </c>
      <c r="I81" s="165" t="s">
        <v>488</v>
      </c>
      <c r="J81" s="147" t="s">
        <v>97</v>
      </c>
      <c r="K81" s="122" t="s">
        <v>201</v>
      </c>
      <c r="L81" s="144" t="s">
        <v>332</v>
      </c>
      <c r="M81" s="144"/>
      <c r="N81" s="209" t="s">
        <v>337</v>
      </c>
      <c r="O81" s="172"/>
      <c r="P81" s="172"/>
      <c r="Q81" s="172"/>
      <c r="R81" s="153"/>
      <c r="S81" s="342"/>
      <c r="T81" s="2"/>
      <c r="U81" s="2"/>
      <c r="V81" s="211"/>
      <c r="W81" s="211"/>
      <c r="X81" s="210"/>
      <c r="Y81" s="210"/>
      <c r="Z81" s="210"/>
      <c r="AA81" s="210"/>
      <c r="AB81" s="210"/>
      <c r="AC81" s="169"/>
      <c r="AD81" s="169"/>
      <c r="AE81" s="169"/>
      <c r="AF81" s="169"/>
    </row>
    <row r="82" spans="1:32" ht="37.5" customHeight="1">
      <c r="A82" s="78" t="s">
        <v>295</v>
      </c>
      <c r="B82" s="205" t="s">
        <v>203</v>
      </c>
      <c r="C82" s="144" t="s">
        <v>103</v>
      </c>
      <c r="D82" s="174" t="s">
        <v>87</v>
      </c>
      <c r="E82" s="175" t="s">
        <v>83</v>
      </c>
      <c r="F82" s="146" t="s">
        <v>83</v>
      </c>
      <c r="G82" s="144" t="s">
        <v>97</v>
      </c>
      <c r="H82" s="176">
        <v>3000</v>
      </c>
      <c r="I82" s="165" t="s">
        <v>488</v>
      </c>
      <c r="J82" s="147" t="s">
        <v>97</v>
      </c>
      <c r="K82" s="205" t="s">
        <v>204</v>
      </c>
      <c r="L82" s="193" t="s">
        <v>99</v>
      </c>
      <c r="M82" s="193"/>
      <c r="N82" s="206" t="s">
        <v>332</v>
      </c>
      <c r="O82" s="172"/>
      <c r="P82" s="172"/>
      <c r="Q82" s="172"/>
      <c r="R82" s="153"/>
      <c r="S82" s="342"/>
      <c r="T82" s="2"/>
      <c r="U82" s="2"/>
      <c r="V82" s="211"/>
      <c r="W82" s="211"/>
      <c r="X82" s="210"/>
      <c r="Y82" s="210"/>
      <c r="Z82" s="210"/>
      <c r="AA82" s="210"/>
      <c r="AB82" s="210"/>
      <c r="AC82" s="169"/>
      <c r="AD82" s="169"/>
      <c r="AE82" s="169"/>
      <c r="AF82" s="169"/>
    </row>
    <row r="83" spans="1:32" ht="37.5" customHeight="1">
      <c r="A83" s="78" t="s">
        <v>297</v>
      </c>
      <c r="B83" s="205" t="s">
        <v>562</v>
      </c>
      <c r="C83" s="144" t="s">
        <v>103</v>
      </c>
      <c r="D83" s="174" t="s">
        <v>87</v>
      </c>
      <c r="E83" s="175" t="s">
        <v>83</v>
      </c>
      <c r="F83" s="146" t="s">
        <v>83</v>
      </c>
      <c r="G83" s="144" t="s">
        <v>97</v>
      </c>
      <c r="H83" s="176">
        <v>3000</v>
      </c>
      <c r="I83" s="165" t="s">
        <v>488</v>
      </c>
      <c r="J83" s="147" t="s">
        <v>97</v>
      </c>
      <c r="K83" s="205" t="s">
        <v>207</v>
      </c>
      <c r="L83" s="193" t="s">
        <v>99</v>
      </c>
      <c r="M83" s="193"/>
      <c r="N83" s="206" t="s">
        <v>332</v>
      </c>
      <c r="O83" s="172"/>
      <c r="P83" s="172"/>
      <c r="Q83" s="172"/>
      <c r="R83" s="153"/>
      <c r="S83" s="342"/>
      <c r="T83" s="2"/>
      <c r="U83" s="2"/>
      <c r="V83" s="211"/>
      <c r="W83" s="211"/>
      <c r="X83" s="210"/>
      <c r="Y83" s="210"/>
      <c r="Z83" s="210"/>
      <c r="AA83" s="210"/>
      <c r="AB83" s="210"/>
      <c r="AC83" s="169"/>
      <c r="AD83" s="169"/>
      <c r="AE83" s="169"/>
      <c r="AF83" s="169"/>
    </row>
    <row r="84" spans="1:32" s="151" customFormat="1" ht="37.5" customHeight="1">
      <c r="A84" s="78" t="s">
        <v>298</v>
      </c>
      <c r="B84" s="122" t="s">
        <v>206</v>
      </c>
      <c r="C84" s="144" t="s">
        <v>103</v>
      </c>
      <c r="D84" s="174" t="s">
        <v>87</v>
      </c>
      <c r="E84" s="175" t="s">
        <v>83</v>
      </c>
      <c r="F84" s="146" t="s">
        <v>83</v>
      </c>
      <c r="G84" s="144" t="s">
        <v>97</v>
      </c>
      <c r="H84" s="176">
        <v>6500</v>
      </c>
      <c r="I84" s="165" t="s">
        <v>488</v>
      </c>
      <c r="J84" s="147" t="s">
        <v>97</v>
      </c>
      <c r="K84" s="122" t="s">
        <v>207</v>
      </c>
      <c r="L84" s="144" t="s">
        <v>334</v>
      </c>
      <c r="M84" s="144"/>
      <c r="N84" s="209" t="s">
        <v>335</v>
      </c>
      <c r="O84" s="172"/>
      <c r="P84" s="172"/>
      <c r="Q84" s="172"/>
      <c r="R84" s="153"/>
      <c r="S84" s="342"/>
      <c r="T84" s="2"/>
      <c r="U84" s="2"/>
      <c r="V84" s="211"/>
      <c r="W84" s="211"/>
      <c r="X84" s="210"/>
      <c r="Y84" s="210"/>
      <c r="Z84" s="210"/>
      <c r="AA84" s="210"/>
      <c r="AB84" s="210"/>
      <c r="AC84" s="169"/>
      <c r="AD84" s="169"/>
      <c r="AE84" s="169"/>
      <c r="AF84" s="169"/>
    </row>
    <row r="85" spans="1:32" ht="37.5" customHeight="1">
      <c r="A85" s="78" t="s">
        <v>299</v>
      </c>
      <c r="B85" s="122" t="s">
        <v>209</v>
      </c>
      <c r="C85" s="144" t="s">
        <v>103</v>
      </c>
      <c r="D85" s="174" t="s">
        <v>87</v>
      </c>
      <c r="E85" s="175" t="s">
        <v>83</v>
      </c>
      <c r="F85" s="146" t="s">
        <v>83</v>
      </c>
      <c r="G85" s="144" t="s">
        <v>97</v>
      </c>
      <c r="H85" s="176">
        <v>2000</v>
      </c>
      <c r="I85" s="165" t="s">
        <v>488</v>
      </c>
      <c r="J85" s="147" t="s">
        <v>97</v>
      </c>
      <c r="K85" s="122" t="s">
        <v>162</v>
      </c>
      <c r="L85" s="144" t="s">
        <v>332</v>
      </c>
      <c r="M85" s="144"/>
      <c r="N85" s="209" t="s">
        <v>332</v>
      </c>
      <c r="O85" s="172"/>
      <c r="P85" s="172"/>
      <c r="Q85" s="172"/>
      <c r="R85" s="153"/>
      <c r="S85" s="342"/>
      <c r="T85" s="2"/>
      <c r="U85" s="2"/>
      <c r="V85" s="211"/>
      <c r="W85" s="211"/>
      <c r="X85" s="210"/>
      <c r="Y85" s="210"/>
      <c r="Z85" s="210"/>
      <c r="AA85" s="210"/>
      <c r="AB85" s="210"/>
      <c r="AC85" s="169"/>
      <c r="AD85" s="169"/>
      <c r="AE85" s="169"/>
      <c r="AF85" s="169"/>
    </row>
    <row r="86" spans="1:32" ht="37.5" customHeight="1">
      <c r="A86" s="78" t="s">
        <v>301</v>
      </c>
      <c r="B86" s="122" t="s">
        <v>150</v>
      </c>
      <c r="C86" s="144" t="s">
        <v>103</v>
      </c>
      <c r="D86" s="174" t="s">
        <v>87</v>
      </c>
      <c r="E86" s="175" t="s">
        <v>83</v>
      </c>
      <c r="F86" s="146" t="s">
        <v>83</v>
      </c>
      <c r="G86" s="144">
        <v>2013</v>
      </c>
      <c r="H86" s="176">
        <v>10000</v>
      </c>
      <c r="I86" s="165" t="s">
        <v>488</v>
      </c>
      <c r="J86" s="147" t="s">
        <v>97</v>
      </c>
      <c r="K86" s="122" t="s">
        <v>211</v>
      </c>
      <c r="L86" s="144" t="s">
        <v>332</v>
      </c>
      <c r="M86" s="144"/>
      <c r="N86" s="209" t="s">
        <v>332</v>
      </c>
      <c r="O86" s="172"/>
      <c r="P86" s="172"/>
      <c r="Q86" s="172"/>
      <c r="R86" s="153"/>
      <c r="S86" s="342"/>
      <c r="T86" s="2"/>
      <c r="U86" s="2"/>
      <c r="V86" s="211"/>
      <c r="W86" s="211"/>
      <c r="X86" s="210"/>
      <c r="Y86" s="210"/>
      <c r="Z86" s="210"/>
      <c r="AA86" s="210"/>
      <c r="AB86" s="210"/>
      <c r="AC86" s="169"/>
      <c r="AD86" s="169"/>
      <c r="AE86" s="169"/>
      <c r="AF86" s="169"/>
    </row>
    <row r="87" spans="1:32" ht="37.5" customHeight="1">
      <c r="A87" s="78" t="s">
        <v>302</v>
      </c>
      <c r="B87" s="122" t="s">
        <v>150</v>
      </c>
      <c r="C87" s="144" t="s">
        <v>103</v>
      </c>
      <c r="D87" s="174" t="s">
        <v>87</v>
      </c>
      <c r="E87" s="175" t="s">
        <v>83</v>
      </c>
      <c r="F87" s="146" t="s">
        <v>83</v>
      </c>
      <c r="G87" s="144">
        <v>2012</v>
      </c>
      <c r="H87" s="176">
        <v>8000</v>
      </c>
      <c r="I87" s="165" t="s">
        <v>488</v>
      </c>
      <c r="J87" s="147" t="s">
        <v>97</v>
      </c>
      <c r="K87" s="122" t="s">
        <v>213</v>
      </c>
      <c r="L87" s="144" t="s">
        <v>332</v>
      </c>
      <c r="M87" s="144"/>
      <c r="N87" s="209" t="s">
        <v>332</v>
      </c>
      <c r="O87" s="172"/>
      <c r="P87" s="172"/>
      <c r="Q87" s="172"/>
      <c r="R87" s="153"/>
      <c r="S87" s="342"/>
      <c r="T87" s="2"/>
      <c r="U87" s="2"/>
      <c r="V87" s="211"/>
      <c r="W87" s="211"/>
      <c r="X87" s="210"/>
      <c r="Y87" s="210"/>
      <c r="Z87" s="210"/>
      <c r="AA87" s="210"/>
      <c r="AB87" s="210"/>
      <c r="AC87" s="169"/>
      <c r="AD87" s="169"/>
      <c r="AE87" s="169"/>
      <c r="AF87" s="169"/>
    </row>
    <row r="88" spans="1:32" ht="37.5" customHeight="1">
      <c r="A88" s="78" t="s">
        <v>304</v>
      </c>
      <c r="B88" s="122" t="s">
        <v>150</v>
      </c>
      <c r="C88" s="144" t="s">
        <v>103</v>
      </c>
      <c r="D88" s="174" t="s">
        <v>87</v>
      </c>
      <c r="E88" s="175" t="s">
        <v>83</v>
      </c>
      <c r="F88" s="146" t="s">
        <v>83</v>
      </c>
      <c r="G88" s="144">
        <v>2013</v>
      </c>
      <c r="H88" s="176">
        <v>6000</v>
      </c>
      <c r="I88" s="165" t="s">
        <v>488</v>
      </c>
      <c r="J88" s="147" t="s">
        <v>97</v>
      </c>
      <c r="K88" s="122" t="s">
        <v>215</v>
      </c>
      <c r="L88" s="144" t="s">
        <v>332</v>
      </c>
      <c r="M88" s="144"/>
      <c r="N88" s="209" t="s">
        <v>332</v>
      </c>
      <c r="O88" s="172"/>
      <c r="P88" s="172"/>
      <c r="Q88" s="172"/>
      <c r="R88" s="153"/>
      <c r="S88" s="342"/>
      <c r="T88" s="2"/>
      <c r="U88" s="2"/>
      <c r="V88" s="211"/>
      <c r="W88" s="211"/>
      <c r="X88" s="210"/>
      <c r="Y88" s="210"/>
      <c r="Z88" s="210"/>
      <c r="AA88" s="210"/>
      <c r="AB88" s="210"/>
      <c r="AC88" s="169"/>
      <c r="AD88" s="169"/>
      <c r="AE88" s="169"/>
      <c r="AF88" s="169"/>
    </row>
    <row r="89" spans="1:32" ht="37.5" customHeight="1">
      <c r="A89" s="78" t="s">
        <v>306</v>
      </c>
      <c r="B89" s="122" t="s">
        <v>518</v>
      </c>
      <c r="C89" s="144" t="s">
        <v>103</v>
      </c>
      <c r="D89" s="174" t="s">
        <v>87</v>
      </c>
      <c r="E89" s="175" t="s">
        <v>83</v>
      </c>
      <c r="F89" s="144" t="s">
        <v>103</v>
      </c>
      <c r="G89" s="144">
        <v>2018</v>
      </c>
      <c r="H89" s="176">
        <v>124639.99</v>
      </c>
      <c r="I89" s="165" t="s">
        <v>488</v>
      </c>
      <c r="J89" s="147" t="s">
        <v>383</v>
      </c>
      <c r="K89" s="122" t="s">
        <v>519</v>
      </c>
      <c r="L89" s="144" t="s">
        <v>383</v>
      </c>
      <c r="M89" s="144" t="s">
        <v>383</v>
      </c>
      <c r="N89" s="209" t="s">
        <v>383</v>
      </c>
      <c r="O89" s="172"/>
      <c r="P89" s="172"/>
      <c r="Q89" s="172"/>
      <c r="R89" s="153"/>
      <c r="S89" s="209"/>
      <c r="T89" s="2"/>
      <c r="U89" s="2"/>
      <c r="V89" s="147"/>
      <c r="W89" s="144" t="s">
        <v>383</v>
      </c>
      <c r="X89" s="144" t="s">
        <v>383</v>
      </c>
      <c r="Y89" s="144" t="s">
        <v>383</v>
      </c>
      <c r="Z89" s="144" t="s">
        <v>383</v>
      </c>
      <c r="AA89" s="144" t="s">
        <v>383</v>
      </c>
      <c r="AB89" s="144" t="s">
        <v>383</v>
      </c>
      <c r="AC89" s="144" t="s">
        <v>383</v>
      </c>
      <c r="AD89" s="144" t="s">
        <v>383</v>
      </c>
      <c r="AE89" s="144" t="s">
        <v>383</v>
      </c>
      <c r="AF89" s="144" t="s">
        <v>383</v>
      </c>
    </row>
    <row r="90" spans="1:32" ht="37.5" customHeight="1">
      <c r="A90" s="78" t="s">
        <v>307</v>
      </c>
      <c r="B90" s="122" t="s">
        <v>532</v>
      </c>
      <c r="C90" s="144" t="s">
        <v>531</v>
      </c>
      <c r="D90" s="174" t="s">
        <v>87</v>
      </c>
      <c r="E90" s="175" t="s">
        <v>83</v>
      </c>
      <c r="F90" s="144" t="s">
        <v>83</v>
      </c>
      <c r="G90" s="144">
        <v>2019</v>
      </c>
      <c r="H90" s="176">
        <v>1100000</v>
      </c>
      <c r="I90" s="165" t="s">
        <v>106</v>
      </c>
      <c r="J90" s="147" t="s">
        <v>383</v>
      </c>
      <c r="K90" s="122" t="s">
        <v>533</v>
      </c>
      <c r="L90" s="144" t="s">
        <v>524</v>
      </c>
      <c r="M90" s="144"/>
      <c r="N90" s="209" t="s">
        <v>338</v>
      </c>
      <c r="O90" s="172" t="s">
        <v>83</v>
      </c>
      <c r="P90" s="172" t="s">
        <v>83</v>
      </c>
      <c r="Q90" s="172" t="s">
        <v>83</v>
      </c>
      <c r="R90" s="153" t="s">
        <v>457</v>
      </c>
      <c r="S90" s="209"/>
      <c r="T90" s="2" t="s">
        <v>87</v>
      </c>
      <c r="U90" s="2" t="s">
        <v>618</v>
      </c>
      <c r="V90" s="147"/>
      <c r="W90" s="144" t="s">
        <v>102</v>
      </c>
      <c r="X90" s="144" t="s">
        <v>102</v>
      </c>
      <c r="Y90" s="144" t="s">
        <v>102</v>
      </c>
      <c r="Z90" s="144" t="s">
        <v>102</v>
      </c>
      <c r="AA90" s="144" t="s">
        <v>102</v>
      </c>
      <c r="AB90" s="144" t="s">
        <v>102</v>
      </c>
      <c r="AC90" s="144"/>
      <c r="AD90" s="144"/>
      <c r="AE90" s="144"/>
      <c r="AF90" s="144"/>
    </row>
    <row r="91" spans="1:32" ht="37.5" customHeight="1">
      <c r="A91" s="78" t="s">
        <v>309</v>
      </c>
      <c r="B91" s="196" t="s">
        <v>540</v>
      </c>
      <c r="C91" s="175" t="s">
        <v>325</v>
      </c>
      <c r="D91" s="175" t="s">
        <v>87</v>
      </c>
      <c r="E91" s="175" t="s">
        <v>83</v>
      </c>
      <c r="F91" s="175" t="s">
        <v>83</v>
      </c>
      <c r="G91" s="175">
        <v>2018</v>
      </c>
      <c r="H91" s="197">
        <v>340000</v>
      </c>
      <c r="I91" s="165" t="s">
        <v>106</v>
      </c>
      <c r="J91" s="116" t="s">
        <v>383</v>
      </c>
      <c r="K91" s="171" t="s">
        <v>541</v>
      </c>
      <c r="L91" s="172" t="s">
        <v>99</v>
      </c>
      <c r="M91" s="172" t="s">
        <v>453</v>
      </c>
      <c r="N91" s="317" t="s">
        <v>368</v>
      </c>
      <c r="O91" s="172" t="s">
        <v>83</v>
      </c>
      <c r="P91" s="172" t="s">
        <v>83</v>
      </c>
      <c r="Q91" s="172" t="s">
        <v>83</v>
      </c>
      <c r="R91" s="2" t="s">
        <v>383</v>
      </c>
      <c r="S91" s="339" t="s">
        <v>662</v>
      </c>
      <c r="T91" s="2" t="s">
        <v>87</v>
      </c>
      <c r="U91" s="2" t="s">
        <v>618</v>
      </c>
      <c r="V91" s="344"/>
      <c r="W91" s="172" t="s">
        <v>90</v>
      </c>
      <c r="X91" s="172" t="s">
        <v>90</v>
      </c>
      <c r="Y91" s="172" t="s">
        <v>90</v>
      </c>
      <c r="Z91" s="172" t="s">
        <v>90</v>
      </c>
      <c r="AA91" s="172" t="s">
        <v>91</v>
      </c>
      <c r="AB91" s="172" t="s">
        <v>104</v>
      </c>
      <c r="AC91" s="198" t="s">
        <v>542</v>
      </c>
      <c r="AD91" s="172">
        <v>1</v>
      </c>
      <c r="AE91" s="198"/>
      <c r="AF91" s="173"/>
    </row>
    <row r="92" spans="1:32" s="9" customFormat="1" ht="12.75">
      <c r="A92" s="354" t="s">
        <v>0</v>
      </c>
      <c r="B92" s="354" t="s">
        <v>0</v>
      </c>
      <c r="C92" s="354"/>
      <c r="D92" s="22"/>
      <c r="E92" s="22"/>
      <c r="F92" s="23"/>
      <c r="G92" s="1"/>
      <c r="H92" s="75">
        <f>SUM(H7:H91)</f>
        <v>29357739.99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48"/>
      <c r="X92" s="48"/>
      <c r="Y92" s="48"/>
      <c r="Z92" s="48"/>
      <c r="AA92" s="48"/>
      <c r="AB92" s="48"/>
      <c r="AC92" s="26"/>
      <c r="AD92" s="26"/>
      <c r="AE92" s="26"/>
      <c r="AF92" s="26"/>
    </row>
    <row r="93" spans="1:32" s="9" customFormat="1" ht="14.25" customHeight="1">
      <c r="A93" s="357" t="s">
        <v>429</v>
      </c>
      <c r="B93" s="357"/>
      <c r="C93" s="357"/>
      <c r="D93" s="357"/>
      <c r="E93" s="357"/>
      <c r="F93" s="357"/>
      <c r="G93" s="357"/>
      <c r="H93" s="357"/>
      <c r="I93" s="158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27"/>
      <c r="AD93" s="127"/>
      <c r="AE93" s="127"/>
      <c r="AF93" s="127"/>
    </row>
    <row r="94" spans="1:32" ht="42.75" customHeight="1">
      <c r="A94" s="79">
        <v>1</v>
      </c>
      <c r="B94" s="163" t="s">
        <v>448</v>
      </c>
      <c r="C94" s="217" t="s">
        <v>449</v>
      </c>
      <c r="D94" s="174" t="s">
        <v>87</v>
      </c>
      <c r="E94" s="174" t="s">
        <v>83</v>
      </c>
      <c r="F94" s="146" t="s">
        <v>83</v>
      </c>
      <c r="G94" s="217" t="s">
        <v>559</v>
      </c>
      <c r="H94" s="152">
        <v>2344000</v>
      </c>
      <c r="I94" s="153" t="s">
        <v>106</v>
      </c>
      <c r="J94" s="153" t="s">
        <v>451</v>
      </c>
      <c r="K94" s="153" t="s">
        <v>452</v>
      </c>
      <c r="L94" s="153" t="s">
        <v>99</v>
      </c>
      <c r="M94" s="153" t="s">
        <v>453</v>
      </c>
      <c r="N94" s="153" t="s">
        <v>454</v>
      </c>
      <c r="O94" s="153" t="s">
        <v>83</v>
      </c>
      <c r="P94" s="153" t="s">
        <v>83</v>
      </c>
      <c r="Q94" s="153" t="s">
        <v>83</v>
      </c>
      <c r="R94" s="153" t="s">
        <v>457</v>
      </c>
      <c r="S94" s="153" t="s">
        <v>460</v>
      </c>
      <c r="T94" s="153" t="s">
        <v>87</v>
      </c>
      <c r="U94" s="153" t="s">
        <v>90</v>
      </c>
      <c r="V94" s="153" t="s">
        <v>639</v>
      </c>
      <c r="W94" s="153" t="s">
        <v>346</v>
      </c>
      <c r="X94" s="153" t="s">
        <v>346</v>
      </c>
      <c r="Y94" s="153" t="s">
        <v>346</v>
      </c>
      <c r="Z94" s="153" t="s">
        <v>346</v>
      </c>
      <c r="AA94" s="153" t="s">
        <v>103</v>
      </c>
      <c r="AB94" s="153" t="s">
        <v>346</v>
      </c>
      <c r="AC94" s="153">
        <v>269.82</v>
      </c>
      <c r="AD94" s="153">
        <v>3</v>
      </c>
      <c r="AE94" s="153" t="s">
        <v>450</v>
      </c>
      <c r="AF94" s="153" t="s">
        <v>450</v>
      </c>
    </row>
    <row r="95" spans="1:32" ht="42.75" customHeight="1">
      <c r="A95" s="82">
        <v>2</v>
      </c>
      <c r="B95" s="49" t="s">
        <v>421</v>
      </c>
      <c r="C95" s="217" t="s">
        <v>449</v>
      </c>
      <c r="D95" s="174" t="s">
        <v>87</v>
      </c>
      <c r="E95" s="174" t="s">
        <v>83</v>
      </c>
      <c r="F95" s="174" t="s">
        <v>87</v>
      </c>
      <c r="G95" s="132" t="s">
        <v>558</v>
      </c>
      <c r="H95" s="154">
        <v>5300000</v>
      </c>
      <c r="I95" s="153" t="s">
        <v>106</v>
      </c>
      <c r="J95" s="153" t="s">
        <v>455</v>
      </c>
      <c r="K95" s="153" t="s">
        <v>456</v>
      </c>
      <c r="L95" s="153" t="s">
        <v>99</v>
      </c>
      <c r="M95" s="153" t="s">
        <v>453</v>
      </c>
      <c r="N95" s="153" t="s">
        <v>454</v>
      </c>
      <c r="O95" s="153" t="s">
        <v>83</v>
      </c>
      <c r="P95" s="153" t="s">
        <v>83</v>
      </c>
      <c r="Q95" s="153" t="s">
        <v>83</v>
      </c>
      <c r="R95" s="153" t="s">
        <v>457</v>
      </c>
      <c r="S95" s="153" t="s">
        <v>459</v>
      </c>
      <c r="T95" s="153" t="s">
        <v>87</v>
      </c>
      <c r="U95" s="153" t="s">
        <v>90</v>
      </c>
      <c r="V95" s="153" t="s">
        <v>639</v>
      </c>
      <c r="W95" s="153" t="s">
        <v>346</v>
      </c>
      <c r="X95" s="153" t="s">
        <v>346</v>
      </c>
      <c r="Y95" s="153" t="s">
        <v>346</v>
      </c>
      <c r="Z95" s="153" t="s">
        <v>346</v>
      </c>
      <c r="AA95" s="153" t="s">
        <v>103</v>
      </c>
      <c r="AB95" s="153" t="s">
        <v>346</v>
      </c>
      <c r="AC95" s="153"/>
      <c r="AD95" s="153" t="s">
        <v>458</v>
      </c>
      <c r="AE95" s="153" t="s">
        <v>450</v>
      </c>
      <c r="AF95" s="153" t="s">
        <v>450</v>
      </c>
    </row>
    <row r="96" spans="1:32" s="9" customFormat="1" ht="12.75">
      <c r="A96" s="356" t="s">
        <v>12</v>
      </c>
      <c r="B96" s="356"/>
      <c r="C96" s="356"/>
      <c r="D96" s="24"/>
      <c r="E96" s="24"/>
      <c r="F96" s="28"/>
      <c r="G96" s="29"/>
      <c r="H96" s="75">
        <f>SUM(H94:H95)</f>
        <v>7644000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26"/>
      <c r="AD96" s="26"/>
      <c r="AE96" s="26"/>
      <c r="AF96" s="26"/>
    </row>
    <row r="97" spans="1:32" ht="12.75" customHeight="1">
      <c r="A97" s="355" t="s">
        <v>400</v>
      </c>
      <c r="B97" s="355"/>
      <c r="C97" s="355"/>
      <c r="D97" s="355"/>
      <c r="E97" s="355"/>
      <c r="F97" s="355"/>
      <c r="G97" s="355"/>
      <c r="H97" s="355"/>
      <c r="I97" s="160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27"/>
      <c r="AD97" s="127"/>
      <c r="AE97" s="127"/>
      <c r="AF97" s="127"/>
    </row>
    <row r="98" spans="1:32" ht="52.5">
      <c r="A98" s="79">
        <v>1</v>
      </c>
      <c r="B98" s="80" t="s">
        <v>92</v>
      </c>
      <c r="C98" s="79" t="s">
        <v>93</v>
      </c>
      <c r="D98" s="79" t="s">
        <v>87</v>
      </c>
      <c r="E98" s="217" t="s">
        <v>83</v>
      </c>
      <c r="F98" s="79" t="s">
        <v>87</v>
      </c>
      <c r="G98" s="79">
        <v>1908</v>
      </c>
      <c r="H98" s="73">
        <v>1987000</v>
      </c>
      <c r="I98" s="81" t="s">
        <v>88</v>
      </c>
      <c r="J98" s="299" t="s">
        <v>94</v>
      </c>
      <c r="K98" s="300" t="s">
        <v>98</v>
      </c>
      <c r="L98" s="217" t="s">
        <v>99</v>
      </c>
      <c r="M98" s="217" t="s">
        <v>100</v>
      </c>
      <c r="N98" s="217" t="s">
        <v>101</v>
      </c>
      <c r="O98" s="172" t="s">
        <v>83</v>
      </c>
      <c r="P98" s="295"/>
      <c r="Q98" s="295"/>
      <c r="R98" s="132" t="s">
        <v>432</v>
      </c>
      <c r="S98" s="132" t="s">
        <v>632</v>
      </c>
      <c r="T98" s="296"/>
      <c r="U98" s="296"/>
      <c r="V98" s="296"/>
      <c r="W98" s="217" t="s">
        <v>102</v>
      </c>
      <c r="X98" s="217" t="s">
        <v>90</v>
      </c>
      <c r="Y98" s="217" t="s">
        <v>90</v>
      </c>
      <c r="Z98" s="217" t="s">
        <v>102</v>
      </c>
      <c r="AA98" s="217" t="s">
        <v>103</v>
      </c>
      <c r="AB98" s="217" t="s">
        <v>104</v>
      </c>
      <c r="AC98" s="301">
        <v>480</v>
      </c>
      <c r="AD98" s="301">
        <v>3</v>
      </c>
      <c r="AE98" s="301" t="s">
        <v>87</v>
      </c>
      <c r="AF98" s="301" t="s">
        <v>83</v>
      </c>
    </row>
    <row r="99" spans="1:32" ht="44.25" customHeight="1">
      <c r="A99" s="298">
        <v>2</v>
      </c>
      <c r="B99" s="83" t="s">
        <v>95</v>
      </c>
      <c r="C99" s="82" t="s">
        <v>96</v>
      </c>
      <c r="D99" s="82" t="s">
        <v>87</v>
      </c>
      <c r="E99" s="132" t="s">
        <v>83</v>
      </c>
      <c r="F99" s="82" t="s">
        <v>83</v>
      </c>
      <c r="G99" s="82">
        <v>1946</v>
      </c>
      <c r="H99" s="84">
        <v>65000</v>
      </c>
      <c r="I99" s="81" t="s">
        <v>88</v>
      </c>
      <c r="J99" s="302" t="s">
        <v>97</v>
      </c>
      <c r="K99" s="300" t="s">
        <v>98</v>
      </c>
      <c r="L99" s="132" t="s">
        <v>99</v>
      </c>
      <c r="M99" s="132" t="s">
        <v>91</v>
      </c>
      <c r="N99" s="217" t="s">
        <v>101</v>
      </c>
      <c r="O99" s="172" t="s">
        <v>83</v>
      </c>
      <c r="P99" s="227"/>
      <c r="Q99" s="227"/>
      <c r="R99" s="132" t="s">
        <v>432</v>
      </c>
      <c r="S99" s="132"/>
      <c r="T99" s="296"/>
      <c r="U99" s="296"/>
      <c r="V99" s="296"/>
      <c r="W99" s="132" t="s">
        <v>90</v>
      </c>
      <c r="X99" s="132" t="s">
        <v>103</v>
      </c>
      <c r="Y99" s="132" t="s">
        <v>103</v>
      </c>
      <c r="Z99" s="132" t="s">
        <v>89</v>
      </c>
      <c r="AA99" s="217" t="s">
        <v>103</v>
      </c>
      <c r="AB99" s="132" t="s">
        <v>103</v>
      </c>
      <c r="AC99" s="301">
        <v>30</v>
      </c>
      <c r="AD99" s="301">
        <v>1</v>
      </c>
      <c r="AE99" s="301" t="s">
        <v>83</v>
      </c>
      <c r="AF99" s="301" t="s">
        <v>83</v>
      </c>
    </row>
    <row r="100" spans="1:32" ht="28.5" customHeight="1">
      <c r="A100" s="257">
        <v>3</v>
      </c>
      <c r="B100" s="122" t="s">
        <v>433</v>
      </c>
      <c r="C100" s="144" t="s">
        <v>93</v>
      </c>
      <c r="D100" s="145" t="s">
        <v>87</v>
      </c>
      <c r="E100" s="132" t="s">
        <v>83</v>
      </c>
      <c r="F100" s="146" t="s">
        <v>83</v>
      </c>
      <c r="G100" s="144">
        <v>2017</v>
      </c>
      <c r="H100" s="303">
        <v>50586.75</v>
      </c>
      <c r="I100" s="304" t="s">
        <v>106</v>
      </c>
      <c r="J100" s="147"/>
      <c r="K100" s="122" t="s">
        <v>98</v>
      </c>
      <c r="L100" s="144" t="s">
        <v>434</v>
      </c>
      <c r="M100" s="144" t="s">
        <v>103</v>
      </c>
      <c r="N100" s="144" t="s">
        <v>103</v>
      </c>
      <c r="O100" s="172" t="s">
        <v>83</v>
      </c>
      <c r="P100" s="227"/>
      <c r="Q100" s="227"/>
      <c r="R100" s="132" t="s">
        <v>432</v>
      </c>
      <c r="S100" s="132" t="s">
        <v>435</v>
      </c>
      <c r="T100" s="227"/>
      <c r="U100" s="227"/>
      <c r="V100" s="227"/>
      <c r="W100" s="222" t="s">
        <v>103</v>
      </c>
      <c r="X100" s="222" t="s">
        <v>103</v>
      </c>
      <c r="Y100" s="222" t="s">
        <v>436</v>
      </c>
      <c r="Z100" s="222" t="s">
        <v>103</v>
      </c>
      <c r="AA100" s="222" t="s">
        <v>436</v>
      </c>
      <c r="AB100" s="222" t="s">
        <v>436</v>
      </c>
      <c r="AC100" s="301">
        <v>242</v>
      </c>
      <c r="AD100" s="301" t="s">
        <v>436</v>
      </c>
      <c r="AE100" s="301" t="s">
        <v>436</v>
      </c>
      <c r="AF100" s="301" t="s">
        <v>83</v>
      </c>
    </row>
    <row r="101" spans="1:32" ht="44.25" customHeight="1">
      <c r="A101" s="257">
        <v>4</v>
      </c>
      <c r="B101" s="148" t="s">
        <v>437</v>
      </c>
      <c r="C101" s="149" t="s">
        <v>93</v>
      </c>
      <c r="D101" s="150" t="s">
        <v>87</v>
      </c>
      <c r="E101" s="132" t="s">
        <v>83</v>
      </c>
      <c r="F101" s="146" t="s">
        <v>83</v>
      </c>
      <c r="G101" s="144">
        <v>2016</v>
      </c>
      <c r="H101" s="303">
        <v>23752.69</v>
      </c>
      <c r="I101" s="304" t="s">
        <v>106</v>
      </c>
      <c r="J101" s="147"/>
      <c r="K101" s="148" t="s">
        <v>98</v>
      </c>
      <c r="L101" s="149" t="s">
        <v>438</v>
      </c>
      <c r="M101" s="149" t="s">
        <v>103</v>
      </c>
      <c r="N101" s="149" t="s">
        <v>103</v>
      </c>
      <c r="O101" s="172" t="s">
        <v>83</v>
      </c>
      <c r="P101" s="227"/>
      <c r="Q101" s="227"/>
      <c r="R101" s="132" t="s">
        <v>432</v>
      </c>
      <c r="S101" s="132" t="s">
        <v>439</v>
      </c>
      <c r="T101" s="227"/>
      <c r="U101" s="227"/>
      <c r="V101" s="227"/>
      <c r="W101" s="305" t="s">
        <v>103</v>
      </c>
      <c r="X101" s="305" t="s">
        <v>103</v>
      </c>
      <c r="Y101" s="305" t="s">
        <v>103</v>
      </c>
      <c r="Z101" s="305" t="s">
        <v>436</v>
      </c>
      <c r="AA101" s="305" t="s">
        <v>436</v>
      </c>
      <c r="AB101" s="305" t="s">
        <v>436</v>
      </c>
      <c r="AC101" s="301">
        <v>380.56</v>
      </c>
      <c r="AD101" s="301" t="s">
        <v>436</v>
      </c>
      <c r="AE101" s="301" t="s">
        <v>436</v>
      </c>
      <c r="AF101" s="301" t="s">
        <v>83</v>
      </c>
    </row>
    <row r="102" spans="1:32" ht="44.25" customHeight="1">
      <c r="A102" s="257">
        <v>5</v>
      </c>
      <c r="B102" s="227" t="s">
        <v>633</v>
      </c>
      <c r="C102" s="227" t="s">
        <v>93</v>
      </c>
      <c r="D102" s="132" t="s">
        <v>87</v>
      </c>
      <c r="E102" s="132" t="s">
        <v>83</v>
      </c>
      <c r="F102" s="132" t="s">
        <v>83</v>
      </c>
      <c r="G102" s="132">
        <v>2020</v>
      </c>
      <c r="H102" s="303">
        <v>24000.01</v>
      </c>
      <c r="I102" s="154" t="s">
        <v>106</v>
      </c>
      <c r="J102" s="306"/>
      <c r="K102" s="227" t="s">
        <v>98</v>
      </c>
      <c r="L102" s="132" t="s">
        <v>634</v>
      </c>
      <c r="M102" s="132" t="s">
        <v>103</v>
      </c>
      <c r="N102" s="308" t="s">
        <v>103</v>
      </c>
      <c r="O102" s="172" t="s">
        <v>83</v>
      </c>
      <c r="P102" s="227"/>
      <c r="Q102" s="227"/>
      <c r="R102" s="132" t="s">
        <v>432</v>
      </c>
      <c r="S102" s="132" t="s">
        <v>635</v>
      </c>
      <c r="T102" s="227"/>
      <c r="U102" s="227"/>
      <c r="V102" s="227"/>
      <c r="W102" s="307" t="s">
        <v>103</v>
      </c>
      <c r="X102" s="227" t="s">
        <v>103</v>
      </c>
      <c r="Y102" s="227" t="s">
        <v>103</v>
      </c>
      <c r="Z102" s="227" t="s">
        <v>103</v>
      </c>
      <c r="AA102" s="227" t="s">
        <v>103</v>
      </c>
      <c r="AB102" s="227" t="s">
        <v>103</v>
      </c>
      <c r="AC102" s="52">
        <v>130</v>
      </c>
      <c r="AD102" s="52" t="s">
        <v>436</v>
      </c>
      <c r="AE102" s="52" t="s">
        <v>83</v>
      </c>
      <c r="AF102" s="52" t="s">
        <v>83</v>
      </c>
    </row>
    <row r="103" spans="1:32" s="9" customFormat="1" ht="14.25" customHeight="1">
      <c r="A103" s="354" t="s">
        <v>12</v>
      </c>
      <c r="B103" s="354"/>
      <c r="C103" s="354"/>
      <c r="D103" s="22"/>
      <c r="E103" s="22"/>
      <c r="F103" s="23"/>
      <c r="G103" s="1"/>
      <c r="H103" s="75">
        <f>SUM(H98:H102)</f>
        <v>2150339.4499999997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26"/>
      <c r="AD103" s="26"/>
      <c r="AE103" s="26"/>
      <c r="AF103" s="26"/>
    </row>
    <row r="104" spans="1:32" s="9" customFormat="1" ht="12.75" customHeight="1">
      <c r="A104" s="355" t="s">
        <v>401</v>
      </c>
      <c r="B104" s="355"/>
      <c r="C104" s="355"/>
      <c r="D104" s="355"/>
      <c r="E104" s="355"/>
      <c r="F104" s="355"/>
      <c r="G104" s="355"/>
      <c r="H104" s="355"/>
      <c r="I104" s="160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27"/>
      <c r="AD104" s="127"/>
      <c r="AE104" s="127"/>
      <c r="AF104" s="127"/>
    </row>
    <row r="105" spans="1:32" ht="132" customHeight="1">
      <c r="A105" s="109">
        <v>1</v>
      </c>
      <c r="B105" s="97" t="s">
        <v>666</v>
      </c>
      <c r="C105" s="98" t="s">
        <v>105</v>
      </c>
      <c r="D105" s="78" t="s">
        <v>87</v>
      </c>
      <c r="E105" s="78" t="s">
        <v>83</v>
      </c>
      <c r="F105" s="78" t="s">
        <v>83</v>
      </c>
      <c r="G105" s="98" t="s">
        <v>125</v>
      </c>
      <c r="H105" s="86">
        <v>16461000</v>
      </c>
      <c r="I105" s="218" t="s">
        <v>88</v>
      </c>
      <c r="J105" s="102" t="s">
        <v>126</v>
      </c>
      <c r="K105" s="1" t="s">
        <v>127</v>
      </c>
      <c r="L105" s="149" t="s">
        <v>621</v>
      </c>
      <c r="M105" s="149" t="s">
        <v>622</v>
      </c>
      <c r="N105" s="149" t="s">
        <v>623</v>
      </c>
      <c r="O105" s="217" t="s">
        <v>83</v>
      </c>
      <c r="P105" s="217" t="s">
        <v>617</v>
      </c>
      <c r="Q105" s="295" t="s">
        <v>668</v>
      </c>
      <c r="R105" s="2" t="s">
        <v>432</v>
      </c>
      <c r="S105" s="132" t="s">
        <v>624</v>
      </c>
      <c r="T105" s="296" t="s">
        <v>87</v>
      </c>
      <c r="U105" s="296" t="s">
        <v>87</v>
      </c>
      <c r="V105" s="296" t="s">
        <v>87</v>
      </c>
      <c r="W105" s="153" t="s">
        <v>117</v>
      </c>
      <c r="X105" s="153" t="s">
        <v>117</v>
      </c>
      <c r="Y105" s="153" t="s">
        <v>117</v>
      </c>
      <c r="Z105" s="153" t="s">
        <v>117</v>
      </c>
      <c r="AA105" s="153" t="s">
        <v>117</v>
      </c>
      <c r="AB105" s="153" t="s">
        <v>117</v>
      </c>
      <c r="AC105" s="153">
        <v>8832.02</v>
      </c>
      <c r="AD105" s="153">
        <v>3</v>
      </c>
      <c r="AE105" s="153" t="s">
        <v>83</v>
      </c>
      <c r="AF105" s="153" t="s">
        <v>83</v>
      </c>
    </row>
    <row r="106" spans="1:32" s="9" customFormat="1" ht="12.75">
      <c r="A106" s="1"/>
      <c r="B106" s="354" t="s">
        <v>0</v>
      </c>
      <c r="C106" s="354"/>
      <c r="D106" s="22"/>
      <c r="E106" s="22"/>
      <c r="F106" s="23"/>
      <c r="G106" s="1"/>
      <c r="H106" s="75">
        <f>SUM(H105)</f>
        <v>16461000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26"/>
      <c r="AD106" s="26"/>
      <c r="AE106" s="26"/>
      <c r="AF106" s="26"/>
    </row>
    <row r="107" spans="1:32" s="9" customFormat="1" ht="14.25" customHeight="1">
      <c r="A107" s="357" t="s">
        <v>402</v>
      </c>
      <c r="B107" s="357"/>
      <c r="C107" s="357"/>
      <c r="D107" s="357"/>
      <c r="E107" s="357"/>
      <c r="F107" s="357"/>
      <c r="G107" s="357"/>
      <c r="H107" s="357"/>
      <c r="I107" s="158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27"/>
      <c r="AD107" s="127"/>
      <c r="AE107" s="127"/>
      <c r="AF107" s="127"/>
    </row>
    <row r="108" spans="1:32" ht="57.75" customHeight="1">
      <c r="A108" s="72">
        <v>1</v>
      </c>
      <c r="B108" s="71" t="s">
        <v>667</v>
      </c>
      <c r="C108" s="72" t="s">
        <v>105</v>
      </c>
      <c r="D108" s="72" t="s">
        <v>87</v>
      </c>
      <c r="E108" s="78" t="s">
        <v>83</v>
      </c>
      <c r="F108" s="72" t="s">
        <v>83</v>
      </c>
      <c r="G108" s="72">
        <v>1999</v>
      </c>
      <c r="H108" s="73">
        <v>1321000</v>
      </c>
      <c r="I108" s="218" t="s">
        <v>88</v>
      </c>
      <c r="J108" s="74" t="s">
        <v>107</v>
      </c>
      <c r="K108" s="76" t="s">
        <v>108</v>
      </c>
      <c r="L108" s="153" t="s">
        <v>109</v>
      </c>
      <c r="M108" s="153" t="s">
        <v>110</v>
      </c>
      <c r="N108" s="153" t="s">
        <v>111</v>
      </c>
      <c r="O108" s="217" t="s">
        <v>83</v>
      </c>
      <c r="P108" s="217" t="s">
        <v>617</v>
      </c>
      <c r="Q108" s="295" t="s">
        <v>669</v>
      </c>
      <c r="R108" s="98" t="s">
        <v>479</v>
      </c>
      <c r="S108" s="153"/>
      <c r="T108" s="296" t="s">
        <v>87</v>
      </c>
      <c r="U108" s="296" t="s">
        <v>618</v>
      </c>
      <c r="V108" s="296" t="s">
        <v>87</v>
      </c>
      <c r="W108" s="153" t="s">
        <v>117</v>
      </c>
      <c r="X108" s="153" t="s">
        <v>117</v>
      </c>
      <c r="Y108" s="153" t="s">
        <v>117</v>
      </c>
      <c r="Z108" s="153" t="s">
        <v>117</v>
      </c>
      <c r="AA108" s="78" t="s">
        <v>436</v>
      </c>
      <c r="AB108" s="153" t="s">
        <v>117</v>
      </c>
      <c r="AC108" s="157">
        <v>489.4</v>
      </c>
      <c r="AD108" s="157">
        <v>1</v>
      </c>
      <c r="AE108" s="157" t="s">
        <v>87</v>
      </c>
      <c r="AF108" s="156" t="s">
        <v>83</v>
      </c>
    </row>
    <row r="109" spans="1:32" ht="33.75" customHeight="1">
      <c r="A109" s="78">
        <v>2</v>
      </c>
      <c r="B109" s="77" t="s">
        <v>478</v>
      </c>
      <c r="C109" s="72" t="s">
        <v>105</v>
      </c>
      <c r="D109" s="78" t="s">
        <v>87</v>
      </c>
      <c r="E109" s="78" t="s">
        <v>83</v>
      </c>
      <c r="F109" s="78" t="s">
        <v>83</v>
      </c>
      <c r="G109" s="78" t="s">
        <v>112</v>
      </c>
      <c r="H109" s="86">
        <v>540000</v>
      </c>
      <c r="I109" s="87" t="s">
        <v>88</v>
      </c>
      <c r="J109" s="85" t="s">
        <v>113</v>
      </c>
      <c r="K109" s="76" t="s">
        <v>108</v>
      </c>
      <c r="L109" s="32" t="s">
        <v>114</v>
      </c>
      <c r="M109" s="32" t="s">
        <v>115</v>
      </c>
      <c r="N109" s="32" t="s">
        <v>116</v>
      </c>
      <c r="O109" s="132" t="s">
        <v>83</v>
      </c>
      <c r="P109" s="132" t="s">
        <v>617</v>
      </c>
      <c r="Q109" s="132" t="s">
        <v>617</v>
      </c>
      <c r="R109" s="98" t="s">
        <v>479</v>
      </c>
      <c r="S109" s="32"/>
      <c r="T109" s="132" t="s">
        <v>87</v>
      </c>
      <c r="U109" s="132" t="s">
        <v>618</v>
      </c>
      <c r="V109" s="132" t="s">
        <v>87</v>
      </c>
      <c r="W109" s="32" t="s">
        <v>118</v>
      </c>
      <c r="X109" s="32" t="s">
        <v>117</v>
      </c>
      <c r="Y109" s="32" t="s">
        <v>117</v>
      </c>
      <c r="Z109" s="32" t="s">
        <v>117</v>
      </c>
      <c r="AA109" s="78" t="s">
        <v>436</v>
      </c>
      <c r="AB109" s="32" t="s">
        <v>117</v>
      </c>
      <c r="AC109" s="157">
        <v>200</v>
      </c>
      <c r="AD109" s="157">
        <v>2</v>
      </c>
      <c r="AE109" s="157" t="s">
        <v>480</v>
      </c>
      <c r="AF109" s="156" t="s">
        <v>83</v>
      </c>
    </row>
    <row r="110" spans="1:32" s="9" customFormat="1" ht="13.5" thickBot="1">
      <c r="A110" s="356" t="s">
        <v>12</v>
      </c>
      <c r="B110" s="356"/>
      <c r="C110" s="356"/>
      <c r="D110" s="24"/>
      <c r="E110" s="24"/>
      <c r="F110" s="28"/>
      <c r="G110" s="29"/>
      <c r="H110" s="75">
        <f>SUM(H108:H109)</f>
        <v>1861000</v>
      </c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26"/>
      <c r="AD110" s="26"/>
      <c r="AE110" s="26"/>
      <c r="AF110" s="26"/>
    </row>
    <row r="111" spans="1:32" s="9" customFormat="1" ht="28.5" customHeight="1" thickBot="1">
      <c r="A111" s="6"/>
      <c r="B111" s="25"/>
      <c r="F111" s="351" t="s">
        <v>56</v>
      </c>
      <c r="G111" s="352"/>
      <c r="H111" s="101">
        <f>H110+H106+H103+H92+H96</f>
        <v>57474079.44</v>
      </c>
      <c r="I111" s="6"/>
      <c r="J111" s="6"/>
      <c r="AC111" s="131"/>
      <c r="AD111" s="131"/>
      <c r="AE111" s="131"/>
      <c r="AF111" s="131"/>
    </row>
    <row r="112" spans="1:32" s="9" customFormat="1" ht="12.75">
      <c r="A112" s="6"/>
      <c r="B112" s="6"/>
      <c r="C112" s="8"/>
      <c r="D112" s="18"/>
      <c r="E112" s="18"/>
      <c r="F112" s="19"/>
      <c r="G112" s="6"/>
      <c r="H112" s="6"/>
      <c r="I112" s="6"/>
      <c r="J112" s="6"/>
      <c r="AC112" s="131"/>
      <c r="AD112" s="131"/>
      <c r="AE112" s="131"/>
      <c r="AF112" s="131"/>
    </row>
    <row r="113" spans="1:32" s="9" customFormat="1" ht="12.75">
      <c r="A113" s="6"/>
      <c r="B113" s="6"/>
      <c r="C113" s="8"/>
      <c r="D113" s="18"/>
      <c r="E113" s="18"/>
      <c r="F113" s="19"/>
      <c r="G113" s="6"/>
      <c r="H113" s="6"/>
      <c r="I113" s="6"/>
      <c r="J113" s="6"/>
      <c r="AC113" s="131"/>
      <c r="AD113" s="131"/>
      <c r="AE113" s="131"/>
      <c r="AF113" s="131"/>
    </row>
    <row r="114" spans="1:32" s="9" customFormat="1" ht="12.75">
      <c r="A114" s="6"/>
      <c r="B114" s="6"/>
      <c r="C114" s="8"/>
      <c r="D114" s="18"/>
      <c r="E114" s="18"/>
      <c r="F114" s="19"/>
      <c r="G114" s="6"/>
      <c r="H114" s="6"/>
      <c r="I114" s="6"/>
      <c r="J114" s="6"/>
      <c r="AC114" s="131"/>
      <c r="AD114" s="131"/>
      <c r="AE114" s="131"/>
      <c r="AF114" s="131"/>
    </row>
    <row r="115" ht="12.75" customHeight="1"/>
    <row r="116" spans="1:32" s="9" customFormat="1" ht="12.75">
      <c r="A116" s="6"/>
      <c r="B116" s="6"/>
      <c r="C116" s="8"/>
      <c r="D116" s="18"/>
      <c r="E116" s="18"/>
      <c r="F116" s="19"/>
      <c r="G116" s="6"/>
      <c r="H116" s="6"/>
      <c r="I116" s="6"/>
      <c r="J116" s="6"/>
      <c r="AC116" s="131"/>
      <c r="AD116" s="131"/>
      <c r="AE116" s="131"/>
      <c r="AF116" s="131"/>
    </row>
    <row r="117" spans="1:32" s="9" customFormat="1" ht="12.75">
      <c r="A117" s="6"/>
      <c r="B117" s="6"/>
      <c r="C117" s="8"/>
      <c r="D117" s="18"/>
      <c r="E117" s="18"/>
      <c r="F117" s="19"/>
      <c r="G117" s="6"/>
      <c r="H117" s="6"/>
      <c r="I117" s="6"/>
      <c r="J117" s="6"/>
      <c r="AC117" s="131"/>
      <c r="AD117" s="131"/>
      <c r="AE117" s="131"/>
      <c r="AF117" s="131"/>
    </row>
    <row r="119" ht="12.75" customHeight="1"/>
  </sheetData>
  <sheetProtection/>
  <mergeCells count="36">
    <mergeCell ref="P4:P5"/>
    <mergeCell ref="Q4:Q5"/>
    <mergeCell ref="E4:E5"/>
    <mergeCell ref="T4:T5"/>
    <mergeCell ref="U4:U5"/>
    <mergeCell ref="V4:V5"/>
    <mergeCell ref="I4:I5"/>
    <mergeCell ref="A93:H93"/>
    <mergeCell ref="A96:C96"/>
    <mergeCell ref="A107:H107"/>
    <mergeCell ref="F4:F5"/>
    <mergeCell ref="A6:F6"/>
    <mergeCell ref="A92:C92"/>
    <mergeCell ref="A4:A5"/>
    <mergeCell ref="B4:B5"/>
    <mergeCell ref="G4:G5"/>
    <mergeCell ref="AF4:AF5"/>
    <mergeCell ref="J4:J5"/>
    <mergeCell ref="K4:K5"/>
    <mergeCell ref="L4:N4"/>
    <mergeCell ref="W4:AB4"/>
    <mergeCell ref="AD4:AD5"/>
    <mergeCell ref="AE4:AE5"/>
    <mergeCell ref="R4:R5"/>
    <mergeCell ref="S4:S5"/>
    <mergeCell ref="O4:O5"/>
    <mergeCell ref="F111:G111"/>
    <mergeCell ref="AC4:AC5"/>
    <mergeCell ref="B106:C106"/>
    <mergeCell ref="A104:H104"/>
    <mergeCell ref="A110:C110"/>
    <mergeCell ref="A97:H97"/>
    <mergeCell ref="H4:H5"/>
    <mergeCell ref="C4:C5"/>
    <mergeCell ref="A103:C103"/>
    <mergeCell ref="D4:D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1" r:id="rId1"/>
  <headerFooter alignWithMargins="0">
    <oddFooter>&amp;CStrona &amp;P z &amp;N</oddFooter>
  </headerFooter>
  <rowBreaks count="1" manualBreakCount="1">
    <brk id="9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Q779"/>
  <sheetViews>
    <sheetView zoomScale="90" zoomScaleNormal="90" zoomScaleSheetLayoutView="75" zoomScalePageLayoutView="0" workbookViewId="0" topLeftCell="A241">
      <selection activeCell="D258" sqref="D258"/>
    </sheetView>
  </sheetViews>
  <sheetFormatPr defaultColWidth="9.140625" defaultRowHeight="12.75"/>
  <cols>
    <col min="1" max="1" width="5.57421875" style="6" customWidth="1"/>
    <col min="2" max="2" width="47.57421875" style="14" customWidth="1"/>
    <col min="3" max="3" width="15.421875" style="8" customWidth="1"/>
    <col min="4" max="4" width="18.421875" style="18" customWidth="1"/>
    <col min="5" max="5" width="17.57421875" style="0" customWidth="1"/>
  </cols>
  <sheetData>
    <row r="1" spans="1:4" ht="12.75">
      <c r="A1" s="13" t="s">
        <v>78</v>
      </c>
      <c r="D1" s="27"/>
    </row>
    <row r="3" spans="1:4" ht="12.75" customHeight="1">
      <c r="A3" s="359" t="s">
        <v>75</v>
      </c>
      <c r="B3" s="360"/>
      <c r="C3" s="360"/>
      <c r="D3" s="361"/>
    </row>
    <row r="4" spans="1:4" ht="12.75" customHeight="1">
      <c r="A4" s="358" t="s">
        <v>1</v>
      </c>
      <c r="B4" s="358"/>
      <c r="C4" s="358"/>
      <c r="D4" s="358"/>
    </row>
    <row r="5" spans="1:4" ht="26.25">
      <c r="A5" s="3" t="s">
        <v>13</v>
      </c>
      <c r="B5" s="3" t="s">
        <v>14</v>
      </c>
      <c r="C5" s="3" t="s">
        <v>15</v>
      </c>
      <c r="D5" s="35" t="s">
        <v>16</v>
      </c>
    </row>
    <row r="6" spans="1:251" s="11" customFormat="1" ht="15" customHeight="1">
      <c r="A6" s="69" t="s">
        <v>86</v>
      </c>
      <c r="B6" s="243" t="s">
        <v>489</v>
      </c>
      <c r="C6" s="244">
        <v>2016</v>
      </c>
      <c r="D6" s="324">
        <f>298.89*2</f>
        <v>597.78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11" customFormat="1" ht="15" customHeight="1">
      <c r="A7" s="69" t="s">
        <v>128</v>
      </c>
      <c r="B7" s="243" t="s">
        <v>490</v>
      </c>
      <c r="C7" s="244">
        <v>2016</v>
      </c>
      <c r="D7" s="324">
        <v>557.19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11" customFormat="1" ht="15" customHeight="1">
      <c r="A8" s="69" t="s">
        <v>129</v>
      </c>
      <c r="B8" s="243" t="s">
        <v>491</v>
      </c>
      <c r="C8" s="244">
        <v>2016</v>
      </c>
      <c r="D8" s="324">
        <f>2*428.04</f>
        <v>856.08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s="11" customFormat="1" ht="15" customHeight="1">
      <c r="A9" s="69" t="s">
        <v>130</v>
      </c>
      <c r="B9" s="243" t="s">
        <v>490</v>
      </c>
      <c r="C9" s="244">
        <v>2016</v>
      </c>
      <c r="D9" s="324">
        <v>966.78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s="11" customFormat="1" ht="15" customHeight="1">
      <c r="A10" s="69" t="s">
        <v>132</v>
      </c>
      <c r="B10" s="243" t="s">
        <v>492</v>
      </c>
      <c r="C10" s="244" t="s">
        <v>493</v>
      </c>
      <c r="D10" s="324">
        <v>389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s="11" customFormat="1" ht="15" customHeight="1">
      <c r="A11" s="69" t="s">
        <v>133</v>
      </c>
      <c r="B11" s="243" t="s">
        <v>492</v>
      </c>
      <c r="C11" s="244" t="s">
        <v>493</v>
      </c>
      <c r="D11" s="324">
        <v>349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s="11" customFormat="1" ht="15" customHeight="1">
      <c r="A12" s="69" t="s">
        <v>134</v>
      </c>
      <c r="B12" s="243" t="s">
        <v>492</v>
      </c>
      <c r="C12" s="244" t="s">
        <v>493</v>
      </c>
      <c r="D12" s="324">
        <v>409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4" s="9" customFormat="1" ht="12.75">
      <c r="A13" s="69" t="s">
        <v>135</v>
      </c>
      <c r="B13" s="243" t="s">
        <v>511</v>
      </c>
      <c r="C13" s="244">
        <v>2016</v>
      </c>
      <c r="D13" s="324">
        <f>198*2</f>
        <v>396</v>
      </c>
    </row>
    <row r="14" spans="1:4" s="9" customFormat="1" ht="12.75">
      <c r="A14" s="69" t="s">
        <v>136</v>
      </c>
      <c r="B14" s="243" t="s">
        <v>85</v>
      </c>
      <c r="C14" s="244">
        <v>2016</v>
      </c>
      <c r="D14" s="324">
        <v>399</v>
      </c>
    </row>
    <row r="15" spans="1:4" s="9" customFormat="1" ht="12.75">
      <c r="A15" s="69" t="s">
        <v>137</v>
      </c>
      <c r="B15" s="243" t="s">
        <v>492</v>
      </c>
      <c r="C15" s="244" t="s">
        <v>493</v>
      </c>
      <c r="D15" s="324">
        <v>279</v>
      </c>
    </row>
    <row r="16" spans="1:4" s="9" customFormat="1" ht="12.75">
      <c r="A16" s="69" t="s">
        <v>157</v>
      </c>
      <c r="B16" s="243" t="s">
        <v>496</v>
      </c>
      <c r="C16" s="244">
        <v>2016</v>
      </c>
      <c r="D16" s="324">
        <v>978</v>
      </c>
    </row>
    <row r="17" spans="1:4" s="9" customFormat="1" ht="14.25" customHeight="1">
      <c r="A17" s="69" t="s">
        <v>160</v>
      </c>
      <c r="B17" s="243" t="s">
        <v>492</v>
      </c>
      <c r="C17" s="244" t="s">
        <v>493</v>
      </c>
      <c r="D17" s="324">
        <v>579</v>
      </c>
    </row>
    <row r="18" spans="1:4" ht="12.75">
      <c r="A18" s="69" t="s">
        <v>161</v>
      </c>
      <c r="B18" s="243" t="s">
        <v>463</v>
      </c>
      <c r="C18" s="244">
        <v>2017</v>
      </c>
      <c r="D18" s="324">
        <v>820</v>
      </c>
    </row>
    <row r="19" spans="1:4" s="11" customFormat="1" ht="12.75">
      <c r="A19" s="69" t="s">
        <v>163</v>
      </c>
      <c r="B19" s="243" t="s">
        <v>85</v>
      </c>
      <c r="C19" s="244">
        <v>2017</v>
      </c>
      <c r="D19" s="324">
        <v>1213</v>
      </c>
    </row>
    <row r="20" spans="1:4" s="9" customFormat="1" ht="12.75">
      <c r="A20" s="69" t="s">
        <v>166</v>
      </c>
      <c r="B20" s="243" t="s">
        <v>499</v>
      </c>
      <c r="C20" s="244">
        <v>2017</v>
      </c>
      <c r="D20" s="324">
        <v>109</v>
      </c>
    </row>
    <row r="21" spans="1:4" s="9" customFormat="1" ht="12.75">
      <c r="A21" s="69" t="s">
        <v>168</v>
      </c>
      <c r="B21" s="243" t="s">
        <v>501</v>
      </c>
      <c r="C21" s="244">
        <v>2018</v>
      </c>
      <c r="D21" s="324">
        <v>485</v>
      </c>
    </row>
    <row r="22" spans="1:4" s="9" customFormat="1" ht="12.75">
      <c r="A22" s="69" t="s">
        <v>170</v>
      </c>
      <c r="B22" s="243" t="s">
        <v>502</v>
      </c>
      <c r="C22" s="244">
        <v>2018</v>
      </c>
      <c r="D22" s="324">
        <v>170</v>
      </c>
    </row>
    <row r="23" spans="1:4" s="9" customFormat="1" ht="12.75">
      <c r="A23" s="69" t="s">
        <v>173</v>
      </c>
      <c r="B23" s="243" t="s">
        <v>347</v>
      </c>
      <c r="C23" s="244">
        <v>2018</v>
      </c>
      <c r="D23" s="324">
        <v>787</v>
      </c>
    </row>
    <row r="24" spans="1:4" s="9" customFormat="1" ht="12.75">
      <c r="A24" s="69" t="s">
        <v>176</v>
      </c>
      <c r="B24" s="243" t="s">
        <v>581</v>
      </c>
      <c r="C24" s="244">
        <v>2018</v>
      </c>
      <c r="D24" s="324">
        <v>1322.4</v>
      </c>
    </row>
    <row r="25" spans="1:4" s="9" customFormat="1" ht="12.75">
      <c r="A25" s="69" t="s">
        <v>179</v>
      </c>
      <c r="B25" s="243" t="s">
        <v>504</v>
      </c>
      <c r="C25" s="244">
        <v>2018</v>
      </c>
      <c r="D25" s="324">
        <v>248</v>
      </c>
    </row>
    <row r="26" spans="1:4" s="9" customFormat="1" ht="14.25" customHeight="1">
      <c r="A26" s="69" t="s">
        <v>182</v>
      </c>
      <c r="B26" s="243" t="s">
        <v>441</v>
      </c>
      <c r="C26" s="244">
        <v>2018</v>
      </c>
      <c r="D26" s="324">
        <v>599</v>
      </c>
    </row>
    <row r="27" spans="1:5" ht="12.75">
      <c r="A27" s="69" t="s">
        <v>184</v>
      </c>
      <c r="B27" s="243" t="s">
        <v>505</v>
      </c>
      <c r="C27" s="244">
        <v>2018</v>
      </c>
      <c r="D27" s="324">
        <v>231.79</v>
      </c>
      <c r="E27" s="9"/>
    </row>
    <row r="28" spans="1:4" s="9" customFormat="1" ht="12.75">
      <c r="A28" s="69" t="s">
        <v>187</v>
      </c>
      <c r="B28" s="243" t="s">
        <v>508</v>
      </c>
      <c r="C28" s="244">
        <v>2018</v>
      </c>
      <c r="D28" s="324">
        <v>578.1</v>
      </c>
    </row>
    <row r="29" spans="1:4" s="9" customFormat="1" ht="12.75">
      <c r="A29" s="69" t="s">
        <v>190</v>
      </c>
      <c r="B29" s="243" t="s">
        <v>512</v>
      </c>
      <c r="C29" s="244">
        <v>2018</v>
      </c>
      <c r="D29" s="324">
        <v>469.99</v>
      </c>
    </row>
    <row r="30" spans="1:4" s="9" customFormat="1" ht="14.25" customHeight="1">
      <c r="A30" s="69" t="s">
        <v>193</v>
      </c>
      <c r="B30" s="243" t="s">
        <v>513</v>
      </c>
      <c r="C30" s="244">
        <v>2018</v>
      </c>
      <c r="D30" s="324">
        <v>469.99</v>
      </c>
    </row>
    <row r="31" spans="1:4" ht="12.75">
      <c r="A31" s="69" t="s">
        <v>196</v>
      </c>
      <c r="B31" s="243" t="s">
        <v>514</v>
      </c>
      <c r="C31" s="244">
        <v>2018</v>
      </c>
      <c r="D31" s="324">
        <v>3799</v>
      </c>
    </row>
    <row r="32" spans="1:4" s="11" customFormat="1" ht="26.25">
      <c r="A32" s="69" t="s">
        <v>199</v>
      </c>
      <c r="B32" s="243" t="s">
        <v>515</v>
      </c>
      <c r="C32" s="228">
        <v>2019</v>
      </c>
      <c r="D32" s="240">
        <f>5788.3*10</f>
        <v>57883</v>
      </c>
    </row>
    <row r="33" spans="1:4" s="9" customFormat="1" ht="12.75">
      <c r="A33" s="69" t="s">
        <v>202</v>
      </c>
      <c r="B33" s="243" t="s">
        <v>527</v>
      </c>
      <c r="C33" s="228">
        <v>2019</v>
      </c>
      <c r="D33" s="240">
        <v>799</v>
      </c>
    </row>
    <row r="34" spans="1:4" s="9" customFormat="1" ht="12.75">
      <c r="A34" s="69" t="s">
        <v>205</v>
      </c>
      <c r="B34" s="243" t="s">
        <v>528</v>
      </c>
      <c r="C34" s="228">
        <v>2019</v>
      </c>
      <c r="D34" s="240">
        <v>699</v>
      </c>
    </row>
    <row r="35" spans="1:4" s="9" customFormat="1" ht="14.25" customHeight="1">
      <c r="A35" s="69" t="s">
        <v>208</v>
      </c>
      <c r="B35" s="243" t="s">
        <v>529</v>
      </c>
      <c r="C35" s="228">
        <v>2019</v>
      </c>
      <c r="D35" s="240">
        <v>1196</v>
      </c>
    </row>
    <row r="36" spans="1:4" ht="12.75">
      <c r="A36" s="69" t="s">
        <v>210</v>
      </c>
      <c r="B36" s="243" t="s">
        <v>530</v>
      </c>
      <c r="C36" s="228">
        <v>2019</v>
      </c>
      <c r="D36" s="240">
        <v>299</v>
      </c>
    </row>
    <row r="37" spans="1:4" s="11" customFormat="1" ht="12.75">
      <c r="A37" s="69" t="s">
        <v>212</v>
      </c>
      <c r="B37" s="263" t="s">
        <v>563</v>
      </c>
      <c r="C37" s="264">
        <v>2020</v>
      </c>
      <c r="D37" s="325">
        <v>349</v>
      </c>
    </row>
    <row r="38" spans="1:4" s="9" customFormat="1" ht="14.25" customHeight="1">
      <c r="A38" s="69" t="s">
        <v>214</v>
      </c>
      <c r="B38" s="265" t="s">
        <v>564</v>
      </c>
      <c r="C38" s="266">
        <v>2020</v>
      </c>
      <c r="D38" s="326">
        <v>368</v>
      </c>
    </row>
    <row r="39" spans="1:4" ht="12.75">
      <c r="A39" s="69" t="s">
        <v>216</v>
      </c>
      <c r="B39" s="239" t="s">
        <v>582</v>
      </c>
      <c r="C39" s="228">
        <v>2020</v>
      </c>
      <c r="D39" s="327">
        <v>3689</v>
      </c>
    </row>
    <row r="40" spans="1:4" s="11" customFormat="1" ht="12.75">
      <c r="A40" s="69" t="s">
        <v>219</v>
      </c>
      <c r="B40" s="239" t="s">
        <v>583</v>
      </c>
      <c r="C40" s="228">
        <v>2020</v>
      </c>
      <c r="D40" s="328">
        <v>257</v>
      </c>
    </row>
    <row r="41" spans="1:4" s="9" customFormat="1" ht="14.25" customHeight="1">
      <c r="A41" s="69" t="s">
        <v>404</v>
      </c>
      <c r="B41" s="239" t="s">
        <v>584</v>
      </c>
      <c r="C41" s="228">
        <v>2020</v>
      </c>
      <c r="D41" s="329">
        <v>1675</v>
      </c>
    </row>
    <row r="42" spans="1:4" ht="12.75">
      <c r="A42" s="69" t="s">
        <v>221</v>
      </c>
      <c r="B42" s="245" t="s">
        <v>585</v>
      </c>
      <c r="C42" s="232">
        <v>2020</v>
      </c>
      <c r="D42" s="330">
        <v>1542.24</v>
      </c>
    </row>
    <row r="43" spans="1:4" s="11" customFormat="1" ht="12.75">
      <c r="A43" s="69" t="s">
        <v>222</v>
      </c>
      <c r="B43" s="331" t="s">
        <v>586</v>
      </c>
      <c r="C43" s="332">
        <v>2020</v>
      </c>
      <c r="D43" s="333">
        <v>350</v>
      </c>
    </row>
    <row r="44" spans="1:4" s="11" customFormat="1" ht="12.75">
      <c r="A44" s="69" t="s">
        <v>225</v>
      </c>
      <c r="B44" s="331" t="s">
        <v>587</v>
      </c>
      <c r="C44" s="334">
        <v>2020</v>
      </c>
      <c r="D44" s="333">
        <v>1791.93</v>
      </c>
    </row>
    <row r="45" spans="1:4" s="9" customFormat="1" ht="14.25" customHeight="1">
      <c r="A45" s="69" t="s">
        <v>227</v>
      </c>
      <c r="B45" s="331" t="s">
        <v>588</v>
      </c>
      <c r="C45" s="334">
        <v>2020</v>
      </c>
      <c r="D45" s="333">
        <v>1608.66</v>
      </c>
    </row>
    <row r="46" spans="1:4" s="11" customFormat="1" ht="12.75">
      <c r="A46" s="69" t="s">
        <v>229</v>
      </c>
      <c r="B46" s="268" t="s">
        <v>589</v>
      </c>
      <c r="C46" s="269">
        <v>2020</v>
      </c>
      <c r="D46" s="335">
        <v>8940</v>
      </c>
    </row>
    <row r="47" spans="1:4" s="9" customFormat="1" ht="14.25" customHeight="1">
      <c r="A47" s="69" t="s">
        <v>230</v>
      </c>
      <c r="B47" s="268" t="s">
        <v>590</v>
      </c>
      <c r="C47" s="269">
        <v>2021</v>
      </c>
      <c r="D47" s="335">
        <v>728</v>
      </c>
    </row>
    <row r="48" spans="1:4" ht="12.75">
      <c r="A48" s="69" t="s">
        <v>231</v>
      </c>
      <c r="B48" s="268" t="s">
        <v>591</v>
      </c>
      <c r="C48" s="269">
        <v>2021</v>
      </c>
      <c r="D48" s="335">
        <v>3230</v>
      </c>
    </row>
    <row r="49" spans="1:4" s="11" customFormat="1" ht="12.75">
      <c r="A49" s="69" t="s">
        <v>232</v>
      </c>
      <c r="B49" s="268" t="s">
        <v>592</v>
      </c>
      <c r="C49" s="269">
        <v>2021</v>
      </c>
      <c r="D49" s="335">
        <v>1467</v>
      </c>
    </row>
    <row r="50" spans="1:4" s="9" customFormat="1" ht="14.25" customHeight="1">
      <c r="A50" s="69" t="s">
        <v>233</v>
      </c>
      <c r="B50" s="268" t="s">
        <v>593</v>
      </c>
      <c r="C50" s="269">
        <v>2021</v>
      </c>
      <c r="D50" s="336">
        <v>1199.92</v>
      </c>
    </row>
    <row r="51" spans="1:4" s="9" customFormat="1" ht="14.25" customHeight="1">
      <c r="A51" s="69" t="s">
        <v>235</v>
      </c>
      <c r="B51" s="268" t="s">
        <v>594</v>
      </c>
      <c r="C51" s="269">
        <v>2021</v>
      </c>
      <c r="D51" s="335">
        <v>1749</v>
      </c>
    </row>
    <row r="52" spans="1:4" s="9" customFormat="1" ht="14.25" customHeight="1">
      <c r="A52" s="69" t="s">
        <v>237</v>
      </c>
      <c r="B52" s="239" t="s">
        <v>595</v>
      </c>
      <c r="C52" s="228">
        <v>2020</v>
      </c>
      <c r="D52" s="328">
        <v>228</v>
      </c>
    </row>
    <row r="53" spans="1:4" s="9" customFormat="1" ht="14.25" customHeight="1">
      <c r="A53" s="132" t="s">
        <v>239</v>
      </c>
      <c r="B53" s="227" t="s">
        <v>655</v>
      </c>
      <c r="C53" s="132">
        <v>2021</v>
      </c>
      <c r="D53" s="337">
        <v>550</v>
      </c>
    </row>
    <row r="54" spans="1:4" ht="12.75">
      <c r="A54" s="132" t="s">
        <v>243</v>
      </c>
      <c r="B54" s="227" t="s">
        <v>656</v>
      </c>
      <c r="C54" s="132">
        <v>2022</v>
      </c>
      <c r="D54" s="338">
        <v>599</v>
      </c>
    </row>
    <row r="55" spans="1:4" ht="12.75">
      <c r="A55" s="132" t="s">
        <v>657</v>
      </c>
      <c r="B55" s="227" t="s">
        <v>658</v>
      </c>
      <c r="C55" s="132">
        <v>2022</v>
      </c>
      <c r="D55" s="337">
        <v>4305</v>
      </c>
    </row>
    <row r="56" spans="1:4" s="9" customFormat="1" ht="12.75">
      <c r="A56" s="2"/>
      <c r="B56" s="12" t="s">
        <v>0</v>
      </c>
      <c r="C56" s="2"/>
      <c r="D56" s="31">
        <f>SUM(D6:D55)</f>
        <v>113560.85</v>
      </c>
    </row>
    <row r="57" spans="1:4" s="9" customFormat="1" ht="12.75" customHeight="1">
      <c r="A57" s="358" t="s">
        <v>2</v>
      </c>
      <c r="B57" s="358"/>
      <c r="C57" s="358"/>
      <c r="D57" s="358"/>
    </row>
    <row r="58" spans="1:4" s="9" customFormat="1" ht="26.25">
      <c r="A58" s="3" t="s">
        <v>13</v>
      </c>
      <c r="B58" s="3" t="s">
        <v>14</v>
      </c>
      <c r="C58" s="3" t="s">
        <v>15</v>
      </c>
      <c r="D58" s="35" t="s">
        <v>16</v>
      </c>
    </row>
    <row r="59" spans="1:4" s="11" customFormat="1" ht="15" customHeight="1">
      <c r="A59" s="228" t="s">
        <v>86</v>
      </c>
      <c r="B59" s="243" t="s">
        <v>494</v>
      </c>
      <c r="C59" s="244">
        <v>2016</v>
      </c>
      <c r="D59" s="271">
        <v>1450</v>
      </c>
    </row>
    <row r="60" spans="1:251" s="11" customFormat="1" ht="15" customHeight="1">
      <c r="A60" s="228" t="s">
        <v>128</v>
      </c>
      <c r="B60" s="243" t="s">
        <v>495</v>
      </c>
      <c r="C60" s="244">
        <v>2016</v>
      </c>
      <c r="D60" s="271">
        <v>886.83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s="11" customFormat="1" ht="15" customHeight="1">
      <c r="A61" s="228" t="s">
        <v>129</v>
      </c>
      <c r="B61" s="243" t="s">
        <v>497</v>
      </c>
      <c r="C61" s="244">
        <v>2017</v>
      </c>
      <c r="D61" s="271">
        <v>2037.99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s="11" customFormat="1" ht="15" customHeight="1">
      <c r="A62" s="228" t="s">
        <v>130</v>
      </c>
      <c r="B62" s="243" t="s">
        <v>498</v>
      </c>
      <c r="C62" s="244">
        <v>2017</v>
      </c>
      <c r="D62" s="271">
        <f>287.82*3</f>
        <v>863.46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  <row r="63" spans="1:251" s="11" customFormat="1" ht="15" customHeight="1">
      <c r="A63" s="228" t="s">
        <v>132</v>
      </c>
      <c r="B63" s="243" t="s">
        <v>500</v>
      </c>
      <c r="C63" s="244">
        <v>2017</v>
      </c>
      <c r="D63" s="271">
        <v>319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</row>
    <row r="64" spans="1:251" s="11" customFormat="1" ht="15" customHeight="1">
      <c r="A64" s="228" t="s">
        <v>133</v>
      </c>
      <c r="B64" s="243" t="s">
        <v>503</v>
      </c>
      <c r="C64" s="244">
        <v>2018</v>
      </c>
      <c r="D64" s="271">
        <v>650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</row>
    <row r="65" spans="1:251" s="11" customFormat="1" ht="15" customHeight="1">
      <c r="A65" s="228" t="s">
        <v>134</v>
      </c>
      <c r="B65" s="243" t="s">
        <v>506</v>
      </c>
      <c r="C65" s="244">
        <v>2018</v>
      </c>
      <c r="D65" s="271">
        <v>1250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</row>
    <row r="66" spans="1:4" s="9" customFormat="1" ht="12.75">
      <c r="A66" s="228" t="s">
        <v>135</v>
      </c>
      <c r="B66" s="243" t="s">
        <v>507</v>
      </c>
      <c r="C66" s="244">
        <v>2018</v>
      </c>
      <c r="D66" s="271">
        <v>250</v>
      </c>
    </row>
    <row r="67" spans="1:4" s="9" customFormat="1" ht="12.75">
      <c r="A67" s="228" t="s">
        <v>136</v>
      </c>
      <c r="B67" s="243" t="s">
        <v>509</v>
      </c>
      <c r="C67" s="244">
        <v>2018</v>
      </c>
      <c r="D67" s="271">
        <v>1995.99</v>
      </c>
    </row>
    <row r="68" spans="1:4" s="9" customFormat="1" ht="12.75">
      <c r="A68" s="228" t="s">
        <v>137</v>
      </c>
      <c r="B68" s="243" t="s">
        <v>510</v>
      </c>
      <c r="C68" s="244">
        <v>2018</v>
      </c>
      <c r="D68" s="271">
        <f>2*281.67</f>
        <v>563.34</v>
      </c>
    </row>
    <row r="69" spans="1:4" s="9" customFormat="1" ht="12.75">
      <c r="A69" s="228" t="s">
        <v>157</v>
      </c>
      <c r="B69" s="243" t="s">
        <v>521</v>
      </c>
      <c r="C69" s="244">
        <v>2018</v>
      </c>
      <c r="D69" s="271">
        <v>39729</v>
      </c>
    </row>
    <row r="70" spans="1:4" s="9" customFormat="1" ht="14.25" customHeight="1">
      <c r="A70" s="228" t="s">
        <v>160</v>
      </c>
      <c r="B70" s="243" t="s">
        <v>522</v>
      </c>
      <c r="C70" s="244">
        <v>2018</v>
      </c>
      <c r="D70" s="271">
        <v>16359</v>
      </c>
    </row>
    <row r="71" spans="1:4" ht="12.75">
      <c r="A71" s="228" t="s">
        <v>161</v>
      </c>
      <c r="B71" s="243" t="s">
        <v>525</v>
      </c>
      <c r="C71" s="244">
        <v>2019</v>
      </c>
      <c r="D71" s="271">
        <v>1448</v>
      </c>
    </row>
    <row r="72" spans="1:4" s="11" customFormat="1" ht="12.75">
      <c r="A72" s="228" t="s">
        <v>163</v>
      </c>
      <c r="B72" s="243" t="s">
        <v>526</v>
      </c>
      <c r="C72" s="244">
        <v>2019</v>
      </c>
      <c r="D72" s="271">
        <v>250</v>
      </c>
    </row>
    <row r="73" spans="1:4" s="9" customFormat="1" ht="14.25" customHeight="1">
      <c r="A73" s="228" t="s">
        <v>166</v>
      </c>
      <c r="B73" s="246" t="s">
        <v>539</v>
      </c>
      <c r="C73" s="247">
        <v>2019</v>
      </c>
      <c r="D73" s="273">
        <v>2300</v>
      </c>
    </row>
    <row r="74" spans="1:4" ht="12.75">
      <c r="A74" s="228" t="s">
        <v>168</v>
      </c>
      <c r="B74" s="265" t="s">
        <v>565</v>
      </c>
      <c r="C74" s="266">
        <v>2020</v>
      </c>
      <c r="D74" s="272">
        <v>1249</v>
      </c>
    </row>
    <row r="75" spans="1:4" s="11" customFormat="1" ht="12.75">
      <c r="A75" s="228" t="s">
        <v>170</v>
      </c>
      <c r="B75" s="265" t="s">
        <v>566</v>
      </c>
      <c r="C75" s="266">
        <v>2020</v>
      </c>
      <c r="D75" s="272">
        <v>1090</v>
      </c>
    </row>
    <row r="76" spans="1:4" s="9" customFormat="1" ht="14.25" customHeight="1">
      <c r="A76" s="228" t="s">
        <v>173</v>
      </c>
      <c r="B76" s="239" t="s">
        <v>596</v>
      </c>
      <c r="C76" s="228">
        <v>2020</v>
      </c>
      <c r="D76" s="270">
        <v>109</v>
      </c>
    </row>
    <row r="77" spans="1:4" s="9" customFormat="1" ht="14.25" customHeight="1">
      <c r="A77" s="228" t="s">
        <v>176</v>
      </c>
      <c r="B77" s="239" t="s">
        <v>597</v>
      </c>
      <c r="C77" s="228">
        <v>2020</v>
      </c>
      <c r="D77" s="270">
        <v>149</v>
      </c>
    </row>
    <row r="78" spans="1:4" ht="12.75">
      <c r="A78" s="228" t="s">
        <v>179</v>
      </c>
      <c r="B78" s="239" t="s">
        <v>598</v>
      </c>
      <c r="C78" s="228">
        <v>2021</v>
      </c>
      <c r="D78" s="270">
        <v>159</v>
      </c>
    </row>
    <row r="79" spans="1:4" ht="12.75">
      <c r="A79" s="228" t="s">
        <v>182</v>
      </c>
      <c r="B79" s="239" t="s">
        <v>599</v>
      </c>
      <c r="C79" s="228">
        <v>2020</v>
      </c>
      <c r="D79" s="270">
        <v>6873.71</v>
      </c>
    </row>
    <row r="80" spans="1:4" ht="12.75">
      <c r="A80" s="228" t="s">
        <v>184</v>
      </c>
      <c r="B80" s="239" t="s">
        <v>600</v>
      </c>
      <c r="C80" s="228">
        <v>2021</v>
      </c>
      <c r="D80" s="270">
        <v>164</v>
      </c>
    </row>
    <row r="81" spans="1:4" s="9" customFormat="1" ht="12.75">
      <c r="A81" s="2"/>
      <c r="B81" s="12" t="s">
        <v>0</v>
      </c>
      <c r="C81" s="2"/>
      <c r="D81" s="31">
        <f>SUM(D59:D80)</f>
        <v>80146.32</v>
      </c>
    </row>
    <row r="82" spans="1:4" s="9" customFormat="1" ht="12.75" customHeight="1">
      <c r="A82" s="358" t="s">
        <v>23</v>
      </c>
      <c r="B82" s="358"/>
      <c r="C82" s="358"/>
      <c r="D82" s="358"/>
    </row>
    <row r="83" spans="1:4" s="9" customFormat="1" ht="26.25">
      <c r="A83" s="3" t="s">
        <v>13</v>
      </c>
      <c r="B83" s="3" t="s">
        <v>14</v>
      </c>
      <c r="C83" s="3" t="s">
        <v>15</v>
      </c>
      <c r="D83" s="35" t="s">
        <v>16</v>
      </c>
    </row>
    <row r="84" spans="1:4" s="9" customFormat="1" ht="12.75">
      <c r="A84" s="228">
        <v>1</v>
      </c>
      <c r="B84" s="239" t="s">
        <v>520</v>
      </c>
      <c r="C84" s="228">
        <v>2018</v>
      </c>
      <c r="D84" s="274">
        <v>24539.12</v>
      </c>
    </row>
    <row r="85" spans="1:4" s="9" customFormat="1" ht="26.25">
      <c r="A85" s="228">
        <v>2</v>
      </c>
      <c r="B85" s="239" t="s">
        <v>523</v>
      </c>
      <c r="C85" s="228">
        <v>2019</v>
      </c>
      <c r="D85" s="274">
        <v>1799</v>
      </c>
    </row>
    <row r="86" spans="1:4" s="9" customFormat="1" ht="12.75">
      <c r="A86" s="228">
        <v>3</v>
      </c>
      <c r="B86" s="239" t="s">
        <v>601</v>
      </c>
      <c r="C86" s="228">
        <v>2019</v>
      </c>
      <c r="D86" s="274">
        <f>1139</f>
        <v>1139</v>
      </c>
    </row>
    <row r="87" spans="1:4" s="9" customFormat="1" ht="12.75">
      <c r="A87" s="228">
        <v>4</v>
      </c>
      <c r="B87" s="239" t="s">
        <v>602</v>
      </c>
      <c r="C87" s="228">
        <v>2020</v>
      </c>
      <c r="D87" s="267">
        <v>181.99</v>
      </c>
    </row>
    <row r="88" spans="1:4" s="9" customFormat="1" ht="12.75">
      <c r="A88" s="228">
        <v>5</v>
      </c>
      <c r="B88" s="239" t="s">
        <v>603</v>
      </c>
      <c r="C88" s="228">
        <v>2020</v>
      </c>
      <c r="D88" s="267">
        <v>1490</v>
      </c>
    </row>
    <row r="89" spans="1:4" s="9" customFormat="1" ht="12.75">
      <c r="A89" s="2"/>
      <c r="B89" s="12" t="s">
        <v>0</v>
      </c>
      <c r="C89" s="2"/>
      <c r="D89" s="31">
        <f>SUM(D84:D88)</f>
        <v>29149.11</v>
      </c>
    </row>
    <row r="90" spans="1:4" s="9" customFormat="1" ht="12.75" customHeight="1">
      <c r="A90" s="14"/>
      <c r="B90" s="14"/>
      <c r="C90" s="15"/>
      <c r="D90" s="30"/>
    </row>
    <row r="91" spans="1:4" s="9" customFormat="1" ht="12.75">
      <c r="A91" s="14"/>
      <c r="B91" s="14"/>
      <c r="C91" s="15"/>
      <c r="D91" s="30"/>
    </row>
    <row r="92" spans="1:4" ht="13.5" customHeight="1">
      <c r="A92" s="362" t="s">
        <v>77</v>
      </c>
      <c r="B92" s="362"/>
      <c r="C92" s="362"/>
      <c r="D92" s="362"/>
    </row>
    <row r="93" spans="1:4" ht="12.75">
      <c r="A93" s="358" t="s">
        <v>1</v>
      </c>
      <c r="B93" s="358"/>
      <c r="C93" s="358"/>
      <c r="D93" s="358"/>
    </row>
    <row r="94" spans="1:4" ht="26.25">
      <c r="A94" s="3" t="s">
        <v>13</v>
      </c>
      <c r="B94" s="3" t="s">
        <v>14</v>
      </c>
      <c r="C94" s="3" t="s">
        <v>15</v>
      </c>
      <c r="D94" s="35" t="s">
        <v>16</v>
      </c>
    </row>
    <row r="95" spans="1:4" s="9" customFormat="1" ht="15" customHeight="1">
      <c r="A95" s="217" t="s">
        <v>86</v>
      </c>
      <c r="B95" s="229" t="s">
        <v>650</v>
      </c>
      <c r="C95" s="228">
        <v>2020</v>
      </c>
      <c r="D95" s="70">
        <v>1190</v>
      </c>
    </row>
    <row r="96" spans="1:4" s="9" customFormat="1" ht="15" customHeight="1">
      <c r="A96" s="217" t="s">
        <v>128</v>
      </c>
      <c r="B96" s="229" t="s">
        <v>651</v>
      </c>
      <c r="C96" s="228">
        <v>2020</v>
      </c>
      <c r="D96" s="70">
        <v>1199</v>
      </c>
    </row>
    <row r="97" spans="1:4" s="9" customFormat="1" ht="15" customHeight="1">
      <c r="A97" s="217" t="s">
        <v>129</v>
      </c>
      <c r="B97" s="229" t="s">
        <v>652</v>
      </c>
      <c r="C97" s="228">
        <v>2021</v>
      </c>
      <c r="D97" s="70">
        <v>3373</v>
      </c>
    </row>
    <row r="98" spans="1:4" s="9" customFormat="1" ht="15" customHeight="1">
      <c r="A98" s="217" t="s">
        <v>130</v>
      </c>
      <c r="B98" s="229" t="s">
        <v>653</v>
      </c>
      <c r="C98" s="228">
        <v>2022</v>
      </c>
      <c r="D98" s="70">
        <v>2590</v>
      </c>
    </row>
    <row r="99" spans="1:4" s="9" customFormat="1" ht="12.75">
      <c r="A99" s="2"/>
      <c r="B99" s="12" t="s">
        <v>0</v>
      </c>
      <c r="C99" s="2"/>
      <c r="D99" s="31">
        <f>SUM(D95:D98)</f>
        <v>8352</v>
      </c>
    </row>
    <row r="100" spans="1:4" s="9" customFormat="1" ht="12.75" customHeight="1">
      <c r="A100" s="358" t="s">
        <v>2</v>
      </c>
      <c r="B100" s="358"/>
      <c r="C100" s="358"/>
      <c r="D100" s="358"/>
    </row>
    <row r="101" spans="1:4" s="9" customFormat="1" ht="26.25">
      <c r="A101" s="3" t="s">
        <v>13</v>
      </c>
      <c r="B101" s="3" t="s">
        <v>14</v>
      </c>
      <c r="C101" s="3" t="s">
        <v>15</v>
      </c>
      <c r="D101" s="35" t="s">
        <v>16</v>
      </c>
    </row>
    <row r="102" spans="1:4" s="9" customFormat="1" ht="15" customHeight="1">
      <c r="A102" s="132" t="s">
        <v>86</v>
      </c>
      <c r="B102" s="314" t="s">
        <v>413</v>
      </c>
      <c r="C102" s="315">
        <v>2018</v>
      </c>
      <c r="D102" s="240">
        <v>1568.91</v>
      </c>
    </row>
    <row r="103" spans="1:4" s="9" customFormat="1" ht="12.75">
      <c r="A103" s="132" t="s">
        <v>128</v>
      </c>
      <c r="B103" s="126" t="s">
        <v>641</v>
      </c>
      <c r="C103" s="230">
        <v>2020</v>
      </c>
      <c r="D103" s="262">
        <v>2999.7</v>
      </c>
    </row>
    <row r="104" spans="1:4" s="9" customFormat="1" ht="12.75">
      <c r="A104" s="132" t="s">
        <v>129</v>
      </c>
      <c r="B104" s="126" t="s">
        <v>642</v>
      </c>
      <c r="C104" s="230">
        <v>2020</v>
      </c>
      <c r="D104" s="262">
        <v>1399</v>
      </c>
    </row>
    <row r="105" spans="1:4" s="9" customFormat="1" ht="12.75">
      <c r="A105" s="132" t="s">
        <v>130</v>
      </c>
      <c r="B105" s="126" t="s">
        <v>643</v>
      </c>
      <c r="C105" s="230">
        <v>2021</v>
      </c>
      <c r="D105" s="262">
        <v>7015.55</v>
      </c>
    </row>
    <row r="106" spans="1:4" s="9" customFormat="1" ht="12.75">
      <c r="A106" s="132" t="s">
        <v>132</v>
      </c>
      <c r="B106" s="259" t="s">
        <v>644</v>
      </c>
      <c r="C106" s="230">
        <v>2021</v>
      </c>
      <c r="D106" s="262">
        <v>5487</v>
      </c>
    </row>
    <row r="107" spans="1:4" s="9" customFormat="1" ht="12.75">
      <c r="A107" s="132" t="s">
        <v>133</v>
      </c>
      <c r="B107" s="126" t="s">
        <v>645</v>
      </c>
      <c r="C107" s="230">
        <v>2021</v>
      </c>
      <c r="D107" s="262">
        <v>5487</v>
      </c>
    </row>
    <row r="108" spans="1:4" s="9" customFormat="1" ht="12.75">
      <c r="A108" s="132" t="s">
        <v>134</v>
      </c>
      <c r="B108" s="126" t="s">
        <v>646</v>
      </c>
      <c r="C108" s="230">
        <v>2021</v>
      </c>
      <c r="D108" s="262">
        <v>2085</v>
      </c>
    </row>
    <row r="109" spans="1:4" s="9" customFormat="1" ht="12.75">
      <c r="A109" s="132" t="s">
        <v>135</v>
      </c>
      <c r="B109" s="227" t="s">
        <v>647</v>
      </c>
      <c r="C109" s="132">
        <v>2021</v>
      </c>
      <c r="D109" s="262">
        <v>1899.9</v>
      </c>
    </row>
    <row r="110" spans="1:4" s="9" customFormat="1" ht="12.75">
      <c r="A110" s="132" t="s">
        <v>136</v>
      </c>
      <c r="B110" s="227" t="s">
        <v>648</v>
      </c>
      <c r="C110" s="132">
        <v>2021</v>
      </c>
      <c r="D110" s="262">
        <v>569.9</v>
      </c>
    </row>
    <row r="111" spans="1:4" s="9" customFormat="1" ht="12.75">
      <c r="A111" s="132" t="s">
        <v>137</v>
      </c>
      <c r="B111" s="227" t="s">
        <v>649</v>
      </c>
      <c r="C111" s="132">
        <v>2021</v>
      </c>
      <c r="D111" s="262">
        <v>1395</v>
      </c>
    </row>
    <row r="112" spans="1:4" s="9" customFormat="1" ht="12.75">
      <c r="A112" s="2"/>
      <c r="B112" s="12" t="s">
        <v>0</v>
      </c>
      <c r="C112" s="2"/>
      <c r="D112" s="31">
        <f>SUM(D102:D111)</f>
        <v>29906.960000000003</v>
      </c>
    </row>
    <row r="113" spans="1:4" s="9" customFormat="1" ht="12.75">
      <c r="A113" s="14"/>
      <c r="B113" s="14"/>
      <c r="C113" s="15"/>
      <c r="D113" s="30"/>
    </row>
    <row r="114" spans="1:4" s="9" customFormat="1" ht="12.75">
      <c r="A114" s="14"/>
      <c r="B114" s="14"/>
      <c r="C114" s="15"/>
      <c r="D114" s="30"/>
    </row>
    <row r="115" spans="1:4" s="11" customFormat="1" ht="13.5" customHeight="1">
      <c r="A115" s="362" t="s">
        <v>79</v>
      </c>
      <c r="B115" s="362"/>
      <c r="C115" s="362"/>
      <c r="D115" s="362"/>
    </row>
    <row r="116" spans="1:4" ht="12.75">
      <c r="A116" s="358" t="s">
        <v>1</v>
      </c>
      <c r="B116" s="358"/>
      <c r="C116" s="358"/>
      <c r="D116" s="358"/>
    </row>
    <row r="117" spans="1:4" ht="26.25">
      <c r="A117" s="3" t="s">
        <v>13</v>
      </c>
      <c r="B117" s="3" t="s">
        <v>14</v>
      </c>
      <c r="C117" s="3" t="s">
        <v>15</v>
      </c>
      <c r="D117" s="35" t="s">
        <v>16</v>
      </c>
    </row>
    <row r="118" spans="1:4" s="11" customFormat="1" ht="25.5" customHeight="1">
      <c r="A118" s="128" t="s">
        <v>86</v>
      </c>
      <c r="B118" s="239" t="s">
        <v>84</v>
      </c>
      <c r="C118" s="228">
        <v>2016</v>
      </c>
      <c r="D118" s="240">
        <v>799</v>
      </c>
    </row>
    <row r="119" spans="1:4" s="11" customFormat="1" ht="15" customHeight="1">
      <c r="A119" s="128" t="s">
        <v>128</v>
      </c>
      <c r="B119" s="239" t="s">
        <v>85</v>
      </c>
      <c r="C119" s="228">
        <v>2016</v>
      </c>
      <c r="D119" s="240">
        <v>1698</v>
      </c>
    </row>
    <row r="120" spans="1:4" s="11" customFormat="1" ht="15" customHeight="1">
      <c r="A120" s="128" t="s">
        <v>129</v>
      </c>
      <c r="B120" s="239" t="s">
        <v>380</v>
      </c>
      <c r="C120" s="228">
        <v>2016</v>
      </c>
      <c r="D120" s="241">
        <v>622.63</v>
      </c>
    </row>
    <row r="121" spans="1:4" s="11" customFormat="1" ht="15" customHeight="1">
      <c r="A121" s="128" t="s">
        <v>130</v>
      </c>
      <c r="B121" s="239" t="s">
        <v>381</v>
      </c>
      <c r="C121" s="228">
        <v>2016</v>
      </c>
      <c r="D121" s="241">
        <v>1247</v>
      </c>
    </row>
    <row r="122" spans="1:4" s="11" customFormat="1" ht="15" customHeight="1">
      <c r="A122" s="128" t="s">
        <v>132</v>
      </c>
      <c r="B122" s="239" t="s">
        <v>382</v>
      </c>
      <c r="C122" s="228">
        <v>2017</v>
      </c>
      <c r="D122" s="241">
        <v>438</v>
      </c>
    </row>
    <row r="123" spans="1:4" s="11" customFormat="1" ht="15" customHeight="1">
      <c r="A123" s="128" t="s">
        <v>133</v>
      </c>
      <c r="B123" s="239" t="s">
        <v>411</v>
      </c>
      <c r="C123" s="228">
        <v>2018</v>
      </c>
      <c r="D123" s="242">
        <v>2690</v>
      </c>
    </row>
    <row r="124" spans="1:4" s="11" customFormat="1" ht="15" customHeight="1">
      <c r="A124" s="128" t="s">
        <v>134</v>
      </c>
      <c r="B124" s="239" t="s">
        <v>412</v>
      </c>
      <c r="C124" s="228">
        <v>2018</v>
      </c>
      <c r="D124" s="242">
        <v>4292.7</v>
      </c>
    </row>
    <row r="125" spans="1:4" s="11" customFormat="1" ht="15" customHeight="1">
      <c r="A125" s="128" t="s">
        <v>135</v>
      </c>
      <c r="B125" s="239" t="s">
        <v>461</v>
      </c>
      <c r="C125" s="228">
        <v>2019</v>
      </c>
      <c r="D125" s="242">
        <v>6800</v>
      </c>
    </row>
    <row r="126" spans="1:4" s="11" customFormat="1" ht="15" customHeight="1">
      <c r="A126" s="128" t="s">
        <v>136</v>
      </c>
      <c r="B126" s="239" t="s">
        <v>462</v>
      </c>
      <c r="C126" s="228">
        <v>2019</v>
      </c>
      <c r="D126" s="242">
        <v>19250</v>
      </c>
    </row>
    <row r="127" spans="1:250" s="11" customFormat="1" ht="15" customHeight="1">
      <c r="A127" s="128" t="s">
        <v>137</v>
      </c>
      <c r="B127" s="239" t="s">
        <v>463</v>
      </c>
      <c r="C127" s="228">
        <v>2019</v>
      </c>
      <c r="D127" s="242">
        <v>5100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1:4" s="11" customFormat="1" ht="15" customHeight="1">
      <c r="A128" s="128" t="s">
        <v>157</v>
      </c>
      <c r="B128" s="229" t="s">
        <v>640</v>
      </c>
      <c r="C128" s="228">
        <v>2020</v>
      </c>
      <c r="D128" s="70">
        <v>3744</v>
      </c>
    </row>
    <row r="129" spans="1:4" s="11" customFormat="1" ht="15" customHeight="1">
      <c r="A129" s="128" t="s">
        <v>160</v>
      </c>
      <c r="B129" s="313" t="s">
        <v>463</v>
      </c>
      <c r="C129" s="228">
        <v>2020</v>
      </c>
      <c r="D129" s="70">
        <v>2770</v>
      </c>
    </row>
    <row r="130" spans="1:4" s="9" customFormat="1" ht="12.75">
      <c r="A130" s="2"/>
      <c r="B130" s="12" t="s">
        <v>0</v>
      </c>
      <c r="C130" s="2"/>
      <c r="D130" s="31">
        <f>SUM(D118:D129)</f>
        <v>49451.33</v>
      </c>
    </row>
    <row r="131" spans="1:4" s="9" customFormat="1" ht="12.75" customHeight="1">
      <c r="A131" s="358" t="s">
        <v>23</v>
      </c>
      <c r="B131" s="358"/>
      <c r="C131" s="358"/>
      <c r="D131" s="358"/>
    </row>
    <row r="132" spans="1:4" s="9" customFormat="1" ht="26.25">
      <c r="A132" s="3" t="s">
        <v>13</v>
      </c>
      <c r="B132" s="3" t="s">
        <v>14</v>
      </c>
      <c r="C132" s="3" t="s">
        <v>15</v>
      </c>
      <c r="D132" s="35" t="s">
        <v>16</v>
      </c>
    </row>
    <row r="133" spans="1:4" s="9" customFormat="1" ht="12.75">
      <c r="A133" s="2">
        <v>1</v>
      </c>
      <c r="B133" s="239" t="s">
        <v>560</v>
      </c>
      <c r="C133" s="228">
        <v>2019</v>
      </c>
      <c r="D133" s="242">
        <v>12999.99</v>
      </c>
    </row>
    <row r="134" spans="1:4" s="9" customFormat="1" ht="12.75">
      <c r="A134" s="2"/>
      <c r="B134" s="12" t="s">
        <v>0</v>
      </c>
      <c r="C134" s="2"/>
      <c r="D134" s="31">
        <f>SUM(D133:D133)</f>
        <v>12999.99</v>
      </c>
    </row>
    <row r="135" spans="1:4" s="9" customFormat="1" ht="12.75">
      <c r="A135" s="14"/>
      <c r="B135" s="14"/>
      <c r="C135" s="15"/>
      <c r="D135" s="30"/>
    </row>
    <row r="136" spans="1:4" s="9" customFormat="1" ht="12.75">
      <c r="A136" s="14"/>
      <c r="B136" s="14"/>
      <c r="C136" s="15"/>
      <c r="D136" s="30"/>
    </row>
    <row r="137" spans="1:4" s="11" customFormat="1" ht="13.5" customHeight="1">
      <c r="A137" s="362" t="s">
        <v>81</v>
      </c>
      <c r="B137" s="362"/>
      <c r="C137" s="362"/>
      <c r="D137" s="362"/>
    </row>
    <row r="138" spans="1:4" ht="12.75">
      <c r="A138" s="358" t="s">
        <v>1</v>
      </c>
      <c r="B138" s="358"/>
      <c r="C138" s="358"/>
      <c r="D138" s="358"/>
    </row>
    <row r="139" spans="1:4" ht="26.25">
      <c r="A139" s="3" t="s">
        <v>13</v>
      </c>
      <c r="B139" s="3" t="s">
        <v>14</v>
      </c>
      <c r="C139" s="3" t="s">
        <v>15</v>
      </c>
      <c r="D139" s="35" t="s">
        <v>16</v>
      </c>
    </row>
    <row r="140" spans="1:4" s="11" customFormat="1" ht="17.25" customHeight="1">
      <c r="A140" s="128" t="s">
        <v>86</v>
      </c>
      <c r="B140" s="259" t="s">
        <v>567</v>
      </c>
      <c r="C140" s="100">
        <v>2020</v>
      </c>
      <c r="D140" s="260">
        <v>2860</v>
      </c>
    </row>
    <row r="141" spans="1:4" s="11" customFormat="1" ht="17.25" customHeight="1">
      <c r="A141" s="217" t="s">
        <v>128</v>
      </c>
      <c r="B141" s="226" t="s">
        <v>638</v>
      </c>
      <c r="C141" s="100">
        <v>2021</v>
      </c>
      <c r="D141" s="260">
        <v>3099</v>
      </c>
    </row>
    <row r="142" spans="1:4" s="9" customFormat="1" ht="12.75">
      <c r="A142" s="2"/>
      <c r="B142" s="12" t="s">
        <v>0</v>
      </c>
      <c r="C142" s="2"/>
      <c r="D142" s="31">
        <f>SUM(D140:D141)</f>
        <v>5959</v>
      </c>
    </row>
    <row r="143" spans="1:4" s="9" customFormat="1" ht="12.75" customHeight="1">
      <c r="A143" s="358" t="s">
        <v>2</v>
      </c>
      <c r="B143" s="358"/>
      <c r="C143" s="358"/>
      <c r="D143" s="358"/>
    </row>
    <row r="144" spans="1:4" s="9" customFormat="1" ht="26.25">
      <c r="A144" s="3" t="s">
        <v>13</v>
      </c>
      <c r="B144" s="3" t="s">
        <v>14</v>
      </c>
      <c r="C144" s="3" t="s">
        <v>15</v>
      </c>
      <c r="D144" s="35" t="s">
        <v>16</v>
      </c>
    </row>
    <row r="145" spans="1:4" s="9" customFormat="1" ht="15" customHeight="1">
      <c r="A145" s="132" t="s">
        <v>86</v>
      </c>
      <c r="B145" s="227" t="s">
        <v>407</v>
      </c>
      <c r="C145" s="132">
        <v>2016</v>
      </c>
      <c r="D145" s="237">
        <v>1850</v>
      </c>
    </row>
    <row r="146" spans="1:4" s="9" customFormat="1" ht="15" customHeight="1">
      <c r="A146" s="132" t="s">
        <v>128</v>
      </c>
      <c r="B146" s="227" t="s">
        <v>407</v>
      </c>
      <c r="C146" s="132">
        <v>2016</v>
      </c>
      <c r="D146" s="237">
        <v>1850</v>
      </c>
    </row>
    <row r="147" spans="1:4" s="9" customFormat="1" ht="15" customHeight="1">
      <c r="A147" s="132" t="s">
        <v>129</v>
      </c>
      <c r="B147" s="227" t="s">
        <v>419</v>
      </c>
      <c r="C147" s="132">
        <v>2018</v>
      </c>
      <c r="D147" s="237">
        <v>2849.99</v>
      </c>
    </row>
    <row r="148" spans="1:4" s="9" customFormat="1" ht="15" customHeight="1">
      <c r="A148" s="132" t="s">
        <v>130</v>
      </c>
      <c r="B148" s="227" t="s">
        <v>419</v>
      </c>
      <c r="C148" s="132">
        <v>2018</v>
      </c>
      <c r="D148" s="237">
        <v>2850</v>
      </c>
    </row>
    <row r="149" spans="1:4" s="9" customFormat="1" ht="15" customHeight="1">
      <c r="A149" s="132" t="s">
        <v>132</v>
      </c>
      <c r="B149" s="227" t="s">
        <v>470</v>
      </c>
      <c r="C149" s="132">
        <v>2018</v>
      </c>
      <c r="D149" s="237">
        <v>5399.99</v>
      </c>
    </row>
    <row r="150" spans="1:4" s="9" customFormat="1" ht="15" customHeight="1">
      <c r="A150" s="132" t="s">
        <v>133</v>
      </c>
      <c r="B150" s="227" t="s">
        <v>471</v>
      </c>
      <c r="C150" s="132">
        <v>2018</v>
      </c>
      <c r="D150" s="237">
        <v>1800</v>
      </c>
    </row>
    <row r="151" spans="1:4" s="9" customFormat="1" ht="15" customHeight="1">
      <c r="A151" s="132" t="s">
        <v>134</v>
      </c>
      <c r="B151" s="227" t="s">
        <v>471</v>
      </c>
      <c r="C151" s="132">
        <v>2018</v>
      </c>
      <c r="D151" s="237">
        <v>1799.99</v>
      </c>
    </row>
    <row r="152" spans="1:4" s="9" customFormat="1" ht="15" customHeight="1">
      <c r="A152" s="132" t="s">
        <v>135</v>
      </c>
      <c r="B152" s="227" t="s">
        <v>552</v>
      </c>
      <c r="C152" s="132">
        <v>2019</v>
      </c>
      <c r="D152" s="238">
        <v>837</v>
      </c>
    </row>
    <row r="153" spans="1:4" s="9" customFormat="1" ht="15" customHeight="1">
      <c r="A153" s="132" t="s">
        <v>136</v>
      </c>
      <c r="B153" s="227" t="s">
        <v>552</v>
      </c>
      <c r="C153" s="132">
        <v>2019</v>
      </c>
      <c r="D153" s="99">
        <v>837</v>
      </c>
    </row>
    <row r="154" spans="1:4" s="9" customFormat="1" ht="15" customHeight="1">
      <c r="A154" s="132" t="s">
        <v>137</v>
      </c>
      <c r="B154" s="227" t="s">
        <v>553</v>
      </c>
      <c r="C154" s="132">
        <v>2019</v>
      </c>
      <c r="D154" s="99">
        <v>340</v>
      </c>
    </row>
    <row r="155" spans="1:4" s="9" customFormat="1" ht="15" customHeight="1">
      <c r="A155" s="132" t="s">
        <v>157</v>
      </c>
      <c r="B155" s="227" t="s">
        <v>554</v>
      </c>
      <c r="C155" s="132">
        <v>2019</v>
      </c>
      <c r="D155" s="99">
        <v>794</v>
      </c>
    </row>
    <row r="156" spans="1:4" s="9" customFormat="1" ht="15" customHeight="1">
      <c r="A156" s="132" t="s">
        <v>160</v>
      </c>
      <c r="B156" s="227" t="s">
        <v>554</v>
      </c>
      <c r="C156" s="132">
        <v>2019</v>
      </c>
      <c r="D156" s="99">
        <v>794</v>
      </c>
    </row>
    <row r="157" spans="1:4" s="9" customFormat="1" ht="15" customHeight="1">
      <c r="A157" s="132" t="s">
        <v>161</v>
      </c>
      <c r="B157" s="227" t="s">
        <v>555</v>
      </c>
      <c r="C157" s="132">
        <v>2019</v>
      </c>
      <c r="D157" s="99">
        <v>2099</v>
      </c>
    </row>
    <row r="158" spans="1:4" s="9" customFormat="1" ht="15" customHeight="1">
      <c r="A158" s="132" t="s">
        <v>163</v>
      </c>
      <c r="B158" s="227" t="s">
        <v>555</v>
      </c>
      <c r="C158" s="132">
        <v>2019</v>
      </c>
      <c r="D158" s="99">
        <v>2099</v>
      </c>
    </row>
    <row r="159" spans="1:4" s="9" customFormat="1" ht="15" customHeight="1">
      <c r="A159" s="132" t="s">
        <v>166</v>
      </c>
      <c r="B159" s="227" t="s">
        <v>556</v>
      </c>
      <c r="C159" s="132">
        <v>2019</v>
      </c>
      <c r="D159" s="99">
        <v>699</v>
      </c>
    </row>
    <row r="160" spans="1:4" s="9" customFormat="1" ht="15" customHeight="1">
      <c r="A160" s="132" t="s">
        <v>168</v>
      </c>
      <c r="B160" s="227" t="s">
        <v>557</v>
      </c>
      <c r="C160" s="132">
        <v>2019</v>
      </c>
      <c r="D160" s="99">
        <v>4998.99</v>
      </c>
    </row>
    <row r="161" spans="1:4" s="9" customFormat="1" ht="15" customHeight="1">
      <c r="A161" s="132" t="s">
        <v>170</v>
      </c>
      <c r="B161" s="227" t="s">
        <v>568</v>
      </c>
      <c r="C161" s="132">
        <v>2020</v>
      </c>
      <c r="D161" s="99">
        <v>398</v>
      </c>
    </row>
    <row r="162" spans="1:4" s="9" customFormat="1" ht="15" customHeight="1">
      <c r="A162" s="132" t="s">
        <v>173</v>
      </c>
      <c r="B162" s="227" t="s">
        <v>569</v>
      </c>
      <c r="C162" s="132">
        <v>2020</v>
      </c>
      <c r="D162" s="99">
        <v>299.99</v>
      </c>
    </row>
    <row r="163" spans="1:4" s="9" customFormat="1" ht="12.75">
      <c r="A163" s="2"/>
      <c r="B163" s="12" t="s">
        <v>0</v>
      </c>
      <c r="C163" s="2"/>
      <c r="D163" s="31">
        <f>SUM(D145:D162)</f>
        <v>32595.95</v>
      </c>
    </row>
    <row r="164" spans="1:4" s="9" customFormat="1" ht="12.75">
      <c r="A164" s="14"/>
      <c r="B164" s="14"/>
      <c r="C164" s="15"/>
      <c r="D164" s="30"/>
    </row>
    <row r="165" spans="1:4" s="9" customFormat="1" ht="12.75">
      <c r="A165" s="14"/>
      <c r="B165" s="14"/>
      <c r="C165" s="15"/>
      <c r="D165" s="30"/>
    </row>
    <row r="166" spans="1:4" s="11" customFormat="1" ht="13.5" customHeight="1">
      <c r="A166" s="362" t="s">
        <v>440</v>
      </c>
      <c r="B166" s="362"/>
      <c r="C166" s="362"/>
      <c r="D166" s="362"/>
    </row>
    <row r="167" spans="1:4" ht="12.75">
      <c r="A167" s="358" t="s">
        <v>1</v>
      </c>
      <c r="B167" s="358"/>
      <c r="C167" s="358"/>
      <c r="D167" s="358"/>
    </row>
    <row r="168" spans="1:4" ht="26.25">
      <c r="A168" s="3" t="s">
        <v>13</v>
      </c>
      <c r="B168" s="3" t="s">
        <v>14</v>
      </c>
      <c r="C168" s="3" t="s">
        <v>15</v>
      </c>
      <c r="D168" s="35" t="s">
        <v>16</v>
      </c>
    </row>
    <row r="169" spans="1:4" s="11" customFormat="1" ht="18" customHeight="1">
      <c r="A169" s="128">
        <v>1</v>
      </c>
      <c r="B169" s="117" t="s">
        <v>441</v>
      </c>
      <c r="C169" s="118">
        <v>2016</v>
      </c>
      <c r="D169" s="129">
        <v>558</v>
      </c>
    </row>
    <row r="170" spans="1:4" s="11" customFormat="1" ht="17.25" customHeight="1">
      <c r="A170" s="128">
        <v>2</v>
      </c>
      <c r="B170" s="119" t="s">
        <v>442</v>
      </c>
      <c r="C170" s="120">
        <v>2018</v>
      </c>
      <c r="D170" s="123">
        <v>699.98</v>
      </c>
    </row>
    <row r="171" spans="1:4" s="9" customFormat="1" ht="12.75">
      <c r="A171" s="2"/>
      <c r="B171" s="12" t="s">
        <v>0</v>
      </c>
      <c r="C171" s="2"/>
      <c r="D171" s="31">
        <f>SUM(D169:D170)</f>
        <v>1257.98</v>
      </c>
    </row>
    <row r="172" spans="1:4" s="9" customFormat="1" ht="12.75" customHeight="1">
      <c r="A172" s="358" t="s">
        <v>2</v>
      </c>
      <c r="B172" s="358"/>
      <c r="C172" s="358"/>
      <c r="D172" s="358"/>
    </row>
    <row r="173" spans="1:4" s="9" customFormat="1" ht="26.25">
      <c r="A173" s="3" t="s">
        <v>13</v>
      </c>
      <c r="B173" s="3" t="s">
        <v>14</v>
      </c>
      <c r="C173" s="3" t="s">
        <v>15</v>
      </c>
      <c r="D173" s="35" t="s">
        <v>16</v>
      </c>
    </row>
    <row r="174" spans="1:4" s="9" customFormat="1" ht="12.75">
      <c r="A174" s="132" t="s">
        <v>86</v>
      </c>
      <c r="B174" s="227" t="s">
        <v>443</v>
      </c>
      <c r="C174" s="132">
        <v>2017</v>
      </c>
      <c r="D174" s="261">
        <v>739.98</v>
      </c>
    </row>
    <row r="175" spans="1:4" s="9" customFormat="1" ht="12.75">
      <c r="A175" s="132" t="s">
        <v>128</v>
      </c>
      <c r="B175" s="227" t="s">
        <v>570</v>
      </c>
      <c r="C175" s="132">
        <v>2021</v>
      </c>
      <c r="D175" s="261">
        <v>299.99</v>
      </c>
    </row>
    <row r="176" spans="1:4" s="9" customFormat="1" ht="12.75">
      <c r="A176" s="132" t="s">
        <v>129</v>
      </c>
      <c r="B176" s="227" t="s">
        <v>571</v>
      </c>
      <c r="C176" s="132">
        <v>2020</v>
      </c>
      <c r="D176" s="261">
        <v>2299.9</v>
      </c>
    </row>
    <row r="177" spans="1:4" s="9" customFormat="1" ht="12.75">
      <c r="A177" s="132" t="s">
        <v>130</v>
      </c>
      <c r="B177" s="227" t="s">
        <v>572</v>
      </c>
      <c r="C177" s="132">
        <v>2021</v>
      </c>
      <c r="D177" s="261">
        <v>6200</v>
      </c>
    </row>
    <row r="178" spans="1:4" s="9" customFormat="1" ht="12.75">
      <c r="A178" s="132" t="s">
        <v>132</v>
      </c>
      <c r="B178" s="259" t="s">
        <v>573</v>
      </c>
      <c r="C178" s="230">
        <v>2021</v>
      </c>
      <c r="D178" s="262">
        <v>1024</v>
      </c>
    </row>
    <row r="179" spans="1:4" s="9" customFormat="1" ht="12.75">
      <c r="A179" s="132" t="s">
        <v>133</v>
      </c>
      <c r="B179" s="126" t="s">
        <v>574</v>
      </c>
      <c r="C179" s="230">
        <v>2019</v>
      </c>
      <c r="D179" s="262">
        <v>2300</v>
      </c>
    </row>
    <row r="180" spans="1:4" s="9" customFormat="1" ht="12.75">
      <c r="A180" s="132">
        <v>7</v>
      </c>
      <c r="B180" s="309" t="s">
        <v>636</v>
      </c>
      <c r="C180" s="310">
        <v>2020</v>
      </c>
      <c r="D180" s="311">
        <v>1390</v>
      </c>
    </row>
    <row r="181" spans="1:4" s="9" customFormat="1" ht="12.75">
      <c r="A181" s="132">
        <v>8</v>
      </c>
      <c r="B181" s="276" t="s">
        <v>637</v>
      </c>
      <c r="C181" s="277">
        <v>2022</v>
      </c>
      <c r="D181" s="278">
        <v>1099</v>
      </c>
    </row>
    <row r="182" spans="1:4" s="9" customFormat="1" ht="12.75">
      <c r="A182" s="2"/>
      <c r="B182" s="12" t="s">
        <v>0</v>
      </c>
      <c r="C182" s="2"/>
      <c r="D182" s="31">
        <f>SUM(D174:D181)</f>
        <v>15352.869999999999</v>
      </c>
    </row>
    <row r="183" spans="1:4" s="9" customFormat="1" ht="12.75">
      <c r="A183" s="14"/>
      <c r="B183" s="14"/>
      <c r="C183" s="15"/>
      <c r="D183" s="30"/>
    </row>
    <row r="184" spans="1:4" s="9" customFormat="1" ht="12.75">
      <c r="A184" s="14"/>
      <c r="B184" s="14"/>
      <c r="C184" s="15"/>
      <c r="D184" s="30"/>
    </row>
    <row r="185" spans="1:4" s="4" customFormat="1" ht="12.75">
      <c r="A185" s="362" t="s">
        <v>444</v>
      </c>
      <c r="B185" s="362"/>
      <c r="C185" s="362"/>
      <c r="D185" s="362"/>
    </row>
    <row r="186" spans="1:4" ht="12.75">
      <c r="A186" s="358" t="s">
        <v>1</v>
      </c>
      <c r="B186" s="358"/>
      <c r="C186" s="358"/>
      <c r="D186" s="358"/>
    </row>
    <row r="187" spans="1:4" ht="26.25">
      <c r="A187" s="3" t="s">
        <v>13</v>
      </c>
      <c r="B187" s="3" t="s">
        <v>14</v>
      </c>
      <c r="C187" s="3" t="s">
        <v>15</v>
      </c>
      <c r="D187" s="35" t="s">
        <v>16</v>
      </c>
    </row>
    <row r="188" spans="1:4" s="6" customFormat="1" ht="12.75">
      <c r="A188" s="217" t="s">
        <v>86</v>
      </c>
      <c r="B188" s="227" t="s">
        <v>387</v>
      </c>
      <c r="C188" s="132">
        <v>2017</v>
      </c>
      <c r="D188" s="88">
        <v>5997.87</v>
      </c>
    </row>
    <row r="189" spans="1:4" s="6" customFormat="1" ht="12.75">
      <c r="A189" s="217" t="s">
        <v>128</v>
      </c>
      <c r="B189" s="227" t="s">
        <v>388</v>
      </c>
      <c r="C189" s="132">
        <v>2016</v>
      </c>
      <c r="D189" s="88">
        <v>6288</v>
      </c>
    </row>
    <row r="190" spans="1:4" s="6" customFormat="1" ht="12.75">
      <c r="A190" s="217" t="s">
        <v>129</v>
      </c>
      <c r="B190" s="227" t="s">
        <v>389</v>
      </c>
      <c r="C190" s="132">
        <v>2017</v>
      </c>
      <c r="D190" s="88">
        <v>7600</v>
      </c>
    </row>
    <row r="191" spans="1:4" s="6" customFormat="1" ht="12.75">
      <c r="A191" s="217" t="s">
        <v>130</v>
      </c>
      <c r="B191" s="227" t="s">
        <v>390</v>
      </c>
      <c r="C191" s="132">
        <v>2017</v>
      </c>
      <c r="D191" s="88">
        <v>2900</v>
      </c>
    </row>
    <row r="192" spans="1:4" s="6" customFormat="1" ht="12.75">
      <c r="A192" s="217" t="s">
        <v>132</v>
      </c>
      <c r="B192" s="229" t="s">
        <v>414</v>
      </c>
      <c r="C192" s="228">
        <v>2017</v>
      </c>
      <c r="D192" s="130">
        <v>1533.99</v>
      </c>
    </row>
    <row r="193" spans="1:4" s="6" customFormat="1" ht="12.75">
      <c r="A193" s="217" t="s">
        <v>133</v>
      </c>
      <c r="B193" s="229" t="s">
        <v>415</v>
      </c>
      <c r="C193" s="228">
        <v>2018</v>
      </c>
      <c r="D193" s="88">
        <v>3198</v>
      </c>
    </row>
    <row r="194" spans="1:4" s="6" customFormat="1" ht="12.75">
      <c r="A194" s="217" t="s">
        <v>134</v>
      </c>
      <c r="B194" s="231" t="s">
        <v>416</v>
      </c>
      <c r="C194" s="232">
        <v>2017</v>
      </c>
      <c r="D194" s="155">
        <v>1169</v>
      </c>
    </row>
    <row r="195" spans="1:4" s="6" customFormat="1" ht="12.75">
      <c r="A195" s="217" t="s">
        <v>135</v>
      </c>
      <c r="B195" s="233" t="s">
        <v>473</v>
      </c>
      <c r="C195" s="201">
        <v>2018</v>
      </c>
      <c r="D195" s="155">
        <v>5400</v>
      </c>
    </row>
    <row r="196" spans="1:4" s="6" customFormat="1" ht="12.75">
      <c r="A196" s="217" t="s">
        <v>136</v>
      </c>
      <c r="B196" s="234" t="s">
        <v>474</v>
      </c>
      <c r="C196" s="201">
        <v>2018</v>
      </c>
      <c r="D196" s="155">
        <v>1910</v>
      </c>
    </row>
    <row r="197" spans="1:4" s="6" customFormat="1" ht="12.75">
      <c r="A197" s="217" t="s">
        <v>137</v>
      </c>
      <c r="B197" s="126" t="s">
        <v>475</v>
      </c>
      <c r="C197" s="230">
        <v>2018</v>
      </c>
      <c r="D197" s="155">
        <v>3445.5</v>
      </c>
    </row>
    <row r="198" spans="1:4" s="6" customFormat="1" ht="12.75">
      <c r="A198" s="217" t="s">
        <v>157</v>
      </c>
      <c r="B198" s="227" t="s">
        <v>543</v>
      </c>
      <c r="C198" s="228">
        <v>2019</v>
      </c>
      <c r="D198" s="88">
        <v>440.87</v>
      </c>
    </row>
    <row r="199" spans="1:4" s="6" customFormat="1" ht="12.75">
      <c r="A199" s="217" t="s">
        <v>160</v>
      </c>
      <c r="B199" s="227" t="s">
        <v>544</v>
      </c>
      <c r="C199" s="132">
        <v>2019</v>
      </c>
      <c r="D199" s="88">
        <v>199</v>
      </c>
    </row>
    <row r="200" spans="1:4" s="6" customFormat="1" ht="12.75">
      <c r="A200" s="217" t="s">
        <v>161</v>
      </c>
      <c r="B200" s="227" t="s">
        <v>545</v>
      </c>
      <c r="C200" s="230">
        <v>2019</v>
      </c>
      <c r="D200" s="88">
        <v>579</v>
      </c>
    </row>
    <row r="201" spans="1:4" s="6" customFormat="1" ht="12.75">
      <c r="A201" s="217" t="s">
        <v>163</v>
      </c>
      <c r="B201" s="227" t="s">
        <v>546</v>
      </c>
      <c r="C201" s="132">
        <v>2020</v>
      </c>
      <c r="D201" s="88">
        <v>1180.8</v>
      </c>
    </row>
    <row r="202" spans="1:4" s="6" customFormat="1" ht="26.25">
      <c r="A202" s="217" t="s">
        <v>166</v>
      </c>
      <c r="B202" s="235" t="s">
        <v>547</v>
      </c>
      <c r="C202" s="201">
        <v>2019</v>
      </c>
      <c r="D202" s="88">
        <v>17500</v>
      </c>
    </row>
    <row r="203" spans="1:4" s="6" customFormat="1" ht="12.75">
      <c r="A203" s="217" t="s">
        <v>168</v>
      </c>
      <c r="B203" s="227" t="s">
        <v>575</v>
      </c>
      <c r="C203" s="132">
        <v>2021</v>
      </c>
      <c r="D203" s="88">
        <v>3444</v>
      </c>
    </row>
    <row r="204" spans="1:4" s="6" customFormat="1" ht="12.75">
      <c r="A204" s="297" t="s">
        <v>170</v>
      </c>
      <c r="B204" s="227" t="s">
        <v>628</v>
      </c>
      <c r="C204" s="132">
        <v>2021</v>
      </c>
      <c r="D204" s="88">
        <v>8270.64</v>
      </c>
    </row>
    <row r="205" spans="1:4" s="6" customFormat="1" ht="12.75">
      <c r="A205" s="69" t="s">
        <v>173</v>
      </c>
      <c r="B205" s="226" t="s">
        <v>629</v>
      </c>
      <c r="C205" s="230">
        <v>2021</v>
      </c>
      <c r="D205" s="88">
        <v>3498</v>
      </c>
    </row>
    <row r="206" spans="1:4" s="6" customFormat="1" ht="12.75">
      <c r="A206" s="132" t="s">
        <v>176</v>
      </c>
      <c r="B206" s="227" t="s">
        <v>630</v>
      </c>
      <c r="C206" s="132">
        <v>2022</v>
      </c>
      <c r="D206" s="88">
        <v>13236</v>
      </c>
    </row>
    <row r="207" spans="1:4" s="6" customFormat="1" ht="12.75">
      <c r="A207" s="132" t="s">
        <v>179</v>
      </c>
      <c r="B207" s="227" t="s">
        <v>631</v>
      </c>
      <c r="C207" s="132">
        <v>2022</v>
      </c>
      <c r="D207" s="88">
        <v>6618</v>
      </c>
    </row>
    <row r="208" spans="1:4" s="9" customFormat="1" ht="12.75">
      <c r="A208" s="2"/>
      <c r="B208" s="12" t="s">
        <v>0</v>
      </c>
      <c r="C208" s="2"/>
      <c r="D208" s="31">
        <f>SUM(D188:D207)</f>
        <v>94408.67000000001</v>
      </c>
    </row>
    <row r="209" spans="1:4" s="9" customFormat="1" ht="12.75" customHeight="1">
      <c r="A209" s="358" t="s">
        <v>2</v>
      </c>
      <c r="B209" s="358"/>
      <c r="C209" s="358"/>
      <c r="D209" s="358"/>
    </row>
    <row r="210" spans="1:4" s="9" customFormat="1" ht="26.25">
      <c r="A210" s="3" t="s">
        <v>13</v>
      </c>
      <c r="B210" s="3" t="s">
        <v>14</v>
      </c>
      <c r="C210" s="3" t="s">
        <v>15</v>
      </c>
      <c r="D210" s="35" t="s">
        <v>16</v>
      </c>
    </row>
    <row r="211" spans="1:4" s="6" customFormat="1" ht="12.75">
      <c r="A211" s="132" t="s">
        <v>86</v>
      </c>
      <c r="B211" s="227" t="s">
        <v>391</v>
      </c>
      <c r="C211" s="236" t="s">
        <v>392</v>
      </c>
      <c r="D211" s="99">
        <v>1179</v>
      </c>
    </row>
    <row r="212" spans="1:4" s="6" customFormat="1" ht="12.75">
      <c r="A212" s="132" t="s">
        <v>128</v>
      </c>
      <c r="B212" s="227" t="s">
        <v>393</v>
      </c>
      <c r="C212" s="236" t="s">
        <v>392</v>
      </c>
      <c r="D212" s="99">
        <v>850</v>
      </c>
    </row>
    <row r="213" spans="1:4" s="6" customFormat="1" ht="12.75">
      <c r="A213" s="132" t="s">
        <v>129</v>
      </c>
      <c r="B213" s="227" t="s">
        <v>394</v>
      </c>
      <c r="C213" s="236" t="s">
        <v>395</v>
      </c>
      <c r="D213" s="99">
        <v>3450</v>
      </c>
    </row>
    <row r="214" spans="1:4" s="6" customFormat="1" ht="12.75">
      <c r="A214" s="132" t="s">
        <v>130</v>
      </c>
      <c r="B214" s="227" t="s">
        <v>396</v>
      </c>
      <c r="C214" s="236" t="s">
        <v>395</v>
      </c>
      <c r="D214" s="99">
        <v>700</v>
      </c>
    </row>
    <row r="215" spans="1:4" s="6" customFormat="1" ht="12.75">
      <c r="A215" s="132" t="s">
        <v>132</v>
      </c>
      <c r="B215" s="227" t="s">
        <v>397</v>
      </c>
      <c r="C215" s="236" t="s">
        <v>395</v>
      </c>
      <c r="D215" s="99">
        <v>459</v>
      </c>
    </row>
    <row r="216" spans="1:4" s="6" customFormat="1" ht="12.75">
      <c r="A216" s="132" t="s">
        <v>133</v>
      </c>
      <c r="B216" s="227" t="s">
        <v>398</v>
      </c>
      <c r="C216" s="236" t="s">
        <v>395</v>
      </c>
      <c r="D216" s="99">
        <v>8685</v>
      </c>
    </row>
    <row r="217" spans="1:4" s="6" customFormat="1" ht="12.75">
      <c r="A217" s="132" t="s">
        <v>134</v>
      </c>
      <c r="B217" s="227" t="s">
        <v>399</v>
      </c>
      <c r="C217" s="236" t="s">
        <v>395</v>
      </c>
      <c r="D217" s="99">
        <v>1500</v>
      </c>
    </row>
    <row r="218" spans="1:4" s="6" customFormat="1" ht="12.75">
      <c r="A218" s="132" t="s">
        <v>135</v>
      </c>
      <c r="B218" s="227" t="s">
        <v>417</v>
      </c>
      <c r="C218" s="228">
        <v>2017</v>
      </c>
      <c r="D218" s="99">
        <v>207</v>
      </c>
    </row>
    <row r="219" spans="1:4" s="6" customFormat="1" ht="12.75">
      <c r="A219" s="132" t="s">
        <v>136</v>
      </c>
      <c r="B219" s="227" t="s">
        <v>418</v>
      </c>
      <c r="C219" s="132">
        <v>2017</v>
      </c>
      <c r="D219" s="99">
        <v>349.9</v>
      </c>
    </row>
    <row r="220" spans="1:4" s="6" customFormat="1" ht="12.75">
      <c r="A220" s="132" t="s">
        <v>137</v>
      </c>
      <c r="B220" s="227" t="s">
        <v>476</v>
      </c>
      <c r="C220" s="132">
        <v>2018</v>
      </c>
      <c r="D220" s="99">
        <v>3290</v>
      </c>
    </row>
    <row r="221" spans="1:4" s="6" customFormat="1" ht="12.75">
      <c r="A221" s="132" t="s">
        <v>157</v>
      </c>
      <c r="B221" s="227" t="s">
        <v>477</v>
      </c>
      <c r="C221" s="230">
        <v>2018</v>
      </c>
      <c r="D221" s="99">
        <v>519</v>
      </c>
    </row>
    <row r="222" spans="1:4" s="6" customFormat="1" ht="12.75">
      <c r="A222" s="217" t="s">
        <v>160</v>
      </c>
      <c r="B222" s="227" t="s">
        <v>548</v>
      </c>
      <c r="C222" s="132">
        <v>2019</v>
      </c>
      <c r="D222" s="99">
        <v>359</v>
      </c>
    </row>
    <row r="223" spans="1:4" s="6" customFormat="1" ht="12.75">
      <c r="A223" s="217" t="s">
        <v>161</v>
      </c>
      <c r="B223" s="227" t="s">
        <v>549</v>
      </c>
      <c r="C223" s="230">
        <v>2019</v>
      </c>
      <c r="D223" s="99">
        <v>199</v>
      </c>
    </row>
    <row r="224" spans="1:4" s="6" customFormat="1" ht="12.75">
      <c r="A224" s="217" t="s">
        <v>163</v>
      </c>
      <c r="B224" s="227" t="s">
        <v>550</v>
      </c>
      <c r="C224" s="230">
        <v>2019</v>
      </c>
      <c r="D224" s="99">
        <v>4920</v>
      </c>
    </row>
    <row r="225" spans="1:5" s="6" customFormat="1" ht="26.25">
      <c r="A225" s="217" t="s">
        <v>166</v>
      </c>
      <c r="B225" s="227" t="s">
        <v>576</v>
      </c>
      <c r="C225" s="230">
        <v>2020</v>
      </c>
      <c r="D225" s="279">
        <v>55842</v>
      </c>
      <c r="E225" s="6" t="s">
        <v>604</v>
      </c>
    </row>
    <row r="226" spans="1:4" s="6" customFormat="1" ht="12.75">
      <c r="A226" s="217" t="s">
        <v>168</v>
      </c>
      <c r="B226" s="227" t="s">
        <v>577</v>
      </c>
      <c r="C226" s="230">
        <v>2020</v>
      </c>
      <c r="D226" s="99">
        <v>1199.98</v>
      </c>
    </row>
    <row r="227" spans="1:4" s="6" customFormat="1" ht="12.75">
      <c r="A227" s="132" t="s">
        <v>170</v>
      </c>
      <c r="B227" s="276" t="s">
        <v>626</v>
      </c>
      <c r="C227" s="277">
        <v>2021</v>
      </c>
      <c r="D227" s="99">
        <v>649</v>
      </c>
    </row>
    <row r="228" spans="1:4" s="6" customFormat="1" ht="12.75">
      <c r="A228" s="132" t="s">
        <v>173</v>
      </c>
      <c r="B228" s="126" t="s">
        <v>627</v>
      </c>
      <c r="C228" s="230">
        <v>2021</v>
      </c>
      <c r="D228" s="99">
        <v>2878.89</v>
      </c>
    </row>
    <row r="229" spans="1:4" s="9" customFormat="1" ht="12.75">
      <c r="A229" s="2"/>
      <c r="B229" s="12" t="s">
        <v>0</v>
      </c>
      <c r="C229" s="2"/>
      <c r="D229" s="31">
        <f>SUM(D211:D228)</f>
        <v>87236.76999999999</v>
      </c>
    </row>
    <row r="230" spans="1:4" s="9" customFormat="1" ht="12.75" customHeight="1">
      <c r="A230" s="358" t="s">
        <v>23</v>
      </c>
      <c r="B230" s="358"/>
      <c r="C230" s="358"/>
      <c r="D230" s="358"/>
    </row>
    <row r="231" spans="1:4" s="9" customFormat="1" ht="26.25">
      <c r="A231" s="3" t="s">
        <v>13</v>
      </c>
      <c r="B231" s="3" t="s">
        <v>14</v>
      </c>
      <c r="C231" s="3" t="s">
        <v>15</v>
      </c>
      <c r="D231" s="35" t="s">
        <v>16</v>
      </c>
    </row>
    <row r="232" spans="1:4" s="9" customFormat="1" ht="27" customHeight="1">
      <c r="A232" s="2">
        <v>1</v>
      </c>
      <c r="B232" s="227" t="s">
        <v>551</v>
      </c>
      <c r="C232" s="132">
        <v>2019</v>
      </c>
      <c r="D232" s="99">
        <v>22451</v>
      </c>
    </row>
    <row r="233" spans="1:4" s="9" customFormat="1" ht="27" customHeight="1">
      <c r="A233" s="2">
        <v>2</v>
      </c>
      <c r="B233" s="239" t="s">
        <v>625</v>
      </c>
      <c r="C233" s="228">
        <v>2016</v>
      </c>
      <c r="D233" s="274">
        <v>52488</v>
      </c>
    </row>
    <row r="234" spans="1:4" s="9" customFormat="1" ht="12.75">
      <c r="A234" s="2"/>
      <c r="B234" s="12" t="s">
        <v>0</v>
      </c>
      <c r="C234" s="2"/>
      <c r="D234" s="31">
        <f>SUM(D232:D233)</f>
        <v>74939</v>
      </c>
    </row>
    <row r="235" spans="1:4" s="9" customFormat="1" ht="12.75">
      <c r="A235" s="14"/>
      <c r="B235" s="14"/>
      <c r="C235" s="15"/>
      <c r="D235" s="30"/>
    </row>
    <row r="236" spans="1:4" s="9" customFormat="1" ht="12.75">
      <c r="A236" s="14"/>
      <c r="B236" s="14"/>
      <c r="C236" s="15"/>
      <c r="D236" s="30"/>
    </row>
    <row r="237" spans="1:4" s="4" customFormat="1" ht="12.75">
      <c r="A237" s="362" t="s">
        <v>82</v>
      </c>
      <c r="B237" s="362"/>
      <c r="C237" s="362"/>
      <c r="D237" s="362"/>
    </row>
    <row r="238" spans="1:4" ht="12.75">
      <c r="A238" s="358" t="s">
        <v>1</v>
      </c>
      <c r="B238" s="358"/>
      <c r="C238" s="358"/>
      <c r="D238" s="358"/>
    </row>
    <row r="239" spans="1:4" ht="26.25">
      <c r="A239" s="3" t="s">
        <v>13</v>
      </c>
      <c r="B239" s="3" t="s">
        <v>14</v>
      </c>
      <c r="C239" s="3" t="s">
        <v>15</v>
      </c>
      <c r="D239" s="35" t="s">
        <v>16</v>
      </c>
    </row>
    <row r="240" spans="1:4" s="9" customFormat="1" ht="15" customHeight="1">
      <c r="A240" s="98" t="s">
        <v>86</v>
      </c>
      <c r="B240" s="227" t="s">
        <v>482</v>
      </c>
      <c r="C240" s="132">
        <v>2017</v>
      </c>
      <c r="D240" s="88">
        <v>7500</v>
      </c>
    </row>
    <row r="241" spans="1:4" s="9" customFormat="1" ht="17.25" customHeight="1">
      <c r="A241" s="98" t="s">
        <v>128</v>
      </c>
      <c r="B241" s="227" t="s">
        <v>481</v>
      </c>
      <c r="C241" s="132">
        <v>2017</v>
      </c>
      <c r="D241" s="88">
        <v>6900</v>
      </c>
    </row>
    <row r="242" spans="1:4" s="9" customFormat="1" ht="15" customHeight="1">
      <c r="A242" s="98" t="s">
        <v>129</v>
      </c>
      <c r="B242" s="227" t="s">
        <v>482</v>
      </c>
      <c r="C242" s="228">
        <v>2017</v>
      </c>
      <c r="D242" s="70">
        <v>7500</v>
      </c>
    </row>
    <row r="243" spans="1:4" s="9" customFormat="1" ht="15" customHeight="1">
      <c r="A243" s="98" t="s">
        <v>130</v>
      </c>
      <c r="B243" s="229" t="s">
        <v>409</v>
      </c>
      <c r="C243" s="228">
        <v>2018</v>
      </c>
      <c r="D243" s="70">
        <v>1949</v>
      </c>
    </row>
    <row r="244" spans="1:4" s="9" customFormat="1" ht="15" customHeight="1">
      <c r="A244" s="98" t="s">
        <v>132</v>
      </c>
      <c r="B244" s="229" t="s">
        <v>410</v>
      </c>
      <c r="C244" s="228">
        <v>2017</v>
      </c>
      <c r="D244" s="70">
        <v>1669</v>
      </c>
    </row>
    <row r="245" spans="1:251" s="11" customFormat="1" ht="15" customHeight="1">
      <c r="A245" s="98" t="s">
        <v>133</v>
      </c>
      <c r="B245" s="227" t="s">
        <v>483</v>
      </c>
      <c r="C245" s="132">
        <v>2018</v>
      </c>
      <c r="D245" s="70">
        <v>5600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</row>
    <row r="246" spans="1:251" s="11" customFormat="1" ht="15" customHeight="1">
      <c r="A246" s="98" t="s">
        <v>134</v>
      </c>
      <c r="B246" s="126" t="s">
        <v>484</v>
      </c>
      <c r="C246" s="230">
        <v>2018</v>
      </c>
      <c r="D246" s="70">
        <v>349.99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</row>
    <row r="247" spans="1:251" s="11" customFormat="1" ht="15" customHeight="1">
      <c r="A247" s="98" t="s">
        <v>135</v>
      </c>
      <c r="B247" s="226" t="s">
        <v>619</v>
      </c>
      <c r="C247" s="230">
        <v>2022</v>
      </c>
      <c r="D247" s="275">
        <v>9280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</row>
    <row r="248" spans="1:4" s="9" customFormat="1" ht="17.25" customHeight="1">
      <c r="A248" s="2"/>
      <c r="B248" s="12" t="s">
        <v>0</v>
      </c>
      <c r="C248" s="2"/>
      <c r="D248" s="31">
        <f>SUM(D240:D247)</f>
        <v>40747.990000000005</v>
      </c>
    </row>
    <row r="249" spans="1:4" s="9" customFormat="1" ht="12.75" customHeight="1">
      <c r="A249" s="358" t="s">
        <v>2</v>
      </c>
      <c r="B249" s="358"/>
      <c r="C249" s="358"/>
      <c r="D249" s="358"/>
    </row>
    <row r="250" spans="1:4" s="9" customFormat="1" ht="26.25">
      <c r="A250" s="3" t="s">
        <v>13</v>
      </c>
      <c r="B250" s="3" t="s">
        <v>14</v>
      </c>
      <c r="C250" s="3" t="s">
        <v>15</v>
      </c>
      <c r="D250" s="35" t="s">
        <v>16</v>
      </c>
    </row>
    <row r="251" spans="1:5" s="6" customFormat="1" ht="12.75">
      <c r="A251" s="132" t="s">
        <v>86</v>
      </c>
      <c r="B251" s="227" t="s">
        <v>578</v>
      </c>
      <c r="C251" s="236">
        <v>2020</v>
      </c>
      <c r="D251" s="279">
        <v>27921</v>
      </c>
      <c r="E251" s="6" t="s">
        <v>604</v>
      </c>
    </row>
    <row r="252" spans="1:4" s="6" customFormat="1" ht="12.75">
      <c r="A252" s="132" t="s">
        <v>128</v>
      </c>
      <c r="B252" s="227" t="s">
        <v>579</v>
      </c>
      <c r="C252" s="236">
        <v>2018</v>
      </c>
      <c r="D252" s="99">
        <v>8460</v>
      </c>
    </row>
    <row r="253" spans="1:4" s="6" customFormat="1" ht="12.75">
      <c r="A253" s="132" t="s">
        <v>129</v>
      </c>
      <c r="B253" s="227" t="s">
        <v>580</v>
      </c>
      <c r="C253" s="236">
        <v>2018</v>
      </c>
      <c r="D253" s="99">
        <v>1540</v>
      </c>
    </row>
    <row r="254" spans="1:4" s="6" customFormat="1" ht="12.75">
      <c r="A254" s="132" t="s">
        <v>130</v>
      </c>
      <c r="B254" s="276" t="s">
        <v>620</v>
      </c>
      <c r="C254" s="277">
        <v>2021</v>
      </c>
      <c r="D254" s="278">
        <v>14329.5</v>
      </c>
    </row>
    <row r="255" spans="1:4" s="9" customFormat="1" ht="12.75">
      <c r="A255" s="2"/>
      <c r="B255" s="12" t="s">
        <v>0</v>
      </c>
      <c r="C255" s="2"/>
      <c r="D255" s="31">
        <f>SUM(D251:D254)</f>
        <v>52250.5</v>
      </c>
    </row>
    <row r="256" spans="1:4" s="9" customFormat="1" ht="12" customHeight="1">
      <c r="A256" s="14"/>
      <c r="B256" s="14"/>
      <c r="C256" s="15"/>
      <c r="D256" s="30"/>
    </row>
    <row r="257" spans="1:4" s="9" customFormat="1" ht="12.75">
      <c r="A257" s="14"/>
      <c r="B257" s="14"/>
      <c r="C257" s="15"/>
      <c r="D257" s="30"/>
    </row>
    <row r="258" spans="1:4" s="9" customFormat="1" ht="12.75">
      <c r="A258" s="14"/>
      <c r="B258" s="363" t="s">
        <v>17</v>
      </c>
      <c r="C258" s="363"/>
      <c r="D258" s="219">
        <f>D248+D208+D171+D130+D99+D56+D142</f>
        <v>313737.82000000007</v>
      </c>
    </row>
    <row r="259" spans="1:4" s="9" customFormat="1" ht="12.75">
      <c r="A259" s="14"/>
      <c r="B259" s="363" t="s">
        <v>18</v>
      </c>
      <c r="C259" s="363"/>
      <c r="D259" s="219">
        <f>D229+D182+D163+D112+D81+D255</f>
        <v>297489.37</v>
      </c>
    </row>
    <row r="260" spans="1:4" s="9" customFormat="1" ht="12.75">
      <c r="A260" s="14"/>
      <c r="B260" s="363" t="s">
        <v>19</v>
      </c>
      <c r="C260" s="363"/>
      <c r="D260" s="219">
        <f>D234+D89+D134</f>
        <v>117088.1</v>
      </c>
    </row>
    <row r="261" spans="1:4" s="9" customFormat="1" ht="12.75">
      <c r="A261" s="14"/>
      <c r="B261" s="14"/>
      <c r="C261" s="15"/>
      <c r="D261" s="30"/>
    </row>
    <row r="262" spans="1:4" s="9" customFormat="1" ht="12.75">
      <c r="A262" s="14"/>
      <c r="B262" s="14"/>
      <c r="C262" s="15"/>
      <c r="D262" s="30"/>
    </row>
    <row r="263" spans="1:4" s="9" customFormat="1" ht="12.75">
      <c r="A263" s="14"/>
      <c r="B263" s="14"/>
      <c r="C263" s="15"/>
      <c r="D263" s="30"/>
    </row>
    <row r="264" spans="1:4" s="9" customFormat="1" ht="12.75">
      <c r="A264" s="14"/>
      <c r="B264" s="14"/>
      <c r="C264" s="15"/>
      <c r="D264" s="30"/>
    </row>
    <row r="265" spans="1:4" s="9" customFormat="1" ht="12.75">
      <c r="A265" s="14"/>
      <c r="B265" s="14"/>
      <c r="C265" s="15"/>
      <c r="D265" s="30"/>
    </row>
    <row r="266" spans="1:4" s="9" customFormat="1" ht="12.75">
      <c r="A266" s="14"/>
      <c r="B266" s="14"/>
      <c r="C266" s="15"/>
      <c r="D266" s="30"/>
    </row>
    <row r="267" spans="1:4" s="9" customFormat="1" ht="12.75">
      <c r="A267" s="14"/>
      <c r="B267" s="14"/>
      <c r="C267" s="15"/>
      <c r="D267" s="30"/>
    </row>
    <row r="268" spans="1:4" s="9" customFormat="1" ht="12.75">
      <c r="A268" s="14"/>
      <c r="B268" s="14"/>
      <c r="C268" s="15"/>
      <c r="D268" s="30"/>
    </row>
    <row r="269" spans="1:4" s="9" customFormat="1" ht="12.75">
      <c r="A269" s="14"/>
      <c r="B269" s="14"/>
      <c r="C269" s="15"/>
      <c r="D269" s="30"/>
    </row>
    <row r="270" spans="1:4" s="9" customFormat="1" ht="12.75">
      <c r="A270" s="14"/>
      <c r="B270" s="14"/>
      <c r="C270" s="15"/>
      <c r="D270" s="30"/>
    </row>
    <row r="271" spans="1:4" s="9" customFormat="1" ht="12.75">
      <c r="A271" s="14"/>
      <c r="B271" s="14"/>
      <c r="C271" s="15"/>
      <c r="D271" s="30"/>
    </row>
    <row r="272" spans="1:4" s="9" customFormat="1" ht="12.75">
      <c r="A272" s="14"/>
      <c r="B272" s="14"/>
      <c r="C272" s="15"/>
      <c r="D272" s="30"/>
    </row>
    <row r="273" spans="1:4" s="9" customFormat="1" ht="12.75">
      <c r="A273" s="14"/>
      <c r="B273" s="14"/>
      <c r="C273" s="15"/>
      <c r="D273" s="30"/>
    </row>
    <row r="274" spans="1:4" s="9" customFormat="1" ht="14.25" customHeight="1">
      <c r="A274" s="14"/>
      <c r="B274" s="14"/>
      <c r="C274" s="15"/>
      <c r="D274" s="30"/>
    </row>
    <row r="275" spans="1:4" ht="12.75">
      <c r="A275" s="14"/>
      <c r="C275" s="15"/>
      <c r="D275" s="30"/>
    </row>
    <row r="276" spans="1:4" s="11" customFormat="1" ht="12.75">
      <c r="A276" s="14"/>
      <c r="B276" s="14"/>
      <c r="C276" s="15"/>
      <c r="D276" s="30"/>
    </row>
    <row r="277" spans="1:4" s="11" customFormat="1" ht="12.75">
      <c r="A277" s="14"/>
      <c r="B277" s="14"/>
      <c r="C277" s="15"/>
      <c r="D277" s="30"/>
    </row>
    <row r="278" spans="1:4" s="11" customFormat="1" ht="18" customHeight="1">
      <c r="A278" s="14"/>
      <c r="B278" s="14"/>
      <c r="C278" s="15"/>
      <c r="D278" s="30"/>
    </row>
    <row r="279" spans="1:4" ht="12.75">
      <c r="A279" s="14"/>
      <c r="C279" s="15"/>
      <c r="D279" s="30"/>
    </row>
    <row r="280" spans="1:4" s="4" customFormat="1" ht="12.75">
      <c r="A280" s="14"/>
      <c r="B280" s="14"/>
      <c r="C280" s="15"/>
      <c r="D280" s="30"/>
    </row>
    <row r="281" spans="1:4" s="4" customFormat="1" ht="12.75">
      <c r="A281" s="14"/>
      <c r="B281" s="14"/>
      <c r="C281" s="15"/>
      <c r="D281" s="30"/>
    </row>
    <row r="282" spans="1:4" ht="12.75">
      <c r="A282" s="14"/>
      <c r="C282" s="15"/>
      <c r="D282" s="30"/>
    </row>
    <row r="283" spans="1:4" s="9" customFormat="1" ht="12.75">
      <c r="A283" s="14"/>
      <c r="B283" s="14"/>
      <c r="C283" s="15"/>
      <c r="D283" s="30"/>
    </row>
    <row r="284" spans="1:4" s="9" customFormat="1" ht="12.75">
      <c r="A284" s="14"/>
      <c r="B284" s="14"/>
      <c r="C284" s="15"/>
      <c r="D284" s="30"/>
    </row>
    <row r="285" spans="1:4" s="9" customFormat="1" ht="12.75">
      <c r="A285" s="14"/>
      <c r="B285" s="14"/>
      <c r="C285" s="15"/>
      <c r="D285" s="30"/>
    </row>
    <row r="286" spans="1:4" s="9" customFormat="1" ht="12.75">
      <c r="A286" s="14"/>
      <c r="B286" s="14"/>
      <c r="C286" s="15"/>
      <c r="D286" s="30"/>
    </row>
    <row r="287" spans="1:4" s="9" customFormat="1" ht="12.75">
      <c r="A287" s="14"/>
      <c r="B287" s="14"/>
      <c r="C287" s="15"/>
      <c r="D287" s="30"/>
    </row>
    <row r="288" spans="1:4" s="9" customFormat="1" ht="12.75">
      <c r="A288" s="14"/>
      <c r="B288" s="14"/>
      <c r="C288" s="15"/>
      <c r="D288" s="30"/>
    </row>
    <row r="289" spans="1:4" s="9" customFormat="1" ht="12.75">
      <c r="A289" s="14"/>
      <c r="B289" s="14"/>
      <c r="C289" s="15"/>
      <c r="D289" s="30"/>
    </row>
    <row r="290" spans="1:4" s="9" customFormat="1" ht="12.75">
      <c r="A290" s="14"/>
      <c r="B290" s="14"/>
      <c r="C290" s="15"/>
      <c r="D290" s="30"/>
    </row>
    <row r="291" spans="1:4" s="9" customFormat="1" ht="12.75">
      <c r="A291" s="14"/>
      <c r="B291" s="14"/>
      <c r="C291" s="15"/>
      <c r="D291" s="30"/>
    </row>
    <row r="292" spans="1:4" s="9" customFormat="1" ht="12.75">
      <c r="A292" s="14"/>
      <c r="B292" s="14"/>
      <c r="C292" s="15"/>
      <c r="D292" s="30"/>
    </row>
    <row r="293" spans="1:4" s="4" customFormat="1" ht="12.75">
      <c r="A293" s="14"/>
      <c r="B293" s="14"/>
      <c r="C293" s="15"/>
      <c r="D293" s="30"/>
    </row>
    <row r="294" spans="1:4" ht="12.75">
      <c r="A294" s="14"/>
      <c r="C294" s="15"/>
      <c r="D294" s="30"/>
    </row>
    <row r="295" spans="1:4" ht="12.75">
      <c r="A295" s="14"/>
      <c r="C295" s="15"/>
      <c r="D295" s="30"/>
    </row>
    <row r="296" spans="1:4" ht="12.75">
      <c r="A296" s="14"/>
      <c r="C296" s="15"/>
      <c r="D296" s="30"/>
    </row>
    <row r="297" spans="1:4" ht="12.75">
      <c r="A297" s="14"/>
      <c r="C297" s="15"/>
      <c r="D297" s="30"/>
    </row>
    <row r="298" spans="1:4" ht="12.75">
      <c r="A298" s="14"/>
      <c r="C298" s="15"/>
      <c r="D298" s="30"/>
    </row>
    <row r="299" spans="1:4" ht="12.75">
      <c r="A299" s="14"/>
      <c r="C299" s="15"/>
      <c r="D299" s="30"/>
    </row>
    <row r="300" spans="1:4" ht="12.75">
      <c r="A300" s="14"/>
      <c r="C300" s="15"/>
      <c r="D300" s="30"/>
    </row>
    <row r="301" spans="1:4" ht="12.75">
      <c r="A301" s="14"/>
      <c r="C301" s="15"/>
      <c r="D301" s="30"/>
    </row>
    <row r="302" spans="1:4" ht="12.75">
      <c r="A302" s="14"/>
      <c r="C302" s="15"/>
      <c r="D302" s="30"/>
    </row>
    <row r="303" spans="1:4" ht="12.75">
      <c r="A303" s="14"/>
      <c r="C303" s="15"/>
      <c r="D303" s="30"/>
    </row>
    <row r="304" spans="1:4" ht="12.75">
      <c r="A304" s="14"/>
      <c r="C304" s="15"/>
      <c r="D304" s="30"/>
    </row>
    <row r="305" spans="1:4" ht="12.75">
      <c r="A305" s="14"/>
      <c r="C305" s="15"/>
      <c r="D305" s="30"/>
    </row>
    <row r="306" spans="1:4" ht="14.25" customHeight="1">
      <c r="A306" s="14"/>
      <c r="C306" s="15"/>
      <c r="D306" s="30"/>
    </row>
    <row r="307" spans="1:4" ht="12.75">
      <c r="A307" s="14"/>
      <c r="C307" s="15"/>
      <c r="D307" s="30"/>
    </row>
    <row r="308" spans="1:4" ht="12.75">
      <c r="A308" s="14"/>
      <c r="C308" s="15"/>
      <c r="D308" s="30"/>
    </row>
    <row r="309" spans="1:4" ht="14.25" customHeight="1">
      <c r="A309" s="14"/>
      <c r="C309" s="15"/>
      <c r="D309" s="30"/>
    </row>
    <row r="310" spans="1:4" ht="12.75">
      <c r="A310" s="14"/>
      <c r="C310" s="15"/>
      <c r="D310" s="30"/>
    </row>
    <row r="311" spans="1:4" s="4" customFormat="1" ht="12.75">
      <c r="A311" s="14"/>
      <c r="B311" s="14"/>
      <c r="C311" s="15"/>
      <c r="D311" s="30"/>
    </row>
    <row r="312" spans="1:4" s="4" customFormat="1" ht="12.75">
      <c r="A312" s="14"/>
      <c r="B312" s="14"/>
      <c r="C312" s="15"/>
      <c r="D312" s="30"/>
    </row>
    <row r="313" spans="1:4" s="4" customFormat="1" ht="12.75">
      <c r="A313" s="14"/>
      <c r="B313" s="14"/>
      <c r="C313" s="15"/>
      <c r="D313" s="30"/>
    </row>
    <row r="314" spans="1:4" s="4" customFormat="1" ht="12.75">
      <c r="A314" s="14"/>
      <c r="B314" s="14"/>
      <c r="C314" s="15"/>
      <c r="D314" s="30"/>
    </row>
    <row r="315" spans="1:4" s="4" customFormat="1" ht="12.75">
      <c r="A315" s="14"/>
      <c r="B315" s="14"/>
      <c r="C315" s="15"/>
      <c r="D315" s="30"/>
    </row>
    <row r="316" spans="1:4" s="4" customFormat="1" ht="12.75">
      <c r="A316" s="14"/>
      <c r="B316" s="14"/>
      <c r="C316" s="15"/>
      <c r="D316" s="30"/>
    </row>
    <row r="317" spans="1:4" s="4" customFormat="1" ht="12.75">
      <c r="A317" s="14"/>
      <c r="B317" s="14"/>
      <c r="C317" s="15"/>
      <c r="D317" s="30"/>
    </row>
    <row r="318" spans="1:4" ht="12.75" customHeight="1">
      <c r="A318" s="14"/>
      <c r="C318" s="15"/>
      <c r="D318" s="30"/>
    </row>
    <row r="319" spans="1:4" s="9" customFormat="1" ht="12.75">
      <c r="A319" s="14"/>
      <c r="B319" s="14"/>
      <c r="C319" s="15"/>
      <c r="D319" s="30"/>
    </row>
    <row r="320" spans="1:4" s="9" customFormat="1" ht="12.75">
      <c r="A320" s="14"/>
      <c r="B320" s="14"/>
      <c r="C320" s="15"/>
      <c r="D320" s="30"/>
    </row>
    <row r="321" spans="1:4" s="9" customFormat="1" ht="12.75">
      <c r="A321" s="14"/>
      <c r="B321" s="14"/>
      <c r="C321" s="15"/>
      <c r="D321" s="30"/>
    </row>
    <row r="322" spans="1:4" s="9" customFormat="1" ht="12.75">
      <c r="A322" s="14"/>
      <c r="B322" s="14"/>
      <c r="C322" s="15"/>
      <c r="D322" s="30"/>
    </row>
    <row r="323" spans="1:4" s="9" customFormat="1" ht="12.75">
      <c r="A323" s="14"/>
      <c r="B323" s="14"/>
      <c r="C323" s="15"/>
      <c r="D323" s="30"/>
    </row>
    <row r="324" spans="1:4" s="9" customFormat="1" ht="12.75">
      <c r="A324" s="14"/>
      <c r="B324" s="14"/>
      <c r="C324" s="15"/>
      <c r="D324" s="30"/>
    </row>
    <row r="325" spans="1:4" s="9" customFormat="1" ht="12.75">
      <c r="A325" s="14"/>
      <c r="B325" s="14"/>
      <c r="C325" s="15"/>
      <c r="D325" s="30"/>
    </row>
    <row r="326" spans="1:4" s="9" customFormat="1" ht="18" customHeight="1">
      <c r="A326" s="14"/>
      <c r="B326" s="14"/>
      <c r="C326" s="15"/>
      <c r="D326" s="30"/>
    </row>
    <row r="327" spans="1:4" ht="12.75">
      <c r="A327" s="14"/>
      <c r="C327" s="15"/>
      <c r="D327" s="30"/>
    </row>
    <row r="328" spans="1:4" s="4" customFormat="1" ht="12.75">
      <c r="A328" s="14"/>
      <c r="B328" s="14"/>
      <c r="C328" s="15"/>
      <c r="D328" s="30"/>
    </row>
    <row r="329" spans="1:4" s="4" customFormat="1" ht="12.75">
      <c r="A329" s="14"/>
      <c r="B329" s="14"/>
      <c r="C329" s="15"/>
      <c r="D329" s="30"/>
    </row>
    <row r="330" spans="1:4" s="4" customFormat="1" ht="12.75">
      <c r="A330" s="14"/>
      <c r="B330" s="14"/>
      <c r="C330" s="15"/>
      <c r="D330" s="30"/>
    </row>
    <row r="331" spans="1:4" ht="12.75" customHeight="1">
      <c r="A331" s="14"/>
      <c r="C331" s="15"/>
      <c r="D331" s="30"/>
    </row>
    <row r="332" spans="1:4" s="4" customFormat="1" ht="12.75">
      <c r="A332" s="14"/>
      <c r="B332" s="14"/>
      <c r="C332" s="15"/>
      <c r="D332" s="30"/>
    </row>
    <row r="333" spans="1:4" s="4" customFormat="1" ht="12.75">
      <c r="A333" s="14"/>
      <c r="B333" s="14"/>
      <c r="C333" s="15"/>
      <c r="D333" s="30"/>
    </row>
    <row r="334" spans="1:4" s="4" customFormat="1" ht="12.75">
      <c r="A334" s="14"/>
      <c r="B334" s="14"/>
      <c r="C334" s="15"/>
      <c r="D334" s="30"/>
    </row>
    <row r="335" spans="1:4" s="4" customFormat="1" ht="12.75">
      <c r="A335" s="14"/>
      <c r="B335" s="14"/>
      <c r="C335" s="15"/>
      <c r="D335" s="30"/>
    </row>
    <row r="336" spans="1:4" s="4" customFormat="1" ht="12.75">
      <c r="A336" s="14"/>
      <c r="B336" s="14"/>
      <c r="C336" s="15"/>
      <c r="D336" s="30"/>
    </row>
    <row r="337" spans="1:4" s="4" customFormat="1" ht="12.75">
      <c r="A337" s="14"/>
      <c r="B337" s="14"/>
      <c r="C337" s="15"/>
      <c r="D337" s="30"/>
    </row>
    <row r="338" spans="1:4" ht="12.75">
      <c r="A338" s="14"/>
      <c r="C338" s="15"/>
      <c r="D338" s="30"/>
    </row>
    <row r="339" spans="1:4" ht="12.75">
      <c r="A339" s="14"/>
      <c r="C339" s="15"/>
      <c r="D339" s="30"/>
    </row>
    <row r="340" spans="1:4" ht="12.75">
      <c r="A340" s="14"/>
      <c r="C340" s="15"/>
      <c r="D340" s="30"/>
    </row>
    <row r="341" spans="1:4" ht="14.25" customHeight="1">
      <c r="A341" s="14"/>
      <c r="C341" s="15"/>
      <c r="D341" s="30"/>
    </row>
    <row r="342" spans="1:4" ht="12.75">
      <c r="A342" s="14"/>
      <c r="C342" s="15"/>
      <c r="D342" s="30"/>
    </row>
    <row r="343" spans="1:4" ht="12.75">
      <c r="A343" s="14"/>
      <c r="C343" s="15"/>
      <c r="D343" s="30"/>
    </row>
    <row r="344" spans="1:4" ht="12.75">
      <c r="A344" s="14"/>
      <c r="C344" s="15"/>
      <c r="D344" s="30"/>
    </row>
    <row r="345" spans="1:4" ht="12.75">
      <c r="A345" s="14"/>
      <c r="C345" s="15"/>
      <c r="D345" s="30"/>
    </row>
    <row r="346" spans="1:4" ht="12.75">
      <c r="A346" s="14"/>
      <c r="C346" s="15"/>
      <c r="D346" s="30"/>
    </row>
    <row r="347" spans="1:4" ht="12.75">
      <c r="A347" s="14"/>
      <c r="C347" s="15"/>
      <c r="D347" s="30"/>
    </row>
    <row r="348" spans="1:4" ht="12.75">
      <c r="A348" s="14"/>
      <c r="C348" s="15"/>
      <c r="D348" s="30"/>
    </row>
    <row r="349" spans="1:4" ht="12.75">
      <c r="A349" s="14"/>
      <c r="C349" s="15"/>
      <c r="D349" s="30"/>
    </row>
    <row r="350" spans="1:4" ht="12.75">
      <c r="A350" s="14"/>
      <c r="C350" s="15"/>
      <c r="D350" s="30"/>
    </row>
    <row r="351" spans="1:4" ht="12.75">
      <c r="A351" s="14"/>
      <c r="C351" s="15"/>
      <c r="D351" s="30"/>
    </row>
    <row r="352" spans="1:4" ht="12.75">
      <c r="A352" s="14"/>
      <c r="C352" s="15"/>
      <c r="D352" s="30"/>
    </row>
    <row r="353" spans="1:4" ht="12.75">
      <c r="A353" s="14"/>
      <c r="C353" s="15"/>
      <c r="D353" s="30"/>
    </row>
    <row r="354" spans="1:4" ht="12.75">
      <c r="A354" s="14"/>
      <c r="C354" s="15"/>
      <c r="D354" s="30"/>
    </row>
    <row r="355" spans="1:4" ht="12.75">
      <c r="A355" s="14"/>
      <c r="C355" s="15"/>
      <c r="D355" s="30"/>
    </row>
    <row r="356" spans="1:4" ht="12.75">
      <c r="A356" s="14"/>
      <c r="C356" s="15"/>
      <c r="D356" s="30"/>
    </row>
    <row r="357" spans="1:4" ht="12.75">
      <c r="A357" s="14"/>
      <c r="C357" s="15"/>
      <c r="D357" s="30"/>
    </row>
    <row r="358" spans="1:4" ht="12.75">
      <c r="A358" s="14"/>
      <c r="C358" s="15"/>
      <c r="D358" s="30"/>
    </row>
    <row r="359" spans="1:4" ht="12.75">
      <c r="A359" s="14"/>
      <c r="C359" s="15"/>
      <c r="D359" s="30"/>
    </row>
    <row r="360" spans="1:4" ht="12.75">
      <c r="A360" s="14"/>
      <c r="C360" s="15"/>
      <c r="D360" s="30"/>
    </row>
    <row r="361" spans="1:4" ht="12.75">
      <c r="A361" s="14"/>
      <c r="C361" s="15"/>
      <c r="D361" s="30"/>
    </row>
    <row r="362" spans="1:4" ht="12.75">
      <c r="A362" s="14"/>
      <c r="C362" s="15"/>
      <c r="D362" s="30"/>
    </row>
    <row r="363" spans="1:4" ht="12.75">
      <c r="A363" s="14"/>
      <c r="C363" s="15"/>
      <c r="D363" s="30"/>
    </row>
    <row r="364" spans="1:4" ht="12.75">
      <c r="A364" s="14"/>
      <c r="C364" s="15"/>
      <c r="D364" s="30"/>
    </row>
    <row r="365" spans="1:4" ht="12.75">
      <c r="A365" s="14"/>
      <c r="C365" s="15"/>
      <c r="D365" s="30"/>
    </row>
    <row r="366" spans="1:4" ht="12.75">
      <c r="A366" s="14"/>
      <c r="C366" s="15"/>
      <c r="D366" s="30"/>
    </row>
    <row r="367" spans="1:4" ht="12.75">
      <c r="A367" s="14"/>
      <c r="C367" s="15"/>
      <c r="D367" s="30"/>
    </row>
    <row r="368" spans="1:4" ht="12.75">
      <c r="A368" s="14"/>
      <c r="C368" s="15"/>
      <c r="D368" s="30"/>
    </row>
    <row r="369" spans="1:4" ht="12.75">
      <c r="A369" s="14"/>
      <c r="C369" s="15"/>
      <c r="D369" s="30"/>
    </row>
    <row r="370" spans="1:4" ht="12.75">
      <c r="A370" s="14"/>
      <c r="C370" s="15"/>
      <c r="D370" s="30"/>
    </row>
    <row r="371" spans="1:4" ht="12.75">
      <c r="A371" s="14"/>
      <c r="C371" s="15"/>
      <c r="D371" s="30"/>
    </row>
    <row r="372" spans="1:4" ht="12.75">
      <c r="A372" s="14"/>
      <c r="C372" s="15"/>
      <c r="D372" s="30"/>
    </row>
    <row r="373" spans="1:4" ht="12.75">
      <c r="A373" s="14"/>
      <c r="C373" s="15"/>
      <c r="D373" s="30"/>
    </row>
    <row r="374" spans="1:4" s="9" customFormat="1" ht="12.75">
      <c r="A374" s="14"/>
      <c r="B374" s="14"/>
      <c r="C374" s="15"/>
      <c r="D374" s="30"/>
    </row>
    <row r="375" spans="1:4" s="9" customFormat="1" ht="12.75">
      <c r="A375" s="14"/>
      <c r="B375" s="14"/>
      <c r="C375" s="15"/>
      <c r="D375" s="30"/>
    </row>
    <row r="376" spans="1:4" s="9" customFormat="1" ht="12.75">
      <c r="A376" s="14"/>
      <c r="B376" s="14"/>
      <c r="C376" s="15"/>
      <c r="D376" s="30"/>
    </row>
    <row r="377" spans="1:4" s="9" customFormat="1" ht="12.75">
      <c r="A377" s="14"/>
      <c r="B377" s="14"/>
      <c r="C377" s="15"/>
      <c r="D377" s="30"/>
    </row>
    <row r="378" spans="1:4" s="9" customFormat="1" ht="12.75">
      <c r="A378" s="14"/>
      <c r="B378" s="14"/>
      <c r="C378" s="15"/>
      <c r="D378" s="30"/>
    </row>
    <row r="379" spans="1:4" s="9" customFormat="1" ht="12.75">
      <c r="A379" s="14"/>
      <c r="B379" s="14"/>
      <c r="C379" s="15"/>
      <c r="D379" s="30"/>
    </row>
    <row r="380" spans="1:4" s="9" customFormat="1" ht="12.75">
      <c r="A380" s="14"/>
      <c r="B380" s="14"/>
      <c r="C380" s="15"/>
      <c r="D380" s="30"/>
    </row>
    <row r="381" spans="1:4" s="9" customFormat="1" ht="12.75">
      <c r="A381" s="14"/>
      <c r="B381" s="14"/>
      <c r="C381" s="15"/>
      <c r="D381" s="30"/>
    </row>
    <row r="382" spans="1:4" s="9" customFormat="1" ht="12.75">
      <c r="A382" s="14"/>
      <c r="B382" s="14"/>
      <c r="C382" s="15"/>
      <c r="D382" s="30"/>
    </row>
    <row r="383" spans="1:4" s="9" customFormat="1" ht="12.75">
      <c r="A383" s="14"/>
      <c r="B383" s="14"/>
      <c r="C383" s="15"/>
      <c r="D383" s="30"/>
    </row>
    <row r="384" spans="1:4" s="9" customFormat="1" ht="12.75">
      <c r="A384" s="14"/>
      <c r="B384" s="14"/>
      <c r="C384" s="15"/>
      <c r="D384" s="30"/>
    </row>
    <row r="385" spans="1:4" s="9" customFormat="1" ht="12.75">
      <c r="A385" s="14"/>
      <c r="B385" s="14"/>
      <c r="C385" s="15"/>
      <c r="D385" s="30"/>
    </row>
    <row r="386" spans="1:4" s="9" customFormat="1" ht="12.75">
      <c r="A386" s="14"/>
      <c r="B386" s="14"/>
      <c r="C386" s="15"/>
      <c r="D386" s="30"/>
    </row>
    <row r="387" spans="1:4" s="9" customFormat="1" ht="12.75">
      <c r="A387" s="14"/>
      <c r="B387" s="14"/>
      <c r="C387" s="15"/>
      <c r="D387" s="30"/>
    </row>
    <row r="388" spans="1:4" s="9" customFormat="1" ht="12.75">
      <c r="A388" s="14"/>
      <c r="B388" s="14"/>
      <c r="C388" s="15"/>
      <c r="D388" s="30"/>
    </row>
    <row r="389" spans="1:4" s="9" customFormat="1" ht="12.75">
      <c r="A389" s="14"/>
      <c r="B389" s="14"/>
      <c r="C389" s="15"/>
      <c r="D389" s="30"/>
    </row>
    <row r="390" spans="1:4" s="9" customFormat="1" ht="12.75">
      <c r="A390" s="14"/>
      <c r="B390" s="14"/>
      <c r="C390" s="15"/>
      <c r="D390" s="30"/>
    </row>
    <row r="391" spans="1:4" s="9" customFormat="1" ht="12.75">
      <c r="A391" s="14"/>
      <c r="B391" s="14"/>
      <c r="C391" s="15"/>
      <c r="D391" s="30"/>
    </row>
    <row r="392" spans="1:4" s="9" customFormat="1" ht="12.75">
      <c r="A392" s="14"/>
      <c r="B392" s="14"/>
      <c r="C392" s="15"/>
      <c r="D392" s="30"/>
    </row>
    <row r="393" spans="1:4" s="9" customFormat="1" ht="12.75">
      <c r="A393" s="14"/>
      <c r="B393" s="14"/>
      <c r="C393" s="15"/>
      <c r="D393" s="30"/>
    </row>
    <row r="394" spans="1:4" s="9" customFormat="1" ht="12.75">
      <c r="A394" s="14"/>
      <c r="B394" s="14"/>
      <c r="C394" s="15"/>
      <c r="D394" s="30"/>
    </row>
    <row r="395" spans="1:4" s="9" customFormat="1" ht="12.75">
      <c r="A395" s="14"/>
      <c r="B395" s="14"/>
      <c r="C395" s="15"/>
      <c r="D395" s="30"/>
    </row>
    <row r="396" spans="1:4" s="9" customFormat="1" ht="12.75">
      <c r="A396" s="14"/>
      <c r="B396" s="14"/>
      <c r="C396" s="15"/>
      <c r="D396" s="30"/>
    </row>
    <row r="397" spans="1:4" s="9" customFormat="1" ht="12.75">
      <c r="A397" s="14"/>
      <c r="B397" s="14"/>
      <c r="C397" s="15"/>
      <c r="D397" s="30"/>
    </row>
    <row r="398" spans="1:4" s="9" customFormat="1" ht="12.75">
      <c r="A398" s="14"/>
      <c r="B398" s="14"/>
      <c r="C398" s="15"/>
      <c r="D398" s="30"/>
    </row>
    <row r="399" spans="1:4" s="9" customFormat="1" ht="12.75">
      <c r="A399" s="14"/>
      <c r="B399" s="14"/>
      <c r="C399" s="15"/>
      <c r="D399" s="30"/>
    </row>
    <row r="400" spans="1:4" s="9" customFormat="1" ht="12.75">
      <c r="A400" s="14"/>
      <c r="B400" s="14"/>
      <c r="C400" s="15"/>
      <c r="D400" s="30"/>
    </row>
    <row r="401" spans="1:4" s="9" customFormat="1" ht="12.75">
      <c r="A401" s="14"/>
      <c r="B401" s="14"/>
      <c r="C401" s="15"/>
      <c r="D401" s="30"/>
    </row>
    <row r="402" spans="1:4" s="9" customFormat="1" ht="18" customHeight="1">
      <c r="A402" s="14"/>
      <c r="B402" s="14"/>
      <c r="C402" s="15"/>
      <c r="D402" s="30"/>
    </row>
    <row r="403" spans="1:4" ht="12.75">
      <c r="A403" s="14"/>
      <c r="C403" s="15"/>
      <c r="D403" s="30"/>
    </row>
    <row r="404" spans="1:4" s="9" customFormat="1" ht="12.75">
      <c r="A404" s="14"/>
      <c r="B404" s="14"/>
      <c r="C404" s="15"/>
      <c r="D404" s="30"/>
    </row>
    <row r="405" spans="1:4" s="9" customFormat="1" ht="12.75">
      <c r="A405" s="14"/>
      <c r="B405" s="14"/>
      <c r="C405" s="15"/>
      <c r="D405" s="30"/>
    </row>
    <row r="406" spans="1:4" s="9" customFormat="1" ht="12.75">
      <c r="A406" s="14"/>
      <c r="B406" s="14"/>
      <c r="C406" s="15"/>
      <c r="D406" s="30"/>
    </row>
    <row r="407" spans="1:4" s="9" customFormat="1" ht="18" customHeight="1">
      <c r="A407" s="14"/>
      <c r="B407" s="14"/>
      <c r="C407" s="15"/>
      <c r="D407" s="30"/>
    </row>
    <row r="408" spans="1:4" ht="12.75">
      <c r="A408" s="14"/>
      <c r="C408" s="15"/>
      <c r="D408" s="30"/>
    </row>
    <row r="409" spans="1:4" ht="14.25" customHeight="1">
      <c r="A409" s="14"/>
      <c r="C409" s="15"/>
      <c r="D409" s="30"/>
    </row>
    <row r="410" spans="1:4" ht="14.25" customHeight="1">
      <c r="A410" s="14"/>
      <c r="C410" s="15"/>
      <c r="D410" s="30"/>
    </row>
    <row r="411" spans="1:4" ht="14.25" customHeight="1">
      <c r="A411" s="14"/>
      <c r="C411" s="15"/>
      <c r="D411" s="30"/>
    </row>
    <row r="412" spans="1:4" ht="12.75">
      <c r="A412" s="14"/>
      <c r="C412" s="15"/>
      <c r="D412" s="30"/>
    </row>
    <row r="413" spans="1:4" ht="14.25" customHeight="1">
      <c r="A413" s="14"/>
      <c r="C413" s="15"/>
      <c r="D413" s="30"/>
    </row>
    <row r="414" spans="1:4" ht="12.75">
      <c r="A414" s="14"/>
      <c r="C414" s="15"/>
      <c r="D414" s="30"/>
    </row>
    <row r="415" spans="1:4" ht="14.25" customHeight="1">
      <c r="A415" s="14"/>
      <c r="C415" s="15"/>
      <c r="D415" s="30"/>
    </row>
    <row r="416" spans="1:4" ht="12.75">
      <c r="A416" s="14"/>
      <c r="C416" s="15"/>
      <c r="D416" s="30"/>
    </row>
    <row r="417" spans="1:4" s="9" customFormat="1" ht="30" customHeight="1">
      <c r="A417" s="14"/>
      <c r="B417" s="14"/>
      <c r="C417" s="15"/>
      <c r="D417" s="30"/>
    </row>
    <row r="418" spans="1:4" s="9" customFormat="1" ht="12.75">
      <c r="A418" s="14"/>
      <c r="B418" s="14"/>
      <c r="C418" s="15"/>
      <c r="D418" s="30"/>
    </row>
    <row r="419" spans="1:4" s="9" customFormat="1" ht="12.75">
      <c r="A419" s="14"/>
      <c r="B419" s="14"/>
      <c r="C419" s="15"/>
      <c r="D419" s="30"/>
    </row>
    <row r="420" spans="1:4" s="9" customFormat="1" ht="12.75">
      <c r="A420" s="14"/>
      <c r="B420" s="14"/>
      <c r="C420" s="15"/>
      <c r="D420" s="30"/>
    </row>
    <row r="421" spans="1:4" s="9" customFormat="1" ht="12.75">
      <c r="A421" s="14"/>
      <c r="B421" s="14"/>
      <c r="C421" s="15"/>
      <c r="D421" s="30"/>
    </row>
    <row r="422" spans="1:4" s="9" customFormat="1" ht="12.75">
      <c r="A422" s="14"/>
      <c r="B422" s="14"/>
      <c r="C422" s="15"/>
      <c r="D422" s="30"/>
    </row>
    <row r="423" spans="1:4" s="9" customFormat="1" ht="12.75">
      <c r="A423" s="14"/>
      <c r="B423" s="14"/>
      <c r="C423" s="15"/>
      <c r="D423" s="30"/>
    </row>
    <row r="424" spans="1:4" s="9" customFormat="1" ht="12.75">
      <c r="A424" s="14"/>
      <c r="B424" s="14"/>
      <c r="C424" s="15"/>
      <c r="D424" s="30"/>
    </row>
    <row r="425" spans="1:4" s="9" customFormat="1" ht="12.75">
      <c r="A425" s="14"/>
      <c r="B425" s="14"/>
      <c r="C425" s="15"/>
      <c r="D425" s="30"/>
    </row>
    <row r="426" spans="1:4" s="9" customFormat="1" ht="12.75">
      <c r="A426" s="14"/>
      <c r="B426" s="14"/>
      <c r="C426" s="15"/>
      <c r="D426" s="30"/>
    </row>
    <row r="427" spans="1:4" s="9" customFormat="1" ht="12.75">
      <c r="A427" s="14"/>
      <c r="B427" s="14"/>
      <c r="C427" s="15"/>
      <c r="D427" s="30"/>
    </row>
    <row r="428" spans="1:4" s="9" customFormat="1" ht="12.75">
      <c r="A428" s="14"/>
      <c r="B428" s="14"/>
      <c r="C428" s="15"/>
      <c r="D428" s="30"/>
    </row>
    <row r="429" spans="1:4" s="9" customFormat="1" ht="12.75">
      <c r="A429" s="14"/>
      <c r="B429" s="14"/>
      <c r="C429" s="15"/>
      <c r="D429" s="30"/>
    </row>
    <row r="430" spans="1:4" s="9" customFormat="1" ht="12.75">
      <c r="A430" s="14"/>
      <c r="B430" s="14"/>
      <c r="C430" s="15"/>
      <c r="D430" s="30"/>
    </row>
    <row r="431" spans="1:4" s="9" customFormat="1" ht="12.75">
      <c r="A431" s="14"/>
      <c r="B431" s="14"/>
      <c r="C431" s="15"/>
      <c r="D431" s="30"/>
    </row>
    <row r="432" spans="1:4" ht="12.75">
      <c r="A432" s="14"/>
      <c r="C432" s="15"/>
      <c r="D432" s="30"/>
    </row>
    <row r="433" spans="1:4" ht="12.75">
      <c r="A433" s="14"/>
      <c r="C433" s="15"/>
      <c r="D433" s="30"/>
    </row>
    <row r="434" spans="1:4" ht="18" customHeight="1">
      <c r="A434" s="14"/>
      <c r="C434" s="15"/>
      <c r="D434" s="30"/>
    </row>
    <row r="435" spans="1:4" ht="20.25" customHeight="1">
      <c r="A435" s="14"/>
      <c r="C435" s="15"/>
      <c r="D435" s="30"/>
    </row>
    <row r="436" spans="1:4" ht="12.75">
      <c r="A436" s="14"/>
      <c r="C436" s="15"/>
      <c r="D436" s="30"/>
    </row>
    <row r="437" spans="1:4" ht="12.75">
      <c r="A437" s="14"/>
      <c r="C437" s="15"/>
      <c r="D437" s="30"/>
    </row>
    <row r="438" spans="1:4" ht="12.75">
      <c r="A438" s="14"/>
      <c r="C438" s="15"/>
      <c r="D438" s="30"/>
    </row>
    <row r="439" spans="1:4" ht="12.75">
      <c r="A439" s="14"/>
      <c r="C439" s="15"/>
      <c r="D439" s="30"/>
    </row>
    <row r="440" spans="1:4" ht="12.75">
      <c r="A440" s="14"/>
      <c r="C440" s="15"/>
      <c r="D440" s="30"/>
    </row>
    <row r="441" spans="1:4" ht="12.75">
      <c r="A441" s="14"/>
      <c r="C441" s="15"/>
      <c r="D441" s="30"/>
    </row>
    <row r="442" spans="1:4" ht="12.75">
      <c r="A442" s="14"/>
      <c r="C442" s="15"/>
      <c r="D442" s="30"/>
    </row>
    <row r="443" spans="1:4" ht="12.75">
      <c r="A443" s="14"/>
      <c r="C443" s="15"/>
      <c r="D443" s="30"/>
    </row>
    <row r="444" spans="1:4" ht="12.75">
      <c r="A444" s="14"/>
      <c r="C444" s="15"/>
      <c r="D444" s="30"/>
    </row>
    <row r="445" spans="1:4" ht="12.75">
      <c r="A445" s="14"/>
      <c r="C445" s="15"/>
      <c r="D445" s="30"/>
    </row>
    <row r="446" spans="1:4" ht="12.75">
      <c r="A446" s="14"/>
      <c r="C446" s="15"/>
      <c r="D446" s="30"/>
    </row>
    <row r="447" spans="1:4" ht="12.75">
      <c r="A447" s="14"/>
      <c r="C447" s="15"/>
      <c r="D447" s="30"/>
    </row>
    <row r="448" spans="1:4" ht="12.75">
      <c r="A448" s="14"/>
      <c r="C448" s="15"/>
      <c r="D448" s="30"/>
    </row>
    <row r="449" spans="1:4" ht="12.75">
      <c r="A449" s="14"/>
      <c r="C449" s="15"/>
      <c r="D449" s="30"/>
    </row>
    <row r="450" spans="1:4" ht="12.75">
      <c r="A450" s="14"/>
      <c r="C450" s="15"/>
      <c r="D450" s="30"/>
    </row>
    <row r="451" spans="1:4" ht="12.75">
      <c r="A451" s="14"/>
      <c r="C451" s="15"/>
      <c r="D451" s="30"/>
    </row>
    <row r="452" spans="1:4" ht="12.75">
      <c r="A452" s="14"/>
      <c r="C452" s="15"/>
      <c r="D452" s="30"/>
    </row>
    <row r="453" spans="1:4" ht="12.75">
      <c r="A453" s="14"/>
      <c r="C453" s="15"/>
      <c r="D453" s="30"/>
    </row>
    <row r="454" spans="1:4" ht="12.75">
      <c r="A454" s="14"/>
      <c r="C454" s="15"/>
      <c r="D454" s="30"/>
    </row>
    <row r="455" spans="1:4" ht="12.75">
      <c r="A455" s="14"/>
      <c r="C455" s="15"/>
      <c r="D455" s="30"/>
    </row>
    <row r="456" spans="1:4" ht="12.75">
      <c r="A456" s="14"/>
      <c r="C456" s="15"/>
      <c r="D456" s="30"/>
    </row>
    <row r="457" spans="1:4" ht="12.75">
      <c r="A457" s="14"/>
      <c r="C457" s="15"/>
      <c r="D457" s="30"/>
    </row>
    <row r="458" spans="1:4" ht="12.75">
      <c r="A458" s="14"/>
      <c r="C458" s="15"/>
      <c r="D458" s="30"/>
    </row>
    <row r="459" spans="1:4" ht="12.75">
      <c r="A459" s="14"/>
      <c r="C459" s="15"/>
      <c r="D459" s="30"/>
    </row>
    <row r="460" spans="1:4" ht="12.75">
      <c r="A460" s="14"/>
      <c r="C460" s="15"/>
      <c r="D460" s="30"/>
    </row>
    <row r="461" spans="1:4" ht="12.75">
      <c r="A461" s="14"/>
      <c r="C461" s="15"/>
      <c r="D461" s="30"/>
    </row>
    <row r="462" spans="1:4" ht="12.75">
      <c r="A462" s="14"/>
      <c r="C462" s="15"/>
      <c r="D462" s="30"/>
    </row>
    <row r="463" spans="1:4" ht="12.75">
      <c r="A463" s="14"/>
      <c r="C463" s="15"/>
      <c r="D463" s="30"/>
    </row>
    <row r="464" spans="1:4" ht="12.75">
      <c r="A464" s="14"/>
      <c r="C464" s="15"/>
      <c r="D464" s="30"/>
    </row>
    <row r="465" spans="1:4" ht="12.75">
      <c r="A465" s="14"/>
      <c r="C465" s="15"/>
      <c r="D465" s="30"/>
    </row>
    <row r="466" spans="1:4" ht="12.75">
      <c r="A466" s="14"/>
      <c r="C466" s="15"/>
      <c r="D466" s="30"/>
    </row>
    <row r="467" spans="1:4" ht="12.75">
      <c r="A467" s="14"/>
      <c r="C467" s="15"/>
      <c r="D467" s="30"/>
    </row>
    <row r="468" spans="1:4" ht="12.75">
      <c r="A468" s="14"/>
      <c r="C468" s="15"/>
      <c r="D468" s="30"/>
    </row>
    <row r="469" spans="1:4" ht="12.75">
      <c r="A469" s="14"/>
      <c r="C469" s="15"/>
      <c r="D469" s="30"/>
    </row>
    <row r="470" spans="1:4" ht="12.75">
      <c r="A470" s="14"/>
      <c r="C470" s="15"/>
      <c r="D470" s="30"/>
    </row>
    <row r="471" spans="1:4" ht="12.75">
      <c r="A471" s="14"/>
      <c r="C471" s="15"/>
      <c r="D471" s="30"/>
    </row>
    <row r="472" spans="1:4" ht="12.75">
      <c r="A472" s="14"/>
      <c r="C472" s="15"/>
      <c r="D472" s="30"/>
    </row>
    <row r="473" spans="1:4" ht="12.75">
      <c r="A473" s="14"/>
      <c r="C473" s="15"/>
      <c r="D473" s="30"/>
    </row>
    <row r="474" spans="1:4" ht="12.75">
      <c r="A474" s="14"/>
      <c r="C474" s="15"/>
      <c r="D474" s="30"/>
    </row>
    <row r="475" spans="1:4" ht="12.75">
      <c r="A475" s="14"/>
      <c r="C475" s="15"/>
      <c r="D475" s="30"/>
    </row>
    <row r="476" spans="1:4" ht="12.75">
      <c r="A476" s="14"/>
      <c r="C476" s="15"/>
      <c r="D476" s="30"/>
    </row>
    <row r="477" spans="1:4" ht="12.75">
      <c r="A477" s="14"/>
      <c r="C477" s="15"/>
      <c r="D477" s="30"/>
    </row>
    <row r="478" spans="1:4" ht="12.75">
      <c r="A478" s="14"/>
      <c r="C478" s="15"/>
      <c r="D478" s="30"/>
    </row>
    <row r="479" spans="1:4" ht="12.75">
      <c r="A479" s="14"/>
      <c r="C479" s="15"/>
      <c r="D479" s="30"/>
    </row>
    <row r="480" spans="1:4" ht="12.75">
      <c r="A480" s="14"/>
      <c r="C480" s="15"/>
      <c r="D480" s="30"/>
    </row>
    <row r="481" spans="1:4" ht="12.75">
      <c r="A481" s="14"/>
      <c r="C481" s="15"/>
      <c r="D481" s="30"/>
    </row>
    <row r="482" spans="1:4" ht="12.75">
      <c r="A482" s="14"/>
      <c r="C482" s="15"/>
      <c r="D482" s="30"/>
    </row>
    <row r="483" spans="1:4" ht="12.75">
      <c r="A483" s="14"/>
      <c r="C483" s="15"/>
      <c r="D483" s="30"/>
    </row>
    <row r="484" spans="1:4" ht="12.75">
      <c r="A484" s="14"/>
      <c r="C484" s="15"/>
      <c r="D484" s="30"/>
    </row>
    <row r="485" spans="1:4" ht="12.75">
      <c r="A485" s="14"/>
      <c r="C485" s="15"/>
      <c r="D485" s="30"/>
    </row>
    <row r="486" spans="1:4" ht="12.75">
      <c r="A486" s="14"/>
      <c r="C486" s="15"/>
      <c r="D486" s="30"/>
    </row>
    <row r="487" spans="1:4" ht="12.75">
      <c r="A487" s="14"/>
      <c r="C487" s="15"/>
      <c r="D487" s="30"/>
    </row>
    <row r="488" spans="1:4" ht="12.75">
      <c r="A488" s="14"/>
      <c r="C488" s="15"/>
      <c r="D488" s="30"/>
    </row>
    <row r="489" spans="1:4" ht="12.75">
      <c r="A489" s="14"/>
      <c r="C489" s="15"/>
      <c r="D489" s="30"/>
    </row>
    <row r="490" spans="1:4" ht="12.75">
      <c r="A490" s="14"/>
      <c r="C490" s="15"/>
      <c r="D490" s="30"/>
    </row>
    <row r="491" spans="1:4" ht="12.75">
      <c r="A491" s="14"/>
      <c r="C491" s="15"/>
      <c r="D491" s="30"/>
    </row>
    <row r="492" spans="1:4" ht="12.75">
      <c r="A492" s="14"/>
      <c r="C492" s="15"/>
      <c r="D492" s="30"/>
    </row>
    <row r="493" spans="1:4" ht="12.75">
      <c r="A493" s="14"/>
      <c r="C493" s="15"/>
      <c r="D493" s="30"/>
    </row>
    <row r="494" spans="1:4" ht="12.75">
      <c r="A494" s="14"/>
      <c r="C494" s="15"/>
      <c r="D494" s="30"/>
    </row>
    <row r="495" spans="1:4" ht="12.75">
      <c r="A495" s="14"/>
      <c r="C495" s="15"/>
      <c r="D495" s="30"/>
    </row>
    <row r="496" spans="1:4" ht="12.75">
      <c r="A496" s="14"/>
      <c r="C496" s="15"/>
      <c r="D496" s="30"/>
    </row>
    <row r="497" spans="1:4" ht="12.75">
      <c r="A497" s="14"/>
      <c r="C497" s="15"/>
      <c r="D497" s="30"/>
    </row>
    <row r="498" spans="1:4" ht="12.75">
      <c r="A498" s="14"/>
      <c r="C498" s="15"/>
      <c r="D498" s="30"/>
    </row>
    <row r="499" spans="1:4" ht="12.75">
      <c r="A499" s="14"/>
      <c r="C499" s="15"/>
      <c r="D499" s="30"/>
    </row>
    <row r="500" spans="1:4" ht="12.75">
      <c r="A500" s="14"/>
      <c r="C500" s="15"/>
      <c r="D500" s="30"/>
    </row>
    <row r="501" spans="1:4" ht="12.75">
      <c r="A501" s="14"/>
      <c r="C501" s="15"/>
      <c r="D501" s="30"/>
    </row>
    <row r="502" spans="1:4" ht="12.75">
      <c r="A502" s="14"/>
      <c r="C502" s="15"/>
      <c r="D502" s="30"/>
    </row>
    <row r="503" spans="1:4" ht="12.75">
      <c r="A503" s="14"/>
      <c r="C503" s="15"/>
      <c r="D503" s="30"/>
    </row>
    <row r="504" spans="1:4" ht="12.75">
      <c r="A504" s="14"/>
      <c r="C504" s="15"/>
      <c r="D504" s="30"/>
    </row>
    <row r="505" spans="1:4" ht="12.75">
      <c r="A505" s="14"/>
      <c r="C505" s="15"/>
      <c r="D505" s="30"/>
    </row>
    <row r="506" spans="1:4" ht="12.75">
      <c r="A506" s="14"/>
      <c r="C506" s="15"/>
      <c r="D506" s="30"/>
    </row>
    <row r="507" spans="1:4" ht="12.75">
      <c r="A507" s="14"/>
      <c r="C507" s="15"/>
      <c r="D507" s="30"/>
    </row>
    <row r="508" spans="1:4" ht="12.75">
      <c r="A508" s="14"/>
      <c r="C508" s="15"/>
      <c r="D508" s="30"/>
    </row>
    <row r="509" spans="1:4" ht="12.75">
      <c r="A509" s="14"/>
      <c r="C509" s="15"/>
      <c r="D509" s="30"/>
    </row>
    <row r="510" spans="1:4" ht="12.75">
      <c r="A510" s="14"/>
      <c r="C510" s="15"/>
      <c r="D510" s="30"/>
    </row>
    <row r="511" spans="1:4" ht="12.75">
      <c r="A511" s="14"/>
      <c r="C511" s="15"/>
      <c r="D511" s="30"/>
    </row>
    <row r="512" spans="1:4" ht="12.75">
      <c r="A512" s="14"/>
      <c r="C512" s="15"/>
      <c r="D512" s="30"/>
    </row>
    <row r="513" spans="1:4" ht="12.75">
      <c r="A513" s="14"/>
      <c r="C513" s="15"/>
      <c r="D513" s="30"/>
    </row>
    <row r="514" spans="1:4" ht="12.75">
      <c r="A514" s="14"/>
      <c r="C514" s="15"/>
      <c r="D514" s="30"/>
    </row>
    <row r="515" spans="1:4" ht="12.75">
      <c r="A515" s="14"/>
      <c r="C515" s="15"/>
      <c r="D515" s="30"/>
    </row>
    <row r="516" spans="1:4" ht="12.75">
      <c r="A516" s="14"/>
      <c r="C516" s="15"/>
      <c r="D516" s="30"/>
    </row>
    <row r="517" spans="1:4" ht="12.75">
      <c r="A517" s="14"/>
      <c r="C517" s="15"/>
      <c r="D517" s="30"/>
    </row>
    <row r="518" spans="1:4" ht="12.75">
      <c r="A518" s="14"/>
      <c r="C518" s="15"/>
      <c r="D518" s="30"/>
    </row>
    <row r="519" spans="1:4" ht="12.75">
      <c r="A519" s="14"/>
      <c r="C519" s="15"/>
      <c r="D519" s="30"/>
    </row>
    <row r="520" spans="1:4" ht="12.75">
      <c r="A520" s="14"/>
      <c r="C520" s="15"/>
      <c r="D520" s="30"/>
    </row>
    <row r="521" spans="1:4" ht="12.75">
      <c r="A521" s="14"/>
      <c r="C521" s="15"/>
      <c r="D521" s="30"/>
    </row>
    <row r="522" spans="1:4" ht="12.75">
      <c r="A522" s="14"/>
      <c r="C522" s="15"/>
      <c r="D522" s="30"/>
    </row>
    <row r="523" spans="1:4" ht="12.75">
      <c r="A523" s="14"/>
      <c r="C523" s="15"/>
      <c r="D523" s="30"/>
    </row>
    <row r="524" spans="1:4" ht="12.75">
      <c r="A524" s="14"/>
      <c r="C524" s="15"/>
      <c r="D524" s="30"/>
    </row>
    <row r="525" spans="1:4" ht="12.75">
      <c r="A525" s="14"/>
      <c r="C525" s="15"/>
      <c r="D525" s="30"/>
    </row>
    <row r="526" spans="1:4" ht="12.75">
      <c r="A526" s="14"/>
      <c r="C526" s="15"/>
      <c r="D526" s="30"/>
    </row>
    <row r="527" spans="1:4" ht="12.75">
      <c r="A527" s="14"/>
      <c r="C527" s="15"/>
      <c r="D527" s="30"/>
    </row>
    <row r="528" spans="1:4" ht="12.75">
      <c r="A528" s="14"/>
      <c r="C528" s="15"/>
      <c r="D528" s="30"/>
    </row>
    <row r="529" spans="1:4" ht="12.75">
      <c r="A529" s="14"/>
      <c r="C529" s="15"/>
      <c r="D529" s="30"/>
    </row>
    <row r="530" spans="1:4" ht="12.75">
      <c r="A530" s="14"/>
      <c r="C530" s="15"/>
      <c r="D530" s="30"/>
    </row>
    <row r="531" spans="1:4" ht="12.75">
      <c r="A531" s="14"/>
      <c r="C531" s="15"/>
      <c r="D531" s="30"/>
    </row>
    <row r="532" spans="1:4" ht="12.75">
      <c r="A532" s="14"/>
      <c r="C532" s="15"/>
      <c r="D532" s="30"/>
    </row>
    <row r="533" spans="1:4" ht="12.75">
      <c r="A533" s="14"/>
      <c r="C533" s="15"/>
      <c r="D533" s="30"/>
    </row>
    <row r="534" spans="1:4" ht="12.75">
      <c r="A534" s="14"/>
      <c r="C534" s="15"/>
      <c r="D534" s="30"/>
    </row>
    <row r="535" spans="1:4" ht="12.75">
      <c r="A535" s="14"/>
      <c r="C535" s="15"/>
      <c r="D535" s="30"/>
    </row>
    <row r="536" spans="1:4" ht="12.75">
      <c r="A536" s="14"/>
      <c r="C536" s="15"/>
      <c r="D536" s="30"/>
    </row>
    <row r="537" spans="1:4" ht="12.75">
      <c r="A537" s="14"/>
      <c r="C537" s="15"/>
      <c r="D537" s="30"/>
    </row>
    <row r="538" spans="1:4" ht="12.75">
      <c r="A538" s="14"/>
      <c r="C538" s="15"/>
      <c r="D538" s="30"/>
    </row>
    <row r="539" spans="1:4" ht="12.75">
      <c r="A539" s="14"/>
      <c r="C539" s="15"/>
      <c r="D539" s="30"/>
    </row>
    <row r="540" spans="1:4" ht="12.75">
      <c r="A540" s="14"/>
      <c r="C540" s="15"/>
      <c r="D540" s="30"/>
    </row>
    <row r="541" spans="1:4" ht="12.75">
      <c r="A541" s="14"/>
      <c r="C541" s="15"/>
      <c r="D541" s="30"/>
    </row>
    <row r="542" spans="1:4" ht="12.75">
      <c r="A542" s="14"/>
      <c r="C542" s="15"/>
      <c r="D542" s="30"/>
    </row>
    <row r="543" spans="1:4" ht="12.75">
      <c r="A543" s="14"/>
      <c r="C543" s="15"/>
      <c r="D543" s="30"/>
    </row>
    <row r="544" spans="1:4" ht="12.75">
      <c r="A544" s="14"/>
      <c r="C544" s="15"/>
      <c r="D544" s="30"/>
    </row>
    <row r="545" spans="1:4" ht="12.75">
      <c r="A545" s="14"/>
      <c r="C545" s="15"/>
      <c r="D545" s="30"/>
    </row>
    <row r="546" spans="1:4" ht="12.75">
      <c r="A546" s="14"/>
      <c r="C546" s="15"/>
      <c r="D546" s="30"/>
    </row>
    <row r="547" spans="1:4" ht="12.75">
      <c r="A547" s="14"/>
      <c r="C547" s="15"/>
      <c r="D547" s="30"/>
    </row>
    <row r="548" spans="1:4" ht="12.75">
      <c r="A548" s="14"/>
      <c r="C548" s="15"/>
      <c r="D548" s="30"/>
    </row>
    <row r="549" spans="1:4" ht="12.75">
      <c r="A549" s="14"/>
      <c r="C549" s="15"/>
      <c r="D549" s="30"/>
    </row>
    <row r="550" spans="1:4" ht="12.75">
      <c r="A550" s="14"/>
      <c r="C550" s="15"/>
      <c r="D550" s="30"/>
    </row>
    <row r="551" spans="1:4" ht="12.75">
      <c r="A551" s="14"/>
      <c r="C551" s="15"/>
      <c r="D551" s="30"/>
    </row>
    <row r="552" spans="1:4" ht="12.75">
      <c r="A552" s="14"/>
      <c r="C552" s="15"/>
      <c r="D552" s="30"/>
    </row>
    <row r="553" spans="1:4" ht="12.75">
      <c r="A553" s="14"/>
      <c r="C553" s="15"/>
      <c r="D553" s="30"/>
    </row>
    <row r="554" spans="1:4" ht="12.75">
      <c r="A554" s="14"/>
      <c r="C554" s="15"/>
      <c r="D554" s="30"/>
    </row>
    <row r="555" spans="1:4" ht="12.75">
      <c r="A555" s="14"/>
      <c r="C555" s="15"/>
      <c r="D555" s="30"/>
    </row>
    <row r="556" spans="1:4" ht="12.75">
      <c r="A556" s="14"/>
      <c r="C556" s="15"/>
      <c r="D556" s="30"/>
    </row>
    <row r="557" spans="1:4" ht="12.75">
      <c r="A557" s="14"/>
      <c r="C557" s="15"/>
      <c r="D557" s="30"/>
    </row>
    <row r="558" spans="1:4" ht="12.75">
      <c r="A558" s="14"/>
      <c r="C558" s="15"/>
      <c r="D558" s="30"/>
    </row>
    <row r="559" spans="1:4" ht="12.75">
      <c r="A559" s="14"/>
      <c r="C559" s="15"/>
      <c r="D559" s="30"/>
    </row>
    <row r="560" spans="1:4" ht="12.75">
      <c r="A560" s="14"/>
      <c r="C560" s="15"/>
      <c r="D560" s="30"/>
    </row>
    <row r="561" spans="1:4" ht="12.75">
      <c r="A561" s="14"/>
      <c r="C561" s="15"/>
      <c r="D561" s="30"/>
    </row>
    <row r="562" spans="1:4" ht="12.75">
      <c r="A562" s="14"/>
      <c r="C562" s="15"/>
      <c r="D562" s="30"/>
    </row>
    <row r="563" spans="1:4" ht="12.75">
      <c r="A563" s="14"/>
      <c r="C563" s="15"/>
      <c r="D563" s="30"/>
    </row>
    <row r="564" spans="1:4" ht="12.75">
      <c r="A564" s="14"/>
      <c r="C564" s="15"/>
      <c r="D564" s="30"/>
    </row>
    <row r="565" spans="1:4" ht="12.75">
      <c r="A565" s="14"/>
      <c r="C565" s="15"/>
      <c r="D565" s="30"/>
    </row>
    <row r="566" spans="1:4" ht="12.75">
      <c r="A566" s="14"/>
      <c r="C566" s="15"/>
      <c r="D566" s="30"/>
    </row>
    <row r="567" spans="1:4" ht="12.75">
      <c r="A567" s="14"/>
      <c r="C567" s="15"/>
      <c r="D567" s="30"/>
    </row>
    <row r="568" spans="1:4" ht="12.75">
      <c r="A568" s="14"/>
      <c r="C568" s="15"/>
      <c r="D568" s="30"/>
    </row>
    <row r="569" spans="1:4" ht="12.75">
      <c r="A569" s="14"/>
      <c r="C569" s="15"/>
      <c r="D569" s="30"/>
    </row>
    <row r="570" spans="1:4" ht="12.75">
      <c r="A570" s="14"/>
      <c r="C570" s="15"/>
      <c r="D570" s="30"/>
    </row>
    <row r="571" spans="1:4" ht="12.75">
      <c r="A571" s="14"/>
      <c r="C571" s="15"/>
      <c r="D571" s="30"/>
    </row>
    <row r="572" spans="1:4" ht="12.75">
      <c r="A572" s="14"/>
      <c r="C572" s="15"/>
      <c r="D572" s="30"/>
    </row>
    <row r="573" spans="1:4" ht="12.75">
      <c r="A573" s="14"/>
      <c r="C573" s="15"/>
      <c r="D573" s="30"/>
    </row>
    <row r="574" spans="1:4" ht="12.75">
      <c r="A574" s="14"/>
      <c r="C574" s="15"/>
      <c r="D574" s="30"/>
    </row>
    <row r="575" spans="1:4" ht="12.75">
      <c r="A575" s="14"/>
      <c r="C575" s="15"/>
      <c r="D575" s="30"/>
    </row>
    <row r="576" spans="1:4" ht="12.75">
      <c r="A576" s="14"/>
      <c r="C576" s="15"/>
      <c r="D576" s="30"/>
    </row>
    <row r="577" spans="1:4" ht="12.75">
      <c r="A577" s="14"/>
      <c r="C577" s="15"/>
      <c r="D577" s="30"/>
    </row>
    <row r="578" spans="1:4" ht="12.75">
      <c r="A578" s="14"/>
      <c r="C578" s="15"/>
      <c r="D578" s="30"/>
    </row>
    <row r="579" spans="1:4" ht="12.75">
      <c r="A579" s="14"/>
      <c r="C579" s="15"/>
      <c r="D579" s="30"/>
    </row>
    <row r="580" spans="1:4" ht="12.75">
      <c r="A580" s="14"/>
      <c r="C580" s="15"/>
      <c r="D580" s="30"/>
    </row>
    <row r="581" spans="1:4" ht="12.75">
      <c r="A581" s="14"/>
      <c r="C581" s="15"/>
      <c r="D581" s="30"/>
    </row>
    <row r="582" spans="1:4" ht="12.75">
      <c r="A582" s="14"/>
      <c r="C582" s="15"/>
      <c r="D582" s="30"/>
    </row>
    <row r="583" spans="1:4" ht="12.75">
      <c r="A583" s="14"/>
      <c r="C583" s="15"/>
      <c r="D583" s="30"/>
    </row>
    <row r="584" spans="1:4" ht="12.75">
      <c r="A584" s="14"/>
      <c r="C584" s="15"/>
      <c r="D584" s="30"/>
    </row>
    <row r="585" spans="1:4" ht="12.75">
      <c r="A585" s="14"/>
      <c r="C585" s="15"/>
      <c r="D585" s="30"/>
    </row>
    <row r="586" spans="1:4" ht="12.75">
      <c r="A586" s="14"/>
      <c r="C586" s="15"/>
      <c r="D586" s="30"/>
    </row>
    <row r="587" spans="1:4" ht="12.75">
      <c r="A587" s="14"/>
      <c r="C587" s="15"/>
      <c r="D587" s="30"/>
    </row>
    <row r="588" spans="1:4" ht="12.75">
      <c r="A588" s="14"/>
      <c r="C588" s="15"/>
      <c r="D588" s="30"/>
    </row>
    <row r="589" spans="1:4" ht="12.75">
      <c r="A589" s="14"/>
      <c r="C589" s="15"/>
      <c r="D589" s="30"/>
    </row>
    <row r="590" spans="1:4" ht="12.75">
      <c r="A590" s="14"/>
      <c r="C590" s="15"/>
      <c r="D590" s="30"/>
    </row>
    <row r="591" spans="1:4" ht="12.75">
      <c r="A591" s="14"/>
      <c r="C591" s="15"/>
      <c r="D591" s="30"/>
    </row>
    <row r="592" spans="1:4" ht="12.75">
      <c r="A592" s="14"/>
      <c r="C592" s="15"/>
      <c r="D592" s="30"/>
    </row>
    <row r="593" spans="1:4" ht="12.75">
      <c r="A593" s="14"/>
      <c r="C593" s="15"/>
      <c r="D593" s="30"/>
    </row>
    <row r="594" spans="1:4" ht="12.75">
      <c r="A594" s="14"/>
      <c r="C594" s="15"/>
      <c r="D594" s="30"/>
    </row>
    <row r="595" spans="1:4" ht="12.75">
      <c r="A595" s="14"/>
      <c r="C595" s="15"/>
      <c r="D595" s="30"/>
    </row>
    <row r="596" spans="1:4" ht="12.75">
      <c r="A596" s="14"/>
      <c r="C596" s="15"/>
      <c r="D596" s="30"/>
    </row>
    <row r="597" spans="1:4" ht="12.75">
      <c r="A597" s="14"/>
      <c r="C597" s="15"/>
      <c r="D597" s="30"/>
    </row>
    <row r="598" spans="1:4" ht="12.75">
      <c r="A598" s="14"/>
      <c r="C598" s="15"/>
      <c r="D598" s="30"/>
    </row>
    <row r="599" spans="1:4" ht="12.75">
      <c r="A599" s="14"/>
      <c r="C599" s="15"/>
      <c r="D599" s="30"/>
    </row>
    <row r="600" spans="1:4" ht="12.75">
      <c r="A600" s="14"/>
      <c r="C600" s="15"/>
      <c r="D600" s="30"/>
    </row>
    <row r="601" spans="1:4" ht="12.75">
      <c r="A601" s="14"/>
      <c r="C601" s="15"/>
      <c r="D601" s="30"/>
    </row>
    <row r="602" spans="1:4" ht="12.75">
      <c r="A602" s="14"/>
      <c r="C602" s="15"/>
      <c r="D602" s="30"/>
    </row>
    <row r="603" spans="1:4" ht="12.75">
      <c r="A603" s="14"/>
      <c r="C603" s="15"/>
      <c r="D603" s="30"/>
    </row>
    <row r="604" spans="1:4" ht="12.75">
      <c r="A604" s="14"/>
      <c r="C604" s="15"/>
      <c r="D604" s="30"/>
    </row>
    <row r="605" spans="1:4" ht="12.75">
      <c r="A605" s="14"/>
      <c r="C605" s="15"/>
      <c r="D605" s="30"/>
    </row>
    <row r="606" spans="1:4" ht="12.75">
      <c r="A606" s="14"/>
      <c r="C606" s="15"/>
      <c r="D606" s="30"/>
    </row>
    <row r="607" spans="1:4" ht="12.75">
      <c r="A607" s="14"/>
      <c r="C607" s="15"/>
      <c r="D607" s="30"/>
    </row>
    <row r="608" spans="1:4" ht="12.75">
      <c r="A608" s="14"/>
      <c r="C608" s="15"/>
      <c r="D608" s="30"/>
    </row>
    <row r="609" spans="1:4" ht="12.75">
      <c r="A609" s="14"/>
      <c r="C609" s="15"/>
      <c r="D609" s="30"/>
    </row>
    <row r="610" spans="1:4" ht="12.75">
      <c r="A610" s="14"/>
      <c r="C610" s="15"/>
      <c r="D610" s="30"/>
    </row>
    <row r="611" spans="1:4" ht="12.75">
      <c r="A611" s="14"/>
      <c r="C611" s="15"/>
      <c r="D611" s="30"/>
    </row>
    <row r="612" spans="1:4" ht="12.75">
      <c r="A612" s="14"/>
      <c r="C612" s="15"/>
      <c r="D612" s="30"/>
    </row>
    <row r="613" spans="1:4" ht="12.75">
      <c r="A613" s="14"/>
      <c r="C613" s="15"/>
      <c r="D613" s="30"/>
    </row>
    <row r="614" spans="1:4" ht="12.75">
      <c r="A614" s="14"/>
      <c r="C614" s="15"/>
      <c r="D614" s="30"/>
    </row>
    <row r="615" spans="1:4" ht="12.75">
      <c r="A615" s="14"/>
      <c r="C615" s="15"/>
      <c r="D615" s="30"/>
    </row>
    <row r="616" spans="1:4" ht="12.75">
      <c r="A616" s="14"/>
      <c r="C616" s="15"/>
      <c r="D616" s="30"/>
    </row>
    <row r="617" spans="1:4" ht="12.75">
      <c r="A617" s="14"/>
      <c r="C617" s="15"/>
      <c r="D617" s="30"/>
    </row>
    <row r="618" spans="1:4" ht="12.75">
      <c r="A618" s="14"/>
      <c r="C618" s="15"/>
      <c r="D618" s="30"/>
    </row>
    <row r="619" spans="1:4" ht="12.75">
      <c r="A619" s="14"/>
      <c r="C619" s="15"/>
      <c r="D619" s="30"/>
    </row>
    <row r="620" spans="1:4" ht="12.75">
      <c r="A620" s="14"/>
      <c r="C620" s="15"/>
      <c r="D620" s="30"/>
    </row>
    <row r="621" spans="1:4" ht="12.75">
      <c r="A621" s="14"/>
      <c r="C621" s="15"/>
      <c r="D621" s="30"/>
    </row>
    <row r="622" spans="1:4" ht="12.75">
      <c r="A622" s="14"/>
      <c r="C622" s="15"/>
      <c r="D622" s="30"/>
    </row>
    <row r="623" spans="1:4" ht="12.75">
      <c r="A623" s="14"/>
      <c r="C623" s="15"/>
      <c r="D623" s="30"/>
    </row>
    <row r="624" spans="1:4" ht="12.75">
      <c r="A624" s="14"/>
      <c r="C624" s="15"/>
      <c r="D624" s="30"/>
    </row>
    <row r="625" spans="1:4" ht="12.75">
      <c r="A625" s="14"/>
      <c r="C625" s="15"/>
      <c r="D625" s="30"/>
    </row>
    <row r="626" spans="1:4" ht="12.75">
      <c r="A626" s="14"/>
      <c r="C626" s="15"/>
      <c r="D626" s="30"/>
    </row>
    <row r="627" spans="1:4" ht="12.75">
      <c r="A627" s="14"/>
      <c r="C627" s="15"/>
      <c r="D627" s="30"/>
    </row>
    <row r="628" spans="1:4" ht="12.75">
      <c r="A628" s="14"/>
      <c r="C628" s="15"/>
      <c r="D628" s="30"/>
    </row>
    <row r="629" spans="1:4" ht="12.75">
      <c r="A629" s="14"/>
      <c r="C629" s="15"/>
      <c r="D629" s="30"/>
    </row>
    <row r="630" spans="1:4" ht="12.75">
      <c r="A630" s="14"/>
      <c r="C630" s="15"/>
      <c r="D630" s="30"/>
    </row>
    <row r="631" spans="1:4" ht="12.75">
      <c r="A631" s="14"/>
      <c r="C631" s="15"/>
      <c r="D631" s="30"/>
    </row>
    <row r="632" spans="1:4" ht="12.75">
      <c r="A632" s="14"/>
      <c r="C632" s="15"/>
      <c r="D632" s="30"/>
    </row>
    <row r="633" spans="1:4" ht="12.75">
      <c r="A633" s="14"/>
      <c r="C633" s="15"/>
      <c r="D633" s="30"/>
    </row>
    <row r="634" spans="1:4" ht="12.75">
      <c r="A634" s="14"/>
      <c r="C634" s="15"/>
      <c r="D634" s="30"/>
    </row>
    <row r="635" spans="1:4" ht="12.75">
      <c r="A635" s="14"/>
      <c r="C635" s="15"/>
      <c r="D635" s="30"/>
    </row>
    <row r="636" spans="1:4" ht="12.75">
      <c r="A636" s="14"/>
      <c r="C636" s="15"/>
      <c r="D636" s="30"/>
    </row>
    <row r="637" spans="1:4" ht="12.75">
      <c r="A637" s="14"/>
      <c r="C637" s="15"/>
      <c r="D637" s="30"/>
    </row>
    <row r="638" spans="1:4" ht="12.75">
      <c r="A638" s="14"/>
      <c r="C638" s="15"/>
      <c r="D638" s="30"/>
    </row>
    <row r="639" spans="1:4" ht="12.75">
      <c r="A639" s="14"/>
      <c r="C639" s="15"/>
      <c r="D639" s="30"/>
    </row>
    <row r="640" spans="1:4" ht="12.75">
      <c r="A640" s="14"/>
      <c r="C640" s="15"/>
      <c r="D640" s="30"/>
    </row>
    <row r="641" spans="1:4" ht="12.75">
      <c r="A641" s="14"/>
      <c r="C641" s="15"/>
      <c r="D641" s="30"/>
    </row>
    <row r="642" spans="1:4" ht="12.75">
      <c r="A642" s="14"/>
      <c r="C642" s="15"/>
      <c r="D642" s="30"/>
    </row>
    <row r="643" spans="1:4" ht="12.75">
      <c r="A643" s="14"/>
      <c r="C643" s="15"/>
      <c r="D643" s="30"/>
    </row>
    <row r="644" spans="1:4" ht="12.75">
      <c r="A644" s="14"/>
      <c r="C644" s="15"/>
      <c r="D644" s="30"/>
    </row>
    <row r="645" spans="1:4" ht="12.75">
      <c r="A645" s="14"/>
      <c r="C645" s="15"/>
      <c r="D645" s="30"/>
    </row>
    <row r="646" spans="1:4" ht="12.75">
      <c r="A646" s="14"/>
      <c r="C646" s="15"/>
      <c r="D646" s="30"/>
    </row>
    <row r="647" spans="1:4" ht="12.75">
      <c r="A647" s="14"/>
      <c r="C647" s="15"/>
      <c r="D647" s="30"/>
    </row>
    <row r="648" spans="1:4" ht="12.75">
      <c r="A648" s="14"/>
      <c r="C648" s="15"/>
      <c r="D648" s="30"/>
    </row>
    <row r="649" spans="1:4" ht="12.75">
      <c r="A649" s="14"/>
      <c r="C649" s="15"/>
      <c r="D649" s="30"/>
    </row>
    <row r="650" spans="1:4" ht="12.75">
      <c r="A650" s="14"/>
      <c r="C650" s="15"/>
      <c r="D650" s="30"/>
    </row>
    <row r="651" spans="1:4" ht="12.75">
      <c r="A651" s="14"/>
      <c r="C651" s="15"/>
      <c r="D651" s="30"/>
    </row>
    <row r="652" spans="1:4" ht="12.75">
      <c r="A652" s="14"/>
      <c r="C652" s="15"/>
      <c r="D652" s="30"/>
    </row>
    <row r="653" spans="1:4" ht="12.75">
      <c r="A653" s="14"/>
      <c r="C653" s="15"/>
      <c r="D653" s="30"/>
    </row>
    <row r="654" spans="1:4" ht="12.75">
      <c r="A654" s="14"/>
      <c r="C654" s="15"/>
      <c r="D654" s="30"/>
    </row>
    <row r="655" spans="1:4" ht="12.75">
      <c r="A655" s="14"/>
      <c r="C655" s="15"/>
      <c r="D655" s="30"/>
    </row>
    <row r="656" spans="1:4" ht="12.75">
      <c r="A656" s="14"/>
      <c r="C656" s="15"/>
      <c r="D656" s="30"/>
    </row>
    <row r="657" spans="1:4" ht="12.75">
      <c r="A657" s="14"/>
      <c r="C657" s="15"/>
      <c r="D657" s="30"/>
    </row>
    <row r="658" spans="1:4" ht="12.75">
      <c r="A658" s="14"/>
      <c r="C658" s="15"/>
      <c r="D658" s="30"/>
    </row>
    <row r="659" spans="1:4" ht="12.75">
      <c r="A659" s="14"/>
      <c r="C659" s="15"/>
      <c r="D659" s="30"/>
    </row>
    <row r="660" spans="1:4" ht="12.75">
      <c r="A660" s="14"/>
      <c r="C660" s="15"/>
      <c r="D660" s="30"/>
    </row>
    <row r="661" spans="1:4" ht="12.75">
      <c r="A661" s="14"/>
      <c r="C661" s="15"/>
      <c r="D661" s="30"/>
    </row>
    <row r="662" spans="1:4" ht="12.75">
      <c r="A662" s="14"/>
      <c r="C662" s="15"/>
      <c r="D662" s="30"/>
    </row>
    <row r="663" spans="1:4" ht="12.75">
      <c r="A663" s="14"/>
      <c r="C663" s="15"/>
      <c r="D663" s="30"/>
    </row>
    <row r="664" spans="1:4" ht="12.75">
      <c r="A664" s="14"/>
      <c r="C664" s="15"/>
      <c r="D664" s="30"/>
    </row>
    <row r="665" spans="1:4" ht="12.75">
      <c r="A665" s="14"/>
      <c r="C665" s="15"/>
      <c r="D665" s="30"/>
    </row>
    <row r="666" spans="1:4" ht="12.75">
      <c r="A666" s="14"/>
      <c r="C666" s="15"/>
      <c r="D666" s="30"/>
    </row>
    <row r="667" spans="1:4" ht="12.75">
      <c r="A667" s="14"/>
      <c r="C667" s="15"/>
      <c r="D667" s="30"/>
    </row>
    <row r="668" spans="1:4" ht="12.75">
      <c r="A668" s="14"/>
      <c r="C668" s="15"/>
      <c r="D668" s="30"/>
    </row>
    <row r="669" spans="1:4" ht="12.75">
      <c r="A669" s="14"/>
      <c r="C669" s="15"/>
      <c r="D669" s="30"/>
    </row>
    <row r="670" spans="1:4" ht="12.75">
      <c r="A670" s="14"/>
      <c r="C670" s="15"/>
      <c r="D670" s="30"/>
    </row>
    <row r="671" spans="1:4" ht="12.75">
      <c r="A671" s="14"/>
      <c r="C671" s="15"/>
      <c r="D671" s="30"/>
    </row>
    <row r="672" spans="1:4" ht="12.75">
      <c r="A672" s="14"/>
      <c r="C672" s="15"/>
      <c r="D672" s="30"/>
    </row>
    <row r="673" spans="1:4" ht="12.75">
      <c r="A673" s="14"/>
      <c r="C673" s="15"/>
      <c r="D673" s="30"/>
    </row>
    <row r="674" spans="1:4" ht="12.75">
      <c r="A674" s="14"/>
      <c r="C674" s="15"/>
      <c r="D674" s="30"/>
    </row>
    <row r="675" spans="1:4" ht="12.75">
      <c r="A675" s="14"/>
      <c r="C675" s="15"/>
      <c r="D675" s="30"/>
    </row>
    <row r="676" spans="1:4" ht="12.75">
      <c r="A676" s="14"/>
      <c r="C676" s="15"/>
      <c r="D676" s="30"/>
    </row>
    <row r="677" spans="1:4" ht="12.75">
      <c r="A677" s="14"/>
      <c r="C677" s="15"/>
      <c r="D677" s="30"/>
    </row>
    <row r="678" spans="1:4" ht="12.75">
      <c r="A678" s="14"/>
      <c r="C678" s="15"/>
      <c r="D678" s="30"/>
    </row>
    <row r="679" spans="1:4" ht="12.75">
      <c r="A679" s="14"/>
      <c r="C679" s="15"/>
      <c r="D679" s="30"/>
    </row>
    <row r="680" spans="1:4" ht="12.75">
      <c r="A680" s="14"/>
      <c r="C680" s="15"/>
      <c r="D680" s="30"/>
    </row>
    <row r="681" spans="1:4" ht="12.75">
      <c r="A681" s="14"/>
      <c r="C681" s="15"/>
      <c r="D681" s="30"/>
    </row>
    <row r="682" spans="1:4" ht="12.75">
      <c r="A682" s="14"/>
      <c r="C682" s="15"/>
      <c r="D682" s="30"/>
    </row>
    <row r="683" spans="1:4" ht="12.75">
      <c r="A683" s="14"/>
      <c r="C683" s="15"/>
      <c r="D683" s="30"/>
    </row>
    <row r="684" spans="1:4" ht="12.75">
      <c r="A684" s="14"/>
      <c r="C684" s="15"/>
      <c r="D684" s="30"/>
    </row>
    <row r="685" spans="1:4" ht="12.75">
      <c r="A685" s="14"/>
      <c r="C685" s="15"/>
      <c r="D685" s="30"/>
    </row>
    <row r="686" spans="1:4" ht="12.75">
      <c r="A686" s="14"/>
      <c r="C686" s="15"/>
      <c r="D686" s="30"/>
    </row>
    <row r="687" spans="1:4" ht="12.75">
      <c r="A687" s="14"/>
      <c r="C687" s="15"/>
      <c r="D687" s="30"/>
    </row>
    <row r="688" spans="1:4" ht="12.75">
      <c r="A688" s="14"/>
      <c r="C688" s="15"/>
      <c r="D688" s="30"/>
    </row>
    <row r="689" spans="1:4" ht="12.75">
      <c r="A689" s="14"/>
      <c r="C689" s="15"/>
      <c r="D689" s="30"/>
    </row>
    <row r="690" spans="1:4" ht="12.75">
      <c r="A690" s="14"/>
      <c r="C690" s="15"/>
      <c r="D690" s="30"/>
    </row>
    <row r="691" spans="1:4" ht="12.75">
      <c r="A691" s="14"/>
      <c r="C691" s="15"/>
      <c r="D691" s="30"/>
    </row>
    <row r="692" spans="1:4" ht="12.75">
      <c r="A692" s="14"/>
      <c r="C692" s="15"/>
      <c r="D692" s="30"/>
    </row>
    <row r="693" spans="1:4" ht="12.75">
      <c r="A693" s="14"/>
      <c r="C693" s="15"/>
      <c r="D693" s="30"/>
    </row>
    <row r="694" spans="1:4" ht="12.75">
      <c r="A694" s="14"/>
      <c r="C694" s="15"/>
      <c r="D694" s="30"/>
    </row>
    <row r="695" spans="1:4" ht="12.75">
      <c r="A695" s="14"/>
      <c r="C695" s="15"/>
      <c r="D695" s="30"/>
    </row>
    <row r="696" spans="1:4" ht="12.75">
      <c r="A696" s="14"/>
      <c r="C696" s="15"/>
      <c r="D696" s="30"/>
    </row>
    <row r="697" spans="1:4" ht="12.75">
      <c r="A697" s="14"/>
      <c r="C697" s="15"/>
      <c r="D697" s="30"/>
    </row>
    <row r="698" spans="1:4" ht="12.75">
      <c r="A698" s="14"/>
      <c r="C698" s="15"/>
      <c r="D698" s="30"/>
    </row>
    <row r="699" spans="1:4" ht="12.75">
      <c r="A699" s="14"/>
      <c r="C699" s="15"/>
      <c r="D699" s="30"/>
    </row>
    <row r="700" spans="1:4" ht="12.75">
      <c r="A700" s="14"/>
      <c r="C700" s="15"/>
      <c r="D700" s="30"/>
    </row>
    <row r="701" spans="1:4" ht="12.75">
      <c r="A701" s="14"/>
      <c r="C701" s="15"/>
      <c r="D701" s="30"/>
    </row>
    <row r="702" spans="1:4" ht="12.75">
      <c r="A702" s="14"/>
      <c r="C702" s="15"/>
      <c r="D702" s="30"/>
    </row>
    <row r="703" spans="1:4" ht="12.75">
      <c r="A703" s="14"/>
      <c r="C703" s="15"/>
      <c r="D703" s="30"/>
    </row>
    <row r="704" spans="1:4" ht="12.75">
      <c r="A704" s="14"/>
      <c r="C704" s="15"/>
      <c r="D704" s="30"/>
    </row>
    <row r="705" spans="1:4" ht="12.75">
      <c r="A705" s="14"/>
      <c r="C705" s="15"/>
      <c r="D705" s="30"/>
    </row>
    <row r="706" spans="1:4" ht="12.75">
      <c r="A706" s="14"/>
      <c r="C706" s="15"/>
      <c r="D706" s="30"/>
    </row>
    <row r="707" spans="1:4" ht="12.75">
      <c r="A707" s="14"/>
      <c r="C707" s="15"/>
      <c r="D707" s="30"/>
    </row>
    <row r="708" spans="1:4" ht="12.75">
      <c r="A708" s="14"/>
      <c r="C708" s="15"/>
      <c r="D708" s="30"/>
    </row>
    <row r="709" spans="1:4" ht="12.75">
      <c r="A709" s="14"/>
      <c r="C709" s="15"/>
      <c r="D709" s="30"/>
    </row>
    <row r="710" spans="1:4" ht="12.75">
      <c r="A710" s="14"/>
      <c r="C710" s="15"/>
      <c r="D710" s="30"/>
    </row>
    <row r="711" spans="1:4" ht="12.75">
      <c r="A711" s="14"/>
      <c r="C711" s="15"/>
      <c r="D711" s="30"/>
    </row>
    <row r="712" spans="1:4" ht="12.75">
      <c r="A712" s="14"/>
      <c r="C712" s="15"/>
      <c r="D712" s="30"/>
    </row>
    <row r="713" spans="1:4" ht="12.75">
      <c r="A713" s="14"/>
      <c r="C713" s="15"/>
      <c r="D713" s="30"/>
    </row>
    <row r="714" spans="1:4" ht="12.75">
      <c r="A714" s="14"/>
      <c r="C714" s="15"/>
      <c r="D714" s="30"/>
    </row>
    <row r="715" spans="1:4" ht="12.75">
      <c r="A715" s="14"/>
      <c r="C715" s="15"/>
      <c r="D715" s="30"/>
    </row>
    <row r="716" spans="1:4" ht="12.75">
      <c r="A716" s="14"/>
      <c r="C716" s="15"/>
      <c r="D716" s="30"/>
    </row>
    <row r="717" spans="1:4" ht="12.75">
      <c r="A717" s="14"/>
      <c r="C717" s="15"/>
      <c r="D717" s="30"/>
    </row>
    <row r="718" spans="1:4" ht="12.75">
      <c r="A718" s="14"/>
      <c r="C718" s="15"/>
      <c r="D718" s="30"/>
    </row>
    <row r="719" spans="1:4" ht="12.75">
      <c r="A719" s="14"/>
      <c r="C719" s="15"/>
      <c r="D719" s="30"/>
    </row>
    <row r="720" spans="1:4" ht="12.75">
      <c r="A720" s="14"/>
      <c r="C720" s="15"/>
      <c r="D720" s="30"/>
    </row>
    <row r="721" spans="1:4" ht="12.75">
      <c r="A721" s="14"/>
      <c r="C721" s="15"/>
      <c r="D721" s="30"/>
    </row>
    <row r="722" spans="1:4" ht="12.75">
      <c r="A722" s="14"/>
      <c r="C722" s="15"/>
      <c r="D722" s="30"/>
    </row>
    <row r="723" spans="1:4" ht="12.75">
      <c r="A723" s="14"/>
      <c r="C723" s="15"/>
      <c r="D723" s="30"/>
    </row>
    <row r="724" spans="1:4" ht="12.75">
      <c r="A724" s="14"/>
      <c r="C724" s="15"/>
      <c r="D724" s="30"/>
    </row>
    <row r="725" spans="1:4" ht="12.75">
      <c r="A725" s="14"/>
      <c r="C725" s="15"/>
      <c r="D725" s="30"/>
    </row>
    <row r="726" spans="1:4" ht="12.75">
      <c r="A726" s="14"/>
      <c r="C726" s="15"/>
      <c r="D726" s="30"/>
    </row>
    <row r="727" spans="1:4" ht="12.75">
      <c r="A727" s="14"/>
      <c r="C727" s="15"/>
      <c r="D727" s="30"/>
    </row>
    <row r="728" spans="1:4" ht="12.75">
      <c r="A728" s="14"/>
      <c r="C728" s="15"/>
      <c r="D728" s="30"/>
    </row>
    <row r="729" spans="1:4" ht="12.75">
      <c r="A729" s="14"/>
      <c r="C729" s="15"/>
      <c r="D729" s="30"/>
    </row>
    <row r="730" spans="1:4" ht="12.75">
      <c r="A730" s="14"/>
      <c r="C730" s="15"/>
      <c r="D730" s="30"/>
    </row>
    <row r="731" spans="1:4" ht="12.75">
      <c r="A731" s="14"/>
      <c r="C731" s="15"/>
      <c r="D731" s="30"/>
    </row>
    <row r="732" spans="1:4" ht="12.75">
      <c r="A732" s="14"/>
      <c r="C732" s="15"/>
      <c r="D732" s="30"/>
    </row>
    <row r="733" spans="1:4" ht="12.75">
      <c r="A733" s="14"/>
      <c r="C733" s="15"/>
      <c r="D733" s="30"/>
    </row>
    <row r="734" spans="1:4" ht="12.75">
      <c r="A734" s="14"/>
      <c r="C734" s="15"/>
      <c r="D734" s="30"/>
    </row>
    <row r="735" spans="1:4" ht="12.75">
      <c r="A735" s="14"/>
      <c r="C735" s="15"/>
      <c r="D735" s="30"/>
    </row>
    <row r="736" spans="1:4" ht="12.75">
      <c r="A736" s="14"/>
      <c r="C736" s="15"/>
      <c r="D736" s="30"/>
    </row>
    <row r="737" spans="1:4" ht="12.75">
      <c r="A737" s="14"/>
      <c r="C737" s="15"/>
      <c r="D737" s="30"/>
    </row>
    <row r="738" spans="1:4" ht="12.75">
      <c r="A738" s="14"/>
      <c r="C738" s="15"/>
      <c r="D738" s="30"/>
    </row>
    <row r="739" spans="1:4" ht="12.75">
      <c r="A739" s="14"/>
      <c r="C739" s="15"/>
      <c r="D739" s="30"/>
    </row>
    <row r="740" spans="1:4" ht="12.75">
      <c r="A740" s="14"/>
      <c r="C740" s="15"/>
      <c r="D740" s="30"/>
    </row>
    <row r="741" spans="1:4" ht="12.75">
      <c r="A741" s="14"/>
      <c r="C741" s="15"/>
      <c r="D741" s="30"/>
    </row>
    <row r="742" spans="1:4" ht="12.75">
      <c r="A742" s="14"/>
      <c r="C742" s="15"/>
      <c r="D742" s="30"/>
    </row>
    <row r="743" spans="1:4" ht="12.75">
      <c r="A743" s="14"/>
      <c r="C743" s="15"/>
      <c r="D743" s="30"/>
    </row>
    <row r="744" spans="1:4" ht="12.75">
      <c r="A744" s="14"/>
      <c r="C744" s="15"/>
      <c r="D744" s="30"/>
    </row>
    <row r="745" spans="1:4" ht="12.75">
      <c r="A745" s="14"/>
      <c r="C745" s="15"/>
      <c r="D745" s="30"/>
    </row>
    <row r="746" spans="1:4" ht="12.75">
      <c r="A746" s="14"/>
      <c r="C746" s="15"/>
      <c r="D746" s="30"/>
    </row>
    <row r="747" spans="1:4" ht="12.75">
      <c r="A747" s="14"/>
      <c r="C747" s="15"/>
      <c r="D747" s="30"/>
    </row>
    <row r="748" spans="1:4" ht="12.75">
      <c r="A748" s="14"/>
      <c r="C748" s="15"/>
      <c r="D748" s="30"/>
    </row>
    <row r="749" spans="1:4" ht="12.75">
      <c r="A749" s="14"/>
      <c r="C749" s="15"/>
      <c r="D749" s="30"/>
    </row>
    <row r="750" spans="1:4" ht="12.75">
      <c r="A750" s="14"/>
      <c r="C750" s="15"/>
      <c r="D750" s="30"/>
    </row>
    <row r="751" spans="1:4" ht="12.75">
      <c r="A751" s="14"/>
      <c r="C751" s="15"/>
      <c r="D751" s="30"/>
    </row>
    <row r="752" spans="1:4" ht="12.75">
      <c r="A752" s="14"/>
      <c r="C752" s="15"/>
      <c r="D752" s="30"/>
    </row>
    <row r="753" spans="1:4" ht="12.75">
      <c r="A753" s="14"/>
      <c r="C753" s="15"/>
      <c r="D753" s="30"/>
    </row>
    <row r="754" spans="1:4" ht="12.75">
      <c r="A754" s="14"/>
      <c r="C754" s="15"/>
      <c r="D754" s="30"/>
    </row>
    <row r="755" spans="1:4" ht="12.75">
      <c r="A755" s="14"/>
      <c r="C755" s="15"/>
      <c r="D755" s="30"/>
    </row>
    <row r="756" spans="1:4" ht="12.75">
      <c r="A756" s="14"/>
      <c r="C756" s="15"/>
      <c r="D756" s="30"/>
    </row>
    <row r="757" spans="1:4" ht="12.75">
      <c r="A757" s="14"/>
      <c r="C757" s="15"/>
      <c r="D757" s="30"/>
    </row>
    <row r="758" spans="1:4" ht="12.75">
      <c r="A758" s="14"/>
      <c r="C758" s="15"/>
      <c r="D758" s="30"/>
    </row>
    <row r="759" spans="1:4" ht="12.75">
      <c r="A759" s="14"/>
      <c r="C759" s="15"/>
      <c r="D759" s="30"/>
    </row>
    <row r="760" spans="1:4" ht="12.75">
      <c r="A760" s="14"/>
      <c r="C760" s="15"/>
      <c r="D760" s="30"/>
    </row>
    <row r="761" spans="1:4" ht="12.75">
      <c r="A761" s="14"/>
      <c r="C761" s="15"/>
      <c r="D761" s="30"/>
    </row>
    <row r="762" spans="1:4" ht="12.75">
      <c r="A762" s="14"/>
      <c r="C762" s="15"/>
      <c r="D762" s="30"/>
    </row>
    <row r="763" spans="1:4" ht="12.75">
      <c r="A763" s="14"/>
      <c r="C763" s="15"/>
      <c r="D763" s="30"/>
    </row>
    <row r="764" spans="1:4" ht="12.75">
      <c r="A764" s="14"/>
      <c r="C764" s="15"/>
      <c r="D764" s="30"/>
    </row>
    <row r="765" spans="1:4" ht="12.75">
      <c r="A765" s="14"/>
      <c r="C765" s="15"/>
      <c r="D765" s="30"/>
    </row>
    <row r="766" spans="1:4" ht="12.75">
      <c r="A766" s="14"/>
      <c r="C766" s="15"/>
      <c r="D766" s="30"/>
    </row>
    <row r="767" spans="1:4" ht="12.75">
      <c r="A767" s="14"/>
      <c r="C767" s="15"/>
      <c r="D767" s="30"/>
    </row>
    <row r="768" spans="1:4" ht="12.75">
      <c r="A768" s="14"/>
      <c r="C768" s="15"/>
      <c r="D768" s="30"/>
    </row>
    <row r="769" spans="1:4" ht="12.75">
      <c r="A769" s="14"/>
      <c r="C769" s="15"/>
      <c r="D769" s="30"/>
    </row>
    <row r="770" spans="1:4" ht="12.75">
      <c r="A770" s="14"/>
      <c r="C770" s="15"/>
      <c r="D770" s="30"/>
    </row>
    <row r="771" spans="1:4" ht="12.75">
      <c r="A771" s="14"/>
      <c r="C771" s="15"/>
      <c r="D771" s="30"/>
    </row>
    <row r="772" spans="1:4" ht="12.75">
      <c r="A772" s="14"/>
      <c r="C772" s="15"/>
      <c r="D772" s="30"/>
    </row>
    <row r="773" spans="1:4" ht="12.75">
      <c r="A773" s="14"/>
      <c r="C773" s="15"/>
      <c r="D773" s="30"/>
    </row>
    <row r="774" spans="1:4" ht="12.75">
      <c r="A774" s="14"/>
      <c r="C774" s="15"/>
      <c r="D774" s="30"/>
    </row>
    <row r="775" spans="1:4" ht="12.75">
      <c r="A775" s="14"/>
      <c r="C775" s="15"/>
      <c r="D775" s="30"/>
    </row>
    <row r="776" spans="1:4" ht="12.75">
      <c r="A776" s="14"/>
      <c r="C776" s="15"/>
      <c r="D776" s="30"/>
    </row>
    <row r="777" spans="1:4" ht="12.75">
      <c r="A777" s="14"/>
      <c r="C777" s="15"/>
      <c r="D777" s="30"/>
    </row>
    <row r="778" spans="1:4" ht="12.75">
      <c r="A778" s="14"/>
      <c r="C778" s="15"/>
      <c r="D778" s="30"/>
    </row>
    <row r="779" spans="1:4" ht="12.75">
      <c r="A779" s="14"/>
      <c r="C779" s="15"/>
      <c r="D779" s="30"/>
    </row>
  </sheetData>
  <sheetProtection/>
  <mergeCells count="26">
    <mergeCell ref="A249:D249"/>
    <mergeCell ref="A131:D131"/>
    <mergeCell ref="A115:D115"/>
    <mergeCell ref="A143:D143"/>
    <mergeCell ref="B260:C260"/>
    <mergeCell ref="B258:C258"/>
    <mergeCell ref="B259:C259"/>
    <mergeCell ref="A237:D237"/>
    <mergeCell ref="A238:D238"/>
    <mergeCell ref="A230:D230"/>
    <mergeCell ref="A116:D116"/>
    <mergeCell ref="A137:D137"/>
    <mergeCell ref="A185:D185"/>
    <mergeCell ref="A186:D186"/>
    <mergeCell ref="A209:D209"/>
    <mergeCell ref="A166:D166"/>
    <mergeCell ref="A167:D167"/>
    <mergeCell ref="A172:D172"/>
    <mergeCell ref="A138:D138"/>
    <mergeCell ref="A100:D100"/>
    <mergeCell ref="A3:D3"/>
    <mergeCell ref="A57:D57"/>
    <mergeCell ref="A93:D93"/>
    <mergeCell ref="A4:D4"/>
    <mergeCell ref="A82:D82"/>
    <mergeCell ref="A92:D9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1" manualBreakCount="1">
    <brk id="12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42" customWidth="1"/>
    <col min="2" max="2" width="42.421875" style="0" customWidth="1"/>
    <col min="3" max="5" width="20.140625" style="33" customWidth="1"/>
  </cols>
  <sheetData>
    <row r="1" spans="2:5" ht="16.5">
      <c r="B1" s="5" t="s">
        <v>659</v>
      </c>
      <c r="D1" s="34"/>
      <c r="E1" s="34"/>
    </row>
    <row r="2" ht="16.5">
      <c r="B2" s="5"/>
    </row>
    <row r="3" spans="2:5" ht="12.75" customHeight="1">
      <c r="B3" s="364" t="s">
        <v>57</v>
      </c>
      <c r="C3" s="364"/>
      <c r="D3" s="364"/>
      <c r="E3"/>
    </row>
    <row r="4" spans="1:5" ht="26.25">
      <c r="A4" s="59" t="s">
        <v>13</v>
      </c>
      <c r="B4" s="59" t="s">
        <v>11</v>
      </c>
      <c r="C4" s="58" t="s">
        <v>22</v>
      </c>
      <c r="D4" s="58" t="s">
        <v>10</v>
      </c>
      <c r="E4" s="349" t="s">
        <v>665</v>
      </c>
    </row>
    <row r="5" spans="1:5" ht="26.25" customHeight="1">
      <c r="A5" s="52" t="s">
        <v>86</v>
      </c>
      <c r="B5" s="48" t="s">
        <v>76</v>
      </c>
      <c r="C5" s="125">
        <f>2855525.98+198284.3</f>
        <v>3053810.28</v>
      </c>
      <c r="D5" s="21" t="s">
        <v>383</v>
      </c>
      <c r="E5" s="21">
        <f>95318.43+102965.87</f>
        <v>198284.3</v>
      </c>
    </row>
    <row r="6" spans="1:5" s="4" customFormat="1" ht="26.25" customHeight="1">
      <c r="A6" s="52" t="s">
        <v>128</v>
      </c>
      <c r="B6" s="1" t="s">
        <v>60</v>
      </c>
      <c r="C6" s="21">
        <v>363383.66</v>
      </c>
      <c r="D6" s="21">
        <v>295568.49</v>
      </c>
      <c r="E6" s="21"/>
    </row>
    <row r="7" spans="1:5" s="4" customFormat="1" ht="26.25" customHeight="1">
      <c r="A7" s="52" t="s">
        <v>129</v>
      </c>
      <c r="B7" s="48" t="s">
        <v>62</v>
      </c>
      <c r="C7" s="36">
        <v>106992.58</v>
      </c>
      <c r="D7" s="21" t="s">
        <v>383</v>
      </c>
      <c r="E7" s="21"/>
    </row>
    <row r="8" spans="1:5" s="4" customFormat="1" ht="26.25" customHeight="1">
      <c r="A8" s="52" t="s">
        <v>130</v>
      </c>
      <c r="B8" s="63" t="s">
        <v>64</v>
      </c>
      <c r="C8" s="37">
        <v>118101.51</v>
      </c>
      <c r="D8" s="121" t="s">
        <v>383</v>
      </c>
      <c r="E8" s="121"/>
    </row>
    <row r="9" spans="1:5" s="4" customFormat="1" ht="26.25" customHeight="1">
      <c r="A9" s="52" t="s">
        <v>132</v>
      </c>
      <c r="B9" s="312" t="s">
        <v>378</v>
      </c>
      <c r="C9" s="37">
        <v>67152.2</v>
      </c>
      <c r="D9" s="40">
        <v>2476.75</v>
      </c>
      <c r="E9" s="40"/>
    </row>
    <row r="10" spans="1:6" ht="26.25" customHeight="1">
      <c r="A10" s="52" t="s">
        <v>133</v>
      </c>
      <c r="B10" s="1" t="s">
        <v>403</v>
      </c>
      <c r="C10" s="125">
        <f>818129.62+148448.81</f>
        <v>966578.4299999999</v>
      </c>
      <c r="D10" s="21">
        <v>85286.55</v>
      </c>
      <c r="E10" s="21">
        <v>148448.81</v>
      </c>
      <c r="F10" s="4"/>
    </row>
    <row r="11" spans="1:5" s="4" customFormat="1" ht="26.25" customHeight="1">
      <c r="A11" s="52" t="s">
        <v>134</v>
      </c>
      <c r="B11" s="1" t="s">
        <v>69</v>
      </c>
      <c r="C11" s="125">
        <f>132600+51532.08</f>
        <v>184132.08000000002</v>
      </c>
      <c r="D11" s="21">
        <v>12640</v>
      </c>
      <c r="E11" s="21">
        <v>51532.08</v>
      </c>
    </row>
    <row r="12" spans="1:5" ht="18" customHeight="1">
      <c r="A12" s="41"/>
      <c r="B12" s="10" t="s">
        <v>12</v>
      </c>
      <c r="C12" s="38">
        <f>SUM(C5:C11)</f>
        <v>4860150.74</v>
      </c>
      <c r="D12" s="38">
        <f>SUM(D5:D11)</f>
        <v>395971.79</v>
      </c>
      <c r="E12" s="38">
        <f>SUM(E5:E11)</f>
        <v>398265.19</v>
      </c>
    </row>
    <row r="13" spans="2:5" ht="12.75">
      <c r="B13" s="4"/>
      <c r="C13" s="39"/>
      <c r="D13" s="39"/>
      <c r="E13" s="39"/>
    </row>
    <row r="14" spans="2:5" ht="12.75">
      <c r="B14" s="4"/>
      <c r="C14" s="39"/>
      <c r="D14" s="39"/>
      <c r="E14" s="39"/>
    </row>
    <row r="15" spans="2:5" ht="12.75">
      <c r="B15" s="4"/>
      <c r="C15" s="39"/>
      <c r="D15" s="39"/>
      <c r="E15" s="39"/>
    </row>
    <row r="16" spans="2:5" ht="12.75">
      <c r="B16" s="4"/>
      <c r="C16" s="39"/>
      <c r="D16" s="39"/>
      <c r="E16" s="39"/>
    </row>
    <row r="17" spans="2:5" ht="12.75">
      <c r="B17" s="4"/>
      <c r="C17" s="39"/>
      <c r="D17" s="39"/>
      <c r="E17" s="39"/>
    </row>
    <row r="18" spans="2:5" ht="12.75">
      <c r="B18" s="4"/>
      <c r="C18" s="39"/>
      <c r="D18" s="39"/>
      <c r="E18" s="39"/>
    </row>
    <row r="19" spans="2:5" ht="12.75">
      <c r="B19" s="4"/>
      <c r="C19" s="39"/>
      <c r="D19" s="39"/>
      <c r="E19" s="39"/>
    </row>
    <row r="20" spans="2:5" ht="12.75">
      <c r="B20" s="4"/>
      <c r="C20" s="39"/>
      <c r="D20" s="39"/>
      <c r="E20" s="39"/>
    </row>
    <row r="21" spans="2:5" ht="12.75">
      <c r="B21" s="4"/>
      <c r="C21" s="39"/>
      <c r="D21" s="39"/>
      <c r="E21" s="39"/>
    </row>
    <row r="22" spans="2:5" ht="12.75">
      <c r="B22" s="4"/>
      <c r="C22" s="39"/>
      <c r="D22" s="39"/>
      <c r="E22" s="39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6" customWidth="1"/>
    <col min="2" max="2" width="28.57421875" style="6" customWidth="1"/>
    <col min="3" max="3" width="28.28125" style="6" customWidth="1"/>
    <col min="4" max="4" width="25.8515625" style="6" customWidth="1"/>
    <col min="5" max="5" width="14.421875" style="6" customWidth="1"/>
    <col min="6" max="6" width="20.421875" style="6" customWidth="1"/>
    <col min="7" max="7" width="19.00390625" style="6" customWidth="1"/>
    <col min="8" max="8" width="32.28125" style="6" customWidth="1"/>
    <col min="9" max="9" width="19.421875" style="6" customWidth="1"/>
    <col min="10" max="10" width="31.140625" style="6" customWidth="1"/>
    <col min="11" max="16384" width="9.140625" style="6" customWidth="1"/>
  </cols>
  <sheetData>
    <row r="1" spans="2:9" ht="12.75">
      <c r="B1" s="13" t="s">
        <v>660</v>
      </c>
      <c r="I1" s="13"/>
    </row>
    <row r="2" spans="1:10" ht="52.5">
      <c r="A2" s="60" t="s">
        <v>3</v>
      </c>
      <c r="B2" s="61" t="s">
        <v>24</v>
      </c>
      <c r="C2" s="62" t="s">
        <v>25</v>
      </c>
      <c r="D2" s="62" t="s">
        <v>26</v>
      </c>
      <c r="E2" s="62" t="s">
        <v>15</v>
      </c>
      <c r="F2" s="62" t="s">
        <v>27</v>
      </c>
      <c r="G2" s="62" t="s">
        <v>28</v>
      </c>
      <c r="H2" s="62" t="s">
        <v>29</v>
      </c>
      <c r="I2" s="62" t="s">
        <v>30</v>
      </c>
      <c r="J2" s="62" t="s">
        <v>31</v>
      </c>
    </row>
    <row r="3" spans="1:10" ht="12.75">
      <c r="A3" s="365" t="s">
        <v>75</v>
      </c>
      <c r="B3" s="366"/>
      <c r="C3" s="366"/>
      <c r="D3" s="367"/>
      <c r="E3" s="66"/>
      <c r="F3" s="67"/>
      <c r="G3" s="67"/>
      <c r="H3" s="67"/>
      <c r="I3" s="67"/>
      <c r="J3" s="67"/>
    </row>
    <row r="4" spans="1:10" ht="42" customHeight="1">
      <c r="A4" s="89">
        <v>1</v>
      </c>
      <c r="B4" s="90" t="s">
        <v>348</v>
      </c>
      <c r="C4" s="113">
        <v>2085</v>
      </c>
      <c r="D4" s="92" t="s">
        <v>349</v>
      </c>
      <c r="E4" s="93">
        <v>2005</v>
      </c>
      <c r="F4" s="103" t="s">
        <v>350</v>
      </c>
      <c r="G4" s="95">
        <v>9000</v>
      </c>
      <c r="H4" s="103" t="s">
        <v>351</v>
      </c>
      <c r="I4" s="94" t="s">
        <v>83</v>
      </c>
      <c r="J4" s="96" t="s">
        <v>352</v>
      </c>
    </row>
    <row r="5" spans="1:10" ht="12.75">
      <c r="A5" s="368" t="s">
        <v>0</v>
      </c>
      <c r="B5" s="369"/>
      <c r="C5" s="369"/>
      <c r="D5" s="369"/>
      <c r="E5" s="369"/>
      <c r="F5" s="370"/>
      <c r="G5" s="104">
        <f>SUM(G4)</f>
        <v>9000</v>
      </c>
      <c r="H5" s="46"/>
      <c r="I5" s="46"/>
      <c r="J5" s="46"/>
    </row>
    <row r="6" spans="1:10" ht="12.75">
      <c r="A6" s="365" t="s">
        <v>429</v>
      </c>
      <c r="B6" s="366"/>
      <c r="C6" s="366"/>
      <c r="D6" s="367"/>
      <c r="E6" s="65"/>
      <c r="F6" s="65"/>
      <c r="G6" s="65"/>
      <c r="H6" s="65"/>
      <c r="I6" s="65"/>
      <c r="J6" s="65"/>
    </row>
    <row r="7" spans="1:10" s="115" customFormat="1" ht="28.5" customHeight="1">
      <c r="A7" s="114">
        <v>1</v>
      </c>
      <c r="B7" s="137" t="s">
        <v>464</v>
      </c>
      <c r="C7" s="139" t="s">
        <v>465</v>
      </c>
      <c r="D7" s="139" t="s">
        <v>466</v>
      </c>
      <c r="E7" s="140">
        <v>2014</v>
      </c>
      <c r="F7" s="138" t="s">
        <v>467</v>
      </c>
      <c r="G7" s="141">
        <v>5500</v>
      </c>
      <c r="H7" s="142" t="s">
        <v>468</v>
      </c>
      <c r="I7" s="142" t="s">
        <v>83</v>
      </c>
      <c r="J7" s="141" t="s">
        <v>452</v>
      </c>
    </row>
    <row r="8" spans="1:10" ht="12.75">
      <c r="A8" s="371" t="s">
        <v>0</v>
      </c>
      <c r="B8" s="372"/>
      <c r="C8" s="372"/>
      <c r="D8" s="372"/>
      <c r="E8" s="372"/>
      <c r="F8" s="373"/>
      <c r="G8" s="47">
        <f>SUM(G7)</f>
        <v>5500</v>
      </c>
      <c r="H8" s="47"/>
      <c r="I8" s="47"/>
      <c r="J8" s="47"/>
    </row>
    <row r="9" spans="1:10" ht="12.75">
      <c r="A9" s="365" t="s">
        <v>402</v>
      </c>
      <c r="B9" s="366"/>
      <c r="C9" s="366"/>
      <c r="D9" s="367"/>
      <c r="E9" s="65"/>
      <c r="F9" s="65"/>
      <c r="G9" s="65"/>
      <c r="H9" s="65"/>
      <c r="I9" s="65"/>
      <c r="J9" s="65"/>
    </row>
    <row r="10" spans="1:10" ht="30.75" customHeight="1">
      <c r="A10" s="89">
        <v>1</v>
      </c>
      <c r="B10" s="90" t="s">
        <v>119</v>
      </c>
      <c r="C10" s="91" t="s">
        <v>120</v>
      </c>
      <c r="D10" s="92" t="s">
        <v>121</v>
      </c>
      <c r="E10" s="93">
        <v>1998</v>
      </c>
      <c r="F10" s="94" t="s">
        <v>122</v>
      </c>
      <c r="G10" s="95">
        <v>12000</v>
      </c>
      <c r="H10" s="94" t="s">
        <v>123</v>
      </c>
      <c r="I10" s="94" t="s">
        <v>83</v>
      </c>
      <c r="J10" s="96" t="s">
        <v>124</v>
      </c>
    </row>
    <row r="11" spans="1:10" ht="12.75">
      <c r="A11" s="371" t="s">
        <v>0</v>
      </c>
      <c r="B11" s="372"/>
      <c r="C11" s="372"/>
      <c r="D11" s="372"/>
      <c r="E11" s="372"/>
      <c r="F11" s="373"/>
      <c r="G11" s="47">
        <f>SUM(G10)</f>
        <v>12000</v>
      </c>
      <c r="H11" s="47"/>
      <c r="I11" s="47"/>
      <c r="J11" s="47"/>
    </row>
    <row r="13" spans="6:7" ht="21.75" customHeight="1">
      <c r="F13" s="220" t="s">
        <v>379</v>
      </c>
      <c r="G13" s="221">
        <f>G11+G8+G5</f>
        <v>26500</v>
      </c>
    </row>
  </sheetData>
  <sheetProtection/>
  <mergeCells count="6">
    <mergeCell ref="A3:D3"/>
    <mergeCell ref="A5:F5"/>
    <mergeCell ref="A9:D9"/>
    <mergeCell ref="A11:F11"/>
    <mergeCell ref="A6:D6"/>
    <mergeCell ref="A8:F8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105" customWidth="1"/>
    <col min="2" max="2" width="53.28125" style="0" customWidth="1"/>
    <col min="3" max="3" width="41.140625" style="105" customWidth="1"/>
  </cols>
  <sheetData>
    <row r="1" spans="2:3" ht="15" customHeight="1">
      <c r="B1" s="13" t="s">
        <v>32</v>
      </c>
      <c r="C1" s="108"/>
    </row>
    <row r="2" ht="12.75">
      <c r="B2" s="13"/>
    </row>
    <row r="3" spans="1:3" ht="69" customHeight="1">
      <c r="A3" s="374" t="s">
        <v>80</v>
      </c>
      <c r="B3" s="374"/>
      <c r="C3" s="374"/>
    </row>
    <row r="4" spans="1:3" ht="9" customHeight="1">
      <c r="A4" s="106"/>
      <c r="B4" s="43"/>
      <c r="C4" s="106"/>
    </row>
    <row r="6" spans="1:3" ht="33" customHeight="1">
      <c r="A6" s="68" t="s">
        <v>13</v>
      </c>
      <c r="B6" s="68" t="s">
        <v>20</v>
      </c>
      <c r="C6" s="107" t="s">
        <v>21</v>
      </c>
    </row>
    <row r="7" spans="1:3" ht="17.25" customHeight="1">
      <c r="A7" s="375" t="s">
        <v>60</v>
      </c>
      <c r="B7" s="376"/>
      <c r="C7" s="377"/>
    </row>
    <row r="8" spans="1:3" ht="31.5" customHeight="1">
      <c r="A8" s="100">
        <v>1</v>
      </c>
      <c r="B8" s="135" t="s">
        <v>445</v>
      </c>
      <c r="C8" s="136" t="s">
        <v>131</v>
      </c>
    </row>
    <row r="9" spans="1:3" ht="37.5" customHeight="1">
      <c r="A9" s="100">
        <v>2</v>
      </c>
      <c r="B9" s="135" t="s">
        <v>446</v>
      </c>
      <c r="C9" s="136" t="s">
        <v>447</v>
      </c>
    </row>
    <row r="10" spans="1:3" ht="42.75" customHeight="1">
      <c r="A10" s="100">
        <v>3</v>
      </c>
      <c r="B10" s="135" t="s">
        <v>561</v>
      </c>
      <c r="C10" s="222" t="s">
        <v>654</v>
      </c>
    </row>
    <row r="11" spans="1:3" ht="17.25" customHeight="1">
      <c r="A11" s="378" t="s">
        <v>64</v>
      </c>
      <c r="B11" s="379"/>
      <c r="C11" s="380"/>
    </row>
    <row r="12" spans="1:3" ht="31.5" customHeight="1">
      <c r="A12" s="100">
        <v>1</v>
      </c>
      <c r="B12" s="135" t="s">
        <v>445</v>
      </c>
      <c r="C12" s="136" t="s">
        <v>131</v>
      </c>
    </row>
    <row r="13" spans="1:3" s="124" customFormat="1" ht="36.75" customHeight="1">
      <c r="A13" s="100" t="s">
        <v>128</v>
      </c>
      <c r="B13" s="126" t="s">
        <v>472</v>
      </c>
      <c r="C13" s="100" t="s">
        <v>408</v>
      </c>
    </row>
  </sheetData>
  <sheetProtection/>
  <mergeCells count="3">
    <mergeCell ref="A3:C3"/>
    <mergeCell ref="A7:C7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4">
      <selection activeCell="I8" sqref="I8"/>
    </sheetView>
  </sheetViews>
  <sheetFormatPr defaultColWidth="9.140625" defaultRowHeight="12.75"/>
  <cols>
    <col min="3" max="3" width="21.00390625" style="0" customWidth="1"/>
    <col min="4" max="4" width="100.28125" style="0" customWidth="1"/>
    <col min="8" max="8" width="11.8515625" style="0" bestFit="1" customWidth="1"/>
  </cols>
  <sheetData>
    <row r="1" spans="1:4" ht="12.75">
      <c r="A1" s="286" t="s">
        <v>661</v>
      </c>
      <c r="B1" s="287"/>
      <c r="C1" s="288"/>
      <c r="D1" s="289"/>
    </row>
    <row r="3" spans="1:4" ht="12.75">
      <c r="A3" s="381" t="s">
        <v>605</v>
      </c>
      <c r="B3" s="381"/>
      <c r="C3" s="381"/>
      <c r="D3" s="381"/>
    </row>
    <row r="4" spans="1:7" ht="46.5" customHeight="1">
      <c r="A4" s="285" t="s">
        <v>606</v>
      </c>
      <c r="B4" s="285" t="s">
        <v>607</v>
      </c>
      <c r="C4" s="284" t="s">
        <v>608</v>
      </c>
      <c r="D4" s="285" t="s">
        <v>609</v>
      </c>
      <c r="G4" s="290"/>
    </row>
    <row r="5" spans="1:4" ht="53.25" customHeight="1">
      <c r="A5" s="291">
        <v>2018</v>
      </c>
      <c r="B5" s="2">
        <v>2</v>
      </c>
      <c r="C5" s="292">
        <v>1400</v>
      </c>
      <c r="D5" s="1" t="s">
        <v>673</v>
      </c>
    </row>
    <row r="6" spans="1:4" ht="96" customHeight="1">
      <c r="A6" s="291">
        <v>2019</v>
      </c>
      <c r="B6" s="2">
        <v>9</v>
      </c>
      <c r="C6" s="292">
        <f>14883+107943.2+3388.87+480+764.28+2052.86+800+3359+800</f>
        <v>134471.21</v>
      </c>
      <c r="D6" s="1" t="s">
        <v>672</v>
      </c>
    </row>
    <row r="7" spans="1:8" ht="66.75" customHeight="1">
      <c r="A7" s="291">
        <v>2020</v>
      </c>
      <c r="B7" s="2">
        <v>7</v>
      </c>
      <c r="C7" s="292">
        <f>5817+1142+1399+488.88+8799.84+2829+728</f>
        <v>21203.72</v>
      </c>
      <c r="D7" s="1" t="s">
        <v>671</v>
      </c>
      <c r="H7" s="33"/>
    </row>
    <row r="8" spans="1:8" ht="57" customHeight="1">
      <c r="A8" s="291">
        <v>2021</v>
      </c>
      <c r="B8" s="2">
        <v>5</v>
      </c>
      <c r="C8" s="292">
        <f>600+500+3000+1803+7594.38</f>
        <v>13497.380000000001</v>
      </c>
      <c r="D8" s="1" t="s">
        <v>663</v>
      </c>
      <c r="H8" s="33"/>
    </row>
    <row r="9" spans="1:4" ht="66" customHeight="1">
      <c r="A9" s="291">
        <v>2022</v>
      </c>
      <c r="B9" s="2">
        <v>5</v>
      </c>
      <c r="C9" s="292">
        <f>600+200+900+2096+4284</f>
        <v>8080</v>
      </c>
      <c r="D9" s="1" t="s">
        <v>664</v>
      </c>
    </row>
    <row r="10" spans="1:4" ht="24" customHeight="1">
      <c r="A10" s="283"/>
      <c r="B10" s="282"/>
      <c r="C10" s="280"/>
      <c r="D10" s="281"/>
    </row>
    <row r="11" spans="1:7" ht="12.75">
      <c r="A11" s="293" t="s">
        <v>674</v>
      </c>
      <c r="B11" s="293"/>
      <c r="C11" s="293"/>
      <c r="D11" s="293"/>
      <c r="E11" s="287"/>
      <c r="F11" s="287"/>
      <c r="G11" s="287"/>
    </row>
    <row r="12" spans="1:4" ht="12.75">
      <c r="A12" s="151"/>
      <c r="B12" s="151"/>
      <c r="C12" s="151"/>
      <c r="D12" s="151"/>
    </row>
    <row r="13" spans="1:4" ht="12.75">
      <c r="A13" s="151"/>
      <c r="B13" s="151"/>
      <c r="C13" s="151"/>
      <c r="D13" s="151"/>
    </row>
    <row r="14" ht="12.75">
      <c r="C14" s="33"/>
    </row>
    <row r="15" ht="12.75">
      <c r="C15" s="33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2019-05-08T07:46:24Z</cp:lastPrinted>
  <dcterms:created xsi:type="dcterms:W3CDTF">2004-04-21T13:58:08Z</dcterms:created>
  <dcterms:modified xsi:type="dcterms:W3CDTF">2022-09-08T09:25:36Z</dcterms:modified>
  <cp:category/>
  <cp:version/>
  <cp:contentType/>
  <cp:contentStatus/>
</cp:coreProperties>
</file>