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OSTĘPOWANIA 2022\Zp45 Odpady SOS - powtórka\"/>
    </mc:Choice>
  </mc:AlternateContent>
  <xr:revisionPtr revIDLastSave="0" documentId="13_ncr:1_{F4B216AC-847B-4B33-9D10-87AAF2FF8762}" xr6:coauthVersionLast="36" xr6:coauthVersionMax="36" xr10:uidLastSave="{00000000-0000-0000-0000-000000000000}"/>
  <bookViews>
    <workbookView xWindow="480" yWindow="450" windowWidth="27780" windowHeight="12360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J66" i="1" l="1"/>
  <c r="J64" i="1"/>
  <c r="J62" i="1"/>
  <c r="J59" i="1"/>
  <c r="J60" i="1"/>
  <c r="J49" i="1"/>
  <c r="J44" i="1"/>
  <c r="J45" i="1"/>
  <c r="J46" i="1"/>
  <c r="J47" i="1"/>
  <c r="H41" i="1"/>
  <c r="J41" i="1"/>
  <c r="H37" i="1"/>
  <c r="H38" i="1"/>
  <c r="J38" i="1" s="1"/>
  <c r="J37" i="1"/>
  <c r="H32" i="1"/>
  <c r="J32" i="1" s="1"/>
  <c r="H31" i="1"/>
  <c r="J31" i="1"/>
  <c r="J29" i="1"/>
  <c r="J23" i="1"/>
  <c r="J24" i="1"/>
  <c r="J25" i="1"/>
  <c r="J26" i="1"/>
  <c r="J19" i="1"/>
  <c r="J20" i="1"/>
  <c r="J9" i="1"/>
  <c r="J10" i="1"/>
  <c r="J12" i="1"/>
  <c r="J13" i="1"/>
  <c r="J14" i="1"/>
  <c r="J15" i="1"/>
  <c r="J16" i="1"/>
  <c r="H69" i="1" l="1"/>
  <c r="J69" i="1" s="1"/>
  <c r="H68" i="1"/>
  <c r="J68" i="1" s="1"/>
  <c r="H71" i="1" l="1"/>
  <c r="J71" i="1" s="1"/>
  <c r="J72" i="1" s="1"/>
  <c r="J73" i="1" s="1"/>
  <c r="H66" i="1"/>
  <c r="H63" i="1"/>
  <c r="J63" i="1" s="1"/>
  <c r="H64" i="1"/>
  <c r="H62" i="1"/>
  <c r="H60" i="1"/>
  <c r="H59" i="1"/>
  <c r="H58" i="1"/>
  <c r="J58" i="1" s="1"/>
  <c r="H56" i="1"/>
  <c r="J56" i="1" s="1"/>
  <c r="H52" i="1"/>
  <c r="J52" i="1" s="1"/>
  <c r="J53" i="1" s="1"/>
  <c r="H50" i="1"/>
  <c r="J50" i="1" s="1"/>
  <c r="H49" i="1"/>
  <c r="H44" i="1"/>
  <c r="H45" i="1"/>
  <c r="H46" i="1"/>
  <c r="H47" i="1"/>
  <c r="H43" i="1"/>
  <c r="J43" i="1" s="1"/>
  <c r="H40" i="1"/>
  <c r="J40" i="1" s="1"/>
  <c r="H36" i="1"/>
  <c r="J36" i="1" s="1"/>
  <c r="H29" i="1"/>
  <c r="H28" i="1"/>
  <c r="J28" i="1" s="1"/>
  <c r="J33" i="1" s="1"/>
  <c r="H23" i="1"/>
  <c r="H24" i="1"/>
  <c r="H25" i="1"/>
  <c r="H26" i="1"/>
  <c r="H22" i="1"/>
  <c r="J22" i="1" s="1"/>
  <c r="H19" i="1"/>
  <c r="H20" i="1"/>
  <c r="H18" i="1"/>
  <c r="J18" i="1" s="1"/>
  <c r="H8" i="1"/>
  <c r="J8" i="1" s="1"/>
  <c r="H9" i="1"/>
  <c r="H10" i="1"/>
  <c r="H11" i="1"/>
  <c r="J11" i="1" s="1"/>
  <c r="H12" i="1"/>
  <c r="H13" i="1"/>
  <c r="H14" i="1"/>
  <c r="H15" i="1"/>
  <c r="H16" i="1"/>
  <c r="H7" i="1"/>
  <c r="J7" i="1" s="1"/>
</calcChain>
</file>

<file path=xl/sharedStrings.xml><?xml version="1.0" encoding="utf-8"?>
<sst xmlns="http://schemas.openxmlformats.org/spreadsheetml/2006/main" count="219" uniqueCount="117">
  <si>
    <t>Lp.</t>
  </si>
  <si>
    <t>Kod odpadu</t>
  </si>
  <si>
    <t>Nazwa odpadu</t>
  </si>
  <si>
    <t>Ilość</t>
  </si>
  <si>
    <t>Jednostka miary</t>
  </si>
  <si>
    <t>kg</t>
  </si>
  <si>
    <t>SUMA</t>
  </si>
  <si>
    <t>15 02 03</t>
  </si>
  <si>
    <t>NOWA DĘBA ul. Anieli Krzywoń</t>
  </si>
  <si>
    <t>Podatek VAT</t>
  </si>
  <si>
    <t>Uwagi</t>
  </si>
  <si>
    <t>KIELCE ul. Wojska Polskiego 300</t>
  </si>
  <si>
    <t>16 02 16</t>
  </si>
  <si>
    <t>Infrastruktura</t>
  </si>
  <si>
    <t>17 02 01</t>
  </si>
  <si>
    <t>16 06 05</t>
  </si>
  <si>
    <t>Inne baterie i akumulatory</t>
  </si>
  <si>
    <t>15 01 10*</t>
  </si>
  <si>
    <t>Opakowania zawierające pozostałości substancji niebezpiecznych lub nimi zanieczyszczone</t>
  </si>
  <si>
    <t>15 02 02*</t>
  </si>
  <si>
    <t>17 01 03</t>
  </si>
  <si>
    <t>16 02 13*</t>
  </si>
  <si>
    <t>Zużyte urządzenia zawierające niebezpieczne elementy inne niż wymienione w 16 02 09 do 16 02 12</t>
  </si>
  <si>
    <t>17 02 03</t>
  </si>
  <si>
    <t>Tworzywa sztuczne</t>
  </si>
  <si>
    <t>16 01 07*</t>
  </si>
  <si>
    <t>Filtry olejowe</t>
  </si>
  <si>
    <t>15 01 03</t>
  </si>
  <si>
    <t>świetlówki</t>
  </si>
  <si>
    <t>17 06 04</t>
  </si>
  <si>
    <t>17 02 04*</t>
  </si>
  <si>
    <t>17  04 09*</t>
  </si>
  <si>
    <t xml:space="preserve">Sorbenty materiały filtracyjne, tkaniny do wycierania i ubrania ochronne inne niż wymienione w 15 02 02 (odpady tekstylne) </t>
  </si>
  <si>
    <t>Materiały izolacyjne inne niż wymienione w 17 06 01 i 17 06 03</t>
  </si>
  <si>
    <t>Odpady materiałów ceramicznych</t>
  </si>
  <si>
    <t>Odpady drewna, szkła i tworzyw sztucznych zawierające lub zanieczyszczone substancjami niebezpiecznymi (podkłady kolejowe)</t>
  </si>
  <si>
    <t>Odpady metali zanieczyszczone substancjami niebezpiecznymi</t>
  </si>
  <si>
    <t xml:space="preserve">Drewno </t>
  </si>
  <si>
    <t xml:space="preserve">oparcia krzeseł </t>
  </si>
  <si>
    <t>wełna</t>
  </si>
  <si>
    <t xml:space="preserve">transformatory </t>
  </si>
  <si>
    <t xml:space="preserve">elementy z krzeseł, krzesła obrotowe </t>
  </si>
  <si>
    <t xml:space="preserve">tapczany, płyty meblowe </t>
  </si>
  <si>
    <t xml:space="preserve">filtry paliwowe z piecyków </t>
  </si>
  <si>
    <t>kondensatory</t>
  </si>
  <si>
    <t>puszki po farbach</t>
  </si>
  <si>
    <t>Służba czołgowo-samochodowa</t>
  </si>
  <si>
    <t xml:space="preserve">Filtry olejowe </t>
  </si>
  <si>
    <t>16 01 99</t>
  </si>
  <si>
    <t xml:space="preserve">Inne nie wymienione odpady </t>
  </si>
  <si>
    <t xml:space="preserve">Opakowania z drewna </t>
  </si>
  <si>
    <t>Sekcja wychowawcza</t>
  </si>
  <si>
    <t xml:space="preserve">19 12 01 </t>
  </si>
  <si>
    <t xml:space="preserve">Papier i tektura </t>
  </si>
  <si>
    <t xml:space="preserve">Tworzywa sztuczne </t>
  </si>
  <si>
    <t>15 01 07</t>
  </si>
  <si>
    <t xml:space="preserve">Opakowania ze szkła </t>
  </si>
  <si>
    <t>Sorbenty materiały filtracyjne, tkaniny do wycierania i ubrania ochronne inne niż wymienione w 15 02 02</t>
  </si>
  <si>
    <t>Służba sprzętu łaczności i informatyki</t>
  </si>
  <si>
    <t>Elementy usunięte z  zużytych urządzeń inne niż wymienione w 16 02 15</t>
  </si>
  <si>
    <t>zużyte myszki, klawiatury, drukarki, komputery, monitory  </t>
  </si>
  <si>
    <t xml:space="preserve">zużyte baterie </t>
  </si>
  <si>
    <t xml:space="preserve">książki, papierowe elementy od antyram </t>
  </si>
  <si>
    <t xml:space="preserve">sztuczne choinki, stroiki, kwiatki sztuczne </t>
  </si>
  <si>
    <t xml:space="preserve">ramki od obrazów </t>
  </si>
  <si>
    <t xml:space="preserve">szyba od obrazów </t>
  </si>
  <si>
    <t xml:space="preserve">flagi, poszycia </t>
  </si>
  <si>
    <t xml:space="preserve">filtry kabinowe, filtry powietrza </t>
  </si>
  <si>
    <t xml:space="preserve">półki od reagłów magazynowych, podstawka pod podnośnik </t>
  </si>
  <si>
    <t>klosze z lamp, dozowniki z mydła, rolety z okna</t>
  </si>
  <si>
    <t xml:space="preserve">zużyte pędzle do malowania </t>
  </si>
  <si>
    <t xml:space="preserve">świetlówki, żarówki </t>
  </si>
  <si>
    <t xml:space="preserve">Służba mundurowa </t>
  </si>
  <si>
    <t>Sorbenty materiały filtracyjne, tkaniny do wycierania i ubrania ochronne inne niż wymienione w 15 02 02 (odpady brezentowe)</t>
  </si>
  <si>
    <t xml:space="preserve">worki na pościel, zasobniki, torba na wyposażenie, </t>
  </si>
  <si>
    <t>Sorbenty materiały filtracyjne, tkaniny do wycierania i ubrania ochronne inne niż wymienione w 15 02 02 (odpady tekstylne)</t>
  </si>
  <si>
    <t xml:space="preserve">odzież, mokietera </t>
  </si>
  <si>
    <t>Sorbenty materiały filtracyjne, tkaniny do wycierania i ubrania ochronne inne niż wymienione w 15 02 02 (odpady gumowe)</t>
  </si>
  <si>
    <t xml:space="preserve">rękawice, karimata, kurtka przeciwdeszczowa </t>
  </si>
  <si>
    <t>Sorbenty materiały filtracyjne, tkaniny do wycierania i ubrania ochronne inne niż wymienione w 15 02 02 (odpady skórzane)</t>
  </si>
  <si>
    <t xml:space="preserve">trzewiki zimowe, letnie, neseser </t>
  </si>
  <si>
    <t xml:space="preserve">okulary ochronne </t>
  </si>
  <si>
    <t>Inne niewymienione odpady</t>
  </si>
  <si>
    <t>10 ŚBOT</t>
  </si>
  <si>
    <t xml:space="preserve">świetlówki </t>
  </si>
  <si>
    <t>zużyte filtry olejowe</t>
  </si>
  <si>
    <t>Opakowania zawierające pozostałości substancji niebezpiecznych lub nimi zanieczyszczone (np. środkami ochrony roślin I i II klasy toksyczności - bardzo toksyczne i toksyczne)</t>
  </si>
  <si>
    <t xml:space="preserve">plastikowe opakowania po rozpuszczalnikach </t>
  </si>
  <si>
    <t>17 04 09*</t>
  </si>
  <si>
    <t xml:space="preserve">puszka po farbach i smarach </t>
  </si>
  <si>
    <t xml:space="preserve">Służba żywnościowa </t>
  </si>
  <si>
    <t>Sorbenty, materiały filtracyjne, tkaniny do wycierania (np. szmaty, ścierki) i ubrania ochronne inne niż wymienione w 15 02 02 (odpady tekstylne)</t>
  </si>
  <si>
    <t>03 03 80</t>
  </si>
  <si>
    <t xml:space="preserve">Odpady z sortowania papieru i tektury przeznaczone do recyklingu </t>
  </si>
  <si>
    <t xml:space="preserve">mapy </t>
  </si>
  <si>
    <t>3 Brt</t>
  </si>
  <si>
    <t>SANDOMIERZ, ul. A. Mickiewicza 38</t>
  </si>
  <si>
    <t>filtry powietrza, oleju, paliwa</t>
  </si>
  <si>
    <t xml:space="preserve">paski gumowe, uszczelki, dywaniki </t>
  </si>
  <si>
    <t>Cena jednostkowa netto za 1 kg odpadu  w zł</t>
  </si>
  <si>
    <t>MPS</t>
  </si>
  <si>
    <t xml:space="preserve">deski do krojenia, pojemniki </t>
  </si>
  <si>
    <t>rękawice</t>
  </si>
  <si>
    <t>deski do krojenia</t>
  </si>
  <si>
    <t xml:space="preserve">zużyte czyściwo </t>
  </si>
  <si>
    <r>
      <t>zuż</t>
    </r>
    <r>
      <rPr>
        <sz val="10"/>
        <color theme="1"/>
        <rFont val="Arial"/>
        <family val="2"/>
        <charset val="238"/>
      </rPr>
      <t xml:space="preserve">yte baterie </t>
    </r>
  </si>
  <si>
    <t xml:space="preserve">opakowania po płynach </t>
  </si>
  <si>
    <t>Sorbenty materiały filtracyjne, tkaniny do wycierania i ubrania ochronne zanieczyszczone substancjami niebezpiecznymi - zużyte czyściwo</t>
  </si>
  <si>
    <t xml:space="preserve">Sorbenty materiały filtracyjne, tkaniny do wycierania i ubrania ochronne zanieczyszczone substancjami niebezpiecznymi - zużyty sorbent </t>
  </si>
  <si>
    <t>zużyte czyściwo</t>
  </si>
  <si>
    <t xml:space="preserve">zużyty sorbent </t>
  </si>
  <si>
    <t xml:space="preserve">pokrowce, etiu </t>
  </si>
  <si>
    <t xml:space="preserve">płyty wiórowe, elementy od stojaków od broni </t>
  </si>
  <si>
    <t>Wartość brutto za całość           (kol.7  x kol. 8)</t>
  </si>
  <si>
    <t>Wartość netto za całość w zł                                         (kol. 4  x kol. 6)</t>
  </si>
  <si>
    <t xml:space="preserve">FORMULARZ SZCZEGÓŁOWEJ WYCENY 
W niniejszym formularzu szczegółowej wyceny zostały wprowadzone formuły. Wykonawca zobligowany jest jedynie do uzupełnienia kolumny "6" oraz określenia stawki podatku VAT poprzez wpisanie 5%, 8% lub 23%. Wprowadzenie przez Zamawiajacego formuł nie zwalnia Wykonawcy z obowiązku sprawdzenia prawidłowości dokonanych wyliczeń po wprowadzeniu odpowiednich wartości. </t>
  </si>
  <si>
    <t>dokument należy podpisać kwalifikowanym podpisem elektronicznym lub elektronicznym podpisem zaufanym lub elektronicznym podpisem osobistym przez osobę lub osoby umocowane do złożenia podpisu w imieniu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</si>
</sst>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0"/>
    <numFmt numFmtId="165" formatCode="#,##0.000"/>
    <numFmt numFmtId="166" formatCode="0.0000"/>
  </numFmts>
  <fonts count="11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4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/>
    <xf numFmtId="4" fontId="0" fillId="0" borderId="0" xfId="0" applyNumberFormat="1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/>
    <xf numFmtId="4" fontId="0" fillId="3" borderId="0" xfId="0" applyNumberFormat="1" applyFill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3" borderId="0" xfId="0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165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/>
    </xf>
    <xf numFmtId="2" fontId="7" fillId="3" borderId="1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4" fontId="8" fillId="7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2" fontId="8" fillId="0" borderId="6" xfId="0" applyNumberFormat="1" applyFont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 wrapText="1"/>
    </xf>
    <xf numFmtId="4" fontId="8" fillId="3" borderId="6" xfId="1" applyNumberFormat="1" applyFont="1" applyFill="1" applyBorder="1" applyAlignment="1">
      <alignment horizontal="center" vertical="center"/>
    </xf>
    <xf numFmtId="4" fontId="8" fillId="3" borderId="6" xfId="1" applyNumberFormat="1" applyFont="1" applyFill="1" applyBorder="1" applyAlignment="1">
      <alignment horizontal="center" vertical="center" wrapText="1"/>
    </xf>
    <xf numFmtId="166" fontId="8" fillId="3" borderId="1" xfId="0" applyNumberFormat="1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vertical="center"/>
    </xf>
    <xf numFmtId="0" fontId="9" fillId="3" borderId="0" xfId="0" applyFont="1" applyFill="1" applyAlignment="1"/>
    <xf numFmtId="0" fontId="9" fillId="0" borderId="0" xfId="0" applyFont="1" applyAlignment="1">
      <alignment horizontal="center"/>
    </xf>
    <xf numFmtId="4" fontId="8" fillId="3" borderId="6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10" fillId="3" borderId="1" xfId="1" applyNumberFormat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3" fontId="10" fillId="3" borderId="1" xfId="1" applyNumberFormat="1" applyFont="1" applyFill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3" borderId="7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/>
    </xf>
    <xf numFmtId="0" fontId="0" fillId="0" borderId="0" xfId="0" applyAlignment="1"/>
    <xf numFmtId="10" fontId="8" fillId="3" borderId="6" xfId="0" applyNumberFormat="1" applyFont="1" applyFill="1" applyBorder="1" applyAlignment="1">
      <alignment horizontal="center" vertical="center"/>
    </xf>
    <xf numFmtId="10" fontId="8" fillId="3" borderId="1" xfId="0" applyNumberFormat="1" applyFont="1" applyFill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4" fontId="10" fillId="3" borderId="0" xfId="0" applyNumberFormat="1" applyFont="1" applyFill="1" applyAlignment="1">
      <alignment horizontal="center" vertical="center"/>
    </xf>
    <xf numFmtId="9" fontId="8" fillId="3" borderId="1" xfId="2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6" fillId="3" borderId="1" xfId="0" applyFont="1" applyFill="1" applyBorder="1" applyAlignment="1"/>
    <xf numFmtId="0" fontId="0" fillId="0" borderId="1" xfId="0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right" vertical="center"/>
    </xf>
    <xf numFmtId="0" fontId="10" fillId="3" borderId="4" xfId="0" applyFont="1" applyFill="1" applyBorder="1" applyAlignment="1">
      <alignment horizontal="right" vertical="center"/>
    </xf>
    <xf numFmtId="0" fontId="10" fillId="3" borderId="5" xfId="0" applyFont="1" applyFill="1" applyBorder="1" applyAlignment="1">
      <alignment horizontal="right" vertical="center"/>
    </xf>
    <xf numFmtId="0" fontId="10" fillId="6" borderId="2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right" vertical="center"/>
    </xf>
    <xf numFmtId="0" fontId="10" fillId="3" borderId="3" xfId="0" applyFont="1" applyFill="1" applyBorder="1" applyAlignment="1">
      <alignment horizontal="right" vertical="center"/>
    </xf>
    <xf numFmtId="0" fontId="10" fillId="3" borderId="9" xfId="0" applyFont="1" applyFill="1" applyBorder="1" applyAlignment="1">
      <alignment horizontal="right" vertical="center"/>
    </xf>
    <xf numFmtId="0" fontId="3" fillId="8" borderId="1" xfId="0" applyFont="1" applyFill="1" applyBorder="1" applyAlignment="1">
      <alignment horizontal="center" vertical="center" wrapText="1"/>
    </xf>
  </cellXfs>
  <cellStyles count="3">
    <cellStyle name="40% — akcent 4" xfId="1" builtinId="43"/>
    <cellStyle name="Normalny" xfId="0" builtinId="0"/>
    <cellStyle name="Procentowy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6"/>
  <sheetViews>
    <sheetView tabSelected="1" view="pageLayout" zoomScaleNormal="100" workbookViewId="0">
      <selection activeCell="H71" sqref="H71"/>
    </sheetView>
  </sheetViews>
  <sheetFormatPr defaultRowHeight="14.25"/>
  <cols>
    <col min="2" max="2" width="6.625" style="57" customWidth="1"/>
    <col min="3" max="3" width="11.625" style="1" customWidth="1"/>
    <col min="4" max="4" width="50.625" customWidth="1"/>
    <col min="5" max="5" width="11.5" style="5" customWidth="1"/>
    <col min="6" max="6" width="10.25" style="1" customWidth="1"/>
    <col min="7" max="7" width="12.625" style="1" customWidth="1"/>
    <col min="8" max="8" width="15.125" style="1" customWidth="1"/>
    <col min="9" max="9" width="15.25" customWidth="1"/>
    <col min="10" max="10" width="14.375" customWidth="1"/>
    <col min="11" max="11" width="21.125" style="7" customWidth="1"/>
  </cols>
  <sheetData>
    <row r="1" spans="1:13" s="2" customFormat="1" ht="90" customHeight="1">
      <c r="A1" s="99" t="s">
        <v>115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s="2" customFormat="1" ht="60" customHeight="1">
      <c r="B3" s="53" t="s">
        <v>0</v>
      </c>
      <c r="C3" s="53" t="s">
        <v>1</v>
      </c>
      <c r="D3" s="53" t="s">
        <v>2</v>
      </c>
      <c r="E3" s="63" t="s">
        <v>3</v>
      </c>
      <c r="F3" s="64" t="s">
        <v>4</v>
      </c>
      <c r="G3" s="64" t="s">
        <v>99</v>
      </c>
      <c r="H3" s="64" t="s">
        <v>114</v>
      </c>
      <c r="I3" s="65" t="s">
        <v>9</v>
      </c>
      <c r="J3" s="66" t="s">
        <v>113</v>
      </c>
      <c r="K3" s="65" t="s">
        <v>10</v>
      </c>
    </row>
    <row r="4" spans="1:13" s="3" customFormat="1" ht="23.25" customHeight="1">
      <c r="B4" s="53">
        <v>1</v>
      </c>
      <c r="C4" s="53">
        <v>2</v>
      </c>
      <c r="D4" s="53">
        <v>3</v>
      </c>
      <c r="E4" s="67">
        <v>4</v>
      </c>
      <c r="F4" s="64">
        <v>5</v>
      </c>
      <c r="G4" s="64">
        <v>6</v>
      </c>
      <c r="H4" s="64">
        <v>7</v>
      </c>
      <c r="I4" s="65">
        <v>8</v>
      </c>
      <c r="J4" s="53">
        <v>9</v>
      </c>
      <c r="K4" s="53">
        <v>10</v>
      </c>
    </row>
    <row r="5" spans="1:13" s="2" customFormat="1" ht="21.75" customHeight="1">
      <c r="B5" s="81" t="s">
        <v>8</v>
      </c>
      <c r="C5" s="82"/>
      <c r="D5" s="82"/>
      <c r="E5" s="82"/>
      <c r="F5" s="82"/>
      <c r="G5" s="82"/>
      <c r="H5" s="82"/>
      <c r="I5" s="82"/>
      <c r="J5" s="82"/>
      <c r="K5" s="83"/>
    </row>
    <row r="6" spans="1:13" s="2" customFormat="1" ht="21.75" customHeight="1">
      <c r="B6" s="93" t="s">
        <v>13</v>
      </c>
      <c r="C6" s="94"/>
      <c r="D6" s="94"/>
      <c r="E6" s="94"/>
      <c r="F6" s="94"/>
      <c r="G6" s="94"/>
      <c r="H6" s="94"/>
      <c r="I6" s="94"/>
      <c r="J6" s="94"/>
      <c r="K6" s="95"/>
    </row>
    <row r="7" spans="1:13" s="3" customFormat="1" ht="33" customHeight="1">
      <c r="B7" s="54">
        <v>1</v>
      </c>
      <c r="C7" s="39" t="s">
        <v>21</v>
      </c>
      <c r="D7" s="16" t="s">
        <v>22</v>
      </c>
      <c r="E7" s="49">
        <v>61.48</v>
      </c>
      <c r="F7" s="19" t="s">
        <v>5</v>
      </c>
      <c r="G7" s="50">
        <v>0</v>
      </c>
      <c r="H7" s="49">
        <f>SUM(E7*G7)</f>
        <v>0</v>
      </c>
      <c r="I7" s="72"/>
      <c r="J7" s="58">
        <f>H7*(1+I7)</f>
        <v>0</v>
      </c>
      <c r="K7" s="20" t="s">
        <v>28</v>
      </c>
    </row>
    <row r="8" spans="1:13" s="3" customFormat="1" ht="33" customHeight="1">
      <c r="B8" s="44">
        <v>2</v>
      </c>
      <c r="C8" s="39" t="s">
        <v>7</v>
      </c>
      <c r="D8" s="16" t="s">
        <v>32</v>
      </c>
      <c r="E8" s="49">
        <v>350</v>
      </c>
      <c r="F8" s="19" t="s">
        <v>5</v>
      </c>
      <c r="G8" s="50">
        <v>0</v>
      </c>
      <c r="H8" s="49">
        <f t="shared" ref="H8:H16" si="0">SUM(E8*G8)</f>
        <v>0</v>
      </c>
      <c r="I8" s="72"/>
      <c r="J8" s="58">
        <f t="shared" ref="J8:J16" si="1">H8*(1+I8)</f>
        <v>0</v>
      </c>
      <c r="K8" s="20" t="s">
        <v>38</v>
      </c>
    </row>
    <row r="9" spans="1:13" s="3" customFormat="1" ht="33" customHeight="1">
      <c r="B9" s="54">
        <v>3</v>
      </c>
      <c r="C9" s="27" t="s">
        <v>29</v>
      </c>
      <c r="D9" s="17" t="s">
        <v>33</v>
      </c>
      <c r="E9" s="43">
        <v>296</v>
      </c>
      <c r="F9" s="19" t="s">
        <v>5</v>
      </c>
      <c r="G9" s="50">
        <v>0</v>
      </c>
      <c r="H9" s="49">
        <f t="shared" si="0"/>
        <v>0</v>
      </c>
      <c r="I9" s="72"/>
      <c r="J9" s="58">
        <f t="shared" si="1"/>
        <v>0</v>
      </c>
      <c r="K9" s="20" t="s">
        <v>39</v>
      </c>
    </row>
    <row r="10" spans="1:13" s="3" customFormat="1" ht="33" customHeight="1">
      <c r="B10" s="44">
        <v>4</v>
      </c>
      <c r="C10" s="19" t="s">
        <v>20</v>
      </c>
      <c r="D10" s="17" t="s">
        <v>34</v>
      </c>
      <c r="E10" s="28">
        <v>12.05</v>
      </c>
      <c r="F10" s="19" t="s">
        <v>5</v>
      </c>
      <c r="G10" s="50">
        <v>0</v>
      </c>
      <c r="H10" s="49">
        <f t="shared" si="0"/>
        <v>0</v>
      </c>
      <c r="I10" s="72"/>
      <c r="J10" s="58">
        <f t="shared" si="1"/>
        <v>0</v>
      </c>
      <c r="K10" s="20" t="s">
        <v>40</v>
      </c>
    </row>
    <row r="11" spans="1:13" s="3" customFormat="1" ht="33" customHeight="1">
      <c r="B11" s="54">
        <v>5</v>
      </c>
      <c r="C11" s="19" t="s">
        <v>23</v>
      </c>
      <c r="D11" s="16" t="s">
        <v>24</v>
      </c>
      <c r="E11" s="28">
        <v>1161.51</v>
      </c>
      <c r="F11" s="19" t="s">
        <v>5</v>
      </c>
      <c r="G11" s="50">
        <v>0</v>
      </c>
      <c r="H11" s="49">
        <f t="shared" si="0"/>
        <v>0</v>
      </c>
      <c r="I11" s="72"/>
      <c r="J11" s="58">
        <f t="shared" si="1"/>
        <v>0</v>
      </c>
      <c r="K11" s="22" t="s">
        <v>41</v>
      </c>
    </row>
    <row r="12" spans="1:13" s="3" customFormat="1" ht="42" customHeight="1">
      <c r="B12" s="44">
        <v>6</v>
      </c>
      <c r="C12" s="19" t="s">
        <v>30</v>
      </c>
      <c r="D12" s="16" t="s">
        <v>35</v>
      </c>
      <c r="E12" s="28">
        <v>2900</v>
      </c>
      <c r="F12" s="19" t="s">
        <v>5</v>
      </c>
      <c r="G12" s="50">
        <v>0</v>
      </c>
      <c r="H12" s="49">
        <f t="shared" si="0"/>
        <v>0</v>
      </c>
      <c r="I12" s="72"/>
      <c r="J12" s="58">
        <f t="shared" si="1"/>
        <v>0</v>
      </c>
      <c r="K12" s="20" t="s">
        <v>42</v>
      </c>
    </row>
    <row r="13" spans="1:13" s="3" customFormat="1" ht="33" customHeight="1">
      <c r="B13" s="54">
        <v>7</v>
      </c>
      <c r="C13" s="19" t="s">
        <v>25</v>
      </c>
      <c r="D13" s="16" t="s">
        <v>26</v>
      </c>
      <c r="E13" s="51">
        <v>0.998</v>
      </c>
      <c r="F13" s="19" t="s">
        <v>5</v>
      </c>
      <c r="G13" s="50">
        <v>0</v>
      </c>
      <c r="H13" s="49">
        <f t="shared" si="0"/>
        <v>0</v>
      </c>
      <c r="I13" s="72"/>
      <c r="J13" s="58">
        <f t="shared" si="1"/>
        <v>0</v>
      </c>
      <c r="K13" s="22" t="s">
        <v>43</v>
      </c>
    </row>
    <row r="14" spans="1:13" s="3" customFormat="1" ht="33" customHeight="1">
      <c r="B14" s="44">
        <v>8</v>
      </c>
      <c r="C14" s="19" t="s">
        <v>31</v>
      </c>
      <c r="D14" s="16" t="s">
        <v>36</v>
      </c>
      <c r="E14" s="32">
        <v>8.31</v>
      </c>
      <c r="F14" s="19" t="s">
        <v>5</v>
      </c>
      <c r="G14" s="50">
        <v>0</v>
      </c>
      <c r="H14" s="49">
        <f t="shared" si="0"/>
        <v>0</v>
      </c>
      <c r="I14" s="72"/>
      <c r="J14" s="58">
        <f t="shared" si="1"/>
        <v>0</v>
      </c>
      <c r="K14" s="21" t="s">
        <v>44</v>
      </c>
    </row>
    <row r="15" spans="1:13" s="3" customFormat="1" ht="33" customHeight="1">
      <c r="B15" s="54">
        <v>9</v>
      </c>
      <c r="C15" s="27" t="s">
        <v>17</v>
      </c>
      <c r="D15" s="16" t="s">
        <v>18</v>
      </c>
      <c r="E15" s="27">
        <v>0.84</v>
      </c>
      <c r="F15" s="19" t="s">
        <v>5</v>
      </c>
      <c r="G15" s="50">
        <v>0</v>
      </c>
      <c r="H15" s="49">
        <f t="shared" si="0"/>
        <v>0</v>
      </c>
      <c r="I15" s="72"/>
      <c r="J15" s="58">
        <f t="shared" si="1"/>
        <v>0</v>
      </c>
      <c r="K15" s="21" t="s">
        <v>45</v>
      </c>
    </row>
    <row r="16" spans="1:13" s="3" customFormat="1" ht="33" customHeight="1">
      <c r="B16" s="44">
        <v>10</v>
      </c>
      <c r="C16" s="19" t="s">
        <v>14</v>
      </c>
      <c r="D16" s="18" t="s">
        <v>37</v>
      </c>
      <c r="E16" s="32">
        <v>1602</v>
      </c>
      <c r="F16" s="19" t="s">
        <v>5</v>
      </c>
      <c r="G16" s="50">
        <v>0</v>
      </c>
      <c r="H16" s="49">
        <f t="shared" si="0"/>
        <v>0</v>
      </c>
      <c r="I16" s="72"/>
      <c r="J16" s="58">
        <f t="shared" si="1"/>
        <v>0</v>
      </c>
      <c r="K16" s="48" t="s">
        <v>112</v>
      </c>
    </row>
    <row r="17" spans="2:14" s="3" customFormat="1" ht="26.25" customHeight="1">
      <c r="B17" s="93" t="s">
        <v>46</v>
      </c>
      <c r="C17" s="94"/>
      <c r="D17" s="94"/>
      <c r="E17" s="94"/>
      <c r="F17" s="94"/>
      <c r="G17" s="94"/>
      <c r="H17" s="94"/>
      <c r="I17" s="94"/>
      <c r="J17" s="94"/>
      <c r="K17" s="95"/>
    </row>
    <row r="18" spans="2:14" s="3" customFormat="1" ht="34.5" customHeight="1">
      <c r="B18" s="52">
        <v>11</v>
      </c>
      <c r="C18" s="27" t="s">
        <v>25</v>
      </c>
      <c r="D18" s="35" t="s">
        <v>47</v>
      </c>
      <c r="E18" s="43">
        <v>19</v>
      </c>
      <c r="F18" s="27" t="s">
        <v>5</v>
      </c>
      <c r="G18" s="28">
        <v>0</v>
      </c>
      <c r="H18" s="43">
        <f>SUM(E18*G18)</f>
        <v>0</v>
      </c>
      <c r="I18" s="73"/>
      <c r="J18" s="58">
        <f>H18*(1+I18)</f>
        <v>0</v>
      </c>
      <c r="K18" s="34" t="s">
        <v>67</v>
      </c>
    </row>
    <row r="19" spans="2:14" s="3" customFormat="1" ht="34.5" customHeight="1">
      <c r="B19" s="52">
        <v>12</v>
      </c>
      <c r="C19" s="27" t="s">
        <v>48</v>
      </c>
      <c r="D19" s="18" t="s">
        <v>49</v>
      </c>
      <c r="E19" s="43">
        <v>6.5</v>
      </c>
      <c r="F19" s="27" t="s">
        <v>5</v>
      </c>
      <c r="G19" s="43">
        <v>0</v>
      </c>
      <c r="H19" s="43">
        <f t="shared" ref="H19:H20" si="2">SUM(E19*G19)</f>
        <v>0</v>
      </c>
      <c r="I19" s="73"/>
      <c r="J19" s="58">
        <f t="shared" ref="J19:J20" si="3">H19*(1+I19)</f>
        <v>0</v>
      </c>
      <c r="K19" s="27" t="s">
        <v>111</v>
      </c>
      <c r="L19" s="23"/>
      <c r="M19" s="23"/>
      <c r="N19" s="23"/>
    </row>
    <row r="20" spans="2:14" s="3" customFormat="1" ht="40.5" customHeight="1">
      <c r="B20" s="52">
        <v>13</v>
      </c>
      <c r="C20" s="27" t="s">
        <v>27</v>
      </c>
      <c r="D20" s="18" t="s">
        <v>50</v>
      </c>
      <c r="E20" s="43">
        <v>12</v>
      </c>
      <c r="F20" s="27" t="s">
        <v>5</v>
      </c>
      <c r="G20" s="43">
        <v>0</v>
      </c>
      <c r="H20" s="43">
        <f t="shared" si="2"/>
        <v>0</v>
      </c>
      <c r="I20" s="73"/>
      <c r="J20" s="58">
        <f t="shared" si="3"/>
        <v>0</v>
      </c>
      <c r="K20" s="34" t="s">
        <v>68</v>
      </c>
      <c r="L20" s="24"/>
      <c r="M20" s="24"/>
      <c r="N20" s="23"/>
    </row>
    <row r="21" spans="2:14" s="3" customFormat="1" ht="29.25" customHeight="1">
      <c r="B21" s="89" t="s">
        <v>51</v>
      </c>
      <c r="C21" s="90"/>
      <c r="D21" s="90"/>
      <c r="E21" s="90"/>
      <c r="F21" s="90"/>
      <c r="G21" s="90"/>
      <c r="H21" s="90"/>
      <c r="I21" s="90"/>
      <c r="J21" s="90"/>
      <c r="K21" s="91"/>
      <c r="L21" s="25"/>
      <c r="M21" s="25"/>
      <c r="N21" s="23"/>
    </row>
    <row r="22" spans="2:14" s="3" customFormat="1" ht="36.75" customHeight="1">
      <c r="B22" s="44">
        <v>14</v>
      </c>
      <c r="C22" s="19" t="s">
        <v>52</v>
      </c>
      <c r="D22" s="16" t="s">
        <v>53</v>
      </c>
      <c r="E22" s="26">
        <v>147.55000000000001</v>
      </c>
      <c r="F22" s="27" t="s">
        <v>5</v>
      </c>
      <c r="G22" s="43">
        <v>0</v>
      </c>
      <c r="H22" s="43">
        <f>SUM(E22*G22)</f>
        <v>0</v>
      </c>
      <c r="I22" s="73"/>
      <c r="J22" s="43">
        <f>H22*(1+I22)</f>
        <v>0</v>
      </c>
      <c r="K22" s="34" t="s">
        <v>62</v>
      </c>
      <c r="L22" s="24"/>
      <c r="M22" s="24"/>
      <c r="N22" s="23"/>
    </row>
    <row r="23" spans="2:14" s="3" customFormat="1" ht="36.75" customHeight="1">
      <c r="B23" s="44">
        <v>15</v>
      </c>
      <c r="C23" s="19" t="s">
        <v>23</v>
      </c>
      <c r="D23" s="16" t="s">
        <v>54</v>
      </c>
      <c r="E23" s="28">
        <v>95.45</v>
      </c>
      <c r="F23" s="27" t="s">
        <v>5</v>
      </c>
      <c r="G23" s="43">
        <v>0</v>
      </c>
      <c r="H23" s="43">
        <f t="shared" ref="H23:H26" si="4">SUM(E23*G23)</f>
        <v>0</v>
      </c>
      <c r="I23" s="73"/>
      <c r="J23" s="43">
        <f t="shared" ref="J23:J26" si="5">H23*(1+I23)</f>
        <v>0</v>
      </c>
      <c r="K23" s="34" t="s">
        <v>63</v>
      </c>
      <c r="L23" s="24"/>
      <c r="M23" s="24"/>
      <c r="N23" s="23"/>
    </row>
    <row r="24" spans="2:14" s="3" customFormat="1" ht="36.75" customHeight="1">
      <c r="B24" s="44">
        <v>16</v>
      </c>
      <c r="C24" s="19" t="s">
        <v>27</v>
      </c>
      <c r="D24" s="16" t="s">
        <v>50</v>
      </c>
      <c r="E24" s="28">
        <v>8.25</v>
      </c>
      <c r="F24" s="27" t="s">
        <v>5</v>
      </c>
      <c r="G24" s="43">
        <v>0</v>
      </c>
      <c r="H24" s="43">
        <f t="shared" si="4"/>
        <v>0</v>
      </c>
      <c r="I24" s="73"/>
      <c r="J24" s="43">
        <f t="shared" si="5"/>
        <v>0</v>
      </c>
      <c r="K24" s="27" t="s">
        <v>64</v>
      </c>
    </row>
    <row r="25" spans="2:14" s="3" customFormat="1" ht="36.75" customHeight="1">
      <c r="B25" s="44">
        <v>17</v>
      </c>
      <c r="C25" s="19" t="s">
        <v>55</v>
      </c>
      <c r="D25" s="16" t="s">
        <v>56</v>
      </c>
      <c r="E25" s="28">
        <v>30.45</v>
      </c>
      <c r="F25" s="27" t="s">
        <v>5</v>
      </c>
      <c r="G25" s="43">
        <v>0</v>
      </c>
      <c r="H25" s="43">
        <f t="shared" si="4"/>
        <v>0</v>
      </c>
      <c r="I25" s="73"/>
      <c r="J25" s="43">
        <f t="shared" si="5"/>
        <v>0</v>
      </c>
      <c r="K25" s="27" t="s">
        <v>65</v>
      </c>
    </row>
    <row r="26" spans="2:14" s="3" customFormat="1" ht="36.75" customHeight="1">
      <c r="B26" s="44">
        <v>18</v>
      </c>
      <c r="C26" s="29" t="s">
        <v>7</v>
      </c>
      <c r="D26" s="30" t="s">
        <v>57</v>
      </c>
      <c r="E26" s="31">
        <v>18.600000000000001</v>
      </c>
      <c r="F26" s="27" t="s">
        <v>5</v>
      </c>
      <c r="G26" s="43">
        <v>0</v>
      </c>
      <c r="H26" s="43">
        <f t="shared" si="4"/>
        <v>0</v>
      </c>
      <c r="I26" s="73"/>
      <c r="J26" s="43">
        <f t="shared" si="5"/>
        <v>0</v>
      </c>
      <c r="K26" s="34" t="s">
        <v>66</v>
      </c>
    </row>
    <row r="27" spans="2:14" s="3" customFormat="1" ht="29.25" customHeight="1">
      <c r="B27" s="89" t="s">
        <v>58</v>
      </c>
      <c r="C27" s="90"/>
      <c r="D27" s="90"/>
      <c r="E27" s="90"/>
      <c r="F27" s="90"/>
      <c r="G27" s="90"/>
      <c r="H27" s="90"/>
      <c r="I27" s="90"/>
      <c r="J27" s="90"/>
      <c r="K27" s="91"/>
    </row>
    <row r="28" spans="2:14" s="3" customFormat="1" ht="39.75" customHeight="1">
      <c r="B28" s="44">
        <v>19</v>
      </c>
      <c r="C28" s="19" t="s">
        <v>12</v>
      </c>
      <c r="D28" s="16" t="s">
        <v>59</v>
      </c>
      <c r="E28" s="32">
        <v>1340</v>
      </c>
      <c r="F28" s="19" t="s">
        <v>5</v>
      </c>
      <c r="G28" s="43"/>
      <c r="H28" s="43">
        <f>SUM(E28*G28)</f>
        <v>0</v>
      </c>
      <c r="I28" s="73"/>
      <c r="J28" s="43">
        <f>H28*(1+I28)</f>
        <v>0</v>
      </c>
      <c r="K28" s="33" t="s">
        <v>60</v>
      </c>
    </row>
    <row r="29" spans="2:14" s="3" customFormat="1" ht="39.75" customHeight="1">
      <c r="B29" s="44">
        <v>20</v>
      </c>
      <c r="C29" s="19" t="s">
        <v>15</v>
      </c>
      <c r="D29" s="17" t="s">
        <v>16</v>
      </c>
      <c r="E29" s="32">
        <v>2</v>
      </c>
      <c r="F29" s="19" t="s">
        <v>5</v>
      </c>
      <c r="G29" s="43">
        <v>0</v>
      </c>
      <c r="H29" s="43">
        <f>SUM(E29*G29)</f>
        <v>0</v>
      </c>
      <c r="I29" s="73"/>
      <c r="J29" s="43">
        <f>H29*(1+I29)</f>
        <v>0</v>
      </c>
      <c r="K29" s="33" t="s">
        <v>105</v>
      </c>
    </row>
    <row r="30" spans="2:14" s="3" customFormat="1" ht="23.25" customHeight="1">
      <c r="B30" s="89" t="s">
        <v>100</v>
      </c>
      <c r="C30" s="90"/>
      <c r="D30" s="90"/>
      <c r="E30" s="90"/>
      <c r="F30" s="90"/>
      <c r="G30" s="90"/>
      <c r="H30" s="90"/>
      <c r="I30" s="90"/>
      <c r="J30" s="90"/>
      <c r="K30" s="91"/>
    </row>
    <row r="31" spans="2:14" s="3" customFormat="1" ht="39.75" customHeight="1">
      <c r="B31" s="44">
        <v>21</v>
      </c>
      <c r="C31" s="27" t="s">
        <v>17</v>
      </c>
      <c r="D31" s="16" t="s">
        <v>18</v>
      </c>
      <c r="E31" s="60">
        <v>51</v>
      </c>
      <c r="F31" s="29" t="s">
        <v>5</v>
      </c>
      <c r="G31" s="60"/>
      <c r="H31" s="60">
        <f>E31*G31</f>
        <v>0</v>
      </c>
      <c r="I31" s="74"/>
      <c r="J31" s="60">
        <f>H31*(1+I31)</f>
        <v>0</v>
      </c>
      <c r="K31" s="33" t="s">
        <v>106</v>
      </c>
    </row>
    <row r="32" spans="2:14" s="3" customFormat="1" ht="39.75" customHeight="1">
      <c r="B32" s="44">
        <v>22</v>
      </c>
      <c r="C32" s="29" t="s">
        <v>19</v>
      </c>
      <c r="D32" s="41" t="s">
        <v>107</v>
      </c>
      <c r="E32" s="60">
        <v>200</v>
      </c>
      <c r="F32" s="29" t="s">
        <v>5</v>
      </c>
      <c r="G32" s="60"/>
      <c r="H32" s="60">
        <f>E32*G32</f>
        <v>0</v>
      </c>
      <c r="I32" s="74"/>
      <c r="J32" s="60">
        <f>H32*(1+I32)</f>
        <v>0</v>
      </c>
      <c r="K32" s="29" t="s">
        <v>104</v>
      </c>
    </row>
    <row r="33" spans="2:11" s="3" customFormat="1" ht="33" customHeight="1">
      <c r="B33" s="96" t="s">
        <v>6</v>
      </c>
      <c r="C33" s="97"/>
      <c r="D33" s="97"/>
      <c r="E33" s="97"/>
      <c r="F33" s="97"/>
      <c r="G33" s="97"/>
      <c r="H33" s="97"/>
      <c r="I33" s="98"/>
      <c r="J33" s="75">
        <f>SUM(J32,J31,J29,J28,J26,J25,J24,J23,J22,J20,J19,J18,J16,J15,J14,J13,J12,J11,J10,J9,J8,J7)</f>
        <v>0</v>
      </c>
      <c r="K33" s="69"/>
    </row>
    <row r="34" spans="2:11" s="3" customFormat="1" ht="25.5" customHeight="1">
      <c r="B34" s="81" t="s">
        <v>11</v>
      </c>
      <c r="C34" s="82"/>
      <c r="D34" s="82"/>
      <c r="E34" s="82"/>
      <c r="F34" s="82"/>
      <c r="G34" s="82"/>
      <c r="H34" s="82"/>
      <c r="I34" s="82"/>
      <c r="J34" s="82"/>
      <c r="K34" s="83"/>
    </row>
    <row r="35" spans="2:11" s="3" customFormat="1" ht="27" customHeight="1">
      <c r="B35" s="92" t="s">
        <v>13</v>
      </c>
      <c r="C35" s="92"/>
      <c r="D35" s="92"/>
      <c r="E35" s="92"/>
      <c r="F35" s="92"/>
      <c r="G35" s="92"/>
      <c r="H35" s="92"/>
      <c r="I35" s="92"/>
      <c r="J35" s="92"/>
      <c r="K35" s="92"/>
    </row>
    <row r="36" spans="2:11" s="3" customFormat="1" ht="27" customHeight="1">
      <c r="B36" s="44">
        <v>23</v>
      </c>
      <c r="C36" s="19" t="s">
        <v>23</v>
      </c>
      <c r="D36" s="35" t="s">
        <v>54</v>
      </c>
      <c r="E36" s="19">
        <v>46.21</v>
      </c>
      <c r="F36" s="19" t="s">
        <v>5</v>
      </c>
      <c r="G36" s="60">
        <v>0</v>
      </c>
      <c r="H36" s="43">
        <f>SUM(E36*G36)</f>
        <v>0</v>
      </c>
      <c r="I36" s="76">
        <v>0</v>
      </c>
      <c r="J36" s="43">
        <f>H36*(1+I36)</f>
        <v>0</v>
      </c>
      <c r="K36" s="33" t="s">
        <v>69</v>
      </c>
    </row>
    <row r="37" spans="2:11" s="3" customFormat="1" ht="42" customHeight="1">
      <c r="B37" s="44">
        <v>24</v>
      </c>
      <c r="C37" s="19" t="s">
        <v>30</v>
      </c>
      <c r="D37" s="16" t="s">
        <v>35</v>
      </c>
      <c r="E37" s="19">
        <v>1.51</v>
      </c>
      <c r="F37" s="19" t="s">
        <v>5</v>
      </c>
      <c r="G37" s="60">
        <v>0</v>
      </c>
      <c r="H37" s="43">
        <f t="shared" ref="H37:H38" si="6">SUM(E37*G37)</f>
        <v>0</v>
      </c>
      <c r="I37" s="76">
        <v>0</v>
      </c>
      <c r="J37" s="43">
        <f t="shared" ref="J37:J38" si="7">H37*(1+I37)</f>
        <v>0</v>
      </c>
      <c r="K37" s="33" t="s">
        <v>70</v>
      </c>
    </row>
    <row r="38" spans="2:11" s="3" customFormat="1" ht="31.5" customHeight="1">
      <c r="B38" s="44">
        <v>25</v>
      </c>
      <c r="C38" s="19" t="s">
        <v>21</v>
      </c>
      <c r="D38" s="16" t="s">
        <v>22</v>
      </c>
      <c r="E38" s="19">
        <v>111.26</v>
      </c>
      <c r="F38" s="19" t="s">
        <v>5</v>
      </c>
      <c r="G38" s="60">
        <v>0</v>
      </c>
      <c r="H38" s="43">
        <f t="shared" si="6"/>
        <v>0</v>
      </c>
      <c r="I38" s="76">
        <v>0</v>
      </c>
      <c r="J38" s="43">
        <f t="shared" si="7"/>
        <v>0</v>
      </c>
      <c r="K38" s="19" t="s">
        <v>71</v>
      </c>
    </row>
    <row r="39" spans="2:11" s="3" customFormat="1" ht="24" customHeight="1">
      <c r="B39" s="89" t="s">
        <v>58</v>
      </c>
      <c r="C39" s="90"/>
      <c r="D39" s="90"/>
      <c r="E39" s="90"/>
      <c r="F39" s="90"/>
      <c r="G39" s="90"/>
      <c r="H39" s="90"/>
      <c r="I39" s="90"/>
      <c r="J39" s="90"/>
      <c r="K39" s="91"/>
    </row>
    <row r="40" spans="2:11" s="3" customFormat="1" ht="42.75" customHeight="1">
      <c r="B40" s="54">
        <v>26</v>
      </c>
      <c r="C40" s="19" t="s">
        <v>12</v>
      </c>
      <c r="D40" s="16" t="s">
        <v>59</v>
      </c>
      <c r="E40" s="36">
        <v>1030</v>
      </c>
      <c r="F40" s="19" t="s">
        <v>5</v>
      </c>
      <c r="G40" s="43">
        <v>0</v>
      </c>
      <c r="H40" s="43">
        <f>SUM(E40*G40)</f>
        <v>0</v>
      </c>
      <c r="I40" s="76">
        <v>0</v>
      </c>
      <c r="J40" s="43">
        <f>H40*(1+I40)</f>
        <v>0</v>
      </c>
      <c r="K40" s="33" t="s">
        <v>60</v>
      </c>
    </row>
    <row r="41" spans="2:11" s="3" customFormat="1" ht="26.25" customHeight="1">
      <c r="B41" s="54">
        <v>27</v>
      </c>
      <c r="C41" s="37" t="s">
        <v>15</v>
      </c>
      <c r="D41" s="38" t="s">
        <v>16</v>
      </c>
      <c r="E41" s="68">
        <v>3.5</v>
      </c>
      <c r="F41" s="19" t="s">
        <v>5</v>
      </c>
      <c r="G41" s="43">
        <v>0</v>
      </c>
      <c r="H41" s="43">
        <f>SUM(E41*G41)</f>
        <v>0</v>
      </c>
      <c r="I41" s="76">
        <v>0</v>
      </c>
      <c r="J41" s="43">
        <f>H41*(1+I41)</f>
        <v>0</v>
      </c>
      <c r="K41" s="39" t="s">
        <v>61</v>
      </c>
    </row>
    <row r="42" spans="2:11" s="3" customFormat="1" ht="30.75" customHeight="1">
      <c r="B42" s="89" t="s">
        <v>72</v>
      </c>
      <c r="C42" s="90"/>
      <c r="D42" s="90"/>
      <c r="E42" s="90"/>
      <c r="F42" s="90"/>
      <c r="G42" s="90"/>
      <c r="H42" s="90"/>
      <c r="I42" s="90"/>
      <c r="J42" s="90"/>
      <c r="K42" s="91"/>
    </row>
    <row r="43" spans="2:11" s="3" customFormat="1" ht="30.75" customHeight="1">
      <c r="B43" s="44">
        <v>28</v>
      </c>
      <c r="C43" s="33" t="s">
        <v>7</v>
      </c>
      <c r="D43" s="16" t="s">
        <v>73</v>
      </c>
      <c r="E43" s="33">
        <v>398.6</v>
      </c>
      <c r="F43" s="33" t="s">
        <v>5</v>
      </c>
      <c r="G43" s="60">
        <v>0</v>
      </c>
      <c r="H43" s="43">
        <f>SUM(E43*G43)</f>
        <v>0</v>
      </c>
      <c r="I43" s="76">
        <v>0</v>
      </c>
      <c r="J43" s="43">
        <f>H43*(1+I43)</f>
        <v>0</v>
      </c>
      <c r="K43" s="33" t="s">
        <v>74</v>
      </c>
    </row>
    <row r="44" spans="2:11" s="3" customFormat="1" ht="30.75" customHeight="1">
      <c r="B44" s="44">
        <v>29</v>
      </c>
      <c r="C44" s="33" t="s">
        <v>7</v>
      </c>
      <c r="D44" s="16" t="s">
        <v>75</v>
      </c>
      <c r="E44" s="33">
        <v>963.73</v>
      </c>
      <c r="F44" s="33" t="s">
        <v>5</v>
      </c>
      <c r="G44" s="60">
        <v>0</v>
      </c>
      <c r="H44" s="43">
        <f t="shared" ref="H44:H47" si="8">SUM(E44*G44)</f>
        <v>0</v>
      </c>
      <c r="I44" s="76">
        <v>0</v>
      </c>
      <c r="J44" s="43">
        <f t="shared" ref="J44:J47" si="9">H44*(1+I44)</f>
        <v>0</v>
      </c>
      <c r="K44" s="33" t="s">
        <v>76</v>
      </c>
    </row>
    <row r="45" spans="2:11" s="3" customFormat="1" ht="30.75" customHeight="1">
      <c r="B45" s="44">
        <v>30</v>
      </c>
      <c r="C45" s="33" t="s">
        <v>7</v>
      </c>
      <c r="D45" s="17" t="s">
        <v>77</v>
      </c>
      <c r="E45" s="27">
        <v>2.48</v>
      </c>
      <c r="F45" s="33" t="s">
        <v>5</v>
      </c>
      <c r="G45" s="60">
        <v>0</v>
      </c>
      <c r="H45" s="43">
        <f t="shared" si="8"/>
        <v>0</v>
      </c>
      <c r="I45" s="76">
        <v>0</v>
      </c>
      <c r="J45" s="43">
        <f t="shared" si="9"/>
        <v>0</v>
      </c>
      <c r="K45" s="34" t="s">
        <v>78</v>
      </c>
    </row>
    <row r="46" spans="2:11" s="3" customFormat="1" ht="40.5" customHeight="1">
      <c r="B46" s="44">
        <v>31</v>
      </c>
      <c r="C46" s="33" t="s">
        <v>7</v>
      </c>
      <c r="D46" s="17" t="s">
        <v>79</v>
      </c>
      <c r="E46" s="29">
        <v>37.28</v>
      </c>
      <c r="F46" s="33" t="s">
        <v>5</v>
      </c>
      <c r="G46" s="60">
        <v>0</v>
      </c>
      <c r="H46" s="43">
        <f t="shared" si="8"/>
        <v>0</v>
      </c>
      <c r="I46" s="76">
        <v>0</v>
      </c>
      <c r="J46" s="43">
        <f t="shared" si="9"/>
        <v>0</v>
      </c>
      <c r="K46" s="34" t="s">
        <v>80</v>
      </c>
    </row>
    <row r="47" spans="2:11" s="3" customFormat="1" ht="30.75" customHeight="1">
      <c r="B47" s="44">
        <v>32</v>
      </c>
      <c r="C47" s="29" t="s">
        <v>23</v>
      </c>
      <c r="D47" s="59" t="s">
        <v>54</v>
      </c>
      <c r="E47" s="29">
        <v>2.85</v>
      </c>
      <c r="F47" s="33" t="s">
        <v>5</v>
      </c>
      <c r="G47" s="60">
        <v>0</v>
      </c>
      <c r="H47" s="43">
        <f t="shared" si="8"/>
        <v>0</v>
      </c>
      <c r="I47" s="76">
        <v>0</v>
      </c>
      <c r="J47" s="43">
        <f t="shared" si="9"/>
        <v>0</v>
      </c>
      <c r="K47" s="34" t="s">
        <v>81</v>
      </c>
    </row>
    <row r="48" spans="2:11" s="3" customFormat="1" ht="27" customHeight="1">
      <c r="B48" s="89" t="s">
        <v>46</v>
      </c>
      <c r="C48" s="90"/>
      <c r="D48" s="90"/>
      <c r="E48" s="90"/>
      <c r="F48" s="90"/>
      <c r="G48" s="90"/>
      <c r="H48" s="90"/>
      <c r="I48" s="90"/>
      <c r="J48" s="90"/>
      <c r="K48" s="91"/>
    </row>
    <row r="49" spans="2:12" s="3" customFormat="1" ht="32.25" customHeight="1">
      <c r="B49" s="44">
        <v>33</v>
      </c>
      <c r="C49" s="19" t="s">
        <v>25</v>
      </c>
      <c r="D49" s="46" t="s">
        <v>26</v>
      </c>
      <c r="E49" s="28">
        <v>66.7</v>
      </c>
      <c r="F49" s="19" t="s">
        <v>5</v>
      </c>
      <c r="G49" s="28">
        <v>0</v>
      </c>
      <c r="H49" s="43">
        <f>SUM(E49*G49)</f>
        <v>0</v>
      </c>
      <c r="I49" s="76">
        <v>0</v>
      </c>
      <c r="J49" s="43">
        <f>H49*(1+I49)</f>
        <v>0</v>
      </c>
      <c r="K49" s="34" t="s">
        <v>97</v>
      </c>
    </row>
    <row r="50" spans="2:12" s="3" customFormat="1" ht="32.25" customHeight="1">
      <c r="B50" s="44">
        <v>34</v>
      </c>
      <c r="C50" s="19" t="s">
        <v>48</v>
      </c>
      <c r="D50" s="46" t="s">
        <v>82</v>
      </c>
      <c r="E50" s="28">
        <v>21.6</v>
      </c>
      <c r="F50" s="19" t="s">
        <v>5</v>
      </c>
      <c r="G50" s="28">
        <v>0</v>
      </c>
      <c r="H50" s="43">
        <f>SUM(E50*G50)</f>
        <v>0</v>
      </c>
      <c r="I50" s="76">
        <v>0</v>
      </c>
      <c r="J50" s="43">
        <f>H50*(1+I50)</f>
        <v>0</v>
      </c>
      <c r="K50" s="34" t="s">
        <v>98</v>
      </c>
    </row>
    <row r="51" spans="2:12" s="3" customFormat="1" ht="25.5" customHeight="1">
      <c r="B51" s="89" t="s">
        <v>83</v>
      </c>
      <c r="C51" s="90"/>
      <c r="D51" s="90"/>
      <c r="E51" s="90"/>
      <c r="F51" s="90"/>
      <c r="G51" s="90"/>
      <c r="H51" s="90"/>
      <c r="I51" s="90"/>
      <c r="J51" s="90"/>
      <c r="K51" s="91"/>
    </row>
    <row r="52" spans="2:12" s="3" customFormat="1" ht="51" customHeight="1">
      <c r="B52" s="44">
        <v>35</v>
      </c>
      <c r="C52" s="27" t="s">
        <v>19</v>
      </c>
      <c r="D52" s="46" t="s">
        <v>107</v>
      </c>
      <c r="E52" s="28">
        <v>72</v>
      </c>
      <c r="F52" s="27" t="s">
        <v>5</v>
      </c>
      <c r="G52" s="47">
        <v>0</v>
      </c>
      <c r="H52" s="43">
        <f>SUM(E52*G52)</f>
        <v>0</v>
      </c>
      <c r="I52" s="76">
        <v>0</v>
      </c>
      <c r="J52" s="43">
        <f>H52*(1+I52)</f>
        <v>0</v>
      </c>
      <c r="K52" s="27" t="s">
        <v>104</v>
      </c>
    </row>
    <row r="53" spans="2:12" s="3" customFormat="1" ht="42" customHeight="1">
      <c r="B53" s="86" t="s">
        <v>6</v>
      </c>
      <c r="C53" s="87"/>
      <c r="D53" s="87"/>
      <c r="E53" s="87"/>
      <c r="F53" s="87"/>
      <c r="G53" s="87"/>
      <c r="H53" s="87"/>
      <c r="I53" s="88"/>
      <c r="J53" s="43">
        <f>SUM(J52,J50,J49,J47,J46,J45,J44,J43,J41,J40,J38,J37,J36)</f>
        <v>0</v>
      </c>
      <c r="K53" s="70"/>
    </row>
    <row r="54" spans="2:12" s="3" customFormat="1" ht="31.5" customHeight="1">
      <c r="B54" s="81" t="s">
        <v>96</v>
      </c>
      <c r="C54" s="84"/>
      <c r="D54" s="84"/>
      <c r="E54" s="84"/>
      <c r="F54" s="84"/>
      <c r="G54" s="84"/>
      <c r="H54" s="84"/>
      <c r="I54" s="84"/>
      <c r="J54" s="84"/>
      <c r="K54" s="85"/>
    </row>
    <row r="55" spans="2:12" s="3" customFormat="1" ht="22.5" customHeight="1">
      <c r="B55" s="89" t="s">
        <v>13</v>
      </c>
      <c r="C55" s="90"/>
      <c r="D55" s="90"/>
      <c r="E55" s="90"/>
      <c r="F55" s="90"/>
      <c r="G55" s="90"/>
      <c r="H55" s="90"/>
      <c r="I55" s="90"/>
      <c r="J55" s="90"/>
      <c r="K55" s="91"/>
    </row>
    <row r="56" spans="2:12" s="3" customFormat="1" ht="39.75" customHeight="1">
      <c r="B56" s="44">
        <v>36</v>
      </c>
      <c r="C56" s="27" t="s">
        <v>21</v>
      </c>
      <c r="D56" s="17" t="s">
        <v>22</v>
      </c>
      <c r="E56" s="27">
        <v>43.4</v>
      </c>
      <c r="F56" s="27" t="s">
        <v>5</v>
      </c>
      <c r="G56" s="43">
        <v>0</v>
      </c>
      <c r="H56" s="43">
        <f>SUM(E56*G56)</f>
        <v>0</v>
      </c>
      <c r="I56" s="76">
        <v>0</v>
      </c>
      <c r="J56" s="43">
        <f>H56*(1+I56)</f>
        <v>0</v>
      </c>
      <c r="K56" s="27" t="s">
        <v>84</v>
      </c>
    </row>
    <row r="57" spans="2:12" s="3" customFormat="1" ht="27" customHeight="1">
      <c r="B57" s="89" t="s">
        <v>46</v>
      </c>
      <c r="C57" s="90"/>
      <c r="D57" s="90"/>
      <c r="E57" s="90"/>
      <c r="F57" s="90"/>
      <c r="G57" s="90"/>
      <c r="H57" s="90"/>
      <c r="I57" s="90"/>
      <c r="J57" s="90"/>
      <c r="K57" s="91"/>
    </row>
    <row r="58" spans="2:12" s="4" customFormat="1" ht="43.5" customHeight="1">
      <c r="B58" s="44">
        <v>37</v>
      </c>
      <c r="C58" s="27" t="s">
        <v>25</v>
      </c>
      <c r="D58" s="18" t="s">
        <v>47</v>
      </c>
      <c r="E58" s="28">
        <v>460</v>
      </c>
      <c r="F58" s="19" t="s">
        <v>5</v>
      </c>
      <c r="G58" s="60">
        <v>0</v>
      </c>
      <c r="H58" s="43">
        <f>SUM(E58*G58)</f>
        <v>0</v>
      </c>
      <c r="I58" s="76">
        <v>0</v>
      </c>
      <c r="J58" s="43">
        <f>H58*(1+I58)</f>
        <v>0</v>
      </c>
      <c r="K58" s="27" t="s">
        <v>85</v>
      </c>
    </row>
    <row r="59" spans="2:12" s="4" customFormat="1" ht="48.75" customHeight="1">
      <c r="B59" s="44">
        <v>38</v>
      </c>
      <c r="C59" s="27" t="s">
        <v>17</v>
      </c>
      <c r="D59" s="17" t="s">
        <v>86</v>
      </c>
      <c r="E59" s="28">
        <v>11</v>
      </c>
      <c r="F59" s="19" t="s">
        <v>5</v>
      </c>
      <c r="G59" s="60">
        <v>0</v>
      </c>
      <c r="H59" s="43">
        <f>SUM(E59*G59)</f>
        <v>0</v>
      </c>
      <c r="I59" s="76">
        <v>0</v>
      </c>
      <c r="J59" s="43">
        <f t="shared" ref="J59:J60" si="10">H59*(1+I59)</f>
        <v>0</v>
      </c>
      <c r="K59" s="34" t="s">
        <v>87</v>
      </c>
    </row>
    <row r="60" spans="2:12" s="4" customFormat="1" ht="31.5" customHeight="1">
      <c r="B60" s="44">
        <v>39</v>
      </c>
      <c r="C60" s="27" t="s">
        <v>88</v>
      </c>
      <c r="D60" s="18" t="s">
        <v>36</v>
      </c>
      <c r="E60" s="28">
        <v>34</v>
      </c>
      <c r="F60" s="19" t="s">
        <v>5</v>
      </c>
      <c r="G60" s="60">
        <v>0</v>
      </c>
      <c r="H60" s="43">
        <f>SUM(E60*G60)</f>
        <v>0</v>
      </c>
      <c r="I60" s="76">
        <v>0</v>
      </c>
      <c r="J60" s="43">
        <f t="shared" si="10"/>
        <v>0</v>
      </c>
      <c r="K60" s="34" t="s">
        <v>89</v>
      </c>
      <c r="L60" s="6"/>
    </row>
    <row r="61" spans="2:12" s="4" customFormat="1" ht="17.25" customHeight="1">
      <c r="B61" s="89" t="s">
        <v>90</v>
      </c>
      <c r="C61" s="90"/>
      <c r="D61" s="90"/>
      <c r="E61" s="90"/>
      <c r="F61" s="90"/>
      <c r="G61" s="90"/>
      <c r="H61" s="90"/>
      <c r="I61" s="90"/>
      <c r="J61" s="90"/>
      <c r="K61" s="91"/>
      <c r="L61" s="6"/>
    </row>
    <row r="62" spans="2:12" s="4" customFormat="1" ht="34.5" customHeight="1">
      <c r="B62" s="44">
        <v>40</v>
      </c>
      <c r="C62" s="29" t="s">
        <v>23</v>
      </c>
      <c r="D62" s="40" t="s">
        <v>24</v>
      </c>
      <c r="E62" s="29">
        <v>31.2</v>
      </c>
      <c r="F62" s="19" t="s">
        <v>5</v>
      </c>
      <c r="G62" s="60">
        <v>0</v>
      </c>
      <c r="H62" s="43">
        <f>SUM(E62*G62)</f>
        <v>0</v>
      </c>
      <c r="I62" s="76">
        <v>0</v>
      </c>
      <c r="J62" s="43">
        <f>H62*(1+I62)</f>
        <v>0</v>
      </c>
      <c r="K62" s="45" t="s">
        <v>101</v>
      </c>
      <c r="L62" s="6"/>
    </row>
    <row r="63" spans="2:12" s="4" customFormat="1" ht="42.75" customHeight="1">
      <c r="B63" s="44">
        <v>41</v>
      </c>
      <c r="C63" s="29" t="s">
        <v>7</v>
      </c>
      <c r="D63" s="41" t="s">
        <v>91</v>
      </c>
      <c r="E63" s="42">
        <v>2.7</v>
      </c>
      <c r="F63" s="19" t="s">
        <v>5</v>
      </c>
      <c r="G63" s="60">
        <v>0</v>
      </c>
      <c r="H63" s="43">
        <f t="shared" ref="H63:H64" si="11">SUM(E63*G63)</f>
        <v>0</v>
      </c>
      <c r="I63" s="76">
        <v>0</v>
      </c>
      <c r="J63" s="43">
        <f t="shared" ref="J63:J64" si="12">H63*(1+I63)</f>
        <v>0</v>
      </c>
      <c r="K63" s="29" t="s">
        <v>102</v>
      </c>
      <c r="L63" s="6"/>
    </row>
    <row r="64" spans="2:12" s="4" customFormat="1" ht="38.25" customHeight="1">
      <c r="B64" s="44">
        <v>42</v>
      </c>
      <c r="C64" s="29" t="s">
        <v>14</v>
      </c>
      <c r="D64" s="40" t="s">
        <v>37</v>
      </c>
      <c r="E64" s="28">
        <v>8</v>
      </c>
      <c r="F64" s="19" t="s">
        <v>5</v>
      </c>
      <c r="G64" s="60">
        <v>0</v>
      </c>
      <c r="H64" s="43">
        <f t="shared" si="11"/>
        <v>0</v>
      </c>
      <c r="I64" s="76">
        <v>0</v>
      </c>
      <c r="J64" s="43">
        <f t="shared" si="12"/>
        <v>0</v>
      </c>
      <c r="K64" s="29" t="s">
        <v>103</v>
      </c>
      <c r="L64" s="6"/>
    </row>
    <row r="65" spans="2:12" s="4" customFormat="1" ht="30.75" customHeight="1">
      <c r="B65" s="89" t="s">
        <v>58</v>
      </c>
      <c r="C65" s="90"/>
      <c r="D65" s="90"/>
      <c r="E65" s="90"/>
      <c r="F65" s="90"/>
      <c r="G65" s="90"/>
      <c r="H65" s="90"/>
      <c r="I65" s="90"/>
      <c r="J65" s="90"/>
      <c r="K65" s="91"/>
      <c r="L65" s="6"/>
    </row>
    <row r="66" spans="2:12" s="4" customFormat="1" ht="31.5" customHeight="1">
      <c r="B66" s="44">
        <v>43</v>
      </c>
      <c r="C66" s="29" t="s">
        <v>92</v>
      </c>
      <c r="D66" s="40" t="s">
        <v>93</v>
      </c>
      <c r="E66" s="28">
        <v>702.45</v>
      </c>
      <c r="F66" s="19" t="s">
        <v>5</v>
      </c>
      <c r="G66" s="61">
        <v>0</v>
      </c>
      <c r="H66" s="43">
        <f>SUM(E66*G66)</f>
        <v>0</v>
      </c>
      <c r="I66" s="76">
        <v>0</v>
      </c>
      <c r="J66" s="43">
        <f>H66*(1+I66)</f>
        <v>0</v>
      </c>
      <c r="K66" s="29" t="s">
        <v>94</v>
      </c>
      <c r="L66" s="6"/>
    </row>
    <row r="67" spans="2:12" s="4" customFormat="1" ht="28.5" customHeight="1">
      <c r="B67" s="89" t="s">
        <v>95</v>
      </c>
      <c r="C67" s="90"/>
      <c r="D67" s="90"/>
      <c r="E67" s="90"/>
      <c r="F67" s="90"/>
      <c r="G67" s="90"/>
      <c r="H67" s="90"/>
      <c r="I67" s="90"/>
      <c r="J67" s="90"/>
      <c r="K67" s="91"/>
      <c r="L67" s="6"/>
    </row>
    <row r="68" spans="2:12" s="4" customFormat="1" ht="42.75" customHeight="1">
      <c r="B68" s="44">
        <v>44</v>
      </c>
      <c r="C68" s="27" t="s">
        <v>19</v>
      </c>
      <c r="D68" s="17" t="s">
        <v>107</v>
      </c>
      <c r="E68" s="43">
        <v>150</v>
      </c>
      <c r="F68" s="60" t="s">
        <v>5</v>
      </c>
      <c r="G68" s="43">
        <v>0</v>
      </c>
      <c r="H68" s="43">
        <f>SUM(E68*G68)</f>
        <v>0</v>
      </c>
      <c r="I68" s="76">
        <v>0</v>
      </c>
      <c r="J68" s="43">
        <f>H68*(1+I68)</f>
        <v>0</v>
      </c>
      <c r="K68" s="27" t="s">
        <v>109</v>
      </c>
      <c r="L68" s="6"/>
    </row>
    <row r="69" spans="2:12" s="4" customFormat="1" ht="39.75" customHeight="1">
      <c r="B69" s="44">
        <v>45</v>
      </c>
      <c r="C69" s="27" t="s">
        <v>19</v>
      </c>
      <c r="D69" s="17" t="s">
        <v>108</v>
      </c>
      <c r="E69" s="43">
        <v>100</v>
      </c>
      <c r="F69" s="60" t="s">
        <v>5</v>
      </c>
      <c r="G69" s="43">
        <v>0</v>
      </c>
      <c r="H69" s="43">
        <f>SUM(E69*G69)</f>
        <v>0</v>
      </c>
      <c r="I69" s="76">
        <v>0</v>
      </c>
      <c r="J69" s="43">
        <f>H69*(1+I69)</f>
        <v>0</v>
      </c>
      <c r="K69" s="27" t="s">
        <v>110</v>
      </c>
      <c r="L69" s="6"/>
    </row>
    <row r="70" spans="2:12" ht="31.5" customHeight="1">
      <c r="B70" s="89" t="s">
        <v>83</v>
      </c>
      <c r="C70" s="90"/>
      <c r="D70" s="90"/>
      <c r="E70" s="90"/>
      <c r="F70" s="90"/>
      <c r="G70" s="90"/>
      <c r="H70" s="90"/>
      <c r="I70" s="90"/>
      <c r="J70" s="90"/>
      <c r="K70" s="91"/>
    </row>
    <row r="71" spans="2:12" ht="36.75" customHeight="1">
      <c r="B71" s="44">
        <v>46</v>
      </c>
      <c r="C71" s="19" t="s">
        <v>19</v>
      </c>
      <c r="D71" s="17" t="s">
        <v>107</v>
      </c>
      <c r="E71" s="43">
        <v>4</v>
      </c>
      <c r="F71" s="19" t="s">
        <v>5</v>
      </c>
      <c r="G71" s="62">
        <v>0</v>
      </c>
      <c r="H71" s="43">
        <f>SUM(E71*G71)</f>
        <v>0</v>
      </c>
      <c r="I71" s="76">
        <v>0</v>
      </c>
      <c r="J71" s="43">
        <f>H71*(1+I71)</f>
        <v>0</v>
      </c>
      <c r="K71" s="28" t="s">
        <v>109</v>
      </c>
    </row>
    <row r="72" spans="2:12" ht="22.5" customHeight="1">
      <c r="B72" s="55"/>
      <c r="C72" s="15"/>
      <c r="D72" s="15"/>
      <c r="E72" s="15"/>
      <c r="F72" s="15"/>
      <c r="G72" s="15"/>
      <c r="H72" s="15"/>
      <c r="I72" s="77" t="s">
        <v>6</v>
      </c>
      <c r="J72" s="78">
        <f>SUM(J71,J69,J68,J66,J64,J63,J62,J60,J59,J58,J56)</f>
        <v>0</v>
      </c>
      <c r="K72" s="79"/>
    </row>
    <row r="73" spans="2:12" ht="33" customHeight="1">
      <c r="B73" s="56"/>
      <c r="C73" s="10"/>
      <c r="D73" s="11"/>
      <c r="E73" s="12"/>
      <c r="F73" s="10"/>
      <c r="G73" s="10"/>
      <c r="H73" s="10"/>
      <c r="I73" s="13" t="s">
        <v>6</v>
      </c>
      <c r="J73" s="14">
        <f>SUM(J72,J53,J33)</f>
        <v>0</v>
      </c>
      <c r="K73" s="79"/>
    </row>
    <row r="74" spans="2:12">
      <c r="C74" s="8"/>
      <c r="D74" s="8"/>
      <c r="E74" s="9"/>
    </row>
    <row r="76" spans="2:12" ht="86.25" customHeight="1">
      <c r="I76" s="80" t="s">
        <v>116</v>
      </c>
      <c r="J76" s="80"/>
      <c r="K76" s="80"/>
    </row>
  </sheetData>
  <mergeCells count="23">
    <mergeCell ref="A1:M1"/>
    <mergeCell ref="B6:K6"/>
    <mergeCell ref="B33:I33"/>
    <mergeCell ref="B17:K17"/>
    <mergeCell ref="B21:K21"/>
    <mergeCell ref="B27:K27"/>
    <mergeCell ref="B30:K30"/>
    <mergeCell ref="I76:K76"/>
    <mergeCell ref="B5:K5"/>
    <mergeCell ref="B54:K54"/>
    <mergeCell ref="B53:I53"/>
    <mergeCell ref="B57:K57"/>
    <mergeCell ref="B65:K65"/>
    <mergeCell ref="B67:K67"/>
    <mergeCell ref="B70:K70"/>
    <mergeCell ref="B34:K34"/>
    <mergeCell ref="B51:K51"/>
    <mergeCell ref="B48:K48"/>
    <mergeCell ref="B55:K55"/>
    <mergeCell ref="B61:K61"/>
    <mergeCell ref="B35:K35"/>
    <mergeCell ref="B39:K39"/>
    <mergeCell ref="B42:K42"/>
  </mergeCells>
  <pageMargins left="0.23622047244094491" right="0.23622047244094491" top="0.74803149606299213" bottom="0.74803149606299213" header="0.31496062992125984" footer="0.31496062992125984"/>
  <pageSetup paperSize="9" scale="67" fitToHeight="0" orientation="landscape" r:id="rId1"/>
  <headerFooter>
    <oddFooter>Strona &amp;P z &amp;N</oddFooter>
  </headerFooter>
  <ignoredErrors>
    <ignoredError sqref="C8:C11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5EAC778E-D3F8-4B51-BE5C-DB8EBD54321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Basia</dc:creator>
  <cp:lastModifiedBy>Pilecka Agnieszka</cp:lastModifiedBy>
  <cp:lastPrinted>2022-05-10T12:36:44Z</cp:lastPrinted>
  <dcterms:created xsi:type="dcterms:W3CDTF">2012-10-03T12:41:08Z</dcterms:created>
  <dcterms:modified xsi:type="dcterms:W3CDTF">2022-06-13T06:25:58Z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60f2c223-2b2b-42b5-9fdc-249cdeeb3d91</vt:lpwstr>
  </property>
  <property fmtid="{D5CDD505-2E9C-101B-9397-08002B2CF9AE}" pid="3" name="bjSaver">
    <vt:lpwstr>p/LL+qo3rscwKZdNNPS+qhHux4J5/BG1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