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migiusz Łuczyński\Desktop\"/>
    </mc:Choice>
  </mc:AlternateContent>
  <xr:revisionPtr revIDLastSave="0" documentId="13_ncr:1_{F3065B46-633C-4B37-9283-C2EFEFE234C3}" xr6:coauthVersionLast="47" xr6:coauthVersionMax="47" xr10:uidLastSave="{00000000-0000-0000-0000-000000000000}"/>
  <bookViews>
    <workbookView xWindow="-120" yWindow="-120" windowWidth="29040" windowHeight="15720" xr2:uid="{093CC853-7173-4C64-B80C-91DCE7C85900}"/>
  </bookViews>
  <sheets>
    <sheet name="TER zał" sheetId="4" r:id="rId1"/>
  </sheets>
  <definedNames>
    <definedName name="_xlnm.Print_Area" localSheetId="0">'TER zał'!$A$1:$F$76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4" l="1"/>
  <c r="D64" i="4" s="1"/>
  <c r="E64" i="4" s="1"/>
  <c r="C63" i="4"/>
  <c r="D63" i="4" s="1"/>
  <c r="E63" i="4" s="1"/>
  <c r="C62" i="4"/>
  <c r="D62" i="4" s="1"/>
  <c r="E62" i="4" s="1"/>
  <c r="C59" i="4"/>
  <c r="D59" i="4" s="1"/>
  <c r="E59" i="4" s="1"/>
  <c r="C58" i="4"/>
  <c r="D58" i="4" s="1"/>
  <c r="E58" i="4" s="1"/>
  <c r="C57" i="4"/>
  <c r="D57" i="4" s="1"/>
  <c r="E57" i="4" s="1"/>
  <c r="C56" i="4"/>
  <c r="D56" i="4" s="1"/>
  <c r="E56" i="4" s="1"/>
  <c r="C55" i="4"/>
  <c r="D55" i="4" s="1"/>
  <c r="E55" i="4" s="1"/>
  <c r="C54" i="4"/>
  <c r="D54" i="4" s="1"/>
  <c r="E54" i="4" s="1"/>
  <c r="C53" i="4"/>
  <c r="D53" i="4" s="1"/>
  <c r="E53" i="4" s="1"/>
  <c r="C51" i="4"/>
  <c r="D51" i="4" s="1"/>
  <c r="E51" i="4" s="1"/>
  <c r="C50" i="4"/>
  <c r="D50" i="4" s="1"/>
  <c r="E50" i="4" s="1"/>
  <c r="C49" i="4"/>
  <c r="D49" i="4" s="1"/>
  <c r="E49" i="4" s="1"/>
  <c r="C48" i="4"/>
  <c r="D48" i="4" s="1"/>
  <c r="E48" i="4" s="1"/>
  <c r="C47" i="4"/>
  <c r="D47" i="4" s="1"/>
  <c r="E47" i="4" s="1"/>
  <c r="C46" i="4"/>
  <c r="D46" i="4" s="1"/>
  <c r="E46" i="4" s="1"/>
  <c r="C45" i="4"/>
  <c r="D45" i="4" s="1"/>
  <c r="E45" i="4" s="1"/>
  <c r="C44" i="4"/>
  <c r="D44" i="4" s="1"/>
  <c r="E44" i="4" s="1"/>
  <c r="C43" i="4"/>
  <c r="C42" i="4"/>
  <c r="D42" i="4" s="1"/>
  <c r="E42" i="4" s="1"/>
  <c r="C40" i="4"/>
  <c r="D40" i="4" s="1"/>
  <c r="C39" i="4"/>
  <c r="D39" i="4" s="1"/>
  <c r="E39" i="4" s="1"/>
  <c r="C38" i="4"/>
  <c r="C37" i="4"/>
  <c r="D37" i="4" s="1"/>
  <c r="E37" i="4" s="1"/>
  <c r="C36" i="4"/>
  <c r="C35" i="4"/>
  <c r="D35" i="4" s="1"/>
  <c r="E35" i="4" s="1"/>
  <c r="C34" i="4"/>
  <c r="D34" i="4" s="1"/>
  <c r="E34" i="4" s="1"/>
  <c r="C33" i="4"/>
  <c r="D33" i="4" s="1"/>
  <c r="E33" i="4" s="1"/>
  <c r="C32" i="4"/>
  <c r="D32" i="4" s="1"/>
  <c r="C31" i="4"/>
  <c r="D31" i="4" s="1"/>
  <c r="E31" i="4" s="1"/>
  <c r="C30" i="4"/>
  <c r="D30" i="4" s="1"/>
  <c r="E30" i="4" s="1"/>
  <c r="C29" i="4"/>
  <c r="D29" i="4" s="1"/>
  <c r="E29" i="4" s="1"/>
  <c r="C28" i="4"/>
  <c r="D28" i="4" s="1"/>
  <c r="C27" i="4"/>
  <c r="D27" i="4" s="1"/>
  <c r="E27" i="4" s="1"/>
  <c r="C26" i="4"/>
  <c r="D26" i="4" s="1"/>
  <c r="E26" i="4" s="1"/>
  <c r="C25" i="4"/>
  <c r="D25" i="4" s="1"/>
  <c r="E25" i="4" s="1"/>
  <c r="C11" i="4"/>
  <c r="C12" i="4"/>
  <c r="D12" i="4" s="1"/>
  <c r="E12" i="4" s="1"/>
  <c r="C13" i="4"/>
  <c r="D13" i="4" s="1"/>
  <c r="C14" i="4"/>
  <c r="C15" i="4"/>
  <c r="C16" i="4"/>
  <c r="D16" i="4" s="1"/>
  <c r="C17" i="4"/>
  <c r="D17" i="4" s="1"/>
  <c r="E17" i="4" s="1"/>
  <c r="C18" i="4"/>
  <c r="D18" i="4" s="1"/>
  <c r="E18" i="4" s="1"/>
  <c r="C19" i="4"/>
  <c r="D19" i="4" s="1"/>
  <c r="C20" i="4"/>
  <c r="D20" i="4" s="1"/>
  <c r="E20" i="4" s="1"/>
  <c r="C21" i="4"/>
  <c r="D21" i="4" s="1"/>
  <c r="C22" i="4"/>
  <c r="C23" i="4"/>
  <c r="C10" i="4"/>
  <c r="D10" i="4" s="1"/>
  <c r="C41" i="4" l="1"/>
  <c r="D36" i="4"/>
  <c r="E36" i="4" s="1"/>
  <c r="C52" i="4"/>
  <c r="E19" i="4"/>
  <c r="E32" i="4"/>
  <c r="E40" i="4"/>
  <c r="D11" i="4"/>
  <c r="E11" i="4" s="1"/>
  <c r="D43" i="4"/>
  <c r="E43" i="4" s="1"/>
  <c r="E41" i="4" s="1"/>
  <c r="E10" i="4"/>
  <c r="E16" i="4"/>
  <c r="D23" i="4"/>
  <c r="E23" i="4" s="1"/>
  <c r="D15" i="4"/>
  <c r="E21" i="4"/>
  <c r="E13" i="4"/>
  <c r="E28" i="4"/>
  <c r="D14" i="4"/>
  <c r="E14" i="4" s="1"/>
  <c r="D22" i="4"/>
  <c r="E22" i="4" s="1"/>
  <c r="D38" i="4"/>
  <c r="D24" i="4" s="1"/>
  <c r="E52" i="4"/>
  <c r="D52" i="4"/>
  <c r="D41" i="4" l="1"/>
  <c r="D9" i="4"/>
  <c r="E38" i="4"/>
  <c r="E24" i="4" s="1"/>
  <c r="E15" i="4"/>
  <c r="E9" i="4" s="1"/>
  <c r="F61" i="4" l="1"/>
  <c r="C9" i="4"/>
  <c r="C24" i="4"/>
  <c r="F52" i="4"/>
  <c r="F41" i="4"/>
  <c r="F24" i="4"/>
  <c r="F9" i="4"/>
  <c r="C65" i="4" l="1"/>
  <c r="F67" i="4"/>
  <c r="D65" i="4" l="1"/>
  <c r="C61" i="4"/>
  <c r="C67" i="4" s="1"/>
  <c r="E65" i="4" l="1"/>
  <c r="E61" i="4" s="1"/>
  <c r="E67" i="4" s="1"/>
  <c r="D61" i="4"/>
  <c r="D67" i="4" s="1"/>
</calcChain>
</file>

<file path=xl/sharedStrings.xml><?xml version="1.0" encoding="utf-8"?>
<sst xmlns="http://schemas.openxmlformats.org/spreadsheetml/2006/main" count="128" uniqueCount="127">
  <si>
    <t>ELEMENT ROBÓT</t>
  </si>
  <si>
    <t>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</si>
  <si>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</si>
  <si>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</si>
  <si>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</si>
  <si>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</si>
  <si>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</si>
  <si>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</si>
  <si>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</si>
  <si>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</si>
  <si>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</si>
  <si>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</si>
  <si>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</si>
  <si>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</si>
  <si>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</si>
  <si>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</si>
  <si>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</si>
  <si>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</si>
  <si>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</si>
  <si>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</si>
  <si>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</si>
  <si>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</si>
  <si>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</si>
  <si>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</si>
  <si>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</si>
  <si>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</si>
  <si>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</si>
  <si>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Architektura, prace konserwatorskie, konstrukcja</t>
  </si>
  <si>
    <t>1.1</t>
  </si>
  <si>
    <t>Dziedziniec - zagospodarowanie terenu</t>
  </si>
  <si>
    <t>Dziedziniec - wyposażenie</t>
  </si>
  <si>
    <t>Kamienice Klasztorna - roboty rozbiórkowe</t>
  </si>
  <si>
    <t>Kamienice Klasztorna - konstrukcja</t>
  </si>
  <si>
    <t>Kamienice Klasztorna - architektura</t>
  </si>
  <si>
    <t>Kamienice Klasztorna - wyposażenie stałe</t>
  </si>
  <si>
    <t>Kamienice Stary Rynek - roboty rozbiórkowe</t>
  </si>
  <si>
    <t>Kamienice Stary Rynek - konstrukcja</t>
  </si>
  <si>
    <t>Kamienice Stary Rynek - architektura</t>
  </si>
  <si>
    <t>Kamienice Stary Rynek - wyposażenie stałe</t>
  </si>
  <si>
    <t>Kamienice Stary Rynek - prace konserwatorskie wnętrza</t>
  </si>
  <si>
    <t>Kamienice Stary Rynek - prace konserwatorskie elewacje</t>
  </si>
  <si>
    <t>Kamienice Stary Rynek - badania uzupełniające</t>
  </si>
  <si>
    <t>Plac budowy - opłata za zajęcie pasa drogowego</t>
  </si>
  <si>
    <t>1.11</t>
  </si>
  <si>
    <t>1.12</t>
  </si>
  <si>
    <t>1.13</t>
  </si>
  <si>
    <t>1.14</t>
  </si>
  <si>
    <t>Instalacje teletechniczne system nadzoru wizyjnego</t>
  </si>
  <si>
    <t>Instalacje elektryczne</t>
  </si>
  <si>
    <t>Kamienice Klasztorna - montaż rozdzielnic</t>
  </si>
  <si>
    <t>Kamienice Klasztorna - trasy kablowe</t>
  </si>
  <si>
    <t>Kamienice Klasztorna - kable i przewody</t>
  </si>
  <si>
    <t>Kamienice Klasztorna - oprawy oświetleniowe</t>
  </si>
  <si>
    <t>Kamienice Klasztorna - osprzęt</t>
  </si>
  <si>
    <t>Kamienice Klasztorna - instalacja odgromowa</t>
  </si>
  <si>
    <t>Kamienice Klasztorna - demontaże</t>
  </si>
  <si>
    <t>Kamienice Klasztorna - badania pomontażowe</t>
  </si>
  <si>
    <t>Kamienice Stary Rynek - montaż rozdzielnic</t>
  </si>
  <si>
    <t>Kamienice Stary Rynek - trasy kablowe</t>
  </si>
  <si>
    <t>Kamienice Stary Rynek - kable i przewody</t>
  </si>
  <si>
    <t>Kamienice Stary Rynek - oprawy oświetleniowe</t>
  </si>
  <si>
    <t>Kamienice Stary Rynek - osprzęt</t>
  </si>
  <si>
    <t>Kamienice Stary Rynek - instalacja odgromowa</t>
  </si>
  <si>
    <t>Kamienice Stary Rynek - demontaże</t>
  </si>
  <si>
    <t>Kamienice Stary Rynek - badania pomontażowe</t>
  </si>
  <si>
    <t>4</t>
  </si>
  <si>
    <t>4.1</t>
  </si>
  <si>
    <t>4.2</t>
  </si>
  <si>
    <t>4.3</t>
  </si>
  <si>
    <t>4.4</t>
  </si>
  <si>
    <t>4.5</t>
  </si>
  <si>
    <t>4.6</t>
  </si>
  <si>
    <t>4.7</t>
  </si>
  <si>
    <t>Instalacje teletechniczne przeciwwłamaniowych systemów alarmowych i kontroli dostępu</t>
  </si>
  <si>
    <t>Instalacje teletechniczne</t>
  </si>
  <si>
    <t>Instalacja strukturalna</t>
  </si>
  <si>
    <t>Instalacja videodomofonowa</t>
  </si>
  <si>
    <t>Instalacja audio-video</t>
  </si>
  <si>
    <t>Instalacja sygnalizacji pożaru</t>
  </si>
  <si>
    <t>Instalacja oddymiania klatki schodowej</t>
  </si>
  <si>
    <t>Razem:</t>
  </si>
  <si>
    <t>Instalacje sanitarne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</si>
  <si>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</si>
  <si>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</si>
  <si>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</si>
  <si>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</si>
  <si>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</si>
  <si>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</si>
  <si>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</si>
  <si>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</si>
  <si>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</si>
  <si>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</si>
  <si>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</si>
  <si>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</si>
  <si>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Kamienice Klasztorna - instalacja grzewcza</t>
  </si>
  <si>
    <t>Kamienice Klasztorna - instalacja wod-kan</t>
  </si>
  <si>
    <t>Kamienice Klasztorna - instalacja wentylacji</t>
  </si>
  <si>
    <t>Kamienice Klasztorna - instalacja chłodzenia</t>
  </si>
  <si>
    <t>Kamienice Klasztorna - włączenie do źródła ciepła</t>
  </si>
  <si>
    <t>Kamienice Stary Rynek - instalacja grzewcza</t>
  </si>
  <si>
    <t>Kamienice Stary Rynek - instalacja wod-kan</t>
  </si>
  <si>
    <t>Kamienice Stary Rynek - instalacja wentylacji</t>
  </si>
  <si>
    <t>Kamienice Stary Rynek - instalacja chłodzenia</t>
  </si>
  <si>
    <t>Kamienice Stary Rynek - włączenie do źródła ciepła</t>
  </si>
  <si>
    <t>Kamienice Stary Rynek - roboty rozbiórkowe (opcja)</t>
  </si>
  <si>
    <t>Kamienice Stary Rynek - konstrukcja (opcja)</t>
  </si>
  <si>
    <t>Kamienice Stary Rynek - architektura (opcja)</t>
  </si>
  <si>
    <t>Kamienice Stary Rynek - wyposażenie stałe (opcja)</t>
  </si>
  <si>
    <t>5</t>
  </si>
  <si>
    <t>5.1</t>
  </si>
  <si>
    <t>5.2</t>
  </si>
  <si>
    <t>5.3</t>
  </si>
  <si>
    <t>5.4</t>
  </si>
  <si>
    <t>ZAKRES ROBÓT PODSTAWOWYCH</t>
  </si>
  <si>
    <t>ZAKRES ROBÓT - OPCJA NR 1</t>
  </si>
  <si>
    <t>OFERTOWA TABELA ELEMENTÓW ROZLICZENIOWYCH (OTER)</t>
  </si>
  <si>
    <t>UDZIAŁ % POSZCZEGÓLNYCH ELEMENTÓW ROBÓT</t>
  </si>
  <si>
    <t>WARTOŚĆ POSZCZEGÓLNYCH ELEMENTÓW ROBÓT
NETTO</t>
  </si>
  <si>
    <t>WARTOŚĆ POSZCZEGÓLNYCH ELEMENTÓW ROBÓT
BRUTTO</t>
  </si>
  <si>
    <t>PODATEK VAT (23%)</t>
  </si>
  <si>
    <t>Instrukcja:</t>
  </si>
  <si>
    <t xml:space="preserve"> - w wierszu 5 arkusza, w polu oznaczonym "pomarańczowym szrafem" należy wpisać Wartośc oferty brutto zgdona z formularzem oferty</t>
  </si>
  <si>
    <t>pozostałe pola wypełniają się automatycznie i nie można ich zmieniać pod rygorem odrzucenia oferty</t>
  </si>
  <si>
    <t>Uwagi:</t>
  </si>
  <si>
    <r>
      <t xml:space="preserve">Wartość robót brutto (PLN) - </t>
    </r>
    <r>
      <rPr>
        <b/>
        <i/>
        <sz val="12"/>
        <color rgb="FF000000"/>
        <rFont val="Arial"/>
        <family val="2"/>
        <charset val="238"/>
      </rPr>
      <t>wpisać zgodnie z ofertą:</t>
    </r>
  </si>
  <si>
    <t>1) przedmiary robót nie będą stanowiły podstawy rozliczenia Stron, a jedynie są elementem pomocnicznym  do określenia rodzaju i szacunkowej ilości Robót w ramach Przedmiotu Zamówienia oraz pomocniczo przy wycenie oferty Wykonawcy. Wykonawca nie będzie mógł powoływać się na powyższy dokument w celu uzyskania jakichkolwiek roszczeń finansowych z tytułu niewyceniania jakiegokolwiek fragmentu Robót, elementów lub czynności niezbędnych dla prawidłowej realizacji przedmiotu Umowy.</t>
  </si>
  <si>
    <t>Załącznik nr 1a - ofertowa tabela elementów rozliczeniowych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</si>
</sst>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128"/>
    </font>
    <font>
      <b/>
      <i/>
      <sz val="12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 applyProtection="1">
      <alignment horizontal="left" wrapText="1"/>
      <protection locked="0"/>
    </xf>
    <xf numFmtId="4" fontId="1" fillId="8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8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1" fillId="2" borderId="4" xfId="0" applyFont="1" applyFill="1" applyBorder="1" applyAlignment="1" applyProtection="1">
      <alignment vertical="center" wrapText="1"/>
    </xf>
    <xf numFmtId="164" fontId="1" fillId="5" borderId="2" xfId="0" applyNumberFormat="1" applyFont="1" applyFill="1" applyBorder="1" applyAlignment="1" applyProtection="1">
      <alignment horizontal="center" vertical="center" wrapText="1"/>
    </xf>
    <xf numFmtId="10" fontId="1" fillId="5" borderId="1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wrapText="1"/>
    </xf>
    <xf numFmtId="164" fontId="0" fillId="4" borderId="1" xfId="0" applyNumberFormat="1" applyFill="1" applyBorder="1" applyAlignment="1" applyProtection="1">
      <alignment horizontal="center" vertical="center"/>
    </xf>
    <xf numFmtId="10" fontId="0" fillId="4" borderId="10" xfId="0" applyNumberForma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 wrapText="1"/>
    </xf>
    <xf numFmtId="0" fontId="0" fillId="0" borderId="1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164" fontId="0" fillId="4" borderId="15" xfId="0" applyNumberFormat="1" applyFill="1" applyBorder="1" applyAlignment="1" applyProtection="1">
      <alignment horizontal="center" vertical="center"/>
    </xf>
    <xf numFmtId="10" fontId="0" fillId="4" borderId="18" xfId="0" applyNumberForma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</xf>
    <xf numFmtId="164" fontId="1" fillId="5" borderId="1" xfId="0" applyNumberFormat="1" applyFont="1" applyFill="1" applyBorder="1" applyAlignment="1" applyProtection="1">
      <alignment horizontal="center" vertical="center" wrapText="1"/>
    </xf>
    <xf numFmtId="10" fontId="1" fillId="5" borderId="10" xfId="0" applyNumberFormat="1" applyFont="1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wrapText="1"/>
    </xf>
    <xf numFmtId="10" fontId="0" fillId="6" borderId="10" xfId="0" applyNumberFormat="1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wrapText="1"/>
    </xf>
    <xf numFmtId="10" fontId="0" fillId="6" borderId="18" xfId="0" applyNumberFormat="1" applyFill="1" applyBorder="1" applyAlignment="1" applyProtection="1">
      <alignment horizontal="center" vertical="center"/>
    </xf>
    <xf numFmtId="0" fontId="0" fillId="0" borderId="17" xfId="0" applyBorder="1" applyProtection="1"/>
    <xf numFmtId="0" fontId="0" fillId="6" borderId="15" xfId="0" applyFill="1" applyBorder="1" applyProtection="1"/>
    <xf numFmtId="10" fontId="0" fillId="6" borderId="15" xfId="0" applyNumberFormat="1" applyFill="1" applyBorder="1" applyProtection="1"/>
    <xf numFmtId="0" fontId="0" fillId="0" borderId="5" xfId="0" applyBorder="1" applyProtection="1"/>
    <xf numFmtId="0" fontId="1" fillId="0" borderId="15" xfId="0" applyFont="1" applyBorder="1" applyAlignment="1" applyProtection="1">
      <alignment vertical="center" wrapText="1"/>
    </xf>
    <xf numFmtId="164" fontId="3" fillId="3" borderId="6" xfId="0" applyNumberFormat="1" applyFont="1" applyFill="1" applyBorder="1" applyAlignment="1" applyProtection="1">
      <alignment horizontal="center" vertical="center"/>
    </xf>
    <xf numFmtId="10" fontId="3" fillId="3" borderId="6" xfId="0" applyNumberFormat="1" applyFont="1" applyFill="1" applyBorder="1" applyAlignment="1" applyProtection="1">
      <alignment horizontal="center" vertical="center"/>
    </xf>
    <xf numFmtId="10" fontId="0" fillId="0" borderId="0" xfId="0" applyNumberFormat="1" applyProtection="1"/>
    <xf numFmtId="0" fontId="2" fillId="0" borderId="0" xfId="0" applyFont="1" applyProtection="1"/>
    <xf numFmtId="49" fontId="1" fillId="2" borderId="20" xfId="0" applyNumberFormat="1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49" fontId="1" fillId="2" borderId="21" xfId="0" applyNumberFormat="1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center" vertical="center" wrapText="1"/>
    </xf>
    <xf numFmtId="10" fontId="1" fillId="2" borderId="14" xfId="0" applyNumberFormat="1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10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23" xfId="0" applyNumberFormat="1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center" vertical="center" wrapText="1"/>
    </xf>
    <xf numFmtId="10" fontId="1" fillId="2" borderId="24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left" vertical="center"/>
    </xf>
    <xf numFmtId="49" fontId="1" fillId="2" borderId="12" xfId="0" applyNumberFormat="1" applyFont="1" applyFill="1" applyBorder="1" applyAlignment="1" applyProtection="1">
      <alignment horizontal="left" vertical="center"/>
    </xf>
    <xf numFmtId="49" fontId="1" fillId="2" borderId="13" xfId="0" applyNumberFormat="1" applyFont="1" applyFill="1" applyBorder="1" applyAlignment="1" applyProtection="1">
      <alignment horizontal="lef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9" fontId="1" fillId="2" borderId="19" xfId="0" applyNumberFormat="1" applyFont="1" applyFill="1" applyBorder="1" applyAlignment="1" applyProtection="1">
      <alignment horizontal="center" vertical="center"/>
    </xf>
    <xf numFmtId="49" fontId="1" fillId="2" borderId="16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4" fillId="7" borderId="2" xfId="0" applyFont="1" applyFill="1" applyBorder="1" applyProtection="1"/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E803-AE1A-4995-A977-15B4E8D7018E}">
  <sheetPr>
    <pageSetUpPr fitToPage="1"/>
  </sheetPr>
  <dimension ref="A1:F80"/>
  <sheetViews>
    <sheetView tabSelected="1" view="pageBreakPreview" zoomScaleNormal="100" zoomScaleSheetLayoutView="100" workbookViewId="0">
      <selection activeCell="C5" sqref="C5:D5"/>
    </sheetView>
  </sheetViews>
  <sheetFormatPr defaultRowHeight="15"/>
  <cols>
    <col min="1" max="1" width="9.140625" style="4"/>
    <col min="2" max="2" width="49" style="4" customWidth="1"/>
    <col min="3" max="5" width="21.140625" style="4" customWidth="1"/>
    <col min="6" max="6" width="23.7109375" style="30" customWidth="1"/>
    <col min="7" max="16384" width="9.140625" style="4"/>
  </cols>
  <sheetData>
    <row r="1" spans="1:6">
      <c r="A1" s="31" t="s">
        <v>126</v>
      </c>
    </row>
    <row r="2" spans="1:6" ht="15.75" thickBot="1"/>
    <row r="3" spans="1:6">
      <c r="A3" s="32"/>
      <c r="B3" s="33" t="s">
        <v>115</v>
      </c>
      <c r="C3" s="34"/>
      <c r="D3" s="34"/>
      <c r="E3" s="34"/>
      <c r="F3" s="35"/>
    </row>
    <row r="4" spans="1:6">
      <c r="A4" s="36"/>
      <c r="B4" s="37"/>
      <c r="C4" s="37"/>
      <c r="D4" s="37"/>
      <c r="E4" s="37"/>
      <c r="F4" s="38"/>
    </row>
    <row r="5" spans="1:6" ht="30.75">
      <c r="A5" s="36"/>
      <c r="B5" s="39" t="s">
        <v>124</v>
      </c>
      <c r="C5" s="2"/>
      <c r="D5" s="3"/>
      <c r="E5" s="40"/>
      <c r="F5" s="38"/>
    </row>
    <row r="6" spans="1:6">
      <c r="A6" s="36"/>
      <c r="B6" s="37"/>
      <c r="C6" s="37"/>
      <c r="D6" s="37"/>
      <c r="E6" s="37"/>
      <c r="F6" s="38"/>
    </row>
    <row r="7" spans="1:6" ht="51.75" thickBot="1">
      <c r="A7" s="41"/>
      <c r="B7" s="42" t="s">
        <v>0</v>
      </c>
      <c r="C7" s="43" t="s">
        <v>118</v>
      </c>
      <c r="D7" s="43" t="s">
        <v>117</v>
      </c>
      <c r="E7" s="43" t="s">
        <v>119</v>
      </c>
      <c r="F7" s="44" t="s">
        <v>116</v>
      </c>
    </row>
    <row r="8" spans="1:6">
      <c r="A8" s="45" t="s">
        <v>113</v>
      </c>
      <c r="B8" s="46"/>
      <c r="C8" s="46"/>
      <c r="D8" s="46"/>
      <c r="E8" s="46"/>
      <c r="F8" s="47"/>
    </row>
    <row r="9" spans="1:6">
      <c r="A9" s="48" t="s">
        <v>1</v>
      </c>
      <c r="B9" s="5" t="s">
        <v>27</v>
      </c>
      <c r="C9" s="6">
        <f>SUM(C10:C23)</f>
        <v>0</v>
      </c>
      <c r="D9" s="6">
        <f>SUM(D10:D23)</f>
        <v>0</v>
      </c>
      <c r="E9" s="6">
        <f>SUM(E10:E23)</f>
        <v>0</v>
      </c>
      <c r="F9" s="7">
        <f>SUM(F10:F23)</f>
        <v>0.69179999999999997</v>
      </c>
    </row>
    <row r="10" spans="1:6">
      <c r="A10" s="48" t="s">
        <v>28</v>
      </c>
      <c r="B10" s="8" t="s">
        <v>31</v>
      </c>
      <c r="C10" s="9">
        <f>ROUND($C$5*F10,2)</f>
        <v>0</v>
      </c>
      <c r="D10" s="9">
        <f>ROUND(C10/1.23,2)</f>
        <v>0</v>
      </c>
      <c r="E10" s="9">
        <f>C10-D10</f>
        <v>0</v>
      </c>
      <c r="F10" s="10">
        <v>2.58E-2</v>
      </c>
    </row>
    <row r="11" spans="1:6">
      <c r="A11" s="48" t="s">
        <v>2</v>
      </c>
      <c r="B11" s="8" t="s">
        <v>32</v>
      </c>
      <c r="C11" s="9">
        <f t="shared" ref="C11:C23" si="0">ROUND($C$5*F11,2)</f>
        <v>0</v>
      </c>
      <c r="D11" s="9">
        <f t="shared" ref="D11:D23" si="1">ROUND(C11/1.23,2)</f>
        <v>0</v>
      </c>
      <c r="E11" s="9">
        <f t="shared" ref="E11:E23" si="2">C11-D11</f>
        <v>0</v>
      </c>
      <c r="F11" s="10">
        <v>4.5600000000000002E-2</v>
      </c>
    </row>
    <row r="12" spans="1:6">
      <c r="A12" s="48" t="s">
        <v>3</v>
      </c>
      <c r="B12" s="8" t="s">
        <v>33</v>
      </c>
      <c r="C12" s="9">
        <f t="shared" si="0"/>
        <v>0</v>
      </c>
      <c r="D12" s="9">
        <f t="shared" si="1"/>
        <v>0</v>
      </c>
      <c r="E12" s="9">
        <f t="shared" si="2"/>
        <v>0</v>
      </c>
      <c r="F12" s="10">
        <v>9.7900000000000001E-2</v>
      </c>
    </row>
    <row r="13" spans="1:6">
      <c r="A13" s="48" t="s">
        <v>4</v>
      </c>
      <c r="B13" s="8" t="s">
        <v>34</v>
      </c>
      <c r="C13" s="9">
        <f t="shared" si="0"/>
        <v>0</v>
      </c>
      <c r="D13" s="9">
        <f t="shared" si="1"/>
        <v>0</v>
      </c>
      <c r="E13" s="9">
        <f t="shared" si="2"/>
        <v>0</v>
      </c>
      <c r="F13" s="10">
        <v>1.5100000000000001E-2</v>
      </c>
    </row>
    <row r="14" spans="1:6">
      <c r="A14" s="48" t="s">
        <v>5</v>
      </c>
      <c r="B14" s="8" t="s">
        <v>29</v>
      </c>
      <c r="C14" s="9">
        <f t="shared" si="0"/>
        <v>0</v>
      </c>
      <c r="D14" s="9">
        <f t="shared" si="1"/>
        <v>0</v>
      </c>
      <c r="E14" s="9">
        <f t="shared" si="2"/>
        <v>0</v>
      </c>
      <c r="F14" s="10">
        <v>5.7999999999999996E-3</v>
      </c>
    </row>
    <row r="15" spans="1:6">
      <c r="A15" s="48" t="s">
        <v>6</v>
      </c>
      <c r="B15" s="8" t="s">
        <v>30</v>
      </c>
      <c r="C15" s="9">
        <f t="shared" si="0"/>
        <v>0</v>
      </c>
      <c r="D15" s="9">
        <f t="shared" si="1"/>
        <v>0</v>
      </c>
      <c r="E15" s="9">
        <f t="shared" si="2"/>
        <v>0</v>
      </c>
      <c r="F15" s="10">
        <v>2.3999999999999998E-3</v>
      </c>
    </row>
    <row r="16" spans="1:6">
      <c r="A16" s="48" t="s">
        <v>7</v>
      </c>
      <c r="B16" s="8" t="s">
        <v>35</v>
      </c>
      <c r="C16" s="9">
        <f t="shared" si="0"/>
        <v>0</v>
      </c>
      <c r="D16" s="9">
        <f t="shared" si="1"/>
        <v>0</v>
      </c>
      <c r="E16" s="9">
        <f t="shared" si="2"/>
        <v>0</v>
      </c>
      <c r="F16" s="10">
        <v>1.11E-2</v>
      </c>
    </row>
    <row r="17" spans="1:6">
      <c r="A17" s="48" t="s">
        <v>8</v>
      </c>
      <c r="B17" s="8" t="s">
        <v>36</v>
      </c>
      <c r="C17" s="9">
        <f t="shared" si="0"/>
        <v>0</v>
      </c>
      <c r="D17" s="9">
        <f t="shared" si="1"/>
        <v>0</v>
      </c>
      <c r="E17" s="9">
        <f t="shared" si="2"/>
        <v>0</v>
      </c>
      <c r="F17" s="10">
        <v>3.3599999999999998E-2</v>
      </c>
    </row>
    <row r="18" spans="1:6">
      <c r="A18" s="48" t="s">
        <v>9</v>
      </c>
      <c r="B18" s="8" t="s">
        <v>37</v>
      </c>
      <c r="C18" s="9">
        <f t="shared" si="0"/>
        <v>0</v>
      </c>
      <c r="D18" s="9">
        <f t="shared" si="1"/>
        <v>0</v>
      </c>
      <c r="E18" s="9">
        <f t="shared" si="2"/>
        <v>0</v>
      </c>
      <c r="F18" s="10">
        <v>0.11940000000000001</v>
      </c>
    </row>
    <row r="19" spans="1:6" ht="15" customHeight="1">
      <c r="A19" s="48" t="s">
        <v>10</v>
      </c>
      <c r="B19" s="11" t="s">
        <v>39</v>
      </c>
      <c r="C19" s="9">
        <f t="shared" si="0"/>
        <v>0</v>
      </c>
      <c r="D19" s="9">
        <f t="shared" si="1"/>
        <v>0</v>
      </c>
      <c r="E19" s="9">
        <f t="shared" si="2"/>
        <v>0</v>
      </c>
      <c r="F19" s="10">
        <v>0.2747</v>
      </c>
    </row>
    <row r="20" spans="1:6" ht="15" customHeight="1">
      <c r="A20" s="48" t="s">
        <v>43</v>
      </c>
      <c r="B20" s="8" t="s">
        <v>40</v>
      </c>
      <c r="C20" s="9">
        <f t="shared" si="0"/>
        <v>0</v>
      </c>
      <c r="D20" s="9">
        <f t="shared" si="1"/>
        <v>0</v>
      </c>
      <c r="E20" s="9">
        <f t="shared" si="2"/>
        <v>0</v>
      </c>
      <c r="F20" s="10">
        <v>3.32E-2</v>
      </c>
    </row>
    <row r="21" spans="1:6">
      <c r="A21" s="48" t="s">
        <v>44</v>
      </c>
      <c r="B21" s="8" t="s">
        <v>38</v>
      </c>
      <c r="C21" s="9">
        <f t="shared" si="0"/>
        <v>0</v>
      </c>
      <c r="D21" s="9">
        <f t="shared" si="1"/>
        <v>0</v>
      </c>
      <c r="E21" s="9">
        <f t="shared" si="2"/>
        <v>0</v>
      </c>
      <c r="F21" s="10">
        <v>1.9300000000000001E-2</v>
      </c>
    </row>
    <row r="22" spans="1:6">
      <c r="A22" s="48" t="s">
        <v>45</v>
      </c>
      <c r="B22" s="8" t="s">
        <v>41</v>
      </c>
      <c r="C22" s="9">
        <f t="shared" si="0"/>
        <v>0</v>
      </c>
      <c r="D22" s="9">
        <f t="shared" si="1"/>
        <v>0</v>
      </c>
      <c r="E22" s="9">
        <f t="shared" si="2"/>
        <v>0</v>
      </c>
      <c r="F22" s="10">
        <v>4.0000000000000001E-3</v>
      </c>
    </row>
    <row r="23" spans="1:6">
      <c r="A23" s="48" t="s">
        <v>46</v>
      </c>
      <c r="B23" s="8" t="s">
        <v>42</v>
      </c>
      <c r="C23" s="9">
        <f t="shared" si="0"/>
        <v>0</v>
      </c>
      <c r="D23" s="9">
        <f t="shared" si="1"/>
        <v>0</v>
      </c>
      <c r="E23" s="9">
        <f t="shared" si="2"/>
        <v>0</v>
      </c>
      <c r="F23" s="10">
        <v>3.8999999999999998E-3</v>
      </c>
    </row>
    <row r="24" spans="1:6">
      <c r="A24" s="48" t="s">
        <v>11</v>
      </c>
      <c r="B24" s="5" t="s">
        <v>48</v>
      </c>
      <c r="C24" s="6">
        <f>SUM(C25:C40)</f>
        <v>0</v>
      </c>
      <c r="D24" s="6">
        <f>SUM(D25:D40)</f>
        <v>0</v>
      </c>
      <c r="E24" s="6">
        <f>SUM(E25:E40)</f>
        <v>0</v>
      </c>
      <c r="F24" s="7">
        <f>SUM(F25:F40)</f>
        <v>8.0000000000000016E-2</v>
      </c>
    </row>
    <row r="25" spans="1:6">
      <c r="A25" s="48" t="s">
        <v>12</v>
      </c>
      <c r="B25" s="8" t="s">
        <v>49</v>
      </c>
      <c r="C25" s="9">
        <f t="shared" ref="C25:C40" si="3">ROUND($C$5*F25,2)</f>
        <v>0</v>
      </c>
      <c r="D25" s="9">
        <f t="shared" ref="D25:D40" si="4">ROUND(C25/1.23,2)</f>
        <v>0</v>
      </c>
      <c r="E25" s="9">
        <f t="shared" ref="E25:E40" si="5">C25-D25</f>
        <v>0</v>
      </c>
      <c r="F25" s="10">
        <v>1.6899999999999998E-2</v>
      </c>
    </row>
    <row r="26" spans="1:6">
      <c r="A26" s="48" t="s">
        <v>13</v>
      </c>
      <c r="B26" s="8" t="s">
        <v>50</v>
      </c>
      <c r="C26" s="9">
        <f t="shared" si="3"/>
        <v>0</v>
      </c>
      <c r="D26" s="9">
        <f t="shared" si="4"/>
        <v>0</v>
      </c>
      <c r="E26" s="9">
        <f t="shared" si="5"/>
        <v>0</v>
      </c>
      <c r="F26" s="10">
        <v>4.4000000000000003E-3</v>
      </c>
    </row>
    <row r="27" spans="1:6">
      <c r="A27" s="48" t="s">
        <v>14</v>
      </c>
      <c r="B27" s="8" t="s">
        <v>51</v>
      </c>
      <c r="C27" s="9">
        <f t="shared" si="3"/>
        <v>0</v>
      </c>
      <c r="D27" s="9">
        <f t="shared" si="4"/>
        <v>0</v>
      </c>
      <c r="E27" s="9">
        <f t="shared" si="5"/>
        <v>0</v>
      </c>
      <c r="F27" s="10">
        <v>5.7999999999999996E-3</v>
      </c>
    </row>
    <row r="28" spans="1:6">
      <c r="A28" s="48" t="s">
        <v>15</v>
      </c>
      <c r="B28" s="8" t="s">
        <v>52</v>
      </c>
      <c r="C28" s="9">
        <f t="shared" si="3"/>
        <v>0</v>
      </c>
      <c r="D28" s="9">
        <f t="shared" si="4"/>
        <v>0</v>
      </c>
      <c r="E28" s="9">
        <f t="shared" si="5"/>
        <v>0</v>
      </c>
      <c r="F28" s="10">
        <v>3.2000000000000002E-3</v>
      </c>
    </row>
    <row r="29" spans="1:6">
      <c r="A29" s="48" t="s">
        <v>82</v>
      </c>
      <c r="B29" s="8" t="s">
        <v>53</v>
      </c>
      <c r="C29" s="9">
        <f t="shared" si="3"/>
        <v>0</v>
      </c>
      <c r="D29" s="9">
        <f t="shared" si="4"/>
        <v>0</v>
      </c>
      <c r="E29" s="9">
        <f t="shared" si="5"/>
        <v>0</v>
      </c>
      <c r="F29" s="10">
        <v>4.7000000000000002E-3</v>
      </c>
    </row>
    <row r="30" spans="1:6">
      <c r="A30" s="48" t="s">
        <v>83</v>
      </c>
      <c r="B30" s="8" t="s">
        <v>54</v>
      </c>
      <c r="C30" s="9">
        <f t="shared" si="3"/>
        <v>0</v>
      </c>
      <c r="D30" s="9">
        <f t="shared" si="4"/>
        <v>0</v>
      </c>
      <c r="E30" s="9">
        <f t="shared" si="5"/>
        <v>0</v>
      </c>
      <c r="F30" s="10">
        <v>1.8E-3</v>
      </c>
    </row>
    <row r="31" spans="1:6">
      <c r="A31" s="48" t="s">
        <v>84</v>
      </c>
      <c r="B31" s="8" t="s">
        <v>55</v>
      </c>
      <c r="C31" s="9">
        <f t="shared" si="3"/>
        <v>0</v>
      </c>
      <c r="D31" s="9">
        <f t="shared" si="4"/>
        <v>0</v>
      </c>
      <c r="E31" s="9">
        <f t="shared" si="5"/>
        <v>0</v>
      </c>
      <c r="F31" s="10">
        <v>2.0000000000000001E-4</v>
      </c>
    </row>
    <row r="32" spans="1:6">
      <c r="A32" s="48" t="s">
        <v>85</v>
      </c>
      <c r="B32" s="8" t="s">
        <v>56</v>
      </c>
      <c r="C32" s="9">
        <f t="shared" si="3"/>
        <v>0</v>
      </c>
      <c r="D32" s="9">
        <f t="shared" si="4"/>
        <v>0</v>
      </c>
      <c r="E32" s="9">
        <f t="shared" si="5"/>
        <v>0</v>
      </c>
      <c r="F32" s="10">
        <v>5.0000000000000001E-4</v>
      </c>
    </row>
    <row r="33" spans="1:6">
      <c r="A33" s="48" t="s">
        <v>86</v>
      </c>
      <c r="B33" s="8" t="s">
        <v>57</v>
      </c>
      <c r="C33" s="9">
        <f t="shared" si="3"/>
        <v>0</v>
      </c>
      <c r="D33" s="9">
        <f t="shared" si="4"/>
        <v>0</v>
      </c>
      <c r="E33" s="9">
        <f t="shared" si="5"/>
        <v>0</v>
      </c>
      <c r="F33" s="10">
        <v>1.5599999999999999E-2</v>
      </c>
    </row>
    <row r="34" spans="1:6">
      <c r="A34" s="48" t="s">
        <v>87</v>
      </c>
      <c r="B34" s="8" t="s">
        <v>58</v>
      </c>
      <c r="C34" s="9">
        <f t="shared" si="3"/>
        <v>0</v>
      </c>
      <c r="D34" s="9">
        <f t="shared" si="4"/>
        <v>0</v>
      </c>
      <c r="E34" s="9">
        <f t="shared" si="5"/>
        <v>0</v>
      </c>
      <c r="F34" s="10">
        <v>6.4000000000000003E-3</v>
      </c>
    </row>
    <row r="35" spans="1:6">
      <c r="A35" s="48" t="s">
        <v>88</v>
      </c>
      <c r="B35" s="8" t="s">
        <v>59</v>
      </c>
      <c r="C35" s="9">
        <f t="shared" si="3"/>
        <v>0</v>
      </c>
      <c r="D35" s="9">
        <f t="shared" si="4"/>
        <v>0</v>
      </c>
      <c r="E35" s="9">
        <f t="shared" si="5"/>
        <v>0</v>
      </c>
      <c r="F35" s="10">
        <v>7.1999999999999998E-3</v>
      </c>
    </row>
    <row r="36" spans="1:6">
      <c r="A36" s="48" t="s">
        <v>89</v>
      </c>
      <c r="B36" s="8" t="s">
        <v>60</v>
      </c>
      <c r="C36" s="9">
        <f t="shared" si="3"/>
        <v>0</v>
      </c>
      <c r="D36" s="9">
        <f t="shared" si="4"/>
        <v>0</v>
      </c>
      <c r="E36" s="9">
        <f t="shared" si="5"/>
        <v>0</v>
      </c>
      <c r="F36" s="10">
        <v>4.7999999999999996E-3</v>
      </c>
    </row>
    <row r="37" spans="1:6">
      <c r="A37" s="48" t="s">
        <v>90</v>
      </c>
      <c r="B37" s="8" t="s">
        <v>61</v>
      </c>
      <c r="C37" s="9">
        <f t="shared" si="3"/>
        <v>0</v>
      </c>
      <c r="D37" s="9">
        <f t="shared" si="4"/>
        <v>0</v>
      </c>
      <c r="E37" s="9">
        <f t="shared" si="5"/>
        <v>0</v>
      </c>
      <c r="F37" s="10">
        <v>5.7999999999999996E-3</v>
      </c>
    </row>
    <row r="38" spans="1:6">
      <c r="A38" s="48" t="s">
        <v>91</v>
      </c>
      <c r="B38" s="8" t="s">
        <v>62</v>
      </c>
      <c r="C38" s="9">
        <f t="shared" si="3"/>
        <v>0</v>
      </c>
      <c r="D38" s="9">
        <f t="shared" si="4"/>
        <v>0</v>
      </c>
      <c r="E38" s="9">
        <f t="shared" si="5"/>
        <v>0</v>
      </c>
      <c r="F38" s="10">
        <v>2E-3</v>
      </c>
    </row>
    <row r="39" spans="1:6">
      <c r="A39" s="48" t="s">
        <v>92</v>
      </c>
      <c r="B39" s="8" t="s">
        <v>63</v>
      </c>
      <c r="C39" s="9">
        <f t="shared" si="3"/>
        <v>0</v>
      </c>
      <c r="D39" s="9">
        <f t="shared" si="4"/>
        <v>0</v>
      </c>
      <c r="E39" s="9">
        <f t="shared" si="5"/>
        <v>0</v>
      </c>
      <c r="F39" s="10">
        <v>2.0000000000000001E-4</v>
      </c>
    </row>
    <row r="40" spans="1:6">
      <c r="A40" s="48" t="s">
        <v>93</v>
      </c>
      <c r="B40" s="8" t="s">
        <v>64</v>
      </c>
      <c r="C40" s="9">
        <f t="shared" si="3"/>
        <v>0</v>
      </c>
      <c r="D40" s="9">
        <f t="shared" si="4"/>
        <v>0</v>
      </c>
      <c r="E40" s="9">
        <f t="shared" si="5"/>
        <v>0</v>
      </c>
      <c r="F40" s="10">
        <v>5.0000000000000001E-4</v>
      </c>
    </row>
    <row r="41" spans="1:6">
      <c r="A41" s="48" t="s">
        <v>16</v>
      </c>
      <c r="B41" s="5" t="s">
        <v>81</v>
      </c>
      <c r="C41" s="6">
        <f>SUM(C42:C51)</f>
        <v>0</v>
      </c>
      <c r="D41" s="6">
        <f>SUM(D42:D51)</f>
        <v>0</v>
      </c>
      <c r="E41" s="6">
        <f>SUM(E42:E51)</f>
        <v>0</v>
      </c>
      <c r="F41" s="7">
        <f>SUM(F42:F51)</f>
        <v>0.1305</v>
      </c>
    </row>
    <row r="42" spans="1:6">
      <c r="A42" s="48" t="s">
        <v>17</v>
      </c>
      <c r="B42" s="8" t="s">
        <v>94</v>
      </c>
      <c r="C42" s="9">
        <f t="shared" ref="C42:C51" si="6">ROUND($C$5*F42,2)</f>
        <v>0</v>
      </c>
      <c r="D42" s="9">
        <f t="shared" ref="D42:D51" si="7">ROUND(C42/1.23,2)</f>
        <v>0</v>
      </c>
      <c r="E42" s="9">
        <f t="shared" ref="E42:E51" si="8">C42-D42</f>
        <v>0</v>
      </c>
      <c r="F42" s="10">
        <v>9.4000000000000004E-3</v>
      </c>
    </row>
    <row r="43" spans="1:6">
      <c r="A43" s="48" t="s">
        <v>18</v>
      </c>
      <c r="B43" s="8" t="s">
        <v>95</v>
      </c>
      <c r="C43" s="9">
        <f t="shared" si="6"/>
        <v>0</v>
      </c>
      <c r="D43" s="9">
        <f t="shared" si="7"/>
        <v>0</v>
      </c>
      <c r="E43" s="9">
        <f t="shared" si="8"/>
        <v>0</v>
      </c>
      <c r="F43" s="10">
        <v>1.3299999999999999E-2</v>
      </c>
    </row>
    <row r="44" spans="1:6">
      <c r="A44" s="48" t="s">
        <v>19</v>
      </c>
      <c r="B44" s="8" t="s">
        <v>96</v>
      </c>
      <c r="C44" s="9">
        <f t="shared" si="6"/>
        <v>0</v>
      </c>
      <c r="D44" s="9">
        <f t="shared" si="7"/>
        <v>0</v>
      </c>
      <c r="E44" s="9">
        <f t="shared" si="8"/>
        <v>0</v>
      </c>
      <c r="F44" s="10">
        <v>2.0199999999999999E-2</v>
      </c>
    </row>
    <row r="45" spans="1:6">
      <c r="A45" s="48" t="s">
        <v>20</v>
      </c>
      <c r="B45" s="8" t="s">
        <v>97</v>
      </c>
      <c r="C45" s="9">
        <f t="shared" si="6"/>
        <v>0</v>
      </c>
      <c r="D45" s="9">
        <f t="shared" si="7"/>
        <v>0</v>
      </c>
      <c r="E45" s="9">
        <f t="shared" si="8"/>
        <v>0</v>
      </c>
      <c r="F45" s="10">
        <v>8.3999999999999995E-3</v>
      </c>
    </row>
    <row r="46" spans="1:6">
      <c r="A46" s="48" t="s">
        <v>21</v>
      </c>
      <c r="B46" s="8" t="s">
        <v>98</v>
      </c>
      <c r="C46" s="9">
        <f t="shared" si="6"/>
        <v>0</v>
      </c>
      <c r="D46" s="9">
        <f t="shared" si="7"/>
        <v>0</v>
      </c>
      <c r="E46" s="9">
        <f t="shared" si="8"/>
        <v>0</v>
      </c>
      <c r="F46" s="10">
        <v>1.6000000000000001E-3</v>
      </c>
    </row>
    <row r="47" spans="1:6">
      <c r="A47" s="48" t="s">
        <v>22</v>
      </c>
      <c r="B47" s="8" t="s">
        <v>99</v>
      </c>
      <c r="C47" s="9">
        <f t="shared" si="6"/>
        <v>0</v>
      </c>
      <c r="D47" s="9">
        <f t="shared" si="7"/>
        <v>0</v>
      </c>
      <c r="E47" s="9">
        <f t="shared" si="8"/>
        <v>0</v>
      </c>
      <c r="F47" s="10">
        <v>1.4E-2</v>
      </c>
    </row>
    <row r="48" spans="1:6">
      <c r="A48" s="48" t="s">
        <v>23</v>
      </c>
      <c r="B48" s="8" t="s">
        <v>100</v>
      </c>
      <c r="C48" s="9">
        <f t="shared" si="6"/>
        <v>0</v>
      </c>
      <c r="D48" s="9">
        <f t="shared" si="7"/>
        <v>0</v>
      </c>
      <c r="E48" s="9">
        <f t="shared" si="8"/>
        <v>0</v>
      </c>
      <c r="F48" s="10">
        <v>3.5999999999999999E-3</v>
      </c>
    </row>
    <row r="49" spans="1:6">
      <c r="A49" s="48" t="s">
        <v>24</v>
      </c>
      <c r="B49" s="8" t="s">
        <v>101</v>
      </c>
      <c r="C49" s="9">
        <f t="shared" si="6"/>
        <v>0</v>
      </c>
      <c r="D49" s="9">
        <f t="shared" si="7"/>
        <v>0</v>
      </c>
      <c r="E49" s="9">
        <f t="shared" si="8"/>
        <v>0</v>
      </c>
      <c r="F49" s="10">
        <v>2.8500000000000001E-2</v>
      </c>
    </row>
    <row r="50" spans="1:6">
      <c r="A50" s="48" t="s">
        <v>25</v>
      </c>
      <c r="B50" s="8" t="s">
        <v>102</v>
      </c>
      <c r="C50" s="9">
        <f t="shared" si="6"/>
        <v>0</v>
      </c>
      <c r="D50" s="9">
        <f t="shared" si="7"/>
        <v>0</v>
      </c>
      <c r="E50" s="9">
        <f t="shared" si="8"/>
        <v>0</v>
      </c>
      <c r="F50" s="10">
        <v>1.72E-2</v>
      </c>
    </row>
    <row r="51" spans="1:6">
      <c r="A51" s="48" t="s">
        <v>26</v>
      </c>
      <c r="B51" s="8" t="s">
        <v>103</v>
      </c>
      <c r="C51" s="9">
        <f t="shared" si="6"/>
        <v>0</v>
      </c>
      <c r="D51" s="9">
        <f t="shared" si="7"/>
        <v>0</v>
      </c>
      <c r="E51" s="9">
        <f t="shared" si="8"/>
        <v>0</v>
      </c>
      <c r="F51" s="10">
        <v>1.43E-2</v>
      </c>
    </row>
    <row r="52" spans="1:6">
      <c r="A52" s="48" t="s">
        <v>65</v>
      </c>
      <c r="B52" s="5" t="s">
        <v>74</v>
      </c>
      <c r="C52" s="6">
        <f>SUM(C53:C59)</f>
        <v>0</v>
      </c>
      <c r="D52" s="6">
        <f>SUM(D53:D59)</f>
        <v>0</v>
      </c>
      <c r="E52" s="6">
        <f>SUM(E53:E59)</f>
        <v>0</v>
      </c>
      <c r="F52" s="7">
        <f>SUM(F53:F59)</f>
        <v>8.6799999999999988E-2</v>
      </c>
    </row>
    <row r="53" spans="1:6">
      <c r="A53" s="48" t="s">
        <v>66</v>
      </c>
      <c r="B53" s="8" t="s">
        <v>75</v>
      </c>
      <c r="C53" s="9">
        <f t="shared" ref="C53:C59" si="9">ROUND($C$5*F53,2)</f>
        <v>0</v>
      </c>
      <c r="D53" s="9">
        <f t="shared" ref="D53:D59" si="10">ROUND(C53/1.23,2)</f>
        <v>0</v>
      </c>
      <c r="E53" s="9">
        <f t="shared" ref="E53:E59" si="11">C53-D53</f>
        <v>0</v>
      </c>
      <c r="F53" s="10">
        <v>3.7699999999999997E-2</v>
      </c>
    </row>
    <row r="54" spans="1:6">
      <c r="A54" s="48" t="s">
        <v>67</v>
      </c>
      <c r="B54" s="8" t="s">
        <v>77</v>
      </c>
      <c r="C54" s="9">
        <f t="shared" si="9"/>
        <v>0</v>
      </c>
      <c r="D54" s="9">
        <f t="shared" si="10"/>
        <v>0</v>
      </c>
      <c r="E54" s="9">
        <f t="shared" si="11"/>
        <v>0</v>
      </c>
      <c r="F54" s="10">
        <v>1.4800000000000001E-2</v>
      </c>
    </row>
    <row r="55" spans="1:6">
      <c r="A55" s="48" t="s">
        <v>68</v>
      </c>
      <c r="B55" s="8" t="s">
        <v>76</v>
      </c>
      <c r="C55" s="9">
        <f t="shared" si="9"/>
        <v>0</v>
      </c>
      <c r="D55" s="9">
        <f t="shared" si="10"/>
        <v>0</v>
      </c>
      <c r="E55" s="9">
        <f t="shared" si="11"/>
        <v>0</v>
      </c>
      <c r="F55" s="10">
        <v>8.9999999999999998E-4</v>
      </c>
    </row>
    <row r="56" spans="1:6">
      <c r="A56" s="48" t="s">
        <v>69</v>
      </c>
      <c r="B56" s="12" t="s">
        <v>78</v>
      </c>
      <c r="C56" s="9">
        <f t="shared" si="9"/>
        <v>0</v>
      </c>
      <c r="D56" s="9">
        <f t="shared" si="10"/>
        <v>0</v>
      </c>
      <c r="E56" s="9">
        <f t="shared" si="11"/>
        <v>0</v>
      </c>
      <c r="F56" s="10">
        <v>6.8999999999999999E-3</v>
      </c>
    </row>
    <row r="57" spans="1:6">
      <c r="A57" s="48" t="s">
        <v>70</v>
      </c>
      <c r="B57" s="12" t="s">
        <v>79</v>
      </c>
      <c r="C57" s="9">
        <f t="shared" si="9"/>
        <v>0</v>
      </c>
      <c r="D57" s="9">
        <f t="shared" si="10"/>
        <v>0</v>
      </c>
      <c r="E57" s="9">
        <f t="shared" si="11"/>
        <v>0</v>
      </c>
      <c r="F57" s="10">
        <v>1.1000000000000001E-3</v>
      </c>
    </row>
    <row r="58" spans="1:6" ht="30">
      <c r="A58" s="48" t="s">
        <v>71</v>
      </c>
      <c r="B58" s="12" t="s">
        <v>73</v>
      </c>
      <c r="C58" s="9">
        <f t="shared" si="9"/>
        <v>0</v>
      </c>
      <c r="D58" s="9">
        <f t="shared" si="10"/>
        <v>0</v>
      </c>
      <c r="E58" s="9">
        <f t="shared" si="11"/>
        <v>0</v>
      </c>
      <c r="F58" s="10">
        <v>1.12E-2</v>
      </c>
    </row>
    <row r="59" spans="1:6" ht="15.75" thickBot="1">
      <c r="A59" s="49" t="s">
        <v>72</v>
      </c>
      <c r="B59" s="13" t="s">
        <v>47</v>
      </c>
      <c r="C59" s="14">
        <f t="shared" si="9"/>
        <v>0</v>
      </c>
      <c r="D59" s="14">
        <f t="shared" si="10"/>
        <v>0</v>
      </c>
      <c r="E59" s="14">
        <f t="shared" si="11"/>
        <v>0</v>
      </c>
      <c r="F59" s="15">
        <v>1.4200000000000001E-2</v>
      </c>
    </row>
    <row r="60" spans="1:6">
      <c r="A60" s="45" t="s">
        <v>114</v>
      </c>
      <c r="B60" s="46"/>
      <c r="C60" s="46"/>
      <c r="D60" s="46"/>
      <c r="E60" s="46"/>
      <c r="F60" s="47"/>
    </row>
    <row r="61" spans="1:6">
      <c r="A61" s="50" t="s">
        <v>108</v>
      </c>
      <c r="B61" s="16" t="s">
        <v>27</v>
      </c>
      <c r="C61" s="17">
        <f>SUM(C62:C66)</f>
        <v>0</v>
      </c>
      <c r="D61" s="17">
        <f>SUM(D62:D66)</f>
        <v>0</v>
      </c>
      <c r="E61" s="17">
        <f>SUM(E62:E66)</f>
        <v>0</v>
      </c>
      <c r="F61" s="18">
        <f t="shared" ref="F61" si="12">SUM(F62:F66)</f>
        <v>1.09E-2</v>
      </c>
    </row>
    <row r="62" spans="1:6">
      <c r="A62" s="48" t="s">
        <v>109</v>
      </c>
      <c r="B62" s="19" t="s">
        <v>104</v>
      </c>
      <c r="C62" s="9">
        <f t="shared" ref="C62:C64" si="13">ROUND($C$5*F62,2)</f>
        <v>0</v>
      </c>
      <c r="D62" s="9">
        <f t="shared" ref="D62:D65" si="14">ROUND(C62/1.23,2)</f>
        <v>0</v>
      </c>
      <c r="E62" s="9">
        <f t="shared" ref="E62:E65" si="15">C62-D62</f>
        <v>0</v>
      </c>
      <c r="F62" s="20">
        <v>2.0000000000000001E-4</v>
      </c>
    </row>
    <row r="63" spans="1:6">
      <c r="A63" s="48" t="s">
        <v>110</v>
      </c>
      <c r="B63" s="19" t="s">
        <v>105</v>
      </c>
      <c r="C63" s="9">
        <f t="shared" si="13"/>
        <v>0</v>
      </c>
      <c r="D63" s="9">
        <f t="shared" si="14"/>
        <v>0</v>
      </c>
      <c r="E63" s="9">
        <f t="shared" si="15"/>
        <v>0</v>
      </c>
      <c r="F63" s="20">
        <v>4.0000000000000002E-4</v>
      </c>
    </row>
    <row r="64" spans="1:6">
      <c r="A64" s="48" t="s">
        <v>111</v>
      </c>
      <c r="B64" s="19" t="s">
        <v>106</v>
      </c>
      <c r="C64" s="9">
        <f t="shared" si="13"/>
        <v>0</v>
      </c>
      <c r="D64" s="9">
        <f t="shared" si="14"/>
        <v>0</v>
      </c>
      <c r="E64" s="9">
        <f t="shared" si="15"/>
        <v>0</v>
      </c>
      <c r="F64" s="20">
        <v>1.8E-3</v>
      </c>
    </row>
    <row r="65" spans="1:6" ht="15.75" thickBot="1">
      <c r="A65" s="49" t="s">
        <v>112</v>
      </c>
      <c r="B65" s="21" t="s">
        <v>107</v>
      </c>
      <c r="C65" s="14">
        <f>C5-C9-C24-C41-C52-C62-C63-C64</f>
        <v>0</v>
      </c>
      <c r="D65" s="14">
        <f t="shared" si="14"/>
        <v>0</v>
      </c>
      <c r="E65" s="14">
        <f t="shared" si="15"/>
        <v>0</v>
      </c>
      <c r="F65" s="22">
        <v>8.4999999999999989E-3</v>
      </c>
    </row>
    <row r="66" spans="1:6" ht="15.75" thickBot="1">
      <c r="A66" s="23"/>
      <c r="B66" s="24"/>
      <c r="C66" s="24"/>
      <c r="D66" s="24"/>
      <c r="E66" s="24"/>
      <c r="F66" s="25"/>
    </row>
    <row r="67" spans="1:6" ht="15.75" thickBot="1">
      <c r="A67" s="26"/>
      <c r="B67" s="27" t="s">
        <v>80</v>
      </c>
      <c r="C67" s="28">
        <f>C9+C24+C41+C52+C61</f>
        <v>0</v>
      </c>
      <c r="D67" s="28">
        <f>D9+D24+D41+D52+D61</f>
        <v>0</v>
      </c>
      <c r="E67" s="28">
        <f>E9+E24+E41+E52+E61</f>
        <v>0</v>
      </c>
      <c r="F67" s="29">
        <f>F9+F24+F41+F52+F61</f>
        <v>1</v>
      </c>
    </row>
    <row r="69" spans="1:6">
      <c r="A69" s="51" t="s">
        <v>120</v>
      </c>
      <c r="B69" s="51"/>
      <c r="C69" s="51"/>
      <c r="D69" s="51"/>
      <c r="E69" s="51"/>
    </row>
    <row r="70" spans="1:6">
      <c r="A70" s="52"/>
      <c r="B70" s="51" t="s">
        <v>121</v>
      </c>
      <c r="C70" s="51"/>
      <c r="D70" s="51"/>
      <c r="E70" s="51"/>
    </row>
    <row r="71" spans="1:6">
      <c r="A71" s="51"/>
      <c r="B71" s="53" t="s">
        <v>122</v>
      </c>
      <c r="C71" s="51"/>
      <c r="D71" s="51"/>
      <c r="E71" s="51"/>
    </row>
    <row r="72" spans="1:6">
      <c r="A72" s="51"/>
      <c r="B72" s="51"/>
      <c r="C72" s="51"/>
      <c r="D72" s="51"/>
      <c r="E72" s="51"/>
    </row>
    <row r="74" spans="1:6">
      <c r="A74" s="51" t="s">
        <v>123</v>
      </c>
    </row>
    <row r="75" spans="1:6" ht="47.25" customHeight="1">
      <c r="A75" s="54" t="s">
        <v>125</v>
      </c>
      <c r="B75" s="54"/>
      <c r="C75" s="54"/>
      <c r="D75" s="54"/>
      <c r="E75" s="54"/>
      <c r="F75" s="54"/>
    </row>
    <row r="76" spans="1:6">
      <c r="A76" s="55"/>
      <c r="B76" s="55"/>
      <c r="C76" s="55"/>
      <c r="D76" s="55"/>
      <c r="E76" s="55"/>
    </row>
    <row r="77" spans="1:6">
      <c r="A77" s="1"/>
      <c r="B77" s="1"/>
      <c r="C77" s="1"/>
      <c r="D77" s="1"/>
      <c r="E77" s="1"/>
    </row>
    <row r="78" spans="1:6">
      <c r="A78" s="1"/>
      <c r="B78" s="1"/>
      <c r="C78" s="1"/>
      <c r="D78" s="1"/>
      <c r="E78" s="1"/>
    </row>
    <row r="79" spans="1:6">
      <c r="A79" s="1"/>
      <c r="B79" s="1"/>
      <c r="C79" s="1"/>
      <c r="D79" s="1"/>
      <c r="E79" s="1"/>
    </row>
    <row r="80" spans="1:6">
      <c r="A80" s="1"/>
      <c r="B80" s="1"/>
      <c r="C80" s="1"/>
      <c r="D80" s="1"/>
      <c r="E80" s="1"/>
    </row>
  </sheetData>
  <sheetProtection algorithmName="SHA-512" hashValue="hY/3y5DnmT8+J6bCCkVWeItwHcHh4ggkkIykvIbmlXQTZ7Uwh4eE/MwXeCfK2MICMnVlbOzxtuSKrc+C9lwCSw==" saltValue="GvZbjf7lB483Mo6Y8wAZwQ==" spinCount="100000" sheet="1" objects="1" scenarios="1" selectLockedCells="1"/>
  <mergeCells count="11">
    <mergeCell ref="A3:A7"/>
    <mergeCell ref="B3:F3"/>
    <mergeCell ref="A8:F8"/>
    <mergeCell ref="A60:F60"/>
    <mergeCell ref="C5:D5"/>
    <mergeCell ref="A80:E80"/>
    <mergeCell ref="A76:E76"/>
    <mergeCell ref="A77:E77"/>
    <mergeCell ref="A78:E78"/>
    <mergeCell ref="A79:E79"/>
    <mergeCell ref="A75:F75"/>
  </mergeCells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bcdbe7-8169-4484-9f21-d22fe1cca855">
      <Terms xmlns="http://schemas.microsoft.com/office/infopath/2007/PartnerControls"/>
    </lcf76f155ced4ddcb4097134ff3c332f>
    <TaxCatchAll xmlns="af0f6dc6-362e-46c6-bbfe-adb55f889a6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68EC7AF0776A4D9C99885839CD4D16" ma:contentTypeVersion="11" ma:contentTypeDescription="Utwórz nowy dokument." ma:contentTypeScope="" ma:versionID="de37ed73e8e83f322b94488740c7eab5">
  <xsd:schema xmlns:xsd="http://www.w3.org/2001/XMLSchema" xmlns:xs="http://www.w3.org/2001/XMLSchema" xmlns:p="http://schemas.microsoft.com/office/2006/metadata/properties" xmlns:ns2="12bcdbe7-8169-4484-9f21-d22fe1cca855" xmlns:ns3="af0f6dc6-362e-46c6-bbfe-adb55f889a61" targetNamespace="http://schemas.microsoft.com/office/2006/metadata/properties" ma:root="true" ma:fieldsID="9febd3b1a8791ebe3091823db958ab01" ns2:_="" ns3:_="">
    <xsd:import namespace="12bcdbe7-8169-4484-9f21-d22fe1cca855"/>
    <xsd:import namespace="af0f6dc6-362e-46c6-bbfe-adb55f889a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cdbe7-8169-4484-9f21-d22fe1cca8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dda31f7-f408-4707-a173-c2ee628729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f6dc6-362e-46c6-bbfe-adb55f889a6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53fd7f-cc8f-49ba-8155-086bd0dde663}" ma:internalName="TaxCatchAll" ma:showField="CatchAllData" ma:web="af0f6dc6-362e-46c6-bbfe-adb55f889a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EB9AF3-6BD1-4713-9E42-0C0BF01BCAC9}">
  <ds:schemaRefs>
    <ds:schemaRef ds:uri="http://schemas.microsoft.com/office/2006/metadata/properties"/>
    <ds:schemaRef ds:uri="http://schemas.microsoft.com/office/infopath/2007/PartnerControls"/>
    <ds:schemaRef ds:uri="12bcdbe7-8169-4484-9f21-d22fe1cca855"/>
    <ds:schemaRef ds:uri="af0f6dc6-362e-46c6-bbfe-adb55f889a61"/>
  </ds:schemaRefs>
</ds:datastoreItem>
</file>

<file path=customXml/itemProps2.xml><?xml version="1.0" encoding="utf-8"?>
<ds:datastoreItem xmlns:ds="http://schemas.openxmlformats.org/officeDocument/2006/customXml" ds:itemID="{9903183D-E970-42D6-AB01-9FEF3B16BB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DF9B61-DA47-4DFD-82CD-23FF383A2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bcdbe7-8169-4484-9f21-d22fe1cca855"/>
    <ds:schemaRef ds:uri="af0f6dc6-362e-46c6-bbfe-adb55f889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 zał</vt:lpstr>
      <vt:lpstr>'TER zał'!Obszar_wydruku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Remigiusz Łuczyński</dc:creator>
  <cp:lastModifiedBy>Łuczyński Remigiusz</cp:lastModifiedBy>
  <cp:lastPrinted>2024-11-28T18:42:38Z</cp:lastPrinted>
  <dcterms:created xsi:type="dcterms:W3CDTF">2024-11-08T08:19:09Z</dcterms:created>
  <dcterms:modified xsi:type="dcterms:W3CDTF">2024-11-28T18:57:14Z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0x0101006E68EC7AF0776A4D9C99885839CD4D16</vt:lpwstr>
  </property>
</Properties>
</file>