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Y:\Zamowienia Publiczne\2020_PRZETARGI\24 jednorazówka 3\3. odpowiedzi\"/>
    </mc:Choice>
  </mc:AlternateContent>
  <xr:revisionPtr revIDLastSave="0" documentId="13_ncr:1_{ECF15621-D3EC-4A07-B697-5EB5C9307214}" xr6:coauthVersionLast="45" xr6:coauthVersionMax="45" xr10:uidLastSave="{00000000-0000-0000-0000-000000000000}"/>
  <bookViews>
    <workbookView xWindow="-120" yWindow="-120" windowWidth="19440" windowHeight="15000" tabRatio="174" xr2:uid="{00000000-000D-0000-FFFF-FFFF00000000}"/>
  </bookViews>
  <sheets>
    <sheet name="formularz" sheetId="1" r:id="rId1"/>
  </sheets>
  <definedNames>
    <definedName name="__xlnm._FilterDatabase">formularz!$A$1:$O$26</definedName>
    <definedName name="_xlnm._FilterDatabase" localSheetId="0" hidden="1">formularz!$A$1:$O$26</definedName>
    <definedName name="_xlnm.Print_Area" localSheetId="0">formularz!$A$1:$O$25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7" i="1" l="1"/>
  <c r="K45" i="1"/>
  <c r="L83" i="1"/>
  <c r="M83" i="1" s="1"/>
  <c r="M84" i="1" s="1"/>
  <c r="K83" i="1"/>
  <c r="L81" i="1"/>
  <c r="L82" i="1" s="1"/>
  <c r="K81" i="1"/>
  <c r="K79" i="1"/>
  <c r="H79" i="1"/>
  <c r="L79" i="1" s="1"/>
  <c r="L80" i="1" s="1"/>
  <c r="L77" i="1"/>
  <c r="L78" i="1" s="1"/>
  <c r="K77" i="1"/>
  <c r="L75" i="1"/>
  <c r="N75" i="1" s="1"/>
  <c r="N76" i="1" s="1"/>
  <c r="K75" i="1"/>
  <c r="L73" i="1"/>
  <c r="L74" i="1" s="1"/>
  <c r="K73" i="1"/>
  <c r="L71" i="1"/>
  <c r="L72" i="1" s="1"/>
  <c r="K71" i="1"/>
  <c r="L69" i="1"/>
  <c r="L70" i="1" s="1"/>
  <c r="K69" i="1"/>
  <c r="L67" i="1"/>
  <c r="N67" i="1" s="1"/>
  <c r="N68" i="1" s="1"/>
  <c r="K67" i="1"/>
  <c r="L65" i="1"/>
  <c r="L66" i="1" s="1"/>
  <c r="K65" i="1"/>
  <c r="L63" i="1"/>
  <c r="L64" i="1" s="1"/>
  <c r="K63" i="1"/>
  <c r="L61" i="1"/>
  <c r="L62" i="1" s="1"/>
  <c r="K61" i="1"/>
  <c r="L59" i="1"/>
  <c r="N59" i="1" s="1"/>
  <c r="N60" i="1" s="1"/>
  <c r="K59" i="1"/>
  <c r="L57" i="1"/>
  <c r="N57" i="1" s="1"/>
  <c r="N58" i="1" s="1"/>
  <c r="K57" i="1"/>
  <c r="L55" i="1"/>
  <c r="L56" i="1" s="1"/>
  <c r="K55" i="1"/>
  <c r="L53" i="1"/>
  <c r="L54" i="1" s="1"/>
  <c r="K53" i="1"/>
  <c r="L51" i="1"/>
  <c r="N51" i="1" s="1"/>
  <c r="N52" i="1" s="1"/>
  <c r="K51" i="1"/>
  <c r="L49" i="1"/>
  <c r="M49" i="1" s="1"/>
  <c r="M50" i="1" s="1"/>
  <c r="K49" i="1"/>
  <c r="L47" i="1"/>
  <c r="L48" i="1" s="1"/>
  <c r="L45" i="1"/>
  <c r="L46" i="1" s="1"/>
  <c r="L43" i="1"/>
  <c r="N43" i="1" s="1"/>
  <c r="N44" i="1" s="1"/>
  <c r="K43" i="1"/>
  <c r="L41" i="1"/>
  <c r="M41" i="1" s="1"/>
  <c r="M42" i="1" s="1"/>
  <c r="K41" i="1"/>
  <c r="L39" i="1"/>
  <c r="N39" i="1" s="1"/>
  <c r="N40" i="1" s="1"/>
  <c r="K39" i="1"/>
  <c r="M73" i="1" l="1"/>
  <c r="M74" i="1" s="1"/>
  <c r="N63" i="1"/>
  <c r="N64" i="1" s="1"/>
  <c r="N73" i="1"/>
  <c r="N74" i="1" s="1"/>
  <c r="L58" i="1"/>
  <c r="N71" i="1"/>
  <c r="N72" i="1" s="1"/>
  <c r="M63" i="1"/>
  <c r="M64" i="1" s="1"/>
  <c r="L52" i="1"/>
  <c r="N49" i="1"/>
  <c r="N50" i="1" s="1"/>
  <c r="L50" i="1"/>
  <c r="L44" i="1"/>
  <c r="M47" i="1"/>
  <c r="M48" i="1" s="1"/>
  <c r="N55" i="1"/>
  <c r="N56" i="1" s="1"/>
  <c r="M57" i="1"/>
  <c r="M58" i="1" s="1"/>
  <c r="N65" i="1"/>
  <c r="N66" i="1" s="1"/>
  <c r="L68" i="1"/>
  <c r="N81" i="1"/>
  <c r="N82" i="1" s="1"/>
  <c r="N83" i="1"/>
  <c r="N84" i="1" s="1"/>
  <c r="N41" i="1"/>
  <c r="N42" i="1" s="1"/>
  <c r="M55" i="1"/>
  <c r="M56" i="1" s="1"/>
  <c r="M65" i="1"/>
  <c r="M66" i="1" s="1"/>
  <c r="L76" i="1"/>
  <c r="M81" i="1"/>
  <c r="M82" i="1" s="1"/>
  <c r="L40" i="1"/>
  <c r="L42" i="1"/>
  <c r="N47" i="1"/>
  <c r="N48" i="1" s="1"/>
  <c r="L60" i="1"/>
  <c r="M71" i="1"/>
  <c r="M72" i="1" s="1"/>
  <c r="L84" i="1"/>
  <c r="M39" i="1"/>
  <c r="M40" i="1" s="1"/>
  <c r="M53" i="1"/>
  <c r="M54" i="1" s="1"/>
  <c r="M69" i="1"/>
  <c r="M70" i="1" s="1"/>
  <c r="M43" i="1"/>
  <c r="M44" i="1" s="1"/>
  <c r="N45" i="1"/>
  <c r="N46" i="1" s="1"/>
  <c r="M51" i="1"/>
  <c r="M52" i="1" s="1"/>
  <c r="N53" i="1"/>
  <c r="N54" i="1" s="1"/>
  <c r="M59" i="1"/>
  <c r="M60" i="1" s="1"/>
  <c r="N61" i="1"/>
  <c r="N62" i="1" s="1"/>
  <c r="M67" i="1"/>
  <c r="M68" i="1" s="1"/>
  <c r="N69" i="1"/>
  <c r="N70" i="1" s="1"/>
  <c r="M75" i="1"/>
  <c r="M76" i="1" s="1"/>
  <c r="N77" i="1"/>
  <c r="N78" i="1" s="1"/>
  <c r="N79" i="1"/>
  <c r="N80" i="1" s="1"/>
  <c r="M45" i="1"/>
  <c r="M46" i="1" s="1"/>
  <c r="M61" i="1"/>
  <c r="M62" i="1" s="1"/>
  <c r="M77" i="1"/>
  <c r="M78" i="1" s="1"/>
  <c r="M79" i="1"/>
  <c r="M80" i="1" s="1"/>
  <c r="H37" i="1"/>
  <c r="L37" i="1" s="1"/>
  <c r="L38" i="1" s="1"/>
  <c r="H35" i="1"/>
  <c r="K37" i="1"/>
  <c r="M37" i="1" l="1"/>
  <c r="M38" i="1" s="1"/>
  <c r="N37" i="1"/>
  <c r="N38" i="1" s="1"/>
  <c r="L35" i="1" l="1"/>
  <c r="L36" i="1" s="1"/>
  <c r="K35" i="1"/>
  <c r="A35" i="1"/>
  <c r="M35" i="1" l="1"/>
  <c r="M36" i="1" s="1"/>
  <c r="N35" i="1"/>
  <c r="N36" i="1" s="1"/>
  <c r="L33" i="1" l="1"/>
  <c r="N33" i="1" s="1"/>
  <c r="K33" i="1"/>
  <c r="L32" i="1"/>
  <c r="M32" i="1" s="1"/>
  <c r="K32" i="1"/>
  <c r="L31" i="1"/>
  <c r="N31" i="1" s="1"/>
  <c r="K31" i="1"/>
  <c r="L30" i="1"/>
  <c r="M30" i="1" s="1"/>
  <c r="K30" i="1"/>
  <c r="A30" i="1"/>
  <c r="A31" i="1" s="1"/>
  <c r="A32" i="1" s="1"/>
  <c r="A33" i="1" s="1"/>
  <c r="A14" i="1"/>
  <c r="L28" i="1"/>
  <c r="N28" i="1" s="1"/>
  <c r="N29" i="1" s="1"/>
  <c r="K28" i="1"/>
  <c r="A28" i="1"/>
  <c r="M33" i="1" l="1"/>
  <c r="N32" i="1"/>
  <c r="L34" i="1"/>
  <c r="N30" i="1"/>
  <c r="M31" i="1"/>
  <c r="M34" i="1" s="1"/>
  <c r="L29" i="1"/>
  <c r="M28" i="1"/>
  <c r="M29" i="1" s="1"/>
  <c r="L24" i="1"/>
  <c r="K24" i="1"/>
  <c r="L23" i="1"/>
  <c r="K23" i="1"/>
  <c r="L17" i="1"/>
  <c r="K17" i="1"/>
  <c r="L16" i="1"/>
  <c r="M16" i="1" s="1"/>
  <c r="K16" i="1"/>
  <c r="L15" i="1"/>
  <c r="M15" i="1" s="1"/>
  <c r="K15" i="1"/>
  <c r="L14" i="1"/>
  <c r="K14" i="1"/>
  <c r="L11" i="1"/>
  <c r="M11" i="1" s="1"/>
  <c r="M12" i="1" s="1"/>
  <c r="K11" i="1"/>
  <c r="L9" i="1"/>
  <c r="K9" i="1"/>
  <c r="K7" i="1"/>
  <c r="L7" i="1"/>
  <c r="M7" i="1" s="1"/>
  <c r="M8" i="1" s="1"/>
  <c r="A3" i="1"/>
  <c r="A4" i="1" s="1"/>
  <c r="K2" i="1"/>
  <c r="L2" i="1"/>
  <c r="K3" i="1"/>
  <c r="L3" i="1"/>
  <c r="M3" i="1" s="1"/>
  <c r="K4" i="1"/>
  <c r="L4" i="1"/>
  <c r="M4" i="1" s="1"/>
  <c r="K26" i="1"/>
  <c r="L26" i="1"/>
  <c r="L27" i="1" s="1"/>
  <c r="M14" i="1" l="1"/>
  <c r="L22" i="1"/>
  <c r="N34" i="1"/>
  <c r="M2" i="1"/>
  <c r="M6" i="1" s="1"/>
  <c r="L6" i="1"/>
  <c r="M24" i="1"/>
  <c r="N24" i="1"/>
  <c r="M23" i="1"/>
  <c r="L25" i="1"/>
  <c r="M17" i="1"/>
  <c r="M26" i="1"/>
  <c r="M27" i="1" s="1"/>
  <c r="N26" i="1"/>
  <c r="N27" i="1" s="1"/>
  <c r="M9" i="1"/>
  <c r="M10" i="1" s="1"/>
  <c r="L10" i="1"/>
  <c r="L12" i="1"/>
  <c r="N9" i="1"/>
  <c r="N10" i="1" s="1"/>
  <c r="N11" i="1"/>
  <c r="N12" i="1" s="1"/>
  <c r="N15" i="1"/>
  <c r="N14" i="1"/>
  <c r="N23" i="1"/>
  <c r="N17" i="1"/>
  <c r="N16" i="1"/>
  <c r="A11" i="1"/>
  <c r="A15" i="1" s="1"/>
  <c r="A16" i="1" s="1"/>
  <c r="A17" i="1" s="1"/>
  <c r="A18" i="1" s="1"/>
  <c r="A19" i="1" s="1"/>
  <c r="A20" i="1" s="1"/>
  <c r="A21" i="1" s="1"/>
  <c r="A23" i="1" s="1"/>
  <c r="A24" i="1" s="1"/>
  <c r="N7" i="1"/>
  <c r="N8" i="1" s="1"/>
  <c r="L8" i="1"/>
  <c r="N4" i="1"/>
  <c r="N3" i="1"/>
  <c r="N2" i="1"/>
  <c r="N22" i="1" l="1"/>
  <c r="M22" i="1"/>
  <c r="N6" i="1"/>
  <c r="N25" i="1"/>
  <c r="M25" i="1"/>
</calcChain>
</file>

<file path=xl/sharedStrings.xml><?xml version="1.0" encoding="utf-8"?>
<sst xmlns="http://schemas.openxmlformats.org/spreadsheetml/2006/main" count="276" uniqueCount="150">
  <si>
    <t>Lp.</t>
  </si>
  <si>
    <t>Część</t>
  </si>
  <si>
    <t>Nazwa asortymentu</t>
  </si>
  <si>
    <t>parametry techniczne i jakościowe</t>
  </si>
  <si>
    <t>wielkość opakowania</t>
  </si>
  <si>
    <t>Jedn. miary</t>
  </si>
  <si>
    <t>Ilość</t>
  </si>
  <si>
    <t>Cena jednostkowa netto</t>
  </si>
  <si>
    <t>Stawka VAT</t>
  </si>
  <si>
    <t>Wartość netto</t>
  </si>
  <si>
    <t>Wartość brutto</t>
  </si>
  <si>
    <t>nazwa handlowa produktu / nazwa producenta,</t>
  </si>
  <si>
    <t>opakowanie</t>
  </si>
  <si>
    <t>Jednorazowy czepek do bezwodnego mycia głowy.</t>
  </si>
  <si>
    <t>Zewnętrzna warstwa polietylenowa, wewnętrzna warstwa włókniny nasączony substancjami myjącymi oraz odżywką. Nie wymagający namoczenia oraz spłukiwania. Pakowany pojedynczo, z możliwością podgrzania w mikrofalówce. Zapachowy, pakowany pojedynczo. Na opakowaniu nadrukowany skład oraz instrukcja użycia Nie zawiera latexu. Termin ważności: 24 m-ce od daty produkcji. Zarejestrowany jako produkt kosmetyczny.</t>
  </si>
  <si>
    <t>Myjka do ciała jednostronnie nasączona mydłem</t>
  </si>
  <si>
    <t>rozmiar 20cm x 20 cm</t>
  </si>
  <si>
    <t>Podkład chłonny</t>
  </si>
  <si>
    <t>wykonany z 5 warstw: laminat+wata celulozowa + pulpa cleulozowa + wata celulozowa + włóknina polipropylenowa. Posiada wkład chłonny z pikowaniami. Część spodnia podfoliowana, nieprzemakalna. Rozmiar 60x90.</t>
  </si>
  <si>
    <t>sztuka</t>
  </si>
  <si>
    <t>Podkład chłonny podfoliowany</t>
  </si>
  <si>
    <t>rozmiar 60 x 90; wkład chłonny wyposażony w superabsorbent , umożliwiający trwałe zatrzymanie płynu w rdzeniu, redukuje zapach. Chłonność 1600 ml wg EN ISO 11948-1. Zapewnia trwałe zatrzymanie bakterii, w tym MRSA, E.coli w chłonnym rdzeniu</t>
  </si>
  <si>
    <t>Rękawiczki jednorazowe</t>
  </si>
  <si>
    <t xml:space="preserve">Rękawiczki sterylne </t>
  </si>
  <si>
    <t>Rękawice chirurgiczne lateksowe sterylne, bezpudrowe, z rolowanym mankietem, polimerowane obustronnie, warstwa antypoślizgowa na całej powierzchni. Kształt anatomiczny. Odporne na przenikanie wirusów zgodnie z normą ASTM F1671; AQL 0,65-potwierdzone raportem z badań wg EN 455 z jednostki notyfikowanej. Zarejestrowane jako wyrób medyczny oraz środek ochrony osobistej kategorii III. Grubość pojedynczej ścianki  na palcu 0,21mm(+/-0,02), dłoni 0,18mm(+/-0,01), mankiecie 0,17mm(+/-0,01), długość min. 280mm, siła zrywu przed starzeniem(mediana)  min 18N, zawartość białek lateksowych max 10 µg/g - potwierdzone raportem z badań producenta wg EN 455 nie starszym niż 2016 r. Pakowane podwójnie – opakowanie wewnętrzne papierowe z oznaczeniem rozmiaru rękawicy oraz rozróżnieniem lewej i prawej dłoni, opakowanie zewnętrzne foliowe. Nie składane na pół. Sterylizowane radiacyjnie promieniami gamma. Rozmiar 6,0-8,5.</t>
  </si>
  <si>
    <t>1PARA</t>
  </si>
  <si>
    <t>PARA</t>
  </si>
  <si>
    <t>15% Nieorganiczny środek chemiczny-sól sodowa kwasu podchlorawego służący do uzdatniania wody- stosowany na stacji dializ w opakowaniach po 5L</t>
  </si>
  <si>
    <t>5L</t>
  </si>
  <si>
    <t>utrwalacz cytologiczny</t>
  </si>
  <si>
    <t>Preparat w aerozolu do utrwalania pobranych na szkiełka mikroskopowe rozmazów biologicznych w celu późniejszej ich oceny. Poj. 150  ml Zakres stosowania: - rozmazy: ginekologiczne, z płynów ustrojowych, z biopsji, z osadów płynów z jamy ciała i moczu.</t>
  </si>
  <si>
    <t>150ml</t>
  </si>
  <si>
    <t xml:space="preserve">przyrządy laryngologiczne </t>
  </si>
  <si>
    <t>Zestaw jednorazowy laryngologiczny</t>
  </si>
  <si>
    <t>Zestaw jednorazowy laryngologiczny.  Skład zestawu: - Wziernik nosowy z funkcjonalnymi rękojeściami, gładką powierzchnią aplikacyjną oraz o matowej powierzchni rękojeści - Wziernik uszny koloru czarnego, o matowej powierzchni wewnętrznej i średnicy 2mm dla rozmiaru M i 4 mm dla rozmiaru L - Szpatułka białego koloru z elastycznego plastiku Dostępny w dwóch rozmiarach. Jednorazowego użytku. Nie zawiera lateksu. Nie zawiera ftalanów. Sterylizowany tlenkiem etylenu. Termin ważności: 5 lat. Opakowanie: 1 sztuka papier/folia</t>
  </si>
  <si>
    <t>1szt</t>
  </si>
  <si>
    <t>Lusterko laryngologiczne</t>
  </si>
  <si>
    <t>Lusterko laryngologiczne.
Średnica lusterka: 19 mm. Długość rączki: 18 cm. Obudowa lusterka i rączka w kolorze białym. Krawędzie wyrobu gładkie bez ryzyka uszkodzenia śluzówki gardła. Nie zawiera lateksu. Nie posiada ftalanów. Jednorazowego użytku. Sterylizowane tlenkiem etylenu. Termin ważności: 5 lat. Opakowanie: 1 sztuka papier/folia</t>
  </si>
  <si>
    <t>Łącznik combifix (końcówka-luer record)</t>
  </si>
  <si>
    <t>Łącznik do ssaka prosty o gładkiej powierzchni zewnętrznej. Sterylny</t>
  </si>
  <si>
    <t>trzyczęściowa strzykawka ze stożkiem</t>
  </si>
  <si>
    <t>3-częściowa strzykawka ze stożkiem do cewnika,
usytuowanym centralnie. Z dołączonymi dwoma łącznikami luer. Wykonana z polipropylenu. Przeźroczysty cylinder umożliwia pełną kontrolę
wizualną zawartości. Biały transparentny tłok. Uszczelnienie w postaci podwójnego pierścienia na korku położonym na szczycie tłoka. Płynny przesuw tłoka dzięki gumowemu uszczelnieniu. Kryza ograniczająca, zabezpieczająca przed przypadkowym wysunięciem tłoka. Ścięcie stożka pod kątem 45°. Nazwa strzykawki oraz logo producenta umieszczona na korpusie strzykawki. Bez lateksu. Bez ftalanów. Jednorazowego użytku. Sterylizowana tlenkiem etylenu. Termin ważności: 5 lat</t>
  </si>
  <si>
    <t>Laryngoskop jednorazowy z 1 łyżką w zestawie</t>
  </si>
  <si>
    <t>Łyżka laryngoskopowa światłowodowa j.u.</t>
  </si>
  <si>
    <t>Wziernik do ucha jednorazowy. W dwóch rozmiarach - dla dzieci i dla dorosłych</t>
  </si>
  <si>
    <t>Wziernik do otoskopu o średnicy 4mm</t>
  </si>
  <si>
    <t>Wzierniki uszne jednorazowego użytku w kolorze ciemnoszarym w wymiarach 4,0 mm</t>
  </si>
  <si>
    <t>kołnierz szyjny</t>
  </si>
  <si>
    <t>Kołnierz szyjny dla dorosłych</t>
  </si>
  <si>
    <t>wielokrotnego użytku, regulacja podparcia potylicy, pole regulacji, blokada regulacji, otwory dostępu do szyi, skala rozmiarów, regulacja części żuchwowej</t>
  </si>
  <si>
    <t xml:space="preserve">kołnierz szyjny </t>
  </si>
  <si>
    <t>Kołnierz szyjny dla dzieci</t>
  </si>
  <si>
    <t>wielokrotnego użytku, regulacja podparcia potylicy, pole regulacji, blokada regulacji, otwory dostępu do szyi, skala rozmiarów, regulacja części żuchwowej.</t>
  </si>
  <si>
    <t>nazwa części</t>
  </si>
  <si>
    <t>Cena jednostkowa brutto</t>
  </si>
  <si>
    <t>wartość VAT</t>
  </si>
  <si>
    <t>Materiały higieniczne</t>
  </si>
  <si>
    <t>wyroby do chemodializy</t>
  </si>
  <si>
    <t>SUMA 1</t>
  </si>
  <si>
    <t>SUMA 2</t>
  </si>
  <si>
    <t>SUMA 3</t>
  </si>
  <si>
    <t>SUMA 4</t>
  </si>
  <si>
    <t>SUMA 6</t>
  </si>
  <si>
    <t>SUMA 5</t>
  </si>
  <si>
    <t>SUMA 7</t>
  </si>
  <si>
    <t>SUMA 8</t>
  </si>
  <si>
    <t>Materiały higieniczne "II"</t>
  </si>
  <si>
    <t>przyrządy laryngologiczne "II"</t>
  </si>
  <si>
    <t>usunięty</t>
  </si>
  <si>
    <t>SUMA 9</t>
  </si>
  <si>
    <t>przyrządy laryngologiczne "III"</t>
  </si>
  <si>
    <t>SUMA 10</t>
  </si>
  <si>
    <t>Rękawice diagnostyczne nitrylowe</t>
  </si>
  <si>
    <t>bezpudrowe, niesterylne,tekstura na końcach palców, grubość na palcu 0,10mm +/-0,01mm,  na dłoni 0,07+/- 0,01 mm, na mankiecie 0,06+/- 0,01 mm, AQL  1.0. Zgodne z normami EN ISO 374-1, EN 374-2, EN 16523-1, EN 374-4 oraz odporne na przenikanie bakterii, grzybów i wirusów zgodnie z EN ISO 374-5.  Rękawice zarejestrowane jako wyrób medyczny klasy I zgodnie z Dyrektywą o wyrobach Medycznych 93/42/EWG i środek ochrony indywidualnej kat. III zgodnie z Rozporządzeniem (UE) 2016/425. Dopuszczone do kontaktu z żywnością Rozmiary XS-XL kodowane kolorystycznie na opakowaniu. Posiadające warstwę pielęgnacyjną z zawartością witaminy E, olejku migdałowego i gliceryny, o działaniu ochronno-nawilżającym  Pakowane po 100 szt.</t>
  </si>
  <si>
    <t>100 sztuk</t>
  </si>
  <si>
    <t>Fartuchy chirurgiczne</t>
  </si>
  <si>
    <t>Jednorazowy, jałowy, pełnobarierowy, fartuch chirurgiczny</t>
  </si>
  <si>
    <t>wykonany z wielowarstwowej włókniny hydrofobowej SMS o gramaturze min. 35 g/m2. Rękaw zakończony elastycznym mankietem z dzianiny poliestrowej.  Opakowanie typu papier-folia, posiadające 4 naklejki typu TAG. Rozmiar: M, L, XL, XXL</t>
  </si>
  <si>
    <t>SUMA 11</t>
  </si>
  <si>
    <t>SUMA</t>
  </si>
  <si>
    <t>Maska chirurgiczna</t>
  </si>
  <si>
    <t>MASKA NA GUMCE OCHRONNA JEDNORAZOWA 3-WARSTWOWA, wzbogacona wartwą grafenu, wykonania z niepylącej i hypoalergicznej włókniny do 25g/m2. Współczynnik filtracji bakteryjnej minimum BFE&gt;95%. Kolor niebieski. Rozmiar 17x9 cm =/-1 cm. Wyrób medyczny.</t>
  </si>
  <si>
    <t>SUMA 12</t>
  </si>
  <si>
    <t>Resuscytator AMBU</t>
  </si>
  <si>
    <t>Zestaw do resuscytacji dla dorosłych JENDORAZOWY</t>
  </si>
  <si>
    <t>SUMA 13</t>
  </si>
  <si>
    <t>Zestawy do odsysania</t>
  </si>
  <si>
    <t>Cewnik PICC (dostęp do żyły centralnej zakładany obwodowo) do długotrwałego dostępu żylnego wykonany z Carbothane PUR, w pełni kontrastujący w RTG, w rozmiarze 3/4/5FR do wyboru przez Zamawiającego o długości 60cm. Cewnik z możliwością przycinania proksymalnej końcówki. Zestaw zawiera : Cewnik PICC, dodatkowe zakończenie proksymalne z systemem połączeniowym po przycięciu cewnika z zaciskiem typu roberts, nitynolowa, pokryta teflonem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t>
  </si>
  <si>
    <t>SUMA 14</t>
  </si>
  <si>
    <t>Maski NIV</t>
  </si>
  <si>
    <t>Maska NIV jednorazowa. Lekka maska wykonana z miękkiego materiału, który maksymalizuje komfort pozostając w miejscu z dobrym uszczelnieniem. Posiada wbudowany łącznik o średnicy 22 mm (średnica wewnętrzna,) ułatwia to bezpośrednie połączenie ze złączem kolankowym lub pacjentem za pośrednictwem złącza-Y. Zastosowanie dla jednego pacjenta pomaga zapobiegać zakażeniu krzyżowemu. Jednorazowa maska zaprojektowana specjalnie do nieinwazyjnej wentylacji. Wykonana z PC, poduszka silikonowa.</t>
  </si>
  <si>
    <t>SUMA 15</t>
  </si>
  <si>
    <t>Worki na mocz</t>
  </si>
  <si>
    <t>poj. 2 000 ml z odpływem, posiadające zawór spustowy</t>
  </si>
  <si>
    <t>SUMA 16</t>
  </si>
  <si>
    <t>Aparaty do kroplówek</t>
  </si>
  <si>
    <t>komora kroplowa wykonana z PP o długości min 60 mm (w części przezroczystej). Całość wolna od ftalanów.</t>
  </si>
  <si>
    <t>SUMA 17</t>
  </si>
  <si>
    <t>Pieluchomajtki</t>
  </si>
  <si>
    <t>SUMA 18</t>
  </si>
  <si>
    <t>Kaczki jednorazowe</t>
  </si>
  <si>
    <t>Kaczka jednorazowa</t>
  </si>
  <si>
    <t>SUMA 19</t>
  </si>
  <si>
    <t>Miski jednorazowe nerkowe</t>
  </si>
  <si>
    <t xml:space="preserve">Miska nerkowa o poj. 300/700ml   </t>
  </si>
  <si>
    <t>SUMA 20</t>
  </si>
  <si>
    <t>Pianki pielęgnacyjne</t>
  </si>
  <si>
    <t>Pianka delikatnie oczyszczająca do pielęgnacji chorych, z biokompleksem lnianym oraz substancją neutralizującą zapach moczu, do użycia bez wody,</t>
  </si>
  <si>
    <t>SUMA 21</t>
  </si>
  <si>
    <t>Filtry do respiratorów</t>
  </si>
  <si>
    <t>Filtr mechaniczny hydrofobowy maszynowy do stosowania przy respiratorze, skuteczność filtracji 100%w środowisku wilgotnym, objętość 90ml, opór przepływu 1,0cm H2O/60L/min, czas stosowania do 24 godzin z możliwościa wydłużenia jeśli nie jest stosowana nebulizacja.</t>
  </si>
  <si>
    <t>SUMA 22</t>
  </si>
  <si>
    <t>Maski do nebulizacji</t>
  </si>
  <si>
    <t xml:space="preserve">Zestaw inchalacyjny z maską dla dorosłych </t>
  </si>
  <si>
    <t>SUMA 23</t>
  </si>
  <si>
    <t>Termometry bezdotykowe</t>
  </si>
  <si>
    <t>Termometr elektroniczny bezdotykowy</t>
  </si>
  <si>
    <t>SUMA 24</t>
  </si>
  <si>
    <t>Aparaty do RR elektroniczne</t>
  </si>
  <si>
    <t>Aparat do mierzenia ciśnienia nadgarstkowy</t>
  </si>
  <si>
    <t>SUMA 25</t>
  </si>
  <si>
    <t>Czepek na gumie niejałowy</t>
  </si>
  <si>
    <t>czepek na gumie niejałowy, pielęgniarski, na gumce z włókniny polipropylenowej o gram. 17g/m2 - 25g/m2, kolor zielony, niebieski</t>
  </si>
  <si>
    <t>SUMA 26</t>
  </si>
  <si>
    <t>Ochraniacze na buty</t>
  </si>
  <si>
    <t>ochraniacze na buty z gumką z folii PE, niejałowe</t>
  </si>
  <si>
    <t>para</t>
  </si>
  <si>
    <t>SUMA 27</t>
  </si>
  <si>
    <t>Fartuch zabiegowy niejałowy</t>
  </si>
  <si>
    <t xml:space="preserve">fartuch zabiegowy niejałowy, jednorazowy, wykonany z włókniny poliopropylenowej o gramaturze &lt;20g/m2 - 35g/m2&gt;, wiązany z tyłyna troki, Rękaw zakończony poliestrowym, elastycznym mankietem. Kolor biały, rozmiar L, XL, XXL, </t>
  </si>
  <si>
    <t>SUMA 28</t>
  </si>
  <si>
    <t>Przyłbica ochronna na twarz</t>
  </si>
  <si>
    <t>Przyłbica ochronna na twarz wykonana z polietylenu PET z regulacją dopasowania cieżar nie wiekszy niż 20g, wymiary szybki min. 21x30 cm. Możliwe dezynfekowanie płynami.</t>
  </si>
  <si>
    <t>SUMA 29</t>
  </si>
  <si>
    <t>Kombinezony</t>
  </si>
  <si>
    <t>Materiał: Włóknina typu Tyvek® L 1431 N, gramtura 41 g/m2, Ochrona biologiczna zgodnie z normą EN 14126 rozmiary od S do XXL. Kaptur zapewniający szczelne dopasowanie do maski twarzowej. Zamek błyskawiczny wykonany z użyciem włókniny Tyvek co zwiększa poziom ochrony. Samoprzylepna patka zakrywająca zamek błyskawiczny oraz patka pod brodą.Elastyczne wykończenie otworu kaptura, mankietów rękawów i nogawek zapewniające szczelność..Elastyczna pętelka na kciuk umożliwia wykonywanie prac wymagających unoszenia rąk.Wklejona gumka w talii zapewniająca dopasowanie kombinezonu do ciała.Szwy oklejone niebieską taśmą uszczelniającą.Dobra przepuszczalność powietrza i pary wodnej.Własności antystatyczne i niepylące.</t>
  </si>
  <si>
    <t>SUMA 30</t>
  </si>
  <si>
    <t>Komplet odzieży wykonany z włókniny bawełnopodobnej o grubości 40 g/m2. Bluza posiada z przodu karczek i wycięcie w szpic. Rękaw bluzy długi ze ściągaczem. Spodnie proste z wszytą z tyłu gumką, a z przodu z zamocowanymi tasiemkami do regulacji obwodu pasa. Rozmiary od S do XXL.</t>
  </si>
  <si>
    <t>SUMA 31</t>
  </si>
  <si>
    <t>Maski FFP2 / FFP3</t>
  </si>
  <si>
    <t>wielowarstwowy materiału filtracyjnego polipropylen, zacisku nosowego dla formatowania półmaski w obrębie nosa, taśma nagłowia wykonanych z nitek gumowych w oplocie, anatomiczny kształt z zaworkiem wydechowym</t>
  </si>
  <si>
    <t>SUMA 32</t>
  </si>
  <si>
    <t>Rękawice z mankietami</t>
  </si>
  <si>
    <t>wyrób medyczny – klasa I oraz środek ochrony indywidualnej - kategoria III przedłużony mankiet chroniący dłonie oraz przedramię użytkownika dla lepszego komfortu pracy bezpudrowe, pozwalające wyeliminować podrażnienia skóry wywoływane przez puder chlorowane od strony wewnętrznej rolowany mankiet ułatwiający zakładanie uniwersalny kształt pasujący na prawą i lewą dłoń dostępne rozmiary: S, M, L, XXL opakowanie jednostkowe 100 sztuk</t>
  </si>
  <si>
    <t>SUMA 33</t>
  </si>
  <si>
    <t>Gogle</t>
  </si>
  <si>
    <t>rozmiar uniwersalny, kąt widzenia 180°, pole widzenia bez zniekształceń, uszczelka chroniąca oczy przed opryskami, szeroki regulowany pasek neoprenowy, nadają się do użytku z okularami korekcyjnymi i półmaskami</t>
  </si>
  <si>
    <t>SUMA 34</t>
  </si>
  <si>
    <t>Pieluchomajtki dla dorosłych, rozmiar M - XL , wykonane z laminatu paroprzepuszczalnego na całej zewnętrznej powierzchni wyrobu chłonnego (100% powierzchni wyrobu), podwójne dwuwarstwowe przylepcorzepy, indykator wilgotności, podwójny wkład chłonny z antybakteryjnym superabsorbentem z właściwością neutralizacji nieprzyjemnego zapachu, elastyczne ściągacze w kroczu i falbanki przeciwwyciekowe skierowane na zewnątrz. Wyrób nie może zawierać elementów lateksowych. Minimalna chłonność wyrobu według metody ISO 11948-1</t>
  </si>
  <si>
    <t>Komplet flizelinowy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</si>
</sst>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00&quot; zł &quot;;\-#,##0.00&quot; zł &quot;;&quot; -&quot;#&quot; zł &quot;;@\ "/>
    <numFmt numFmtId="165" formatCode="#,##0.00&quot; zł&quot;;[Red]\-#,##0.00&quot; zł&quot;"/>
    <numFmt numFmtId="166" formatCode="&quot; &quot;#,##0.00&quot; zł &quot;;&quot;-&quot;#,##0.00&quot; zł &quot;;&quot; -&quot;#&quot; zł &quot;;&quot; &quot;@&quot; &quot;"/>
    <numFmt numFmtId="167" formatCode="[$-415]General"/>
  </numFmts>
  <fonts count="15">
    <font>
      <sz val="11"/>
      <color indexed="8"/>
      <name val="Arial"/>
      <family val="2"/>
      <charset val="238"/>
    </font>
    <font>
      <sz val="11"/>
      <color indexed="8"/>
      <name val="Czcionka tekstu podstawowego"/>
      <charset val="238"/>
    </font>
    <font>
      <sz val="10"/>
      <color indexed="8"/>
      <name val="Arial"/>
      <family val="2"/>
      <charset val="238"/>
    </font>
    <font>
      <sz val="9"/>
      <color indexed="8"/>
      <name val="Arial"/>
      <family val="2"/>
      <charset val="238"/>
    </font>
    <font>
      <b/>
      <sz val="9"/>
      <color indexed="8"/>
      <name val="Arial"/>
      <family val="2"/>
      <charset val="238"/>
    </font>
    <font>
      <b/>
      <sz val="9"/>
      <color indexed="62"/>
      <name val="Arial Narrow"/>
      <family val="2"/>
      <charset val="238"/>
    </font>
    <font>
      <sz val="11"/>
      <color indexed="8"/>
      <name val="Calibri"/>
      <family val="2"/>
      <charset val="238"/>
    </font>
    <font>
      <sz val="9"/>
      <color indexed="8"/>
      <name val="Arial Narrow"/>
      <family val="2"/>
      <charset val="238"/>
    </font>
    <font>
      <b/>
      <sz val="9"/>
      <color indexed="8"/>
      <name val="Arial Narrow"/>
      <family val="2"/>
      <charset val="238"/>
    </font>
    <font>
      <sz val="8"/>
      <color indexed="8"/>
      <name val="Arial"/>
      <family val="2"/>
      <charset val="238"/>
    </font>
    <font>
      <sz val="11"/>
      <color indexed="42"/>
      <name val="Arial"/>
      <family val="2"/>
      <charset val="238"/>
    </font>
    <font>
      <sz val="9"/>
      <color indexed="8"/>
      <name val="Arial"/>
      <family val="2"/>
    </font>
    <font>
      <sz val="11"/>
      <color rgb="FF000000"/>
      <name val="Calibri"/>
      <family val="2"/>
      <charset val="238"/>
    </font>
    <font>
      <b/>
      <sz val="9"/>
      <color indexed="10"/>
      <name val="Arial"/>
      <family val="2"/>
      <charset val="238"/>
    </font>
    <font>
      <sz val="11"/>
      <color rgb="FF000000"/>
      <name val="Czcionka tekstu podstawowego"/>
      <charset val="238"/>
    </font>
  </fonts>
  <fills count="4">
    <fill>
      <patternFill patternType="none"/>
    </fill>
    <fill>
      <patternFill patternType="gray125"/>
    </fill>
    <fill>
      <patternFill patternType="solid">
        <fgColor indexed="31"/>
        <bgColor indexed="42"/>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6" fillId="0" borderId="0" applyBorder="0" applyProtection="0"/>
    <xf numFmtId="9" fontId="1" fillId="0" borderId="0" applyBorder="0" applyProtection="0"/>
    <xf numFmtId="0" fontId="1" fillId="0" borderId="0" applyBorder="0" applyProtection="0"/>
    <xf numFmtId="164" fontId="6" fillId="0" borderId="0" applyBorder="0" applyProtection="0"/>
    <xf numFmtId="164" fontId="2" fillId="0" borderId="0" applyBorder="0" applyProtection="0"/>
    <xf numFmtId="166" fontId="12" fillId="0" borderId="0"/>
    <xf numFmtId="167" fontId="14" fillId="0" borderId="0"/>
  </cellStyleXfs>
  <cellXfs count="46">
    <xf numFmtId="0" fontId="0" fillId="0" borderId="0" xfId="0"/>
    <xf numFmtId="0" fontId="3" fillId="2" borderId="0" xfId="3" applyNumberFormat="1" applyFont="1" applyFill="1" applyAlignment="1" applyProtection="1">
      <alignment vertical="center" wrapText="1"/>
    </xf>
    <xf numFmtId="0" fontId="4" fillId="2" borderId="0" xfId="3" applyNumberFormat="1" applyFont="1" applyFill="1" applyAlignment="1" applyProtection="1">
      <alignment vertical="center" wrapText="1"/>
    </xf>
    <xf numFmtId="0" fontId="3" fillId="2" borderId="0" xfId="3" applyNumberFormat="1" applyFont="1" applyFill="1" applyAlignment="1" applyProtection="1">
      <alignment horizontal="center" vertical="center" wrapText="1"/>
    </xf>
    <xf numFmtId="0" fontId="3" fillId="2" borderId="0" xfId="3" applyNumberFormat="1" applyFont="1" applyFill="1" applyAlignment="1" applyProtection="1">
      <alignment horizontal="left" vertical="center" wrapText="1"/>
    </xf>
    <xf numFmtId="164" fontId="3" fillId="2" borderId="0" xfId="5" applyNumberFormat="1" applyFont="1" applyFill="1" applyAlignment="1" applyProtection="1">
      <alignment vertical="center" wrapText="1"/>
    </xf>
    <xf numFmtId="9" fontId="3" fillId="2" borderId="0" xfId="3" applyNumberFormat="1" applyFont="1" applyFill="1" applyAlignment="1" applyProtection="1">
      <alignment horizontal="center" vertical="center" wrapText="1"/>
    </xf>
    <xf numFmtId="0" fontId="4" fillId="2" borderId="0" xfId="3" applyNumberFormat="1" applyFont="1" applyFill="1" applyAlignment="1" applyProtection="1">
      <alignment horizontal="center" vertical="center" wrapText="1"/>
    </xf>
    <xf numFmtId="0" fontId="7" fillId="2" borderId="0" xfId="3" applyNumberFormat="1" applyFont="1" applyFill="1" applyAlignment="1" applyProtection="1">
      <alignment vertical="center" wrapText="1"/>
    </xf>
    <xf numFmtId="0" fontId="5" fillId="0" borderId="1" xfId="3"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vertical="center" wrapText="1"/>
      <protection locked="0"/>
    </xf>
    <xf numFmtId="164" fontId="3" fillId="0" borderId="1" xfId="4" applyNumberFormat="1" applyFont="1" applyFill="1" applyBorder="1" applyAlignment="1" applyProtection="1">
      <alignment horizontal="center" vertical="center" wrapText="1"/>
      <protection locked="0"/>
    </xf>
    <xf numFmtId="0" fontId="10" fillId="0" borderId="1" xfId="0" applyFont="1" applyFill="1" applyBorder="1"/>
    <xf numFmtId="9" fontId="11" fillId="0" borderId="1" xfId="2" applyNumberFormat="1" applyFont="1" applyFill="1" applyBorder="1" applyAlignment="1" applyProtection="1">
      <alignment horizontal="center" vertical="center" wrapText="1"/>
      <protection locked="0"/>
    </xf>
    <xf numFmtId="164" fontId="11" fillId="0" borderId="1" xfId="5" applyNumberFormat="1" applyFont="1" applyFill="1" applyBorder="1" applyAlignment="1" applyProtection="1">
      <alignment vertical="center" wrapText="1"/>
      <protection locked="0"/>
    </xf>
    <xf numFmtId="164" fontId="4" fillId="0" borderId="1" xfId="5" applyNumberFormat="1" applyFont="1" applyFill="1" applyBorder="1" applyAlignment="1" applyProtection="1">
      <alignment vertical="center" wrapText="1"/>
      <protection locked="0"/>
    </xf>
    <xf numFmtId="0" fontId="8" fillId="2" borderId="0" xfId="3" applyNumberFormat="1" applyFont="1" applyFill="1" applyAlignment="1" applyProtection="1">
      <alignment vertical="center" wrapText="1"/>
    </xf>
    <xf numFmtId="0" fontId="3" fillId="3" borderId="1" xfId="3" applyNumberFormat="1" applyFont="1" applyFill="1" applyBorder="1" applyAlignment="1" applyProtection="1">
      <alignment horizontal="center" vertical="center" wrapText="1"/>
    </xf>
    <xf numFmtId="0" fontId="4" fillId="3" borderId="1"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left" vertical="center" wrapText="1"/>
    </xf>
    <xf numFmtId="0" fontId="11" fillId="3" borderId="1" xfId="3" applyNumberFormat="1" applyFont="1" applyFill="1" applyBorder="1" applyAlignment="1" applyProtection="1">
      <alignment horizontal="center" vertical="center" wrapText="1"/>
    </xf>
    <xf numFmtId="0" fontId="4" fillId="3" borderId="1" xfId="3" applyNumberFormat="1" applyFont="1" applyFill="1" applyBorder="1" applyAlignment="1" applyProtection="1">
      <alignment horizontal="left" vertical="center" wrapText="1"/>
    </xf>
    <xf numFmtId="164" fontId="13" fillId="3" borderId="1" xfId="5" applyNumberFormat="1" applyFont="1" applyFill="1" applyBorder="1" applyAlignment="1" applyProtection="1">
      <alignment vertical="center" wrapText="1"/>
      <protection locked="0"/>
    </xf>
    <xf numFmtId="49" fontId="3" fillId="3" borderId="1" xfId="3" applyNumberFormat="1" applyFont="1" applyFill="1" applyBorder="1" applyAlignment="1" applyProtection="1">
      <alignment horizontal="left" vertical="center" wrapText="1"/>
    </xf>
    <xf numFmtId="49" fontId="9" fillId="3" borderId="1" xfId="3" applyNumberFormat="1" applyFont="1" applyFill="1" applyBorder="1" applyAlignment="1" applyProtection="1">
      <alignment horizontal="left" vertical="center" wrapText="1"/>
    </xf>
    <xf numFmtId="0" fontId="3" fillId="3" borderId="1" xfId="0" applyNumberFormat="1" applyFont="1" applyFill="1" applyBorder="1" applyAlignment="1">
      <alignment horizontal="left" vertical="center"/>
    </xf>
    <xf numFmtId="0" fontId="11" fillId="3" borderId="1" xfId="3" applyNumberFormat="1" applyFont="1" applyFill="1" applyBorder="1" applyAlignment="1" applyProtection="1">
      <alignment horizontal="center" vertical="center" shrinkToFit="1"/>
    </xf>
    <xf numFmtId="0" fontId="3" fillId="3" borderId="1" xfId="1" applyNumberFormat="1" applyFont="1" applyFill="1" applyBorder="1" applyAlignment="1" applyProtection="1">
      <alignment vertical="top" wrapText="1"/>
    </xf>
    <xf numFmtId="0" fontId="3" fillId="3" borderId="1" xfId="1" applyNumberFormat="1" applyFont="1" applyFill="1" applyBorder="1" applyAlignment="1" applyProtection="1">
      <alignment horizontal="center" vertical="center"/>
    </xf>
    <xf numFmtId="0" fontId="3" fillId="3" borderId="1" xfId="1" applyNumberFormat="1" applyFont="1" applyFill="1" applyBorder="1" applyAlignment="1" applyProtection="1">
      <alignment wrapText="1"/>
    </xf>
    <xf numFmtId="0" fontId="3" fillId="3" borderId="1" xfId="3" applyNumberFormat="1" applyFont="1" applyFill="1" applyBorder="1" applyAlignment="1" applyProtection="1">
      <alignment vertical="center" wrapText="1"/>
    </xf>
    <xf numFmtId="165" fontId="4" fillId="3" borderId="1" xfId="4" applyNumberFormat="1" applyFont="1" applyFill="1" applyBorder="1" applyAlignment="1" applyProtection="1">
      <alignment vertical="center" wrapText="1"/>
      <protection locked="0"/>
    </xf>
    <xf numFmtId="9" fontId="4" fillId="3" borderId="1" xfId="2" applyNumberFormat="1" applyFont="1" applyFill="1" applyBorder="1" applyAlignment="1" applyProtection="1">
      <alignment horizontal="center" vertical="center" wrapText="1"/>
      <protection locked="0"/>
    </xf>
    <xf numFmtId="165" fontId="4" fillId="3" borderId="1" xfId="4" applyNumberFormat="1" applyFont="1" applyFill="1" applyBorder="1" applyAlignment="1" applyProtection="1">
      <alignment horizontal="center" vertical="center" wrapText="1"/>
      <protection locked="0"/>
    </xf>
    <xf numFmtId="0" fontId="5" fillId="3" borderId="1"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left" vertical="center" wrapText="1"/>
    </xf>
    <xf numFmtId="0" fontId="3" fillId="3"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9" fontId="3" fillId="0" borderId="1" xfId="2" applyFont="1" applyFill="1" applyBorder="1" applyAlignment="1" applyProtection="1">
      <alignment horizontal="center" vertical="center" wrapText="1"/>
      <protection locked="0"/>
    </xf>
    <xf numFmtId="164" fontId="3" fillId="0" borderId="1" xfId="5" applyFont="1" applyFill="1" applyBorder="1" applyAlignment="1" applyProtection="1">
      <alignment vertical="center" wrapText="1"/>
      <protection locked="0"/>
    </xf>
    <xf numFmtId="9" fontId="4" fillId="0" borderId="1" xfId="2" applyFont="1" applyFill="1" applyBorder="1" applyAlignment="1" applyProtection="1">
      <alignment horizontal="center" vertical="center" wrapText="1"/>
      <protection locked="0"/>
    </xf>
    <xf numFmtId="165" fontId="4" fillId="0" borderId="1" xfId="4" applyNumberFormat="1" applyFont="1" applyFill="1" applyBorder="1" applyAlignment="1" applyProtection="1">
      <alignment vertical="center" wrapText="1"/>
      <protection locked="0"/>
    </xf>
    <xf numFmtId="9" fontId="4" fillId="0" borderId="1" xfId="2" applyNumberFormat="1" applyFont="1" applyFill="1" applyBorder="1" applyAlignment="1" applyProtection="1">
      <alignment horizontal="center" vertical="center" wrapText="1"/>
      <protection locked="0"/>
    </xf>
    <xf numFmtId="165" fontId="4" fillId="0" borderId="1" xfId="4" applyNumberFormat="1" applyFont="1" applyFill="1" applyBorder="1" applyAlignment="1" applyProtection="1">
      <alignment horizontal="center" vertical="center" wrapText="1"/>
      <protection locked="0"/>
    </xf>
    <xf numFmtId="0" fontId="3" fillId="3" borderId="1" xfId="1" applyNumberFormat="1" applyFont="1" applyFill="1" applyBorder="1" applyAlignment="1" applyProtection="1">
      <alignment horizontal="left" vertical="center" wrapText="1"/>
    </xf>
  </cellXfs>
  <cellStyles count="8">
    <cellStyle name="Excel Built-in Currency" xfId="6" xr:uid="{00000000-0005-0000-0000-000000000000}"/>
    <cellStyle name="Excel Built-in Normal" xfId="1" xr:uid="{00000000-0005-0000-0000-000001000000}"/>
    <cellStyle name="Excel_BuiltIn_Percent 1" xfId="2" xr:uid="{00000000-0005-0000-0000-000002000000}"/>
    <cellStyle name="Normalny" xfId="0" builtinId="0"/>
    <cellStyle name="Normalny 2" xfId="3" xr:uid="{00000000-0005-0000-0000-000004000000}"/>
    <cellStyle name="Normalny 2 2" xfId="7" xr:uid="{E2B8F7B7-7E89-482A-9379-4E36228F5F5B}"/>
    <cellStyle name="Walutowy" xfId="4" builtinId="4"/>
    <cellStyle name="Walutowy 2" xfId="5"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4"/>
  <sheetViews>
    <sheetView tabSelected="1" topLeftCell="A69" zoomScaleNormal="100" workbookViewId="0">
      <selection activeCell="D75" sqref="D75"/>
    </sheetView>
  </sheetViews>
  <sheetFormatPr defaultColWidth="10.125" defaultRowHeight="50.25" customHeight="1"/>
  <cols>
    <col min="1" max="1" width="4" style="1" customWidth="1"/>
    <col min="2" max="2" width="7.5" style="2" customWidth="1"/>
    <col min="3" max="3" width="20.875" style="3" customWidth="1"/>
    <col min="4" max="4" width="34.625" style="1" customWidth="1"/>
    <col min="5" max="5" width="37.5" style="4" customWidth="1"/>
    <col min="6" max="6" width="13.875" style="3" customWidth="1"/>
    <col min="7" max="7" width="11.25" style="3" customWidth="1"/>
    <col min="8" max="8" width="10" style="3" customWidth="1"/>
    <col min="9" max="9" width="11.875" style="5" customWidth="1"/>
    <col min="10" max="10" width="9.125" style="6" customWidth="1"/>
    <col min="11" max="11" width="11.875" style="5" customWidth="1"/>
    <col min="12" max="13" width="14.375" style="5" customWidth="1"/>
    <col min="14" max="14" width="15.25" style="5" customWidth="1"/>
    <col min="15" max="15" width="25.125" style="1" customWidth="1"/>
    <col min="16" max="16384" width="10.125" style="1"/>
  </cols>
  <sheetData>
    <row r="1" spans="1:16" s="7" customFormat="1" ht="27">
      <c r="A1" s="9" t="s">
        <v>0</v>
      </c>
      <c r="B1" s="9" t="s">
        <v>1</v>
      </c>
      <c r="C1" s="34" t="s">
        <v>53</v>
      </c>
      <c r="D1" s="34" t="s">
        <v>2</v>
      </c>
      <c r="E1" s="34" t="s">
        <v>3</v>
      </c>
      <c r="F1" s="34" t="s">
        <v>4</v>
      </c>
      <c r="G1" s="34" t="s">
        <v>5</v>
      </c>
      <c r="H1" s="34" t="s">
        <v>6</v>
      </c>
      <c r="I1" s="34" t="s">
        <v>7</v>
      </c>
      <c r="J1" s="34" t="s">
        <v>8</v>
      </c>
      <c r="K1" s="34" t="s">
        <v>54</v>
      </c>
      <c r="L1" s="34" t="s">
        <v>9</v>
      </c>
      <c r="M1" s="34" t="s">
        <v>55</v>
      </c>
      <c r="N1" s="34" t="s">
        <v>10</v>
      </c>
      <c r="O1" s="34" t="s">
        <v>11</v>
      </c>
    </row>
    <row r="2" spans="1:16" s="8" customFormat="1" ht="110.65" customHeight="1">
      <c r="A2" s="17">
        <v>1</v>
      </c>
      <c r="B2" s="18">
        <v>1</v>
      </c>
      <c r="C2" s="17" t="s">
        <v>56</v>
      </c>
      <c r="D2" s="19" t="s">
        <v>13</v>
      </c>
      <c r="E2" s="19" t="s">
        <v>14</v>
      </c>
      <c r="F2" s="20">
        <v>1</v>
      </c>
      <c r="G2" s="20" t="s">
        <v>12</v>
      </c>
      <c r="H2" s="20">
        <v>50</v>
      </c>
      <c r="I2" s="14">
        <v>0</v>
      </c>
      <c r="J2" s="13"/>
      <c r="K2" s="14">
        <f t="shared" ref="K2:K4" si="0">(I2*J2)+I2</f>
        <v>0</v>
      </c>
      <c r="L2" s="14">
        <f t="shared" ref="L2:L4" si="1">ROUND(H2*I2,2)</f>
        <v>0</v>
      </c>
      <c r="M2" s="14">
        <f t="shared" ref="M2:M4" si="2">ROUND(L2*J2,2)</f>
        <v>0</v>
      </c>
      <c r="N2" s="14">
        <f t="shared" ref="N2:N4" si="3">ROUND(L2*J2+L2,2)</f>
        <v>0</v>
      </c>
      <c r="O2" s="10"/>
    </row>
    <row r="3" spans="1:16" s="8" customFormat="1" ht="30" customHeight="1">
      <c r="A3" s="17">
        <f t="shared" ref="A3:A24" si="4">A2+1</f>
        <v>2</v>
      </c>
      <c r="B3" s="18">
        <v>1</v>
      </c>
      <c r="C3" s="17" t="s">
        <v>56</v>
      </c>
      <c r="D3" s="19" t="s">
        <v>15</v>
      </c>
      <c r="E3" s="19" t="s">
        <v>16</v>
      </c>
      <c r="F3" s="20">
        <v>1</v>
      </c>
      <c r="G3" s="20" t="s">
        <v>12</v>
      </c>
      <c r="H3" s="20">
        <v>300</v>
      </c>
      <c r="I3" s="14">
        <v>0</v>
      </c>
      <c r="J3" s="13"/>
      <c r="K3" s="14">
        <f t="shared" si="0"/>
        <v>0</v>
      </c>
      <c r="L3" s="14">
        <f t="shared" si="1"/>
        <v>0</v>
      </c>
      <c r="M3" s="14">
        <f t="shared" si="2"/>
        <v>0</v>
      </c>
      <c r="N3" s="14">
        <f t="shared" si="3"/>
        <v>0</v>
      </c>
      <c r="O3" s="10"/>
    </row>
    <row r="4" spans="1:16" s="8" customFormat="1" ht="60">
      <c r="A4" s="17">
        <f t="shared" si="4"/>
        <v>3</v>
      </c>
      <c r="B4" s="18">
        <v>1</v>
      </c>
      <c r="C4" s="17" t="s">
        <v>56</v>
      </c>
      <c r="D4" s="19" t="s">
        <v>17</v>
      </c>
      <c r="E4" s="19" t="s">
        <v>18</v>
      </c>
      <c r="F4" s="20">
        <v>1</v>
      </c>
      <c r="G4" s="20" t="s">
        <v>19</v>
      </c>
      <c r="H4" s="20">
        <v>5000</v>
      </c>
      <c r="I4" s="14">
        <v>0</v>
      </c>
      <c r="J4" s="13"/>
      <c r="K4" s="14">
        <f t="shared" si="0"/>
        <v>0</v>
      </c>
      <c r="L4" s="14">
        <f t="shared" si="1"/>
        <v>0</v>
      </c>
      <c r="M4" s="14">
        <f t="shared" si="2"/>
        <v>0</v>
      </c>
      <c r="N4" s="14">
        <f t="shared" si="3"/>
        <v>0</v>
      </c>
      <c r="O4" s="10"/>
    </row>
    <row r="5" spans="1:16" ht="17.850000000000001" customHeight="1">
      <c r="A5" s="17">
        <v>4</v>
      </c>
      <c r="B5" s="18">
        <v>1</v>
      </c>
      <c r="C5" s="20" t="s">
        <v>68</v>
      </c>
      <c r="D5" s="19"/>
      <c r="E5" s="30"/>
      <c r="F5" s="20"/>
      <c r="G5" s="20"/>
      <c r="H5" s="20"/>
      <c r="I5" s="20"/>
      <c r="J5" s="20"/>
      <c r="K5" s="20"/>
      <c r="L5" s="20"/>
      <c r="M5" s="20"/>
      <c r="N5" s="20"/>
      <c r="O5" s="20"/>
    </row>
    <row r="6" spans="1:16" s="16" customFormat="1" ht="21.2" customHeight="1">
      <c r="A6" s="17"/>
      <c r="B6" s="18" t="s">
        <v>58</v>
      </c>
      <c r="C6" s="18"/>
      <c r="D6" s="21"/>
      <c r="E6" s="21"/>
      <c r="F6" s="22"/>
      <c r="G6" s="22"/>
      <c r="H6" s="18"/>
      <c r="I6" s="31"/>
      <c r="J6" s="32"/>
      <c r="K6" s="33" t="s">
        <v>58</v>
      </c>
      <c r="L6" s="15">
        <f>SUM(L2:L4)</f>
        <v>0</v>
      </c>
      <c r="M6" s="15">
        <f t="shared" ref="M6:N6" si="5">SUM(M2:M4)</f>
        <v>0</v>
      </c>
      <c r="N6" s="15">
        <f t="shared" si="5"/>
        <v>0</v>
      </c>
      <c r="O6" s="32"/>
    </row>
    <row r="7" spans="1:16" s="8" customFormat="1" ht="185.65" customHeight="1">
      <c r="A7" s="17">
        <v>1</v>
      </c>
      <c r="B7" s="18">
        <v>2</v>
      </c>
      <c r="C7" s="17" t="s">
        <v>22</v>
      </c>
      <c r="D7" s="23" t="s">
        <v>23</v>
      </c>
      <c r="E7" s="24" t="s">
        <v>24</v>
      </c>
      <c r="F7" s="20" t="s">
        <v>25</v>
      </c>
      <c r="G7" s="20" t="s">
        <v>26</v>
      </c>
      <c r="H7" s="20">
        <v>50000</v>
      </c>
      <c r="I7" s="14">
        <v>0</v>
      </c>
      <c r="J7" s="13"/>
      <c r="K7" s="14">
        <f t="shared" ref="K7" si="6">(I7*J7)+I7</f>
        <v>0</v>
      </c>
      <c r="L7" s="14">
        <f t="shared" ref="L7" si="7">ROUND(H7*I7,2)</f>
        <v>0</v>
      </c>
      <c r="M7" s="14">
        <f t="shared" ref="M7" si="8">ROUND(L7*J7,2)</f>
        <v>0</v>
      </c>
      <c r="N7" s="14">
        <f t="shared" ref="N7" si="9">ROUND(L7*J7+L7,2)</f>
        <v>0</v>
      </c>
      <c r="O7" s="12"/>
    </row>
    <row r="8" spans="1:16" s="16" customFormat="1" ht="21.2" customHeight="1">
      <c r="A8" s="17"/>
      <c r="B8" s="18" t="s">
        <v>59</v>
      </c>
      <c r="C8" s="18"/>
      <c r="D8" s="21"/>
      <c r="E8" s="21"/>
      <c r="F8" s="22"/>
      <c r="G8" s="22"/>
      <c r="H8" s="18"/>
      <c r="I8" s="31"/>
      <c r="J8" s="32"/>
      <c r="K8" s="33" t="s">
        <v>59</v>
      </c>
      <c r="L8" s="15">
        <f>SUM(L7:L7)</f>
        <v>0</v>
      </c>
      <c r="M8" s="15">
        <f t="shared" ref="M8:N8" si="10">SUM(M7:M7)</f>
        <v>0</v>
      </c>
      <c r="N8" s="15">
        <f t="shared" si="10"/>
        <v>0</v>
      </c>
      <c r="O8" s="32"/>
    </row>
    <row r="9" spans="1:16" s="8" customFormat="1" ht="46.15" customHeight="1">
      <c r="A9" s="17">
        <v>1</v>
      </c>
      <c r="B9" s="18">
        <v>3</v>
      </c>
      <c r="C9" s="17" t="s">
        <v>57</v>
      </c>
      <c r="D9" s="25" t="s">
        <v>57</v>
      </c>
      <c r="E9" s="19" t="s">
        <v>27</v>
      </c>
      <c r="F9" s="26" t="s">
        <v>28</v>
      </c>
      <c r="G9" s="26" t="s">
        <v>12</v>
      </c>
      <c r="H9" s="20">
        <v>30</v>
      </c>
      <c r="I9" s="14">
        <v>0</v>
      </c>
      <c r="J9" s="13"/>
      <c r="K9" s="14">
        <f t="shared" ref="K9" si="11">(I9*J9)+I9</f>
        <v>0</v>
      </c>
      <c r="L9" s="14">
        <f t="shared" ref="L9" si="12">ROUND(H9*I9,2)</f>
        <v>0</v>
      </c>
      <c r="M9" s="14">
        <f t="shared" ref="M9" si="13">ROUND(L9*J9,2)</f>
        <v>0</v>
      </c>
      <c r="N9" s="14">
        <f t="shared" ref="N9" si="14">ROUND(L9*J9+L9,2)</f>
        <v>0</v>
      </c>
      <c r="O9" s="10"/>
    </row>
    <row r="10" spans="1:16" s="16" customFormat="1" ht="21.2" customHeight="1">
      <c r="A10" s="17"/>
      <c r="B10" s="18" t="s">
        <v>60</v>
      </c>
      <c r="C10" s="18"/>
      <c r="D10" s="21"/>
      <c r="E10" s="21"/>
      <c r="F10" s="22"/>
      <c r="G10" s="22"/>
      <c r="H10" s="18"/>
      <c r="I10" s="31"/>
      <c r="J10" s="32"/>
      <c r="K10" s="33" t="s">
        <v>60</v>
      </c>
      <c r="L10" s="15">
        <f>L9</f>
        <v>0</v>
      </c>
      <c r="M10" s="15">
        <f t="shared" ref="M10:N10" si="15">M9</f>
        <v>0</v>
      </c>
      <c r="N10" s="15">
        <f t="shared" si="15"/>
        <v>0</v>
      </c>
      <c r="O10" s="32"/>
      <c r="P10" s="1"/>
    </row>
    <row r="11" spans="1:16" ht="72">
      <c r="A11" s="17">
        <f t="shared" si="4"/>
        <v>1</v>
      </c>
      <c r="B11" s="18">
        <v>4</v>
      </c>
      <c r="C11" s="17" t="s">
        <v>29</v>
      </c>
      <c r="D11" s="19" t="s">
        <v>29</v>
      </c>
      <c r="E11" s="19" t="s">
        <v>30</v>
      </c>
      <c r="F11" s="20" t="s">
        <v>31</v>
      </c>
      <c r="G11" s="20" t="s">
        <v>12</v>
      </c>
      <c r="H11" s="20">
        <v>20</v>
      </c>
      <c r="I11" s="14">
        <v>0</v>
      </c>
      <c r="J11" s="13"/>
      <c r="K11" s="14">
        <f t="shared" ref="K11" si="16">(I11*J11)+I11</f>
        <v>0</v>
      </c>
      <c r="L11" s="14">
        <f t="shared" ref="L11" si="17">ROUND(H11*I11,2)</f>
        <v>0</v>
      </c>
      <c r="M11" s="14">
        <f t="shared" ref="M11" si="18">ROUND(L11*J11,2)</f>
        <v>0</v>
      </c>
      <c r="N11" s="14">
        <f t="shared" ref="N11" si="19">ROUND(L11*J11+L11,2)</f>
        <v>0</v>
      </c>
      <c r="O11" s="10"/>
    </row>
    <row r="12" spans="1:16" s="16" customFormat="1" ht="21.2" customHeight="1">
      <c r="A12" s="17"/>
      <c r="B12" s="18" t="s">
        <v>61</v>
      </c>
      <c r="C12" s="18"/>
      <c r="D12" s="21"/>
      <c r="E12" s="21"/>
      <c r="F12" s="22"/>
      <c r="G12" s="22"/>
      <c r="H12" s="18"/>
      <c r="I12" s="31"/>
      <c r="J12" s="32"/>
      <c r="K12" s="33" t="s">
        <v>61</v>
      </c>
      <c r="L12" s="15">
        <f>L11</f>
        <v>0</v>
      </c>
      <c r="M12" s="15">
        <f>M11</f>
        <v>0</v>
      </c>
      <c r="N12" s="15">
        <f>N11</f>
        <v>0</v>
      </c>
      <c r="O12" s="32"/>
    </row>
    <row r="13" spans="1:16" ht="17.850000000000001" customHeight="1">
      <c r="A13" s="17">
        <v>1</v>
      </c>
      <c r="B13" s="18">
        <v>5</v>
      </c>
      <c r="C13" s="20" t="s">
        <v>68</v>
      </c>
      <c r="D13" s="19"/>
      <c r="E13" s="30"/>
      <c r="F13" s="20"/>
      <c r="G13" s="20"/>
      <c r="H13" s="20"/>
      <c r="I13" s="20"/>
      <c r="J13" s="20"/>
      <c r="K13" s="20"/>
      <c r="L13" s="20"/>
      <c r="M13" s="20"/>
      <c r="N13" s="20"/>
      <c r="O13" s="20"/>
    </row>
    <row r="14" spans="1:16" ht="102.75" customHeight="1">
      <c r="A14" s="17">
        <f>A13+1</f>
        <v>2</v>
      </c>
      <c r="B14" s="18">
        <v>5</v>
      </c>
      <c r="C14" s="17" t="s">
        <v>32</v>
      </c>
      <c r="D14" s="19" t="s">
        <v>36</v>
      </c>
      <c r="E14" s="27" t="s">
        <v>37</v>
      </c>
      <c r="F14" s="20" t="s">
        <v>35</v>
      </c>
      <c r="G14" s="20" t="s">
        <v>19</v>
      </c>
      <c r="H14" s="20">
        <v>6000</v>
      </c>
      <c r="I14" s="14">
        <v>0</v>
      </c>
      <c r="J14" s="13"/>
      <c r="K14" s="14">
        <f t="shared" ref="K14:K24" si="20">(I14*J14)+I14</f>
        <v>0</v>
      </c>
      <c r="L14" s="14">
        <f t="shared" ref="L14:L24" si="21">ROUND(H14*I14,2)</f>
        <v>0</v>
      </c>
      <c r="M14" s="14">
        <f t="shared" ref="M14:M24" si="22">ROUND(L14*J14,2)</f>
        <v>0</v>
      </c>
      <c r="N14" s="14">
        <f t="shared" ref="N14:N23" si="23">ROUND(L14*J14+L14,2)</f>
        <v>0</v>
      </c>
      <c r="O14" s="10"/>
    </row>
    <row r="15" spans="1:16" ht="30" customHeight="1">
      <c r="A15" s="17">
        <f t="shared" si="4"/>
        <v>3</v>
      </c>
      <c r="B15" s="18">
        <v>5</v>
      </c>
      <c r="C15" s="17" t="s">
        <v>32</v>
      </c>
      <c r="D15" s="45" t="s">
        <v>38</v>
      </c>
      <c r="E15" s="45" t="s">
        <v>38</v>
      </c>
      <c r="F15" s="20" t="s">
        <v>35</v>
      </c>
      <c r="G15" s="20" t="s">
        <v>19</v>
      </c>
      <c r="H15" s="20">
        <v>300</v>
      </c>
      <c r="I15" s="14">
        <v>0</v>
      </c>
      <c r="J15" s="13"/>
      <c r="K15" s="14">
        <f t="shared" si="20"/>
        <v>0</v>
      </c>
      <c r="L15" s="14">
        <f t="shared" si="21"/>
        <v>0</v>
      </c>
      <c r="M15" s="14">
        <f t="shared" si="22"/>
        <v>0</v>
      </c>
      <c r="N15" s="14">
        <f t="shared" si="23"/>
        <v>0</v>
      </c>
      <c r="O15" s="10"/>
    </row>
    <row r="16" spans="1:16" ht="30" customHeight="1">
      <c r="A16" s="17">
        <f t="shared" si="4"/>
        <v>4</v>
      </c>
      <c r="B16" s="18">
        <v>5</v>
      </c>
      <c r="C16" s="17" t="s">
        <v>32</v>
      </c>
      <c r="D16" s="19" t="s">
        <v>39</v>
      </c>
      <c r="E16" s="19" t="s">
        <v>39</v>
      </c>
      <c r="F16" s="20" t="s">
        <v>35</v>
      </c>
      <c r="G16" s="20" t="s">
        <v>19</v>
      </c>
      <c r="H16" s="20">
        <v>20</v>
      </c>
      <c r="I16" s="14">
        <v>0</v>
      </c>
      <c r="J16" s="13"/>
      <c r="K16" s="14">
        <f t="shared" si="20"/>
        <v>0</v>
      </c>
      <c r="L16" s="14">
        <f t="shared" si="21"/>
        <v>0</v>
      </c>
      <c r="M16" s="14">
        <f t="shared" si="22"/>
        <v>0</v>
      </c>
      <c r="N16" s="14">
        <f t="shared" si="23"/>
        <v>0</v>
      </c>
      <c r="O16" s="10"/>
    </row>
    <row r="17" spans="1:15" ht="174" customHeight="1">
      <c r="A17" s="17">
        <f t="shared" si="4"/>
        <v>5</v>
      </c>
      <c r="B17" s="18">
        <v>5</v>
      </c>
      <c r="C17" s="28" t="s">
        <v>32</v>
      </c>
      <c r="D17" s="19" t="s">
        <v>40</v>
      </c>
      <c r="E17" s="29" t="s">
        <v>41</v>
      </c>
      <c r="F17" s="20" t="s">
        <v>35</v>
      </c>
      <c r="G17" s="20" t="s">
        <v>19</v>
      </c>
      <c r="H17" s="20">
        <v>1000</v>
      </c>
      <c r="I17" s="14">
        <v>0</v>
      </c>
      <c r="J17" s="13"/>
      <c r="K17" s="14">
        <f t="shared" si="20"/>
        <v>0</v>
      </c>
      <c r="L17" s="14">
        <f t="shared" si="21"/>
        <v>0</v>
      </c>
      <c r="M17" s="14">
        <f t="shared" si="22"/>
        <v>0</v>
      </c>
      <c r="N17" s="14">
        <f t="shared" si="23"/>
        <v>0</v>
      </c>
      <c r="O17" s="10"/>
    </row>
    <row r="18" spans="1:15" ht="17.850000000000001" customHeight="1">
      <c r="A18" s="17">
        <f t="shared" si="4"/>
        <v>6</v>
      </c>
      <c r="B18" s="18">
        <v>5</v>
      </c>
      <c r="C18" s="20" t="s">
        <v>68</v>
      </c>
      <c r="D18" s="19"/>
      <c r="E18" s="30"/>
      <c r="F18" s="20"/>
      <c r="G18" s="20"/>
      <c r="H18" s="20"/>
      <c r="I18" s="20"/>
      <c r="J18" s="20"/>
      <c r="K18" s="20"/>
      <c r="L18" s="20"/>
      <c r="M18" s="20"/>
      <c r="N18" s="20"/>
      <c r="O18" s="20"/>
    </row>
    <row r="19" spans="1:15" ht="17.850000000000001" customHeight="1">
      <c r="A19" s="17">
        <f t="shared" si="4"/>
        <v>7</v>
      </c>
      <c r="B19" s="18">
        <v>5</v>
      </c>
      <c r="C19" s="20" t="s">
        <v>68</v>
      </c>
      <c r="D19" s="19"/>
      <c r="E19" s="30"/>
      <c r="F19" s="20"/>
      <c r="G19" s="20"/>
      <c r="H19" s="20"/>
      <c r="I19" s="20"/>
      <c r="J19" s="20"/>
      <c r="K19" s="20"/>
      <c r="L19" s="20"/>
      <c r="M19" s="20"/>
      <c r="N19" s="20"/>
      <c r="O19" s="20"/>
    </row>
    <row r="20" spans="1:15" ht="17.850000000000001" customHeight="1">
      <c r="A20" s="17">
        <f t="shared" si="4"/>
        <v>8</v>
      </c>
      <c r="B20" s="18">
        <v>5</v>
      </c>
      <c r="C20" s="20" t="s">
        <v>68</v>
      </c>
      <c r="D20" s="19"/>
      <c r="E20" s="30"/>
      <c r="F20" s="20"/>
      <c r="G20" s="20"/>
      <c r="H20" s="20"/>
      <c r="I20" s="20"/>
      <c r="J20" s="20"/>
      <c r="K20" s="20"/>
      <c r="L20" s="20"/>
      <c r="M20" s="20"/>
      <c r="N20" s="20"/>
      <c r="O20" s="20"/>
    </row>
    <row r="21" spans="1:15" ht="17.850000000000001" customHeight="1">
      <c r="A21" s="17">
        <f t="shared" si="4"/>
        <v>9</v>
      </c>
      <c r="B21" s="18">
        <v>5</v>
      </c>
      <c r="C21" s="20" t="s">
        <v>68</v>
      </c>
      <c r="D21" s="19"/>
      <c r="E21" s="30"/>
      <c r="F21" s="20"/>
      <c r="G21" s="20"/>
      <c r="H21" s="20"/>
      <c r="I21" s="20"/>
      <c r="J21" s="20"/>
      <c r="K21" s="20"/>
      <c r="L21" s="20"/>
      <c r="M21" s="20"/>
      <c r="N21" s="20"/>
      <c r="O21" s="20"/>
    </row>
    <row r="22" spans="1:15" s="16" customFormat="1" ht="21.2" customHeight="1">
      <c r="A22" s="17"/>
      <c r="B22" s="18" t="s">
        <v>63</v>
      </c>
      <c r="C22" s="18"/>
      <c r="D22" s="21"/>
      <c r="E22" s="21"/>
      <c r="F22" s="22"/>
      <c r="G22" s="22"/>
      <c r="H22" s="18"/>
      <c r="I22" s="31"/>
      <c r="J22" s="32"/>
      <c r="K22" s="33" t="s">
        <v>63</v>
      </c>
      <c r="L22" s="15">
        <f>SUM(L14:L17)</f>
        <v>0</v>
      </c>
      <c r="M22" s="15">
        <f t="shared" ref="M22:N22" si="24">SUM(M14:M17)</f>
        <v>0</v>
      </c>
      <c r="N22" s="15">
        <f t="shared" si="24"/>
        <v>0</v>
      </c>
      <c r="O22" s="32"/>
    </row>
    <row r="23" spans="1:15" ht="36">
      <c r="A23" s="17">
        <f t="shared" si="4"/>
        <v>1</v>
      </c>
      <c r="B23" s="18">
        <v>6</v>
      </c>
      <c r="C23" s="17" t="s">
        <v>47</v>
      </c>
      <c r="D23" s="23" t="s">
        <v>48</v>
      </c>
      <c r="E23" s="23" t="s">
        <v>49</v>
      </c>
      <c r="F23" s="20" t="s">
        <v>35</v>
      </c>
      <c r="G23" s="20" t="s">
        <v>19</v>
      </c>
      <c r="H23" s="20">
        <v>90</v>
      </c>
      <c r="I23" s="14">
        <v>0</v>
      </c>
      <c r="J23" s="13"/>
      <c r="K23" s="14">
        <f t="shared" si="20"/>
        <v>0</v>
      </c>
      <c r="L23" s="14">
        <f t="shared" si="21"/>
        <v>0</v>
      </c>
      <c r="M23" s="14">
        <f t="shared" si="22"/>
        <v>0</v>
      </c>
      <c r="N23" s="14">
        <f t="shared" si="23"/>
        <v>0</v>
      </c>
      <c r="O23" s="11"/>
    </row>
    <row r="24" spans="1:15" ht="36">
      <c r="A24" s="17">
        <f t="shared" si="4"/>
        <v>2</v>
      </c>
      <c r="B24" s="18">
        <v>6</v>
      </c>
      <c r="C24" s="17" t="s">
        <v>50</v>
      </c>
      <c r="D24" s="23" t="s">
        <v>51</v>
      </c>
      <c r="E24" s="23" t="s">
        <v>52</v>
      </c>
      <c r="F24" s="20" t="s">
        <v>35</v>
      </c>
      <c r="G24" s="20" t="s">
        <v>19</v>
      </c>
      <c r="H24" s="20">
        <v>30</v>
      </c>
      <c r="I24" s="14">
        <v>0</v>
      </c>
      <c r="J24" s="13"/>
      <c r="K24" s="14">
        <f t="shared" si="20"/>
        <v>0</v>
      </c>
      <c r="L24" s="14">
        <f t="shared" si="21"/>
        <v>0</v>
      </c>
      <c r="M24" s="14">
        <f t="shared" si="22"/>
        <v>0</v>
      </c>
      <c r="N24" s="14">
        <f>ROUND(L24*J24+L24,2)</f>
        <v>0</v>
      </c>
      <c r="O24" s="11"/>
    </row>
    <row r="25" spans="1:15" s="16" customFormat="1" ht="21.2" customHeight="1">
      <c r="A25" s="17"/>
      <c r="B25" s="18" t="s">
        <v>62</v>
      </c>
      <c r="C25" s="18"/>
      <c r="D25" s="21"/>
      <c r="E25" s="21"/>
      <c r="F25" s="22"/>
      <c r="G25" s="22"/>
      <c r="H25" s="18"/>
      <c r="I25" s="31"/>
      <c r="J25" s="32"/>
      <c r="K25" s="33" t="s">
        <v>62</v>
      </c>
      <c r="L25" s="15">
        <f>SUM(L23:L24)</f>
        <v>0</v>
      </c>
      <c r="M25" s="15">
        <f>SUM(M23:M24)</f>
        <v>0</v>
      </c>
      <c r="N25" s="15">
        <f>SUM(N23:N24)</f>
        <v>0</v>
      </c>
      <c r="O25" s="32"/>
    </row>
    <row r="26" spans="1:15" s="8" customFormat="1" ht="72">
      <c r="A26" s="17">
        <v>1</v>
      </c>
      <c r="B26" s="18">
        <v>7</v>
      </c>
      <c r="C26" s="17" t="s">
        <v>66</v>
      </c>
      <c r="D26" s="19" t="s">
        <v>20</v>
      </c>
      <c r="E26" s="19" t="s">
        <v>21</v>
      </c>
      <c r="F26" s="20">
        <v>1</v>
      </c>
      <c r="G26" s="20" t="s">
        <v>19</v>
      </c>
      <c r="H26" s="20">
        <v>40320</v>
      </c>
      <c r="I26" s="14">
        <v>0</v>
      </c>
      <c r="J26" s="13"/>
      <c r="K26" s="14">
        <f>(I26*J26)+I26</f>
        <v>0</v>
      </c>
      <c r="L26" s="14">
        <f>ROUND(H26*I26,2)</f>
        <v>0</v>
      </c>
      <c r="M26" s="14">
        <f>ROUND(L26*J26,2)</f>
        <v>0</v>
      </c>
      <c r="N26" s="14">
        <f>ROUND(L26*J26+L26,2)</f>
        <v>0</v>
      </c>
      <c r="O26" s="10"/>
    </row>
    <row r="27" spans="1:15" s="16" customFormat="1" ht="21.2" customHeight="1">
      <c r="A27" s="17"/>
      <c r="B27" s="18" t="s">
        <v>64</v>
      </c>
      <c r="C27" s="18"/>
      <c r="D27" s="21"/>
      <c r="E27" s="21"/>
      <c r="F27" s="22"/>
      <c r="G27" s="22"/>
      <c r="H27" s="18"/>
      <c r="I27" s="31"/>
      <c r="J27" s="32"/>
      <c r="K27" s="33" t="s">
        <v>64</v>
      </c>
      <c r="L27" s="15">
        <f>L26</f>
        <v>0</v>
      </c>
      <c r="M27" s="15">
        <f t="shared" ref="M27:N29" si="25">M26</f>
        <v>0</v>
      </c>
      <c r="N27" s="15">
        <f t="shared" si="25"/>
        <v>0</v>
      </c>
      <c r="O27" s="32"/>
    </row>
    <row r="28" spans="1:15" ht="136.9" customHeight="1">
      <c r="A28" s="17">
        <f t="shared" ref="A28" si="26">A27+1</f>
        <v>1</v>
      </c>
      <c r="B28" s="18">
        <v>8</v>
      </c>
      <c r="C28" s="28" t="s">
        <v>67</v>
      </c>
      <c r="D28" s="35" t="s">
        <v>33</v>
      </c>
      <c r="E28" s="35" t="s">
        <v>34</v>
      </c>
      <c r="F28" s="20" t="s">
        <v>35</v>
      </c>
      <c r="G28" s="20" t="s">
        <v>19</v>
      </c>
      <c r="H28" s="20">
        <v>1000</v>
      </c>
      <c r="I28" s="14">
        <v>0</v>
      </c>
      <c r="J28" s="13"/>
      <c r="K28" s="14">
        <f t="shared" ref="K28" si="27">(I28*J28)+I28</f>
        <v>0</v>
      </c>
      <c r="L28" s="14">
        <f t="shared" ref="L28" si="28">ROUND(H28*I28,2)</f>
        <v>0</v>
      </c>
      <c r="M28" s="14">
        <f t="shared" ref="M28" si="29">ROUND(L28*J28,2)</f>
        <v>0</v>
      </c>
      <c r="N28" s="14">
        <f t="shared" ref="N28" si="30">ROUND(L28*J28+L28,2)</f>
        <v>0</v>
      </c>
      <c r="O28" s="10"/>
    </row>
    <row r="29" spans="1:15" s="16" customFormat="1" ht="21.2" customHeight="1">
      <c r="A29" s="17"/>
      <c r="B29" s="18" t="s">
        <v>65</v>
      </c>
      <c r="C29" s="18"/>
      <c r="D29" s="21"/>
      <c r="E29" s="21"/>
      <c r="F29" s="22"/>
      <c r="G29" s="22"/>
      <c r="H29" s="18"/>
      <c r="I29" s="31"/>
      <c r="J29" s="32"/>
      <c r="K29" s="33" t="s">
        <v>65</v>
      </c>
      <c r="L29" s="15">
        <f>L28</f>
        <v>0</v>
      </c>
      <c r="M29" s="15">
        <f t="shared" si="25"/>
        <v>0</v>
      </c>
      <c r="N29" s="15">
        <f t="shared" si="25"/>
        <v>0</v>
      </c>
      <c r="O29" s="32"/>
    </row>
    <row r="30" spans="1:15" ht="30" customHeight="1">
      <c r="A30" s="36">
        <f t="shared" ref="A30:A35" si="31">A29+1</f>
        <v>1</v>
      </c>
      <c r="B30" s="37">
        <v>9</v>
      </c>
      <c r="C30" s="37" t="s">
        <v>70</v>
      </c>
      <c r="D30" s="37" t="s">
        <v>42</v>
      </c>
      <c r="E30" s="38" t="s">
        <v>42</v>
      </c>
      <c r="F30" s="36" t="s">
        <v>35</v>
      </c>
      <c r="G30" s="36" t="s">
        <v>19</v>
      </c>
      <c r="H30" s="36">
        <v>50</v>
      </c>
      <c r="I30" s="14">
        <v>0</v>
      </c>
      <c r="J30" s="39"/>
      <c r="K30" s="14">
        <f t="shared" ref="K30:K33" si="32">(I30*J30)+I30</f>
        <v>0</v>
      </c>
      <c r="L30" s="40">
        <f t="shared" ref="L30:L33" si="33">ROUND(H30*I30,2)</f>
        <v>0</v>
      </c>
      <c r="M30" s="40">
        <f t="shared" ref="M30:M33" si="34">ROUND(L30*J30,2)</f>
        <v>0</v>
      </c>
      <c r="N30" s="40">
        <f t="shared" ref="N30:N33" si="35">ROUND(L30*J30+L30,2)</f>
        <v>0</v>
      </c>
      <c r="O30" s="41"/>
    </row>
    <row r="31" spans="1:15" ht="30" customHeight="1">
      <c r="A31" s="36">
        <f t="shared" si="31"/>
        <v>2</v>
      </c>
      <c r="B31" s="37">
        <v>9</v>
      </c>
      <c r="C31" s="37" t="s">
        <v>70</v>
      </c>
      <c r="D31" s="37" t="s">
        <v>43</v>
      </c>
      <c r="E31" s="38" t="s">
        <v>43</v>
      </c>
      <c r="F31" s="36" t="s">
        <v>35</v>
      </c>
      <c r="G31" s="36" t="s">
        <v>19</v>
      </c>
      <c r="H31" s="36">
        <v>200</v>
      </c>
      <c r="I31" s="14">
        <v>0</v>
      </c>
      <c r="J31" s="39"/>
      <c r="K31" s="14">
        <f t="shared" si="32"/>
        <v>0</v>
      </c>
      <c r="L31" s="40">
        <f t="shared" si="33"/>
        <v>0</v>
      </c>
      <c r="M31" s="40">
        <f t="shared" si="34"/>
        <v>0</v>
      </c>
      <c r="N31" s="40">
        <f t="shared" si="35"/>
        <v>0</v>
      </c>
      <c r="O31" s="41"/>
    </row>
    <row r="32" spans="1:15" ht="30" customHeight="1">
      <c r="A32" s="36">
        <f t="shared" si="31"/>
        <v>3</v>
      </c>
      <c r="B32" s="37">
        <v>9</v>
      </c>
      <c r="C32" s="37" t="s">
        <v>70</v>
      </c>
      <c r="D32" s="37" t="s">
        <v>44</v>
      </c>
      <c r="E32" s="38" t="s">
        <v>44</v>
      </c>
      <c r="F32" s="36" t="s">
        <v>35</v>
      </c>
      <c r="G32" s="36" t="s">
        <v>19</v>
      </c>
      <c r="H32" s="36">
        <v>3000</v>
      </c>
      <c r="I32" s="14">
        <v>0</v>
      </c>
      <c r="J32" s="39"/>
      <c r="K32" s="14">
        <f t="shared" si="32"/>
        <v>0</v>
      </c>
      <c r="L32" s="40">
        <f t="shared" si="33"/>
        <v>0</v>
      </c>
      <c r="M32" s="40">
        <f t="shared" si="34"/>
        <v>0</v>
      </c>
      <c r="N32" s="40">
        <f t="shared" si="35"/>
        <v>0</v>
      </c>
      <c r="O32" s="41"/>
    </row>
    <row r="33" spans="1:15" ht="30" customHeight="1">
      <c r="A33" s="36">
        <f t="shared" si="31"/>
        <v>4</v>
      </c>
      <c r="B33" s="37">
        <v>9</v>
      </c>
      <c r="C33" s="37" t="s">
        <v>70</v>
      </c>
      <c r="D33" s="37" t="s">
        <v>45</v>
      </c>
      <c r="E33" s="38" t="s">
        <v>46</v>
      </c>
      <c r="F33" s="36" t="s">
        <v>35</v>
      </c>
      <c r="G33" s="36" t="s">
        <v>19</v>
      </c>
      <c r="H33" s="36">
        <v>2000</v>
      </c>
      <c r="I33" s="14">
        <v>0</v>
      </c>
      <c r="J33" s="39"/>
      <c r="K33" s="14">
        <f t="shared" si="32"/>
        <v>0</v>
      </c>
      <c r="L33" s="40">
        <f t="shared" si="33"/>
        <v>0</v>
      </c>
      <c r="M33" s="40">
        <f t="shared" si="34"/>
        <v>0</v>
      </c>
      <c r="N33" s="40">
        <f t="shared" si="35"/>
        <v>0</v>
      </c>
      <c r="O33" s="41"/>
    </row>
    <row r="34" spans="1:15" s="16" customFormat="1" ht="21.2" customHeight="1">
      <c r="A34" s="17"/>
      <c r="B34" s="18" t="s">
        <v>69</v>
      </c>
      <c r="C34" s="18"/>
      <c r="D34" s="21"/>
      <c r="E34" s="35"/>
      <c r="F34" s="22"/>
      <c r="G34" s="22"/>
      <c r="H34" s="18"/>
      <c r="I34" s="31"/>
      <c r="J34" s="32"/>
      <c r="K34" s="33" t="s">
        <v>69</v>
      </c>
      <c r="L34" s="15">
        <f>SUM(L30:L33)</f>
        <v>0</v>
      </c>
      <c r="M34" s="15">
        <f>SUM(M30:M33)</f>
        <v>0</v>
      </c>
      <c r="N34" s="15">
        <f t="shared" ref="N34" si="36">SUM(N30:N33)</f>
        <v>0</v>
      </c>
      <c r="O34" s="32"/>
    </row>
    <row r="35" spans="1:15" ht="192.75" customHeight="1">
      <c r="A35" s="17">
        <f t="shared" si="31"/>
        <v>1</v>
      </c>
      <c r="B35" s="18">
        <v>10</v>
      </c>
      <c r="C35" s="28" t="s">
        <v>22</v>
      </c>
      <c r="D35" s="35" t="s">
        <v>72</v>
      </c>
      <c r="E35" s="35" t="s">
        <v>73</v>
      </c>
      <c r="F35" s="20" t="s">
        <v>74</v>
      </c>
      <c r="G35" s="20" t="s">
        <v>12</v>
      </c>
      <c r="H35" s="20">
        <f>5000*6</f>
        <v>30000</v>
      </c>
      <c r="I35" s="14">
        <v>0</v>
      </c>
      <c r="J35" s="13"/>
      <c r="K35" s="14">
        <f t="shared" ref="K35" si="37">(I35*J35)+I35</f>
        <v>0</v>
      </c>
      <c r="L35" s="14">
        <f t="shared" ref="L35" si="38">ROUND(H35*I35,2)</f>
        <v>0</v>
      </c>
      <c r="M35" s="14">
        <f t="shared" ref="M35" si="39">ROUND(L35*J35,2)</f>
        <v>0</v>
      </c>
      <c r="N35" s="14">
        <f t="shared" ref="N35" si="40">ROUND(L35*J35+L35,2)</f>
        <v>0</v>
      </c>
      <c r="O35" s="10"/>
    </row>
    <row r="36" spans="1:15" s="16" customFormat="1" ht="21.2" customHeight="1">
      <c r="A36" s="17"/>
      <c r="B36" s="18" t="s">
        <v>71</v>
      </c>
      <c r="C36" s="18"/>
      <c r="D36" s="21"/>
      <c r="E36" s="21"/>
      <c r="F36" s="22"/>
      <c r="G36" s="22"/>
      <c r="H36" s="18"/>
      <c r="I36" s="31"/>
      <c r="J36" s="32"/>
      <c r="K36" s="33" t="s">
        <v>71</v>
      </c>
      <c r="L36" s="15">
        <f>SUM(L35)</f>
        <v>0</v>
      </c>
      <c r="M36" s="15">
        <f t="shared" ref="M36:N36" si="41">SUM(M35)</f>
        <v>0</v>
      </c>
      <c r="N36" s="15">
        <f t="shared" si="41"/>
        <v>0</v>
      </c>
      <c r="O36" s="32"/>
    </row>
    <row r="37" spans="1:15" ht="69.75" customHeight="1">
      <c r="A37" s="17">
        <v>1</v>
      </c>
      <c r="B37" s="18">
        <v>11</v>
      </c>
      <c r="C37" s="28" t="s">
        <v>75</v>
      </c>
      <c r="D37" s="35" t="s">
        <v>76</v>
      </c>
      <c r="E37" s="35" t="s">
        <v>77</v>
      </c>
      <c r="F37" s="20">
        <v>1</v>
      </c>
      <c r="G37" s="20" t="s">
        <v>19</v>
      </c>
      <c r="H37" s="20">
        <f>7000*6</f>
        <v>42000</v>
      </c>
      <c r="I37" s="14">
        <v>0</v>
      </c>
      <c r="J37" s="13"/>
      <c r="K37" s="14">
        <f t="shared" ref="K37" si="42">(I37*J37)+I37</f>
        <v>0</v>
      </c>
      <c r="L37" s="14">
        <f t="shared" ref="L37" si="43">ROUND(H37*I37,2)</f>
        <v>0</v>
      </c>
      <c r="M37" s="14">
        <f t="shared" ref="M37" si="44">ROUND(L37*J37,2)</f>
        <v>0</v>
      </c>
      <c r="N37" s="14">
        <f t="shared" ref="N37" si="45">ROUND(L37*J37+L37,2)</f>
        <v>0</v>
      </c>
      <c r="O37" s="10"/>
    </row>
    <row r="38" spans="1:15" s="16" customFormat="1" ht="21.2" customHeight="1">
      <c r="A38" s="17"/>
      <c r="B38" s="18" t="s">
        <v>78</v>
      </c>
      <c r="C38" s="18"/>
      <c r="D38" s="21"/>
      <c r="E38" s="21"/>
      <c r="F38" s="22"/>
      <c r="G38" s="22"/>
      <c r="H38" s="18"/>
      <c r="I38" s="31"/>
      <c r="J38" s="32"/>
      <c r="K38" s="33" t="s">
        <v>79</v>
      </c>
      <c r="L38" s="15">
        <f>SUM(L37)</f>
        <v>0</v>
      </c>
      <c r="M38" s="15">
        <f t="shared" ref="M38:N38" si="46">SUM(M37)</f>
        <v>0</v>
      </c>
      <c r="N38" s="15">
        <f t="shared" si="46"/>
        <v>0</v>
      </c>
      <c r="O38" s="32"/>
    </row>
    <row r="39" spans="1:15" ht="73.5" customHeight="1">
      <c r="A39" s="36">
        <v>1</v>
      </c>
      <c r="B39" s="37">
        <v>12</v>
      </c>
      <c r="C39" s="37" t="s">
        <v>80</v>
      </c>
      <c r="D39" s="37" t="s">
        <v>80</v>
      </c>
      <c r="E39" s="38" t="s">
        <v>81</v>
      </c>
      <c r="F39" s="36">
        <v>50</v>
      </c>
      <c r="G39" s="36" t="s">
        <v>12</v>
      </c>
      <c r="H39" s="36">
        <v>7200</v>
      </c>
      <c r="I39" s="14">
        <v>0</v>
      </c>
      <c r="J39" s="39"/>
      <c r="K39" s="14">
        <f t="shared" ref="K39" si="47">(I39*J39)+I39</f>
        <v>0</v>
      </c>
      <c r="L39" s="40">
        <f t="shared" ref="L39" si="48">ROUND(H39*I39,2)</f>
        <v>0</v>
      </c>
      <c r="M39" s="40">
        <f t="shared" ref="M39" si="49">ROUND(L39*J39,2)</f>
        <v>0</v>
      </c>
      <c r="N39" s="40">
        <f t="shared" ref="N39" si="50">ROUND(L39*J39+L39,2)</f>
        <v>0</v>
      </c>
      <c r="O39" s="41"/>
    </row>
    <row r="40" spans="1:15" ht="50.25" customHeight="1">
      <c r="A40" s="17"/>
      <c r="B40" s="18" t="s">
        <v>82</v>
      </c>
      <c r="C40" s="18"/>
      <c r="D40" s="21"/>
      <c r="E40" s="21"/>
      <c r="F40" s="22"/>
      <c r="G40" s="22"/>
      <c r="H40" s="18"/>
      <c r="I40" s="42"/>
      <c r="J40" s="43"/>
      <c r="K40" s="44" t="s">
        <v>79</v>
      </c>
      <c r="L40" s="15">
        <f t="shared" ref="L40" si="51">SUM(L39)</f>
        <v>0</v>
      </c>
      <c r="M40" s="15">
        <f>SUM(M39)</f>
        <v>0</v>
      </c>
      <c r="N40" s="15">
        <f>SUM(N39)</f>
        <v>0</v>
      </c>
      <c r="O40" s="43"/>
    </row>
    <row r="41" spans="1:15" ht="30" customHeight="1">
      <c r="A41" s="36">
        <v>1</v>
      </c>
      <c r="B41" s="37">
        <v>13</v>
      </c>
      <c r="C41" s="37" t="s">
        <v>83</v>
      </c>
      <c r="D41" s="37" t="s">
        <v>83</v>
      </c>
      <c r="E41" s="38" t="s">
        <v>84</v>
      </c>
      <c r="F41" s="36">
        <v>1</v>
      </c>
      <c r="G41" s="36" t="s">
        <v>19</v>
      </c>
      <c r="H41" s="36">
        <v>300</v>
      </c>
      <c r="I41" s="14">
        <v>0</v>
      </c>
      <c r="J41" s="39"/>
      <c r="K41" s="14">
        <f t="shared" ref="K41" si="52">(I41*J41)+I41</f>
        <v>0</v>
      </c>
      <c r="L41" s="40">
        <f t="shared" ref="L41" si="53">ROUND(H41*I41,2)</f>
        <v>0</v>
      </c>
      <c r="M41" s="40">
        <f t="shared" ref="M41" si="54">ROUND(L41*J41,2)</f>
        <v>0</v>
      </c>
      <c r="N41" s="40">
        <f t="shared" ref="N41" si="55">ROUND(L41*J41+L41,2)</f>
        <v>0</v>
      </c>
      <c r="O41" s="41"/>
    </row>
    <row r="42" spans="1:15" s="16" customFormat="1" ht="21.2" customHeight="1">
      <c r="A42" s="17"/>
      <c r="B42" s="18" t="s">
        <v>85</v>
      </c>
      <c r="C42" s="18"/>
      <c r="D42" s="21"/>
      <c r="E42" s="21"/>
      <c r="F42" s="22"/>
      <c r="G42" s="22"/>
      <c r="H42" s="18"/>
      <c r="I42" s="31"/>
      <c r="J42" s="32"/>
      <c r="K42" s="33" t="s">
        <v>79</v>
      </c>
      <c r="L42" s="15">
        <f t="shared" ref="L42:N56" si="56">SUM(L41)</f>
        <v>0</v>
      </c>
      <c r="M42" s="15">
        <f t="shared" si="56"/>
        <v>0</v>
      </c>
      <c r="N42" s="15">
        <f t="shared" si="56"/>
        <v>0</v>
      </c>
      <c r="O42" s="32"/>
    </row>
    <row r="43" spans="1:15" ht="194.25" customHeight="1">
      <c r="A43" s="36">
        <v>1</v>
      </c>
      <c r="B43" s="37">
        <v>14</v>
      </c>
      <c r="C43" s="37" t="s">
        <v>86</v>
      </c>
      <c r="D43" s="37" t="s">
        <v>86</v>
      </c>
      <c r="E43" s="38" t="s">
        <v>87</v>
      </c>
      <c r="F43" s="36">
        <v>1</v>
      </c>
      <c r="G43" s="36" t="s">
        <v>19</v>
      </c>
      <c r="H43" s="36">
        <v>1200</v>
      </c>
      <c r="I43" s="14">
        <v>0</v>
      </c>
      <c r="J43" s="39"/>
      <c r="K43" s="14">
        <f t="shared" ref="K43" si="57">(I43*J43)+I43</f>
        <v>0</v>
      </c>
      <c r="L43" s="40">
        <f t="shared" ref="L43" si="58">ROUND(H43*I43,2)</f>
        <v>0</v>
      </c>
      <c r="M43" s="40">
        <f t="shared" ref="M43" si="59">ROUND(L43*J43,2)</f>
        <v>0</v>
      </c>
      <c r="N43" s="40">
        <f t="shared" ref="N43" si="60">ROUND(L43*J43+L43,2)</f>
        <v>0</v>
      </c>
      <c r="O43" s="41"/>
    </row>
    <row r="44" spans="1:15" s="16" customFormat="1" ht="21.2" customHeight="1">
      <c r="A44" s="17"/>
      <c r="B44" s="18" t="s">
        <v>88</v>
      </c>
      <c r="C44" s="18"/>
      <c r="D44" s="21"/>
      <c r="E44" s="21"/>
      <c r="F44" s="22"/>
      <c r="G44" s="22"/>
      <c r="H44" s="18"/>
      <c r="I44" s="31"/>
      <c r="J44" s="32"/>
      <c r="K44" s="33" t="s">
        <v>79</v>
      </c>
      <c r="L44" s="15">
        <f t="shared" ref="L44" si="61">SUM(L43)</f>
        <v>0</v>
      </c>
      <c r="M44" s="15">
        <f t="shared" si="56"/>
        <v>0</v>
      </c>
      <c r="N44" s="15">
        <f t="shared" si="56"/>
        <v>0</v>
      </c>
      <c r="O44" s="32"/>
    </row>
    <row r="45" spans="1:15" ht="135" customHeight="1">
      <c r="A45" s="36">
        <v>1</v>
      </c>
      <c r="B45" s="37">
        <v>15</v>
      </c>
      <c r="C45" s="37" t="s">
        <v>89</v>
      </c>
      <c r="D45" s="37" t="s">
        <v>89</v>
      </c>
      <c r="E45" s="38" t="s">
        <v>90</v>
      </c>
      <c r="F45" s="36">
        <v>1</v>
      </c>
      <c r="G45" s="36" t="s">
        <v>19</v>
      </c>
      <c r="H45" s="36">
        <v>1800</v>
      </c>
      <c r="I45" s="14">
        <v>0</v>
      </c>
      <c r="J45" s="39"/>
      <c r="K45" s="14">
        <f t="shared" ref="K45" si="62">(I45*J45)+I45</f>
        <v>0</v>
      </c>
      <c r="L45" s="40">
        <f t="shared" ref="L45" si="63">ROUND(H45*I45,2)</f>
        <v>0</v>
      </c>
      <c r="M45" s="40">
        <f t="shared" ref="M45" si="64">ROUND(L45*J45,2)</f>
        <v>0</v>
      </c>
      <c r="N45" s="40">
        <f t="shared" ref="N45" si="65">ROUND(L45*J45+L45,2)</f>
        <v>0</v>
      </c>
      <c r="O45" s="41"/>
    </row>
    <row r="46" spans="1:15" s="16" customFormat="1" ht="21.2" customHeight="1">
      <c r="A46" s="17"/>
      <c r="B46" s="18" t="s">
        <v>91</v>
      </c>
      <c r="C46" s="18"/>
      <c r="D46" s="21"/>
      <c r="E46" s="21"/>
      <c r="F46" s="22"/>
      <c r="G46" s="22"/>
      <c r="H46" s="18"/>
      <c r="I46" s="31"/>
      <c r="J46" s="32"/>
      <c r="K46" s="33" t="s">
        <v>79</v>
      </c>
      <c r="L46" s="15">
        <f t="shared" ref="L46" si="66">SUM(L45)</f>
        <v>0</v>
      </c>
      <c r="M46" s="15">
        <f t="shared" si="56"/>
        <v>0</v>
      </c>
      <c r="N46" s="15">
        <f t="shared" si="56"/>
        <v>0</v>
      </c>
      <c r="O46" s="32"/>
    </row>
    <row r="47" spans="1:15" ht="30" customHeight="1">
      <c r="A47" s="36">
        <v>1</v>
      </c>
      <c r="B47" s="37">
        <v>16</v>
      </c>
      <c r="C47" s="37" t="s">
        <v>92</v>
      </c>
      <c r="D47" s="37" t="s">
        <v>92</v>
      </c>
      <c r="E47" s="38" t="s">
        <v>93</v>
      </c>
      <c r="F47" s="36">
        <v>1</v>
      </c>
      <c r="G47" s="36" t="s">
        <v>19</v>
      </c>
      <c r="H47" s="36">
        <v>3600</v>
      </c>
      <c r="I47" s="14">
        <v>0</v>
      </c>
      <c r="J47" s="39"/>
      <c r="K47" s="14">
        <f t="shared" ref="K47" si="67">(I47*J47)+I47</f>
        <v>0</v>
      </c>
      <c r="L47" s="40">
        <f t="shared" ref="L47" si="68">ROUND(H47*I47,2)</f>
        <v>0</v>
      </c>
      <c r="M47" s="40">
        <f t="shared" ref="M47" si="69">ROUND(L47*J47,2)</f>
        <v>0</v>
      </c>
      <c r="N47" s="40">
        <f t="shared" ref="N47" si="70">ROUND(L47*J47+L47,2)</f>
        <v>0</v>
      </c>
      <c r="O47" s="41"/>
    </row>
    <row r="48" spans="1:15" s="16" customFormat="1" ht="21.2" customHeight="1">
      <c r="A48" s="17"/>
      <c r="B48" s="18" t="s">
        <v>94</v>
      </c>
      <c r="C48" s="18"/>
      <c r="D48" s="21"/>
      <c r="E48" s="21"/>
      <c r="F48" s="22"/>
      <c r="G48" s="22"/>
      <c r="H48" s="18"/>
      <c r="I48" s="31"/>
      <c r="J48" s="32"/>
      <c r="K48" s="33" t="s">
        <v>79</v>
      </c>
      <c r="L48" s="15">
        <f t="shared" ref="L48" si="71">SUM(L47)</f>
        <v>0</v>
      </c>
      <c r="M48" s="15">
        <f t="shared" si="56"/>
        <v>0</v>
      </c>
      <c r="N48" s="15">
        <f t="shared" si="56"/>
        <v>0</v>
      </c>
      <c r="O48" s="32"/>
    </row>
    <row r="49" spans="1:15" ht="39" customHeight="1">
      <c r="A49" s="36">
        <v>1</v>
      </c>
      <c r="B49" s="37">
        <v>17</v>
      </c>
      <c r="C49" s="37" t="s">
        <v>95</v>
      </c>
      <c r="D49" s="37" t="s">
        <v>95</v>
      </c>
      <c r="E49" s="38" t="s">
        <v>96</v>
      </c>
      <c r="F49" s="36">
        <v>1</v>
      </c>
      <c r="G49" s="36" t="s">
        <v>19</v>
      </c>
      <c r="H49" s="36">
        <v>9000</v>
      </c>
      <c r="I49" s="14">
        <v>0</v>
      </c>
      <c r="J49" s="39"/>
      <c r="K49" s="14">
        <f t="shared" ref="K49" si="72">(I49*J49)+I49</f>
        <v>0</v>
      </c>
      <c r="L49" s="40">
        <f t="shared" ref="L49" si="73">ROUND(H49*I49,2)</f>
        <v>0</v>
      </c>
      <c r="M49" s="40">
        <f t="shared" ref="M49" si="74">ROUND(L49*J49,2)</f>
        <v>0</v>
      </c>
      <c r="N49" s="40">
        <f t="shared" ref="N49" si="75">ROUND(L49*J49+L49,2)</f>
        <v>0</v>
      </c>
      <c r="O49" s="41"/>
    </row>
    <row r="50" spans="1:15" s="16" customFormat="1" ht="21.2" customHeight="1">
      <c r="A50" s="17"/>
      <c r="B50" s="18" t="s">
        <v>97</v>
      </c>
      <c r="C50" s="18"/>
      <c r="D50" s="21"/>
      <c r="E50" s="21"/>
      <c r="F50" s="22"/>
      <c r="G50" s="22"/>
      <c r="H50" s="18"/>
      <c r="I50" s="31"/>
      <c r="J50" s="32"/>
      <c r="K50" s="33" t="s">
        <v>79</v>
      </c>
      <c r="L50" s="15">
        <f t="shared" ref="L50" si="76">SUM(L49)</f>
        <v>0</v>
      </c>
      <c r="M50" s="15">
        <f t="shared" si="56"/>
        <v>0</v>
      </c>
      <c r="N50" s="15">
        <f t="shared" si="56"/>
        <v>0</v>
      </c>
      <c r="O50" s="32"/>
    </row>
    <row r="51" spans="1:15" ht="96" customHeight="1">
      <c r="A51" s="36">
        <v>1</v>
      </c>
      <c r="B51" s="37">
        <v>18</v>
      </c>
      <c r="C51" s="37" t="s">
        <v>98</v>
      </c>
      <c r="D51" s="37" t="s">
        <v>98</v>
      </c>
      <c r="E51" s="38" t="s">
        <v>148</v>
      </c>
      <c r="F51" s="36">
        <v>30</v>
      </c>
      <c r="G51" s="36" t="s">
        <v>12</v>
      </c>
      <c r="H51" s="36">
        <v>1800</v>
      </c>
      <c r="I51" s="14">
        <v>0</v>
      </c>
      <c r="J51" s="39"/>
      <c r="K51" s="14">
        <f t="shared" ref="K51" si="77">(I51*J51)+I51</f>
        <v>0</v>
      </c>
      <c r="L51" s="40">
        <f t="shared" ref="L51" si="78">ROUND(H51*I51,2)</f>
        <v>0</v>
      </c>
      <c r="M51" s="40">
        <f t="shared" ref="M51" si="79">ROUND(L51*J51,2)</f>
        <v>0</v>
      </c>
      <c r="N51" s="40">
        <f t="shared" ref="N51" si="80">ROUND(L51*J51+L51,2)</f>
        <v>0</v>
      </c>
      <c r="O51" s="41"/>
    </row>
    <row r="52" spans="1:15" s="16" customFormat="1" ht="21.2" customHeight="1">
      <c r="A52" s="17"/>
      <c r="B52" s="18" t="s">
        <v>99</v>
      </c>
      <c r="C52" s="18"/>
      <c r="D52" s="21"/>
      <c r="E52" s="21"/>
      <c r="F52" s="22"/>
      <c r="G52" s="22"/>
      <c r="H52" s="18"/>
      <c r="I52" s="31"/>
      <c r="J52" s="32"/>
      <c r="K52" s="33" t="s">
        <v>79</v>
      </c>
      <c r="L52" s="15">
        <f t="shared" ref="L52" si="81">SUM(L51)</f>
        <v>0</v>
      </c>
      <c r="M52" s="15">
        <f t="shared" si="56"/>
        <v>0</v>
      </c>
      <c r="N52" s="15">
        <f t="shared" si="56"/>
        <v>0</v>
      </c>
      <c r="O52" s="32"/>
    </row>
    <row r="53" spans="1:15" ht="30" customHeight="1">
      <c r="A53" s="36">
        <v>1</v>
      </c>
      <c r="B53" s="37">
        <v>19</v>
      </c>
      <c r="C53" s="37" t="s">
        <v>100</v>
      </c>
      <c r="D53" s="37" t="s">
        <v>100</v>
      </c>
      <c r="E53" s="38" t="s">
        <v>101</v>
      </c>
      <c r="F53" s="36">
        <v>1</v>
      </c>
      <c r="G53" s="36" t="s">
        <v>19</v>
      </c>
      <c r="H53" s="36">
        <v>3000</v>
      </c>
      <c r="I53" s="14">
        <v>0</v>
      </c>
      <c r="J53" s="39"/>
      <c r="K53" s="14">
        <f t="shared" ref="K53" si="82">(I53*J53)+I53</f>
        <v>0</v>
      </c>
      <c r="L53" s="40">
        <f t="shared" ref="L53" si="83">ROUND(H53*I53,2)</f>
        <v>0</v>
      </c>
      <c r="M53" s="40">
        <f t="shared" ref="M53" si="84">ROUND(L53*J53,2)</f>
        <v>0</v>
      </c>
      <c r="N53" s="40">
        <f t="shared" ref="N53" si="85">ROUND(L53*J53+L53,2)</f>
        <v>0</v>
      </c>
      <c r="O53" s="41"/>
    </row>
    <row r="54" spans="1:15" s="16" customFormat="1" ht="21.2" customHeight="1">
      <c r="A54" s="17"/>
      <c r="B54" s="18" t="s">
        <v>102</v>
      </c>
      <c r="C54" s="18"/>
      <c r="D54" s="21"/>
      <c r="E54" s="21"/>
      <c r="F54" s="22"/>
      <c r="G54" s="22"/>
      <c r="H54" s="18"/>
      <c r="I54" s="31"/>
      <c r="J54" s="32"/>
      <c r="K54" s="33" t="s">
        <v>79</v>
      </c>
      <c r="L54" s="15">
        <f t="shared" ref="L54" si="86">SUM(L53)</f>
        <v>0</v>
      </c>
      <c r="M54" s="15">
        <f t="shared" si="56"/>
        <v>0</v>
      </c>
      <c r="N54" s="15">
        <f t="shared" si="56"/>
        <v>0</v>
      </c>
      <c r="O54" s="32"/>
    </row>
    <row r="55" spans="1:15" ht="30" customHeight="1">
      <c r="A55" s="36">
        <v>1</v>
      </c>
      <c r="B55" s="37">
        <v>20</v>
      </c>
      <c r="C55" s="37" t="s">
        <v>103</v>
      </c>
      <c r="D55" s="37" t="s">
        <v>103</v>
      </c>
      <c r="E55" s="38" t="s">
        <v>104</v>
      </c>
      <c r="F55" s="36">
        <v>1</v>
      </c>
      <c r="G55" s="36" t="s">
        <v>19</v>
      </c>
      <c r="H55" s="36">
        <v>3000</v>
      </c>
      <c r="I55" s="14">
        <v>0</v>
      </c>
      <c r="J55" s="39"/>
      <c r="K55" s="14">
        <f t="shared" ref="K55" si="87">(I55*J55)+I55</f>
        <v>0</v>
      </c>
      <c r="L55" s="40">
        <f t="shared" ref="L55" si="88">ROUND(H55*I55,2)</f>
        <v>0</v>
      </c>
      <c r="M55" s="40">
        <f t="shared" ref="M55" si="89">ROUND(L55*J55,2)</f>
        <v>0</v>
      </c>
      <c r="N55" s="40">
        <f t="shared" ref="N55" si="90">ROUND(L55*J55+L55,2)</f>
        <v>0</v>
      </c>
      <c r="O55" s="41"/>
    </row>
    <row r="56" spans="1:15" s="16" customFormat="1" ht="21.2" customHeight="1">
      <c r="A56" s="17"/>
      <c r="B56" s="18" t="s">
        <v>105</v>
      </c>
      <c r="C56" s="18"/>
      <c r="D56" s="21"/>
      <c r="E56" s="21"/>
      <c r="F56" s="22"/>
      <c r="G56" s="22"/>
      <c r="H56" s="18"/>
      <c r="I56" s="31"/>
      <c r="J56" s="32"/>
      <c r="K56" s="33" t="s">
        <v>79</v>
      </c>
      <c r="L56" s="15">
        <f t="shared" ref="L56" si="91">SUM(L55)</f>
        <v>0</v>
      </c>
      <c r="M56" s="15">
        <f t="shared" si="56"/>
        <v>0</v>
      </c>
      <c r="N56" s="15">
        <f t="shared" si="56"/>
        <v>0</v>
      </c>
      <c r="O56" s="32"/>
    </row>
    <row r="57" spans="1:15" ht="50.45" customHeight="1">
      <c r="A57" s="36">
        <v>1</v>
      </c>
      <c r="B57" s="37">
        <v>21</v>
      </c>
      <c r="C57" s="37" t="s">
        <v>106</v>
      </c>
      <c r="D57" s="37" t="s">
        <v>106</v>
      </c>
      <c r="E57" s="38" t="s">
        <v>107</v>
      </c>
      <c r="F57" s="36">
        <v>1</v>
      </c>
      <c r="G57" s="36" t="s">
        <v>19</v>
      </c>
      <c r="H57" s="36">
        <v>600</v>
      </c>
      <c r="I57" s="14">
        <v>0</v>
      </c>
      <c r="J57" s="39"/>
      <c r="K57" s="14">
        <f t="shared" ref="K57" si="92">(I57*J57)+I57</f>
        <v>0</v>
      </c>
      <c r="L57" s="40">
        <f t="shared" ref="L57" si="93">ROUND(H57*I57,2)</f>
        <v>0</v>
      </c>
      <c r="M57" s="40">
        <f t="shared" ref="M57" si="94">ROUND(L57*J57,2)</f>
        <v>0</v>
      </c>
      <c r="N57" s="40">
        <f t="shared" ref="N57" si="95">ROUND(L57*J57+L57,2)</f>
        <v>0</v>
      </c>
      <c r="O57" s="41"/>
    </row>
    <row r="58" spans="1:15" s="16" customFormat="1" ht="21.2" customHeight="1">
      <c r="A58" s="17"/>
      <c r="B58" s="18" t="s">
        <v>108</v>
      </c>
      <c r="C58" s="18"/>
      <c r="D58" s="21"/>
      <c r="E58" s="21"/>
      <c r="F58" s="22"/>
      <c r="G58" s="22"/>
      <c r="H58" s="18"/>
      <c r="I58" s="31"/>
      <c r="J58" s="32"/>
      <c r="K58" s="33" t="s">
        <v>79</v>
      </c>
      <c r="L58" s="15">
        <f t="shared" ref="L58:N72" si="96">SUM(L57)</f>
        <v>0</v>
      </c>
      <c r="M58" s="15">
        <f t="shared" si="96"/>
        <v>0</v>
      </c>
      <c r="N58" s="15">
        <f t="shared" si="96"/>
        <v>0</v>
      </c>
      <c r="O58" s="32"/>
    </row>
    <row r="59" spans="1:15" ht="84" customHeight="1">
      <c r="A59" s="36">
        <v>1</v>
      </c>
      <c r="B59" s="37">
        <v>22</v>
      </c>
      <c r="C59" s="37" t="s">
        <v>109</v>
      </c>
      <c r="D59" s="37" t="s">
        <v>109</v>
      </c>
      <c r="E59" s="38" t="s">
        <v>110</v>
      </c>
      <c r="F59" s="36">
        <v>1</v>
      </c>
      <c r="G59" s="36" t="s">
        <v>19</v>
      </c>
      <c r="H59" s="36">
        <v>4200</v>
      </c>
      <c r="I59" s="14">
        <v>0</v>
      </c>
      <c r="J59" s="39"/>
      <c r="K59" s="14">
        <f t="shared" ref="K59" si="97">(I59*J59)+I59</f>
        <v>0</v>
      </c>
      <c r="L59" s="40">
        <f t="shared" ref="L59" si="98">ROUND(H59*I59,2)</f>
        <v>0</v>
      </c>
      <c r="M59" s="40">
        <f t="shared" ref="M59" si="99">ROUND(L59*J59,2)</f>
        <v>0</v>
      </c>
      <c r="N59" s="40">
        <f t="shared" ref="N59" si="100">ROUND(L59*J59+L59,2)</f>
        <v>0</v>
      </c>
      <c r="O59" s="41"/>
    </row>
    <row r="60" spans="1:15" s="16" customFormat="1" ht="21.2" customHeight="1">
      <c r="A60" s="17"/>
      <c r="B60" s="18" t="s">
        <v>111</v>
      </c>
      <c r="C60" s="18"/>
      <c r="D60" s="21"/>
      <c r="E60" s="21"/>
      <c r="F60" s="22"/>
      <c r="G60" s="22"/>
      <c r="H60" s="18"/>
      <c r="I60" s="31"/>
      <c r="J60" s="32"/>
      <c r="K60" s="33" t="s">
        <v>79</v>
      </c>
      <c r="L60" s="15">
        <f t="shared" ref="L60" si="101">SUM(L59)</f>
        <v>0</v>
      </c>
      <c r="M60" s="15">
        <f t="shared" si="96"/>
        <v>0</v>
      </c>
      <c r="N60" s="15">
        <f t="shared" si="96"/>
        <v>0</v>
      </c>
      <c r="O60" s="32"/>
    </row>
    <row r="61" spans="1:15" ht="30" customHeight="1">
      <c r="A61" s="36">
        <v>1</v>
      </c>
      <c r="B61" s="37">
        <v>23</v>
      </c>
      <c r="C61" s="37" t="s">
        <v>112</v>
      </c>
      <c r="D61" s="37" t="s">
        <v>112</v>
      </c>
      <c r="E61" s="38" t="s">
        <v>113</v>
      </c>
      <c r="F61" s="36">
        <v>1</v>
      </c>
      <c r="G61" s="36" t="s">
        <v>19</v>
      </c>
      <c r="H61" s="36">
        <v>5000</v>
      </c>
      <c r="I61" s="14">
        <v>0</v>
      </c>
      <c r="J61" s="39"/>
      <c r="K61" s="14">
        <f t="shared" ref="K61" si="102">(I61*J61)+I61</f>
        <v>0</v>
      </c>
      <c r="L61" s="40">
        <f t="shared" ref="L61" si="103">ROUND(H61*I61,2)</f>
        <v>0</v>
      </c>
      <c r="M61" s="40">
        <f t="shared" ref="M61" si="104">ROUND(L61*J61,2)</f>
        <v>0</v>
      </c>
      <c r="N61" s="40">
        <f t="shared" ref="N61" si="105">ROUND(L61*J61+L61,2)</f>
        <v>0</v>
      </c>
      <c r="O61" s="41"/>
    </row>
    <row r="62" spans="1:15" s="16" customFormat="1" ht="21.2" customHeight="1">
      <c r="A62" s="17"/>
      <c r="B62" s="18" t="s">
        <v>114</v>
      </c>
      <c r="C62" s="18"/>
      <c r="D62" s="21"/>
      <c r="E62" s="21"/>
      <c r="F62" s="22"/>
      <c r="G62" s="22"/>
      <c r="H62" s="18"/>
      <c r="I62" s="31"/>
      <c r="J62" s="32"/>
      <c r="K62" s="33" t="s">
        <v>79</v>
      </c>
      <c r="L62" s="15">
        <f t="shared" ref="L62" si="106">SUM(L61)</f>
        <v>0</v>
      </c>
      <c r="M62" s="15">
        <f t="shared" si="96"/>
        <v>0</v>
      </c>
      <c r="N62" s="15">
        <f t="shared" si="96"/>
        <v>0</v>
      </c>
      <c r="O62" s="32"/>
    </row>
    <row r="63" spans="1:15" ht="30" customHeight="1">
      <c r="A63" s="36">
        <v>1</v>
      </c>
      <c r="B63" s="37">
        <v>24</v>
      </c>
      <c r="C63" s="37" t="s">
        <v>115</v>
      </c>
      <c r="D63" s="37" t="s">
        <v>115</v>
      </c>
      <c r="E63" s="38" t="s">
        <v>116</v>
      </c>
      <c r="F63" s="36">
        <v>1</v>
      </c>
      <c r="G63" s="36" t="s">
        <v>19</v>
      </c>
      <c r="H63" s="36">
        <v>20</v>
      </c>
      <c r="I63" s="14">
        <v>0</v>
      </c>
      <c r="J63" s="39"/>
      <c r="K63" s="14">
        <f t="shared" ref="K63" si="107">(I63*J63)+I63</f>
        <v>0</v>
      </c>
      <c r="L63" s="40">
        <f t="shared" ref="L63" si="108">ROUND(H63*I63,2)</f>
        <v>0</v>
      </c>
      <c r="M63" s="40">
        <f t="shared" ref="M63" si="109">ROUND(L63*J63,2)</f>
        <v>0</v>
      </c>
      <c r="N63" s="40">
        <f t="shared" ref="N63" si="110">ROUND(L63*J63+L63,2)</f>
        <v>0</v>
      </c>
      <c r="O63" s="41"/>
    </row>
    <row r="64" spans="1:15" s="16" customFormat="1" ht="21.2" customHeight="1">
      <c r="A64" s="17"/>
      <c r="B64" s="18" t="s">
        <v>117</v>
      </c>
      <c r="C64" s="18"/>
      <c r="D64" s="21"/>
      <c r="E64" s="21"/>
      <c r="F64" s="22"/>
      <c r="G64" s="22"/>
      <c r="H64" s="18"/>
      <c r="I64" s="31"/>
      <c r="J64" s="32"/>
      <c r="K64" s="33" t="s">
        <v>79</v>
      </c>
      <c r="L64" s="15">
        <f t="shared" ref="L64" si="111">SUM(L63)</f>
        <v>0</v>
      </c>
      <c r="M64" s="15">
        <f t="shared" si="96"/>
        <v>0</v>
      </c>
      <c r="N64" s="15">
        <f t="shared" si="96"/>
        <v>0</v>
      </c>
      <c r="O64" s="32"/>
    </row>
    <row r="65" spans="1:15" ht="30" customHeight="1">
      <c r="A65" s="36">
        <v>1</v>
      </c>
      <c r="B65" s="37">
        <v>25</v>
      </c>
      <c r="C65" s="37" t="s">
        <v>118</v>
      </c>
      <c r="D65" s="37" t="s">
        <v>118</v>
      </c>
      <c r="E65" s="38" t="s">
        <v>119</v>
      </c>
      <c r="F65" s="36">
        <v>1</v>
      </c>
      <c r="G65" s="36" t="s">
        <v>19</v>
      </c>
      <c r="H65" s="36">
        <v>50</v>
      </c>
      <c r="I65" s="14">
        <v>0</v>
      </c>
      <c r="J65" s="39"/>
      <c r="K65" s="14">
        <f t="shared" ref="K65" si="112">(I65*J65)+I65</f>
        <v>0</v>
      </c>
      <c r="L65" s="40">
        <f t="shared" ref="L65" si="113">ROUND(H65*I65,2)</f>
        <v>0</v>
      </c>
      <c r="M65" s="40">
        <f t="shared" ref="M65" si="114">ROUND(L65*J65,2)</f>
        <v>0</v>
      </c>
      <c r="N65" s="40">
        <f t="shared" ref="N65" si="115">ROUND(L65*J65+L65,2)</f>
        <v>0</v>
      </c>
      <c r="O65" s="41"/>
    </row>
    <row r="66" spans="1:15" s="16" customFormat="1" ht="21.2" customHeight="1">
      <c r="A66" s="17"/>
      <c r="B66" s="18" t="s">
        <v>120</v>
      </c>
      <c r="C66" s="18"/>
      <c r="D66" s="21"/>
      <c r="E66" s="21"/>
      <c r="F66" s="22"/>
      <c r="G66" s="22"/>
      <c r="H66" s="18"/>
      <c r="I66" s="31"/>
      <c r="J66" s="32"/>
      <c r="K66" s="33" t="s">
        <v>79</v>
      </c>
      <c r="L66" s="15">
        <f t="shared" ref="L66" si="116">SUM(L65)</f>
        <v>0</v>
      </c>
      <c r="M66" s="15">
        <f t="shared" si="96"/>
        <v>0</v>
      </c>
      <c r="N66" s="15">
        <f t="shared" si="96"/>
        <v>0</v>
      </c>
      <c r="O66" s="32"/>
    </row>
    <row r="67" spans="1:15" ht="47.45" customHeight="1">
      <c r="A67" s="36">
        <v>1</v>
      </c>
      <c r="B67" s="37">
        <v>26</v>
      </c>
      <c r="C67" s="37" t="s">
        <v>121</v>
      </c>
      <c r="D67" s="37" t="s">
        <v>121</v>
      </c>
      <c r="E67" s="38" t="s">
        <v>122</v>
      </c>
      <c r="F67" s="36">
        <v>1</v>
      </c>
      <c r="G67" s="36" t="s">
        <v>19</v>
      </c>
      <c r="H67" s="36">
        <v>30000</v>
      </c>
      <c r="I67" s="14">
        <v>0</v>
      </c>
      <c r="J67" s="39"/>
      <c r="K67" s="14">
        <f t="shared" ref="K67" si="117">(I67*J67)+I67</f>
        <v>0</v>
      </c>
      <c r="L67" s="40">
        <f t="shared" ref="L67" si="118">ROUND(H67*I67,2)</f>
        <v>0</v>
      </c>
      <c r="M67" s="40">
        <f t="shared" ref="M67" si="119">ROUND(L67*J67,2)</f>
        <v>0</v>
      </c>
      <c r="N67" s="40">
        <f t="shared" ref="N67" si="120">ROUND(L67*J67+L67,2)</f>
        <v>0</v>
      </c>
      <c r="O67" s="41"/>
    </row>
    <row r="68" spans="1:15" s="16" customFormat="1" ht="21.2" customHeight="1">
      <c r="A68" s="17"/>
      <c r="B68" s="18" t="s">
        <v>123</v>
      </c>
      <c r="C68" s="18"/>
      <c r="D68" s="21"/>
      <c r="E68" s="21"/>
      <c r="F68" s="22"/>
      <c r="G68" s="22"/>
      <c r="H68" s="18"/>
      <c r="I68" s="31"/>
      <c r="J68" s="32"/>
      <c r="K68" s="33" t="s">
        <v>79</v>
      </c>
      <c r="L68" s="15">
        <f t="shared" ref="L68" si="121">SUM(L67)</f>
        <v>0</v>
      </c>
      <c r="M68" s="15">
        <f t="shared" si="96"/>
        <v>0</v>
      </c>
      <c r="N68" s="15">
        <f t="shared" si="96"/>
        <v>0</v>
      </c>
      <c r="O68" s="32"/>
    </row>
    <row r="69" spans="1:15" ht="30" customHeight="1">
      <c r="A69" s="36">
        <v>1</v>
      </c>
      <c r="B69" s="37">
        <v>27</v>
      </c>
      <c r="C69" s="37" t="s">
        <v>124</v>
      </c>
      <c r="D69" s="37" t="s">
        <v>124</v>
      </c>
      <c r="E69" s="38" t="s">
        <v>125</v>
      </c>
      <c r="F69" s="36">
        <v>1</v>
      </c>
      <c r="G69" s="36" t="s">
        <v>126</v>
      </c>
      <c r="H69" s="36">
        <v>3000</v>
      </c>
      <c r="I69" s="14">
        <v>0</v>
      </c>
      <c r="J69" s="39"/>
      <c r="K69" s="14">
        <f t="shared" ref="K69" si="122">(I69*J69)+I69</f>
        <v>0</v>
      </c>
      <c r="L69" s="40">
        <f t="shared" ref="L69" si="123">ROUND(H69*I69,2)</f>
        <v>0</v>
      </c>
      <c r="M69" s="40">
        <f t="shared" ref="M69" si="124">ROUND(L69*J69,2)</f>
        <v>0</v>
      </c>
      <c r="N69" s="40">
        <f t="shared" ref="N69" si="125">ROUND(L69*J69+L69,2)</f>
        <v>0</v>
      </c>
      <c r="O69" s="41"/>
    </row>
    <row r="70" spans="1:15" s="16" customFormat="1" ht="21.2" customHeight="1">
      <c r="A70" s="17"/>
      <c r="B70" s="18" t="s">
        <v>127</v>
      </c>
      <c r="C70" s="18"/>
      <c r="D70" s="21"/>
      <c r="E70" s="21"/>
      <c r="F70" s="22"/>
      <c r="G70" s="22"/>
      <c r="H70" s="18"/>
      <c r="I70" s="31"/>
      <c r="J70" s="32"/>
      <c r="K70" s="33" t="s">
        <v>79</v>
      </c>
      <c r="L70" s="15">
        <f t="shared" ref="L70" si="126">SUM(L69)</f>
        <v>0</v>
      </c>
      <c r="M70" s="15">
        <f t="shared" si="96"/>
        <v>0</v>
      </c>
      <c r="N70" s="15">
        <f t="shared" si="96"/>
        <v>0</v>
      </c>
      <c r="O70" s="32"/>
    </row>
    <row r="71" spans="1:15" ht="65.45" customHeight="1">
      <c r="A71" s="36">
        <v>1</v>
      </c>
      <c r="B71" s="37">
        <v>28</v>
      </c>
      <c r="C71" s="37" t="s">
        <v>128</v>
      </c>
      <c r="D71" s="37" t="s">
        <v>128</v>
      </c>
      <c r="E71" s="38" t="s">
        <v>129</v>
      </c>
      <c r="F71" s="36">
        <v>1</v>
      </c>
      <c r="G71" s="36" t="s">
        <v>19</v>
      </c>
      <c r="H71" s="36">
        <v>42000</v>
      </c>
      <c r="I71" s="14">
        <v>0</v>
      </c>
      <c r="J71" s="39"/>
      <c r="K71" s="14">
        <f t="shared" ref="K71" si="127">(I71*J71)+I71</f>
        <v>0</v>
      </c>
      <c r="L71" s="40">
        <f t="shared" ref="L71" si="128">ROUND(H71*I71,2)</f>
        <v>0</v>
      </c>
      <c r="M71" s="40">
        <f t="shared" ref="M71" si="129">ROUND(L71*J71,2)</f>
        <v>0</v>
      </c>
      <c r="N71" s="40">
        <f t="shared" ref="N71" si="130">ROUND(L71*J71+L71,2)</f>
        <v>0</v>
      </c>
      <c r="O71" s="41"/>
    </row>
    <row r="72" spans="1:15" s="16" customFormat="1" ht="21.2" customHeight="1">
      <c r="A72" s="17"/>
      <c r="B72" s="18" t="s">
        <v>130</v>
      </c>
      <c r="C72" s="18"/>
      <c r="D72" s="21"/>
      <c r="E72" s="21"/>
      <c r="F72" s="22"/>
      <c r="G72" s="22"/>
      <c r="H72" s="18"/>
      <c r="I72" s="31"/>
      <c r="J72" s="32"/>
      <c r="K72" s="33" t="s">
        <v>79</v>
      </c>
      <c r="L72" s="15">
        <f t="shared" ref="L72" si="131">SUM(L71)</f>
        <v>0</v>
      </c>
      <c r="M72" s="15">
        <f t="shared" si="96"/>
        <v>0</v>
      </c>
      <c r="N72" s="15">
        <f t="shared" si="96"/>
        <v>0</v>
      </c>
      <c r="O72" s="32"/>
    </row>
    <row r="73" spans="1:15" ht="56.45" customHeight="1">
      <c r="A73" s="36">
        <v>1</v>
      </c>
      <c r="B73" s="37">
        <v>29</v>
      </c>
      <c r="C73" s="37" t="s">
        <v>131</v>
      </c>
      <c r="D73" s="37" t="s">
        <v>131</v>
      </c>
      <c r="E73" s="38" t="s">
        <v>132</v>
      </c>
      <c r="F73" s="36">
        <v>1</v>
      </c>
      <c r="G73" s="36" t="s">
        <v>19</v>
      </c>
      <c r="H73" s="36">
        <v>18000</v>
      </c>
      <c r="I73" s="14">
        <v>0</v>
      </c>
      <c r="J73" s="39"/>
      <c r="K73" s="14">
        <f t="shared" ref="K73" si="132">(I73*J73)+I73</f>
        <v>0</v>
      </c>
      <c r="L73" s="40">
        <f t="shared" ref="L73" si="133">ROUND(H73*I73,2)</f>
        <v>0</v>
      </c>
      <c r="M73" s="40">
        <f t="shared" ref="M73" si="134">ROUND(L73*J73,2)</f>
        <v>0</v>
      </c>
      <c r="N73" s="40">
        <f t="shared" ref="N73" si="135">ROUND(L73*J73+L73,2)</f>
        <v>0</v>
      </c>
      <c r="O73" s="41"/>
    </row>
    <row r="74" spans="1:15" s="16" customFormat="1" ht="21.2" customHeight="1">
      <c r="A74" s="17"/>
      <c r="B74" s="18" t="s">
        <v>133</v>
      </c>
      <c r="C74" s="18"/>
      <c r="D74" s="21"/>
      <c r="E74" s="21"/>
      <c r="F74" s="22"/>
      <c r="G74" s="22"/>
      <c r="H74" s="18"/>
      <c r="I74" s="31"/>
      <c r="J74" s="32"/>
      <c r="K74" s="33" t="s">
        <v>79</v>
      </c>
      <c r="L74" s="15">
        <f t="shared" ref="L74:N84" si="136">SUM(L73)</f>
        <v>0</v>
      </c>
      <c r="M74" s="15">
        <f t="shared" si="136"/>
        <v>0</v>
      </c>
      <c r="N74" s="15">
        <f t="shared" si="136"/>
        <v>0</v>
      </c>
      <c r="O74" s="32"/>
    </row>
    <row r="75" spans="1:15" ht="207.95" customHeight="1">
      <c r="A75" s="36">
        <v>1</v>
      </c>
      <c r="B75" s="37">
        <v>30</v>
      </c>
      <c r="C75" s="37" t="s">
        <v>134</v>
      </c>
      <c r="D75" s="37" t="s">
        <v>134</v>
      </c>
      <c r="E75" s="38" t="s">
        <v>135</v>
      </c>
      <c r="F75" s="36">
        <v>1</v>
      </c>
      <c r="G75" s="36" t="s">
        <v>19</v>
      </c>
      <c r="H75" s="36">
        <v>30000</v>
      </c>
      <c r="I75" s="14">
        <v>0</v>
      </c>
      <c r="J75" s="39"/>
      <c r="K75" s="14">
        <f t="shared" ref="K75" si="137">(I75*J75)+I75</f>
        <v>0</v>
      </c>
      <c r="L75" s="40">
        <f t="shared" ref="L75" si="138">ROUND(H75*I75,2)</f>
        <v>0</v>
      </c>
      <c r="M75" s="40">
        <f t="shared" ref="M75" si="139">ROUND(L75*J75,2)</f>
        <v>0</v>
      </c>
      <c r="N75" s="40">
        <f t="shared" ref="N75" si="140">ROUND(L75*J75+L75,2)</f>
        <v>0</v>
      </c>
      <c r="O75" s="41"/>
    </row>
    <row r="76" spans="1:15" s="16" customFormat="1" ht="21.2" customHeight="1">
      <c r="A76" s="17"/>
      <c r="B76" s="18" t="s">
        <v>136</v>
      </c>
      <c r="C76" s="18"/>
      <c r="D76" s="21"/>
      <c r="E76" s="21"/>
      <c r="F76" s="22"/>
      <c r="G76" s="22"/>
      <c r="H76" s="18"/>
      <c r="I76" s="31"/>
      <c r="J76" s="32"/>
      <c r="K76" s="33" t="s">
        <v>79</v>
      </c>
      <c r="L76" s="15">
        <f t="shared" ref="L76" si="141">SUM(L75)</f>
        <v>0</v>
      </c>
      <c r="M76" s="15">
        <f t="shared" si="136"/>
        <v>0</v>
      </c>
      <c r="N76" s="15">
        <f t="shared" si="136"/>
        <v>0</v>
      </c>
      <c r="O76" s="32"/>
    </row>
    <row r="77" spans="1:15" ht="84.95" customHeight="1">
      <c r="A77" s="36">
        <v>1</v>
      </c>
      <c r="B77" s="37">
        <v>31</v>
      </c>
      <c r="C77" s="37" t="s">
        <v>149</v>
      </c>
      <c r="D77" s="37" t="s">
        <v>149</v>
      </c>
      <c r="E77" s="38" t="s">
        <v>137</v>
      </c>
      <c r="F77" s="36">
        <v>1</v>
      </c>
      <c r="G77" s="36" t="s">
        <v>19</v>
      </c>
      <c r="H77" s="36">
        <v>60000</v>
      </c>
      <c r="I77" s="14">
        <v>0</v>
      </c>
      <c r="J77" s="39"/>
      <c r="K77" s="14">
        <f t="shared" ref="K77" si="142">(I77*J77)+I77</f>
        <v>0</v>
      </c>
      <c r="L77" s="40">
        <f t="shared" ref="L77" si="143">ROUND(H77*I77,2)</f>
        <v>0</v>
      </c>
      <c r="M77" s="40">
        <f t="shared" ref="M77" si="144">ROUND(L77*J77,2)</f>
        <v>0</v>
      </c>
      <c r="N77" s="40">
        <f t="shared" ref="N77" si="145">ROUND(L77*J77+L77,2)</f>
        <v>0</v>
      </c>
      <c r="O77" s="41"/>
    </row>
    <row r="78" spans="1:15" s="16" customFormat="1" ht="21.2" customHeight="1">
      <c r="A78" s="17"/>
      <c r="B78" s="18" t="s">
        <v>138</v>
      </c>
      <c r="C78" s="18"/>
      <c r="D78" s="21"/>
      <c r="E78" s="21"/>
      <c r="F78" s="22"/>
      <c r="G78" s="22"/>
      <c r="H78" s="18"/>
      <c r="I78" s="31"/>
      <c r="J78" s="32"/>
      <c r="K78" s="33" t="s">
        <v>79</v>
      </c>
      <c r="L78" s="15">
        <f t="shared" ref="L78" si="146">SUM(L77)</f>
        <v>0</v>
      </c>
      <c r="M78" s="15">
        <f t="shared" si="136"/>
        <v>0</v>
      </c>
      <c r="N78" s="15">
        <f t="shared" si="136"/>
        <v>0</v>
      </c>
      <c r="O78" s="32"/>
    </row>
    <row r="79" spans="1:15" ht="66.95" customHeight="1">
      <c r="A79" s="36">
        <v>1</v>
      </c>
      <c r="B79" s="37">
        <v>32</v>
      </c>
      <c r="C79" s="37" t="s">
        <v>139</v>
      </c>
      <c r="D79" s="37" t="s">
        <v>139</v>
      </c>
      <c r="E79" s="38" t="s">
        <v>140</v>
      </c>
      <c r="F79" s="36">
        <v>1</v>
      </c>
      <c r="G79" s="36" t="s">
        <v>19</v>
      </c>
      <c r="H79" s="36">
        <f>12000*6</f>
        <v>72000</v>
      </c>
      <c r="I79" s="14">
        <v>0</v>
      </c>
      <c r="J79" s="39"/>
      <c r="K79" s="14">
        <f t="shared" ref="K79" si="147">(I79*J79)+I79</f>
        <v>0</v>
      </c>
      <c r="L79" s="40">
        <f t="shared" ref="L79" si="148">ROUND(H79*I79,2)</f>
        <v>0</v>
      </c>
      <c r="M79" s="40">
        <f t="shared" ref="M79" si="149">ROUND(L79*J79,2)</f>
        <v>0</v>
      </c>
      <c r="N79" s="40">
        <f t="shared" ref="N79" si="150">ROUND(L79*J79+L79,2)</f>
        <v>0</v>
      </c>
      <c r="O79" s="41"/>
    </row>
    <row r="80" spans="1:15" s="16" customFormat="1" ht="21.2" customHeight="1">
      <c r="A80" s="17"/>
      <c r="B80" s="18" t="s">
        <v>141</v>
      </c>
      <c r="C80" s="18"/>
      <c r="D80" s="21"/>
      <c r="E80" s="21"/>
      <c r="F80" s="22"/>
      <c r="G80" s="22"/>
      <c r="H80" s="18"/>
      <c r="I80" s="31"/>
      <c r="J80" s="32"/>
      <c r="K80" s="33" t="s">
        <v>79</v>
      </c>
      <c r="L80" s="15">
        <f t="shared" ref="L80" si="151">SUM(L79)</f>
        <v>0</v>
      </c>
      <c r="M80" s="15">
        <f t="shared" si="136"/>
        <v>0</v>
      </c>
      <c r="N80" s="15">
        <f t="shared" si="136"/>
        <v>0</v>
      </c>
      <c r="O80" s="32"/>
    </row>
    <row r="81" spans="1:15" ht="121.5" customHeight="1">
      <c r="A81" s="36">
        <v>1</v>
      </c>
      <c r="B81" s="37">
        <v>33</v>
      </c>
      <c r="C81" s="37" t="s">
        <v>142</v>
      </c>
      <c r="D81" s="37" t="s">
        <v>142</v>
      </c>
      <c r="E81" s="38" t="s">
        <v>143</v>
      </c>
      <c r="F81" s="36">
        <v>100</v>
      </c>
      <c r="G81" s="36" t="s">
        <v>12</v>
      </c>
      <c r="H81" s="36">
        <v>18000</v>
      </c>
      <c r="I81" s="14">
        <v>0</v>
      </c>
      <c r="J81" s="39"/>
      <c r="K81" s="14">
        <f t="shared" ref="K81" si="152">(I81*J81)+I81</f>
        <v>0</v>
      </c>
      <c r="L81" s="40">
        <f t="shared" ref="L81" si="153">ROUND(H81*I81,2)</f>
        <v>0</v>
      </c>
      <c r="M81" s="40">
        <f t="shared" ref="M81" si="154">ROUND(L81*J81,2)</f>
        <v>0</v>
      </c>
      <c r="N81" s="40">
        <f t="shared" ref="N81" si="155">ROUND(L81*J81+L81,2)</f>
        <v>0</v>
      </c>
      <c r="O81" s="41"/>
    </row>
    <row r="82" spans="1:15" s="16" customFormat="1" ht="21.2" customHeight="1">
      <c r="A82" s="17"/>
      <c r="B82" s="18" t="s">
        <v>144</v>
      </c>
      <c r="C82" s="18"/>
      <c r="D82" s="21"/>
      <c r="E82" s="21"/>
      <c r="F82" s="22"/>
      <c r="G82" s="22"/>
      <c r="H82" s="18"/>
      <c r="I82" s="31"/>
      <c r="J82" s="32"/>
      <c r="K82" s="33" t="s">
        <v>79</v>
      </c>
      <c r="L82" s="15">
        <f t="shared" ref="L82" si="156">SUM(L81)</f>
        <v>0</v>
      </c>
      <c r="M82" s="15">
        <f t="shared" si="136"/>
        <v>0</v>
      </c>
      <c r="N82" s="15">
        <f t="shared" si="136"/>
        <v>0</v>
      </c>
      <c r="O82" s="32"/>
    </row>
    <row r="83" spans="1:15" ht="72.95" customHeight="1">
      <c r="A83" s="36">
        <v>1</v>
      </c>
      <c r="B83" s="37">
        <v>34</v>
      </c>
      <c r="C83" s="37" t="s">
        <v>145</v>
      </c>
      <c r="D83" s="37" t="s">
        <v>145</v>
      </c>
      <c r="E83" s="38" t="s">
        <v>146</v>
      </c>
      <c r="F83" s="36">
        <v>1</v>
      </c>
      <c r="G83" s="36" t="s">
        <v>19</v>
      </c>
      <c r="H83" s="36">
        <v>5000</v>
      </c>
      <c r="I83" s="14">
        <v>0</v>
      </c>
      <c r="J83" s="39"/>
      <c r="K83" s="14">
        <f t="shared" ref="K83" si="157">(I83*J83)+I83</f>
        <v>0</v>
      </c>
      <c r="L83" s="40">
        <f t="shared" ref="L83" si="158">ROUND(H83*I83,2)</f>
        <v>0</v>
      </c>
      <c r="M83" s="40">
        <f t="shared" ref="M83" si="159">ROUND(L83*J83,2)</f>
        <v>0</v>
      </c>
      <c r="N83" s="40">
        <f t="shared" ref="N83" si="160">ROUND(L83*J83+L83,2)</f>
        <v>0</v>
      </c>
      <c r="O83" s="41"/>
    </row>
    <row r="84" spans="1:15" s="16" customFormat="1" ht="21.2" customHeight="1">
      <c r="A84" s="17"/>
      <c r="B84" s="18" t="s">
        <v>147</v>
      </c>
      <c r="C84" s="18"/>
      <c r="D84" s="21"/>
      <c r="E84" s="21"/>
      <c r="F84" s="22"/>
      <c r="G84" s="22"/>
      <c r="H84" s="18"/>
      <c r="I84" s="31"/>
      <c r="J84" s="32"/>
      <c r="K84" s="33" t="s">
        <v>79</v>
      </c>
      <c r="L84" s="15">
        <f t="shared" ref="L84" si="161">SUM(L83)</f>
        <v>0</v>
      </c>
      <c r="M84" s="15">
        <f t="shared" si="136"/>
        <v>0</v>
      </c>
      <c r="N84" s="15">
        <f t="shared" si="136"/>
        <v>0</v>
      </c>
      <c r="O84" s="32"/>
    </row>
  </sheetData>
  <sheetProtection deleteRows="0" sort="0" autoFilter="0"/>
  <protectedRanges>
    <protectedRange sqref="I2:O36" name="dane"/>
    <protectedRange sqref="O74:O76 O39:O40 O46 O48 O50 O52 O54 O56 O58 O60 O62 O64 O66 O68 O70 O72 O78 O80 O82 O84" name="dane_1"/>
  </protectedRanges>
  <autoFilter ref="A1:O4" xr:uid="{00000000-0009-0000-0000-000000000000}"/>
  <phoneticPr fontId="0" type="noConversion"/>
  <printOptions horizontalCentered="1"/>
  <pageMargins left="0.23622047244094491" right="0.23622047244094491" top="0.74803149606299213" bottom="0.74803149606299213" header="0.31496062992125984" footer="0.31496062992125984"/>
  <pageSetup paperSize="9" scale="53" firstPageNumber="0" fitToHeight="2" orientation="landscape" blackAndWhite="1" horizontalDpi="300" verticalDpi="300" r:id="rId1"/>
  <headerFooter alignWithMargins="0">
    <oddHeader>&amp;L&amp;"Calibri,Standardowy"24/PNP/SW/2020&amp;C&amp;"Calibri,Standardowy"formularz asortymentowo-cenowy&amp;R&amp;"Calibri,Standardowy"załącznik nr 1 do SIWZ</oddHeader>
    <oddFooter>&amp;C&amp;"Calibri,Regularna"Strona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formularz</vt:lpstr>
      <vt:lpstr>__xlnm._FilterDatabase</vt:lpstr>
      <vt:lpstr>formularz!Obszar_wydruku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dc:creator>
  <cp:lastModifiedBy>ZP</cp:lastModifiedBy>
  <cp:lastPrinted>2020-09-23T07:00:30Z</cp:lastPrinted>
  <dcterms:created xsi:type="dcterms:W3CDTF">2020-09-16T08:33:23Z</dcterms:created>
  <dcterms:modified xsi:type="dcterms:W3CDTF">2020-10-27T07:38:13Z</dcterms:modified>
</cp:coreProperties>
</file>