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 tabRatio="833" activeTab="2"/>
  </bookViews>
  <sheets>
    <sheet name="Zadanie 1" sheetId="1" r:id="rId1"/>
    <sheet name="Zadanie 2" sheetId="4" r:id="rId2"/>
    <sheet name="Zadanie 3" sheetId="6" r:id="rId3"/>
    <sheet name="Zadanie 4" sheetId="14" r:id="rId4"/>
    <sheet name="Zadanie 5" sheetId="15" r:id="rId5"/>
    <sheet name="Zadanie 6" sheetId="18" r:id="rId6"/>
    <sheet name="Zadanie 7" sheetId="20" r:id="rId7"/>
    <sheet name="Zadanie 8" sheetId="32" r:id="rId8"/>
    <sheet name="Zadanie 9" sheetId="36" r:id="rId9"/>
    <sheet name="Zadanie 10" sheetId="39" r:id="rId10"/>
    <sheet name="Zadanie 11" sheetId="42" r:id="rId11"/>
    <sheet name="Zadanie 12" sheetId="46" r:id="rId12"/>
    <sheet name="Wartość" sheetId="45" r:id="rId13"/>
  </sheets>
  <definedNames>
    <definedName name="_xlnm.Print_Area" localSheetId="1">'Zadanie 2'!$A$1:$K$15</definedName>
    <definedName name="_xlnm.Print_Area" localSheetId="2">'Zadanie 3'!$A$1:$K$25</definedName>
    <definedName name="_xlnm.Print_Area" localSheetId="5">'Zadanie 6'!$A$1:$K$14</definedName>
    <definedName name="_xlnm.Print_Area" localSheetId="6">'Zadanie 7'!$A$1:$K$13</definedName>
    <definedName name="_xlnm.Print_Area" localSheetId="7">'Zadanie 8'!$A$1:$K$23</definedName>
  </definedNames>
  <calcPr calcId="125725"/>
</workbook>
</file>

<file path=xl/calcChain.xml><?xml version="1.0" encoding="utf-8"?>
<calcChain xmlns="http://schemas.openxmlformats.org/spreadsheetml/2006/main">
  <c r="I8" i="15"/>
  <c r="J8" s="1"/>
  <c r="H8"/>
  <c r="H9"/>
  <c r="H10"/>
  <c r="H11"/>
  <c r="H12"/>
  <c r="H8" i="42"/>
  <c r="H9"/>
  <c r="I8"/>
  <c r="I9"/>
  <c r="I10"/>
  <c r="K9"/>
  <c r="K8"/>
  <c r="I9" i="39"/>
  <c r="J9" s="1"/>
  <c r="I10"/>
  <c r="J10" s="1"/>
  <c r="I11"/>
  <c r="J11" s="1"/>
  <c r="H9"/>
  <c r="K9" s="1"/>
  <c r="H10"/>
  <c r="K10" s="1"/>
  <c r="H11"/>
  <c r="K11" s="1"/>
  <c r="H10" i="42"/>
  <c r="K10" s="1"/>
  <c r="J10" s="1"/>
  <c r="H12" i="32"/>
  <c r="I28" i="15"/>
  <c r="J28" s="1"/>
  <c r="H28"/>
  <c r="K28" s="1"/>
  <c r="H29"/>
  <c r="K8" l="1"/>
  <c r="J9" i="42"/>
  <c r="J8"/>
  <c r="I14" i="14"/>
  <c r="I15"/>
  <c r="I16"/>
  <c r="H14"/>
  <c r="K14" s="1"/>
  <c r="J14" s="1"/>
  <c r="H15"/>
  <c r="K15" s="1"/>
  <c r="H16"/>
  <c r="K16" s="1"/>
  <c r="I22" i="6"/>
  <c r="J22" s="1"/>
  <c r="H22"/>
  <c r="K22" s="1"/>
  <c r="J16" i="14" l="1"/>
  <c r="J15"/>
  <c r="J27" i="1"/>
  <c r="I27"/>
  <c r="H27"/>
  <c r="K27" s="1"/>
  <c r="J27" i="15" l="1"/>
  <c r="I27"/>
  <c r="H27"/>
  <c r="K27" s="1"/>
  <c r="I10" i="18" l="1"/>
  <c r="H10"/>
  <c r="K10" s="1"/>
  <c r="J10" s="1"/>
  <c r="I10" i="32" l="1"/>
  <c r="I11"/>
  <c r="I12"/>
  <c r="H10"/>
  <c r="K10" s="1"/>
  <c r="H11"/>
  <c r="K11" s="1"/>
  <c r="J11" s="1"/>
  <c r="K12"/>
  <c r="J12" l="1"/>
  <c r="J10"/>
  <c r="H19" i="1" l="1"/>
  <c r="K19" s="1"/>
  <c r="I19"/>
  <c r="J19"/>
  <c r="I8" i="46"/>
  <c r="I7"/>
  <c r="H7"/>
  <c r="K7" s="1"/>
  <c r="J7" s="1"/>
  <c r="H8"/>
  <c r="K8" s="1"/>
  <c r="J8" s="1"/>
  <c r="I7" i="42"/>
  <c r="I11" s="1"/>
  <c r="H7"/>
  <c r="K7" s="1"/>
  <c r="I9" i="15"/>
  <c r="I10"/>
  <c r="I7"/>
  <c r="H13"/>
  <c r="I12"/>
  <c r="J12" s="1"/>
  <c r="I13"/>
  <c r="J13" s="1"/>
  <c r="J7" i="42" l="1"/>
  <c r="J11" s="1"/>
  <c r="K11"/>
  <c r="K9" i="46"/>
  <c r="J9"/>
  <c r="I9"/>
  <c r="B14" i="45" s="1"/>
  <c r="I13" i="32"/>
  <c r="I9"/>
  <c r="I8"/>
  <c r="I7"/>
  <c r="H9"/>
  <c r="K9" s="1"/>
  <c r="H13"/>
  <c r="K13" s="1"/>
  <c r="J13" s="1"/>
  <c r="H8"/>
  <c r="K8" s="1"/>
  <c r="J8" s="1"/>
  <c r="H7"/>
  <c r="K7" s="1"/>
  <c r="I15"/>
  <c r="H15"/>
  <c r="K15" s="1"/>
  <c r="J15" s="1"/>
  <c r="I14"/>
  <c r="H14"/>
  <c r="K14" s="1"/>
  <c r="C14" i="45"/>
  <c r="I8" i="36"/>
  <c r="I7"/>
  <c r="H8"/>
  <c r="K8" s="1"/>
  <c r="J8" s="1"/>
  <c r="H7"/>
  <c r="K7" s="1"/>
  <c r="I7" i="20"/>
  <c r="I8"/>
  <c r="I9"/>
  <c r="H7"/>
  <c r="K7" s="1"/>
  <c r="J7" s="1"/>
  <c r="H8"/>
  <c r="K8" s="1"/>
  <c r="J8" s="1"/>
  <c r="H9"/>
  <c r="K9" s="1"/>
  <c r="J9" s="1"/>
  <c r="I9" i="18"/>
  <c r="I8"/>
  <c r="I7"/>
  <c r="I11" s="1"/>
  <c r="H9"/>
  <c r="K9" s="1"/>
  <c r="J9" s="1"/>
  <c r="H8"/>
  <c r="K8" s="1"/>
  <c r="J8" s="1"/>
  <c r="H7"/>
  <c r="K7" s="1"/>
  <c r="I8" i="14"/>
  <c r="I9"/>
  <c r="I10"/>
  <c r="I11"/>
  <c r="I12"/>
  <c r="I13"/>
  <c r="I7"/>
  <c r="I17" s="1"/>
  <c r="H8"/>
  <c r="K8" s="1"/>
  <c r="J8" s="1"/>
  <c r="H9"/>
  <c r="K9" s="1"/>
  <c r="J9" s="1"/>
  <c r="H10"/>
  <c r="K10" s="1"/>
  <c r="J10" s="1"/>
  <c r="H11"/>
  <c r="K11" s="1"/>
  <c r="J11" s="1"/>
  <c r="H12"/>
  <c r="K12" s="1"/>
  <c r="J12" s="1"/>
  <c r="H13"/>
  <c r="K13" s="1"/>
  <c r="J13" s="1"/>
  <c r="H7"/>
  <c r="K7" s="1"/>
  <c r="J7" i="32" l="1"/>
  <c r="K16"/>
  <c r="K17" i="14"/>
  <c r="J14" i="32"/>
  <c r="J7" i="18"/>
  <c r="J11" s="1"/>
  <c r="K11"/>
  <c r="J9" i="32"/>
  <c r="J7" i="14"/>
  <c r="J17" s="1"/>
  <c r="J7" i="36"/>
  <c r="C10" i="45"/>
  <c r="I16" i="32"/>
  <c r="B10" i="45" s="1"/>
  <c r="I8" i="4"/>
  <c r="I7"/>
  <c r="H8"/>
  <c r="K8" s="1"/>
  <c r="J8" s="1"/>
  <c r="H7"/>
  <c r="K7" s="1"/>
  <c r="J7" s="1"/>
  <c r="J29" i="1"/>
  <c r="I29"/>
  <c r="H29"/>
  <c r="K29" s="1"/>
  <c r="J28"/>
  <c r="I28"/>
  <c r="H28"/>
  <c r="K28" s="1"/>
  <c r="J26"/>
  <c r="I26"/>
  <c r="H26"/>
  <c r="K26" s="1"/>
  <c r="J25"/>
  <c r="I25"/>
  <c r="H25"/>
  <c r="K25" s="1"/>
  <c r="J24"/>
  <c r="I24"/>
  <c r="H24"/>
  <c r="K24" s="1"/>
  <c r="J21"/>
  <c r="I21"/>
  <c r="H21"/>
  <c r="K21" s="1"/>
  <c r="J20"/>
  <c r="I20"/>
  <c r="H20"/>
  <c r="K20" s="1"/>
  <c r="J18"/>
  <c r="I18"/>
  <c r="H18"/>
  <c r="K18" s="1"/>
  <c r="J16" i="32" l="1"/>
  <c r="K12" i="15"/>
  <c r="K13"/>
  <c r="I23"/>
  <c r="J23" s="1"/>
  <c r="I24"/>
  <c r="J24" s="1"/>
  <c r="I25"/>
  <c r="J25" s="1"/>
  <c r="I26"/>
  <c r="J26" s="1"/>
  <c r="I29"/>
  <c r="J29" s="1"/>
  <c r="I30"/>
  <c r="J30" s="1"/>
  <c r="I31"/>
  <c r="J31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H31"/>
  <c r="K31" s="1"/>
  <c r="H30"/>
  <c r="K30" s="1"/>
  <c r="K29"/>
  <c r="H26"/>
  <c r="K26" s="1"/>
  <c r="H25"/>
  <c r="K25" s="1"/>
  <c r="H24"/>
  <c r="K24" s="1"/>
  <c r="H23"/>
  <c r="K23" s="1"/>
  <c r="H22"/>
  <c r="K22" s="1"/>
  <c r="H21"/>
  <c r="K21" s="1"/>
  <c r="H20"/>
  <c r="K20" s="1"/>
  <c r="H19"/>
  <c r="K19" s="1"/>
  <c r="H18"/>
  <c r="K18" s="1"/>
  <c r="H17"/>
  <c r="K17" s="1"/>
  <c r="H16"/>
  <c r="K16" s="1"/>
  <c r="H15"/>
  <c r="K15" s="1"/>
  <c r="I14"/>
  <c r="J14" s="1"/>
  <c r="H14"/>
  <c r="K14" s="1"/>
  <c r="H7"/>
  <c r="K7" s="1"/>
  <c r="J7" s="1"/>
  <c r="K9"/>
  <c r="J9" s="1"/>
  <c r="K10"/>
  <c r="J10" s="1"/>
  <c r="I11"/>
  <c r="J11" s="1"/>
  <c r="K11"/>
  <c r="J32" l="1"/>
  <c r="I32"/>
  <c r="K32"/>
  <c r="C7" i="45" s="1"/>
  <c r="I22" i="1"/>
  <c r="I23"/>
  <c r="I16"/>
  <c r="I17"/>
  <c r="I14"/>
  <c r="I15"/>
  <c r="I7"/>
  <c r="I8"/>
  <c r="I9"/>
  <c r="I10"/>
  <c r="I11"/>
  <c r="I12"/>
  <c r="I13"/>
  <c r="H7"/>
  <c r="K7" s="1"/>
  <c r="J7" s="1"/>
  <c r="H8"/>
  <c r="K8" s="1"/>
  <c r="H9"/>
  <c r="K9" s="1"/>
  <c r="H15"/>
  <c r="K15" s="1"/>
  <c r="H16"/>
  <c r="K16" s="1"/>
  <c r="J16" s="1"/>
  <c r="H17"/>
  <c r="K17" s="1"/>
  <c r="H22"/>
  <c r="K22" s="1"/>
  <c r="H23"/>
  <c r="K23" s="1"/>
  <c r="H12"/>
  <c r="K12" s="1"/>
  <c r="H13"/>
  <c r="K13" s="1"/>
  <c r="J13" s="1"/>
  <c r="H14"/>
  <c r="K14" s="1"/>
  <c r="J14" s="1"/>
  <c r="H11"/>
  <c r="K11" s="1"/>
  <c r="J11" s="1"/>
  <c r="H10"/>
  <c r="K10" s="1"/>
  <c r="J10" s="1"/>
  <c r="I10" i="6"/>
  <c r="I11"/>
  <c r="I12"/>
  <c r="I13"/>
  <c r="I14"/>
  <c r="I15"/>
  <c r="I16"/>
  <c r="I17"/>
  <c r="I18"/>
  <c r="I19"/>
  <c r="I20"/>
  <c r="I21"/>
  <c r="I8"/>
  <c r="I9"/>
  <c r="I7"/>
  <c r="I23" s="1"/>
  <c r="H21"/>
  <c r="K21" s="1"/>
  <c r="J21" s="1"/>
  <c r="H20"/>
  <c r="K20" s="1"/>
  <c r="J20" s="1"/>
  <c r="H19"/>
  <c r="K19" s="1"/>
  <c r="J19" s="1"/>
  <c r="H17"/>
  <c r="K17" s="1"/>
  <c r="H18"/>
  <c r="K18" s="1"/>
  <c r="J18" s="1"/>
  <c r="H12"/>
  <c r="K12" s="1"/>
  <c r="J12" s="1"/>
  <c r="H13"/>
  <c r="K13" s="1"/>
  <c r="J13" s="1"/>
  <c r="H14"/>
  <c r="K14" s="1"/>
  <c r="J14" s="1"/>
  <c r="H15"/>
  <c r="K15" s="1"/>
  <c r="J15" s="1"/>
  <c r="H16"/>
  <c r="K16" s="1"/>
  <c r="J16" s="1"/>
  <c r="H9"/>
  <c r="K9" s="1"/>
  <c r="J9" s="1"/>
  <c r="H10"/>
  <c r="K10" s="1"/>
  <c r="J10" s="1"/>
  <c r="H11"/>
  <c r="K11" s="1"/>
  <c r="J11" s="1"/>
  <c r="H8"/>
  <c r="K8" s="1"/>
  <c r="H7"/>
  <c r="K7" s="1"/>
  <c r="K23" s="1"/>
  <c r="I8" i="39"/>
  <c r="J8" s="1"/>
  <c r="H8"/>
  <c r="K8" s="1"/>
  <c r="I7"/>
  <c r="H7"/>
  <c r="K7" s="1"/>
  <c r="K12" s="1"/>
  <c r="C12" i="45"/>
  <c r="C13"/>
  <c r="B13"/>
  <c r="K9" i="36"/>
  <c r="C11" i="45" s="1"/>
  <c r="J9" i="36"/>
  <c r="I9"/>
  <c r="B11" i="45" s="1"/>
  <c r="K10" i="20"/>
  <c r="C9" i="45" s="1"/>
  <c r="J10" i="20"/>
  <c r="I10"/>
  <c r="B9" i="45" s="1"/>
  <c r="C8"/>
  <c r="B8"/>
  <c r="B7"/>
  <c r="C6"/>
  <c r="B6"/>
  <c r="K9" i="4"/>
  <c r="C4" i="45" s="1"/>
  <c r="J9" i="4"/>
  <c r="I9"/>
  <c r="B4" i="45" s="1"/>
  <c r="J7" i="39" l="1"/>
  <c r="J12" s="1"/>
  <c r="I12"/>
  <c r="J7" i="6"/>
  <c r="J17"/>
  <c r="J23" i="1"/>
  <c r="B12" i="45"/>
  <c r="J8" i="6"/>
  <c r="B5" i="45"/>
  <c r="J22" i="1"/>
  <c r="J9"/>
  <c r="J17"/>
  <c r="J15"/>
  <c r="J8"/>
  <c r="J12"/>
  <c r="C5" i="45"/>
  <c r="I30" i="1"/>
  <c r="B3" i="45" s="1"/>
  <c r="K30" i="1"/>
  <c r="C3" i="45" s="1"/>
  <c r="J30" i="1"/>
  <c r="J23" i="6" l="1"/>
  <c r="C15" i="45"/>
  <c r="B15"/>
</calcChain>
</file>

<file path=xl/sharedStrings.xml><?xml version="1.0" encoding="utf-8"?>
<sst xmlns="http://schemas.openxmlformats.org/spreadsheetml/2006/main" count="443" uniqueCount="174">
  <si>
    <t>Nazwa i adres Wykonawcy…………………………….</t>
  </si>
  <si>
    <t>FORMULARZ CENOWY</t>
  </si>
  <si>
    <t>Lp</t>
  </si>
  <si>
    <t>Nazwa artykułu</t>
  </si>
  <si>
    <t>Nazwa, nr katalogowy i producent (podać nr strony ulotki i dokumentów rejestrowych w ofercie)</t>
  </si>
  <si>
    <t>Opakowanie</t>
  </si>
  <si>
    <t xml:space="preserve"> Szacunkowa wielkość zamówienia na 24 miesiące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</si>
  <si>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</si>
  <si>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</si>
  <si>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</si>
  <si>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</si>
  <si>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</si>
  <si>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</si>
  <si>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szt</t>
  </si>
  <si>
    <t>op</t>
  </si>
  <si>
    <t>SUMA</t>
  </si>
  <si>
    <t xml:space="preserve">Oświadczamy, że w cenie oferty uwzględniliśmy wszystkie elementy cenotwórcze wynikające z zakresu i sposobu realizacji przedmiotu zamówienia. </t>
  </si>
  <si>
    <t>…………………………………………………………………………
(data i podpis Wykonawcy)</t>
  </si>
  <si>
    <t>Chusta włókninowa lub bawełniania, w kształcie trójkąta, kolor: biała o wym. min.96cmx96cmx130cm</t>
  </si>
  <si>
    <t>szt.</t>
  </si>
  <si>
    <t xml:space="preserve">szt. </t>
  </si>
  <si>
    <t>Zadanie nr 9</t>
  </si>
  <si>
    <t>Zadanie nr 2</t>
  </si>
  <si>
    <t xml:space="preserve">Zestaw  do cewnikowania: twardy blister 1 komora, strzykawka z wodą jałową z 10% roztworem gliceryny do wypełnienia cewnika, strzykawka z żelem poślizgowym ,kompresy z gazy 7,5x7,5 - 8 szt. tupfer kula 20x20 - 4 szt. pojemnik plastikowy - 1 szt., rękawica bezpudrowa "M" - 2 szt., lubrykant w strzykawce 5-6 ml - 1 szt., serwetka podfoliowana 75x45 cm-1szt., serwetka podfoliowana z otworem 90x75 cm - cm,  penseta plastikowa - 1 szt. kleszcze plastikowe - 1 szt., sterylna woda z gliceryną w strzykawce 8-10 ml - 1 szt. </t>
  </si>
  <si>
    <t>op.</t>
  </si>
  <si>
    <t>Zestaw do usuwania szwów -  tupfery- kule z gazy 17-nitkowej, 20cm x 20cm - 6 szt., rękawice zabiegowe lateksowe niepudrowane, M,-2 szt., penseta plastikowa- 1 szt., nożyk do cięcia szwów Stitch Cutter, 1 szt.</t>
  </si>
  <si>
    <t>RAZEM:</t>
  </si>
  <si>
    <t>Zadanie nr 3</t>
  </si>
  <si>
    <t>op=100 szt</t>
  </si>
  <si>
    <t>op=100szt</t>
  </si>
  <si>
    <t>op = 100 szt</t>
  </si>
  <si>
    <t>op= 100 szt</t>
  </si>
  <si>
    <t>Jednorazowy nakłuwacz o dł. Nakłucia min. 1,8 mm oraz igle 21G</t>
  </si>
  <si>
    <t>op.=100szt</t>
  </si>
  <si>
    <t>Zadanie nr 6</t>
  </si>
  <si>
    <t>op = 100 szt.</t>
  </si>
  <si>
    <t>op. = 100 szt</t>
  </si>
  <si>
    <t>Zadanie nr 7</t>
  </si>
  <si>
    <t>Zadanie nr 8</t>
  </si>
  <si>
    <t>Zadanie nr 4</t>
  </si>
  <si>
    <t xml:space="preserve"> Szacunkowa wielkość zamówienia na 24 miąsiące</t>
  </si>
  <si>
    <t xml:space="preserve"> szt</t>
  </si>
  <si>
    <t>Miska tekturowa do mycia, o wym. Min. 315x255x110mm</t>
  </si>
  <si>
    <t xml:space="preserve">  szt</t>
  </si>
  <si>
    <t>Okulary ochronne</t>
  </si>
  <si>
    <t>Prześcieradło flizelinowe op. 10szt.</t>
  </si>
  <si>
    <t xml:space="preserve">prześcieradło papierowe na rolce - szerokość 50 cm, ilość metrów w rolce - 50 m, warstwowość - 2 warstwy   </t>
  </si>
  <si>
    <t>rol.</t>
  </si>
  <si>
    <t>Szyna KRAMERA 1000x100</t>
  </si>
  <si>
    <t>Szyna KRAMERA 600x50</t>
  </si>
  <si>
    <t>Maski tlenowe z drenem o dł. Min. 2,0 m, z paskami podtrzymującymi, rozmiar: L, XL (dla dorosłych)</t>
  </si>
  <si>
    <t>Wąsy tlenowe- Końcówki donosowe wykonane  z miękkiego tworzywa, nie zawierającego lateksu i nie podrażniającego śluzówki nosa u pacjenta, posiadające regulację, pozwalającą na dopasowanie ich średnicy do wielkości głowy pacjenta, tak aby pozostawały na właściwym miejscu. Dren wąsów zakończony  standardową końcówka "na wcisk"</t>
  </si>
  <si>
    <t>Zamknięty system dostępu naczyniowego bezigłowy, sterylny nie zawierający metalu, DEHP i lateksu. przystosowany do pracy z końcówkami luer lock, obudowa przeźroczysta- port</t>
  </si>
  <si>
    <t>rękawice foliowe, rozm. M,L</t>
  </si>
  <si>
    <t>op.=3szt.</t>
  </si>
  <si>
    <t>op. =3szt.</t>
  </si>
  <si>
    <t>Zadanie nr 12</t>
  </si>
  <si>
    <t>rolka</t>
  </si>
  <si>
    <t>ŻELOWE ELEKTRODY EKG ROZ, OKR 43MM X 50 SZT.</t>
  </si>
  <si>
    <t>250 ml</t>
  </si>
  <si>
    <t>op = 10szt.</t>
  </si>
  <si>
    <t>op. = 1 kg</t>
  </si>
  <si>
    <t>Zadanie nr 1</t>
  </si>
  <si>
    <t xml:space="preserve">op.=50szt. </t>
  </si>
  <si>
    <t>Opatrunek foliowy bez wkładku chłonnego, z systemem aplikacji typu "ramka" lub trójstopniowy, jałowy, samoprzylepny, paroprzepuszczalny, hipoalergiczny, o wym. 6cm x 7cm</t>
  </si>
  <si>
    <t>op.=200szt.</t>
  </si>
  <si>
    <t>Pieluchomajtki dla dorosłych o podwyższonej chłonności, paroprzepuszczalne na całej powierzchni wyrobu chłonnego, elastyczne ściągacze w kroczu i falbanki przeciwwyciekowe, bez elementów lateksowych,możliwość wielokrotnego zamykania i otwierania pieluchy, minimalna chłonność wyrobu według metody ISO  - 3100ml dla rozmiaru XL, obwód bioder: 130-170cm</t>
  </si>
  <si>
    <t>op.=30szt.</t>
  </si>
  <si>
    <t>Ustniki do alkomatu AlcoSensor IV; pakowane po min. 250 szt.</t>
  </si>
  <si>
    <t>Ustniki do alkomatu ALKOHIT X100; pakowane po 100szt</t>
  </si>
  <si>
    <t>Żel cewnikowy do znieczulania błon śluzowych, 10 ml</t>
  </si>
  <si>
    <t>Zadanie nr 5</t>
  </si>
  <si>
    <t>Cewnik do odsysania  mully CH rozm 12, 14, 16 i 18</t>
  </si>
  <si>
    <t>Zadanie nr 10</t>
  </si>
  <si>
    <t>Zadanie nr 11</t>
  </si>
  <si>
    <t>Koc ratunkowy foliowy, kolor srebrno - złoty, o wym. min. 160cmx210cm</t>
  </si>
  <si>
    <t>Bandaż wiskoza, 15 cm x 4 m, pakowany pojedynczo</t>
  </si>
  <si>
    <t>Bandaż wiskoza, 10 cm x 4 m, pakowany pojedynczo</t>
  </si>
  <si>
    <t>Podpaski higieniczne, anatomiczny kształt, chłonne min. na 3/5, bez osłonek bocznych, grubość 7 mm</t>
  </si>
  <si>
    <t>Igła j.u. 1,2 mm x 40 mm, cienkościenna o wysokim współczynniku penetracji</t>
  </si>
  <si>
    <t>Igła j.u. 1,1 mm x 40 mm, cienkościenna o wysokim współczynniku penetracji</t>
  </si>
  <si>
    <t>Igła j.u. 0,6 mm x 40 mm, cienkościenna o wysokim współczynniku penetracji</t>
  </si>
  <si>
    <t>Igła j.u. 0,9 mm x 40 mm, cienkościenna o wysokim współczynniku penetracji</t>
  </si>
  <si>
    <t>Igła j.u. 0,8 mm x 40 mm, cienkościenna o wysokim współczynniku penetracji</t>
  </si>
  <si>
    <t>Zatyczki do cewników urologicznych o budowie schodkowej, sterylne</t>
  </si>
  <si>
    <t>Kaczka j.u. o poj 1 litr, tekturowa, jednorazowa</t>
  </si>
  <si>
    <t>Kieliszki do leków, plastikowe</t>
  </si>
  <si>
    <t xml:space="preserve">Przyrząd do przetaczania płynów infuzyjnych </t>
  </si>
  <si>
    <t>Staza jednorazowego użytku gumowa urywana z metra o dowolnym kolorze, szer. Min 25 mm, 25szt. w rolce</t>
  </si>
  <si>
    <t>Szpatułki jałowe pakowane pojedynczo drewniane</t>
  </si>
  <si>
    <t>Wieszaki do worków na mocz o rozstawie haczyków kompatybilnym do worków na mocz z poz. 29</t>
  </si>
  <si>
    <t>Worek do zbiórki moczu zamkniety typ SE -4</t>
  </si>
  <si>
    <t xml:space="preserve">Papier do EKG do aparatu AsCard, termoaktywny niewoskowany z nadrukiem, siatka milimetrowa kolor pomarańczowy szerokość rolki 112 mm, średnica rolki 25 mm, </t>
  </si>
  <si>
    <t>Żel do EKG</t>
  </si>
  <si>
    <t>Opaska elastyczna, mająca właściwości kohezyje, umożliwiająca przywieranie do siebie kolejno nałożonych warstw bez konieczności stosowania zapinek, kolor: biały, o wym. 10cmx4m</t>
  </si>
  <si>
    <t>Opaska elastyczna, mająca właściwości kohezyje, umożliwiająca przywieranie do siebie kolejno nałożonych warstw bez konieczności stosowania zapinek, kolor: biały, o wym. 12cmx4m</t>
  </si>
  <si>
    <t>Paski do bezurazowego zamykania ran, samoprzylepne, hipoalergiczne, kolor: biały, jałowe, o wymiarach: 75mm x 6mm, opakowanie jednostkowe pakowane po 3 szt.; opakowanie zbiorcze 50szt.</t>
  </si>
  <si>
    <t>Plaster na rolce tkaninowy 2,5cmx5m, kolor: biały</t>
  </si>
  <si>
    <t>Plaster na rolce tkaninowy 5cmx5m, kolor: biały</t>
  </si>
  <si>
    <t>Plaster włókninowy na rolce z perforacją o wym. min. 2,5cm x 9m, możliwość swobodnego dzielenia wzdłóż i w poprzek dzięki zastowsowanej perforacji, kolor: biały</t>
  </si>
  <si>
    <t>Plaster papierowy 2,5 cm x 5 m</t>
  </si>
  <si>
    <t xml:space="preserve">Plaster tkaninowy z opatrunkiem 6cm x 5m </t>
  </si>
  <si>
    <t xml:space="preserve">Plaster tkaninowy z opatrunkiem 8cm x 1m </t>
  </si>
  <si>
    <t xml:space="preserve">Plaster włókninowy 10m x10cm,z hydrofobowej włókniny, pokryty klejem, hipoalergiczna, niejałowa, pakowana w kartonik z możliwością dozowania bez wyjmowania taśmy z opakowania, o wym. 10x10cm,  nacięcie papieru: proste/faliste </t>
  </si>
  <si>
    <t>Strzykawka 100 ml cewnikowa z dwoma łącznikami luer, skala co 2 ml</t>
  </si>
  <si>
    <t>Strzykawka 10 ml luer trzyczęściowa, skala co 0,2 ml, tłoczek gumowy z podwójnym uszczelnieniem. Kryza ograniczająca wysuwanie się tłoka, kontrastujący tłok</t>
  </si>
  <si>
    <t>Strzykawka 2 ml luer trzyczęściowa, skala co 0,1 ml, tłoczek gumowy z podwójnym uszczelnieniem. Kryza ograniczająca wysuwanie się tłoka, kontrastujący tłok</t>
  </si>
  <si>
    <t>Strzykawka 20 ml luer trzyczęściowa, skala co 0,5 ml, tłoczek gumowy z podwójnym uszczelnieniem. Kryza ograniczająca wysuwanie się tłoka, kontrastujący tłok</t>
  </si>
  <si>
    <t>Strzykawka 5 ml luer trzyczęściowa, skala co 0,2 ml, tłoczek gumowy z podwójnym uszczelnieniem. Kryza ograniczająca wysuwanie się tłoka, kontrastujący tłok</t>
  </si>
  <si>
    <t>op= 50szt</t>
  </si>
  <si>
    <t>Kaniula dożylna 1,3  x 45 mm,  - wykonana z biokompatybilnego termoplastycznego poliuretanu, kontrastująca w RTG ( min 4 paski RTG) posiada filtr hydrofobowy  zapobiegający wypływowi krwi w momencie wkłucia oraz samodomykającą się koreczek portu górnego, opakowania- twardy blister</t>
  </si>
  <si>
    <t>Kaniula dożylna 1,0 - 1,1 x 32-33 mm - wykonana z biokompatybilnego termoplastycznego poliuretanu, kontrastująca w RTG ( min 6 pasków RTG) posiada filtr hydrofobowy  zapobiegający wypływowi krwi w momencie wkłucia oraz samodomykającą się koreczek portu górnego, opakowania- twardy blister</t>
  </si>
  <si>
    <t>Kaniula dożylna 0,8-0,9 x 25 mm  wykonana z biokompatybilnego termoplastycznego poliuretanu, kontrastująca w RTG ( min 6 pasków RTG) posiada filtr hydrofobowy  zapobiegający wypływowi krwi w momencie wkłucia oraz samodomykającą się koreczek portu górnego, opakowania- twardy blister</t>
  </si>
  <si>
    <t>Cewnik urologiczny lateksowy powlekany silikonem Foley 16 Fr balon 5-10 ml z plastikową zastawką pakowany podwójnie- opakowanie wewnętrzne foliowe, zewnętrzne folia-papier</t>
  </si>
  <si>
    <t>Cewnik urologiczny lateksowy powlekany silikonem Foley 18 Fr balon 5-10 ml z plastikową zastawką pakowany podwójnie- opakowanie wewnętrzne foliowe, zewnętrzne folia-papier</t>
  </si>
  <si>
    <t>Cewnik urologiczny lateksowy powlekany silikonem Foley 20 Fr balon 5-10 ml z plastikową zastawką pakowany podwójnie- opakowanie wewnętrzne foliowe, zewnętrzne folia-papier</t>
  </si>
  <si>
    <t>Cewnik urologiczny lateksowy powlekany silikonem Foley 22 Fr balon 5-10 ml z plastikową zastawką pakowany podwójnie- opakowanie wewnętrzne foliowe, zewnętrzne folia-papier</t>
  </si>
  <si>
    <t>op = 90szt</t>
  </si>
  <si>
    <t>rękawice lateksowe chirurgiczne, jałowe, bezpudrowe, z wewnętrzną warstwą poliuretanową, lekko teksturowana, rolowany mankiet, kształt anatomiczny, AQL - 1. rozmiar  7,5 Zarejestrowane jako wyrób medyczny klasy IIa oraz środek ochrony indywidualnej kat. III. Odporne na przenikanie wirusów zgodnie z ASTM F1671 oraz EN ISO 374-5. Zgodne z ASTM D3577, EN 455.</t>
  </si>
  <si>
    <t>Plaster poiniekcyjny o wym. Min.  1,9 cm x 7,2 cm</t>
  </si>
  <si>
    <t>Zadanie</t>
  </si>
  <si>
    <t>wartość netto</t>
  </si>
  <si>
    <t>wartośc brutto</t>
  </si>
  <si>
    <t>RAZEM</t>
  </si>
  <si>
    <t>pęsety j. u. sterylne</t>
  </si>
  <si>
    <r>
      <t>Lignina, opakowanie  1kg,</t>
    </r>
    <r>
      <rPr>
        <sz val="11"/>
        <color indexed="8"/>
        <rFont val="Calibri"/>
        <family val="2"/>
        <charset val="238"/>
      </rPr>
      <t xml:space="preserve"> wymiary 40x60 cm</t>
    </r>
  </si>
  <si>
    <t>op. = min. 12 szt.</t>
  </si>
  <si>
    <t>Gaza jałowa o wymiarach  0,5x1m pakowana pojedynczo min. 13N</t>
  </si>
  <si>
    <t>Kompresy niejałowe o wymiarach min.  5cm x 5cm pakowane po 100 szt. ; 17N 8W</t>
  </si>
  <si>
    <t>Kompresy niejałowe o wymiarach min.  7,5cmx7,5cm, 17N 8W  op. 100 szt.</t>
  </si>
  <si>
    <t>Kompresy jałowe o wymiarach 7,5cmx7,5cm , 17N 8W, pakowane po 3 szt.</t>
  </si>
  <si>
    <t>Kompresy jałowe o wymiarach  10 cm x 10cm, 17N 8W pakowane po 3 szt.</t>
  </si>
  <si>
    <t>Pianka oczyszczajaca, nie zawierajaca mydła,  do skóry dla pacjentów z nietrzymaniem moczu oraz kału. Umożliwia wykonanie toalety po wypróżnieniu bez użycia wody. Neutralizuje nieprzyjemne zapachy. Zawiera substancje nawilżające i pielęgnujące. Minimalizuje podrażnienia, tworzy warstwę hydrolipidową chroniącą skórę przed wilgocią i zabrudzeniami. Zawiera w składzie m.in. triklosan oraz dimetikon.  Odpowiednia formuła pianki wnika wewnątrz zabrudzenia, odsuwa je od skóry ułatwiając jej oczyszczenie. Opakowanie aluminiowe o pojemności min. 350ml zakończone atomizerem umożliwia celowaną aplikację w miejsce zabrudzenia. Na opakowaniu nadrukowany skład oraz wskazówki dotyczące stosowania w języku polskim. Termin ważności: 24 m-ce od daty produkcji</t>
  </si>
  <si>
    <t>Dwuwarstwowa, jednorazowa myjka do mycia ciała w formie prostokątnej rękawicy nasączona obustronnie środkami myjącymi o nautralnym PH 5,5, wykonana w 100% z włókien poliestrowych. Obie warstwy myjki nie podfoliowane. Rozmiar min. 14cm x 20 cm, gramatura min. 60g/m2. Produkowana zgodnie z wymaganiami ISO 22716:2007 oraz ISO 9001:2015 (certyfikaty dołączone do oferty). Czystość mikrobiologiczna potwierdzona badaniami nie starszymi niż 2017 rok na brak zawartości Pseudomonas aeruginosa, Candida albicans, Staphylococcus aureus oraz Escherichia coli. Opakowanie jednostkowe a'12 sztuk z graficzną instrukcją stosowania oraz składem  Produkt pozbawiony latexu. Termin ważności: 5 lat od daty produkcji, wyrób należy zużyć do 12 m-cy po otwarciu opakowania. Opakowanie foliowe.</t>
  </si>
  <si>
    <t>Pieluchomajtki dla dorosłych rozm. S - oddychające, wewnętrzne falbanki boczne, zapobiegające wyciekom, minimalna chłonność:  wg metody ISO dla rozmiaru S - 1500g,  op. 30  szt.</t>
  </si>
  <si>
    <t>Pieluchomajtki dla dorosłych rozm. M - oddychające, wewnętrzne falbanki boczne, zapobiegające wyciekom, minimalna chłonność:  wg metody ISO dla rozmiaru  M - 2200g, op. 30  szt</t>
  </si>
  <si>
    <t>Pieluchomajtki dla dorosłych rozm. L  - oddychające, wewnętrzne falbanki boczne, zapobiegające wyciekom, minimalna chłonność:  wg metody ISO dla rozmiaru  L - 2500g,  op. 30  szt</t>
  </si>
  <si>
    <t>Pojemnik na odpady 0,7 L, kolor: czerwony, z możliwością szczelnego zamknięcia; odporny na pęknięcia i odkształcenia, a nawet na przekłucia znajdujących się w środku igieł; uniemożliwia wydostanie się odpadów na zewnątrz; Pokrywa wyposażona w rozetkowy otwór wrzutowy; Spełnia wymagania norm: ASTM F2132-01 (odporność na przebicie) oraz PN-EN ISO 175 (odporność na zanurzenie w ciekłych chemikaliach)</t>
  </si>
  <si>
    <t>Pojemnik na odpady 10,0 L, kolor: czerwony,  z możliwością szczelnego zamknięcia; odporny na pęknięcia i odkształcenia, a nawet na przekłucia znajdujących się w środku igieł; uniemożliwia wydostanie się odpadów na zewnątrz; Pokrywa wyposażona w rozetkowy otwór wrzutowy; Spełnia wymagania norm: ASTM F2132-01 (odporność na przebicie) oraz PN-EN ISO 175 (odporność na zanurzenie w ciekłych chemikaliach)</t>
  </si>
  <si>
    <t>Pojemnik na odpady 2,0 L, kolor: czerwony, z możliwością szczelnego zamknięcia; odporny na pęknięcia i odkształcenia, a nawet na przekłucia znajdujących się w środku igieł; uniemożliwia wydostanie się odpadów na zewnątrz; Pokrywa wyposażona w rozetkowy otwór wrzutowy; Spełnia wymagania norm: ASTM F2132-01 (odporność na przebicie) oraz PN-EN ISO 175 (odporność na zanurzenie w ciekłych chemikaliach)</t>
  </si>
  <si>
    <t xml:space="preserve">Rękawice nitrylowe diagnostyczne, bezpudrowe, z zewnętrzną warstwą polimerową, lekko teksturowana, rolowany mankiet, kształt anatomiczny, pasujące na prawą i lewą dłoń, rozm. S, M, L, AQL - 1. Zgodne z normami EN ISO 374-1, EN 374-2, EN 16523-1, EN 374-4 oraz odporne na przenikanie bakterii, grzybów i wirusów zgodnie z EN ISO 374-5 oraz przebadane na min. 12 cytostatyków wg. ASTM D6978 potwierdzone badaniami z jednostki niezależnej. Rękawice zarejestrowane jako wyrób medyczny klasy I i środek ochrony indywidualnej kat. III. </t>
  </si>
  <si>
    <t xml:space="preserve">op. = 100 szt. </t>
  </si>
  <si>
    <t xml:space="preserve">rękawice lateksowe, bezpudrowe, anatomiczny kształt, pasujące na prawą i lewą dłoń, rozm. S, M,L; AQL - 1,5 Zgodne z normami EN ISO 374-1, EN 374-2, EN 16523-1, EN 374-4 oraz odporne na przenikanie bakterii, grzybów i wirusów zgodnie z EN ISO 374-5 i ASTMF 1671. Rękawice zarejestrowane jako wyrób medyczny klasy I i środek ochrony indywidualnej kat. III. </t>
  </si>
  <si>
    <t>op. = 30 szt.</t>
  </si>
  <si>
    <t>op. = 30szt.</t>
  </si>
  <si>
    <t>Elastyczna siatka opatrunkowa w formie rękawa dopasowująca się do kształtu ciała, przeznaczenie: podudzie, kolano, ramię, stopa, łokieć; wymiary: w stanie spoczynku 1m, w stanie rozciągniętym 2,5m , kolor: biały, stosowana do podtrzymywania opatrunków w zastępstwie tradycyjnego bandaża lub plastra</t>
  </si>
  <si>
    <t xml:space="preserve">Elastyczna siatka opatrunkowa w formie rękawa dopasowująca się do kształtu ciała, przeznaczenie: głowa, ramię, podudzie, kolano wzmiary: w stanie spoczynku 1m, w stanie rozciągniętym 2,5m ; kolor: biały, stosowana do podtrzymywania opatrunków w zastępstwie tradycyjnego bandaża lub plastra </t>
  </si>
  <si>
    <t>Maska tlenowa z drenem i nebulizatorem;  przeznaczona do wytworzenia aerozolu zawierającego rozdrobniony lek, który ma być dostarczony w głąb układu oddechowego wraz z wdechem pacjenta.Wykonana z przeźroczystego, nietoksycznego PCV do średniej koncentracji tlenu. Regulowana blaszka na nos.Przewód o długości 2,1 m, zakończony uniwersalnym łącznikiem (może być także stosowany w większości inhalatorów i nebulizatorów). Nebulizator o maksymalnej pojemności 20 cm 3.Produkt sterylny.
 Rozmiary:dla dorosłych dorosłych (L) i (XL).</t>
  </si>
  <si>
    <t>Maska tlenowa z drenem i rezerwuarem (workiem); sterylna; wykonana z przezroczystego, nietoksycznego PCV; nie zawiera lateksu
posiada regulowaną blaszkę na nos oraz gumkę mocującą; wyposażona w dren o długości 210 cm (+/-5%) zakończony uniwersalnymi łącznikami; dren odporny na zagięcia o przekroju gwiazdkowym; rezerwuar tlenowy o pojemności 1000 ml; obrotowy łącznik umożliwiający dostosowanie do pozycji pacjenta; silikonowe zastawki na łączniku oraz otworach wentylacyjnych</t>
  </si>
  <si>
    <t>op.=50 par</t>
  </si>
  <si>
    <t>Nr sprawy: 11/SMED/DCZP/2023/P</t>
  </si>
  <si>
    <t>Załącznik nr 2 do SWZ</t>
  </si>
  <si>
    <t>Opatrunek do mocowania kaniul, włókninowy, pokryty hipoalergicznym klejem, jałowy, centralnie umieszczony wkład chłonny - zabezpiecza przed przywieraniem włókniny do miejsca wkłucia, z wycięciem umożliwiającym dopasowanie opatrunku do założonej kaniuli, każdy opatrunek pakowany osobno w sterylny blister; o wym. 6cm x 8cm, samoprzylepny, paroprzepuszczalny</t>
  </si>
  <si>
    <t>Opatrunek do mocowania kaniul, foliowy, pokryty hipoalergicznym klejem, jałowy, z wycięciem umożliwiającym dopasowanie opatrunku do założonej kaniuli, każdy opatrunek pakowany osobno w sterylny blister; o wym. 6cm x 8cm, samoprzylepny, paroprzepuszczalny</t>
  </si>
  <si>
    <t>Koreczki/zatyczki Combi do zatykania wenflonów, sterylne, pakowane pojedyńczo w op. zbiorczych po 100szt.</t>
  </si>
  <si>
    <t>Dren z łącznikiem pasujący do ssaka New Askir 20, pakwany pojedyńczo, sterylny</t>
  </si>
  <si>
    <t>Wkład jednorazowy do ssaka New Askir 20 - pojemność 1L; jednorazowy miękki wkład wykonany z polietylenu, zgrzany hermetycznie do sztywnej pokrywy, wewnątrz której umieszczony jest filtr hydrofobowo - antybakteryjny, który działa również jako system antyprzelewowy.</t>
  </si>
  <si>
    <t>Filtr antybakteryjny do ssaka New Askir 20; antybakteryjny filtr do ssaków zapewnia filtrację bakteryjno - wirusową.</t>
  </si>
  <si>
    <t>op. = 50szt.</t>
  </si>
  <si>
    <t>Pieluchomajtki dla dorosłych o podwyższonej chłonności, paroprzepuszczalne na całej powierzchni wyrobu chłonnego, elastyczne ściągacze w kroczu i falbanki przeciwwyciekowe skierowane na zewnątrz, bez elementów lateksowych, możliwość wielokrotnego zamykania i otwierania pieluchy, minimalna chłonność wyrobu według metody ISO - 3100g dla rozmiaru L,  obwód bioder: 100- 150cm</t>
  </si>
  <si>
    <t>Pieluchomajtki dla dorosłych o podwyższonej chłonności, paroprzepuszczalne na całej powierzchni wyrobu chłonnego, elastyczne ściągacze w kroczu i falbanki przeciwwyciekowe, bez elementów lateksowych, możliwość wielokrotnego zamykania i otwierania pieluchy, minimalna chłonność wyrobu według metody ISO - 2800g dla rozmiaru M, obwód bioder: 75-110cm</t>
  </si>
  <si>
    <t>Pieluchomajtki dla dorosłych rozm. XL  - oddychające, wewnętrzne falbanki boczne, zapobiegające wyciekom, minimalna chłonność:  wg metody ISO dla rozmiaru  XL - 2500 g,  op. 30  szt</t>
  </si>
  <si>
    <t>Rurka ustno-gardłowa typu guedel  utrzymująca drożność ustnej części gardła, charakterystyczne anatomiczne wygięcie rurki, rozmiary kodowane kolorami, jednorazowa, sterylna o rozmiarach : 3,4,5</t>
  </si>
  <si>
    <t>Sonda - zgłębnik żołądkowy wykonana z miękkiego PCV, odporny na załamania i skręcania, atraumatyczna, lekko zaokrąglona zamknięta końcówka, cztery otwory boczne o łagodnych krawedziach, kolorystyczny kod rozmiarowy, rozmiar CH 16, 18, 20, 22, 24; dł. 80 cm</t>
  </si>
  <si>
    <t>Łączniki do zgłębników - umożliwiający połączenie z przyrzadem do żywienia dojelitowego. Kompatybilny z pozycją 3 i 5</t>
  </si>
  <si>
    <t>Strzykawka do obsługi żywienia drogą przewodu pokarmowego; pojemność: 60ml; wyrób medyczny; sterylna; pakowana pojedyńczo; kompatybilna z pozycją 3 i 4;</t>
  </si>
  <si>
    <t>Zgłębnik z prowadnicą oraz łącznikiem - do żywienia dożołądkowego lub dojelitowego; wykonany z miękkiego poliuretanu, elementy zgłębnika nie zawierają DEHP i lateksu, przewód posiada centymetrową podziałkę, co ułatwia mierzenie głębokości wprowadzania zgłębnika oraz linie kontrastujące w promieniach RTG; produkt sterylny; prowadnica umożliwiająca wprowadzenie zgłębnika do przewodu pokarmowego; końcówka zgłebnika z dwoma bocznymi otworami oraz otworem kończącym przewód zgłębnika; oznaczony znakiem CE; sterylizowany tlenkiem etylenu; Port żywieniowy z łącznikiem umożliwiający połączenie z zestawem do żywienia lub/i strzykawką; Rozmiary: Ch8 - długość 110cm; Ch10 - długość 110 cm; Ch12 - długość 110 cm; Ch14 - długość 110cm; kompatybilny z pozycją 4 i 5</t>
  </si>
  <si>
    <t>Resuscytator silikonowy Ambu wielorazowego użytku dla dorosłych, z  zaworem  zwrotnym (jednostronnym). Maksymalna objętość wtłaczania: jednoręcznie: 800 ml; oburęcznie: 1100ml, Łącznik pacjenta: 15/22 mm, Łącznik wydechowy: 30 mm
Obszar nieaktywny: &lt;6 ml; Maksymalne ciśnienie  wtłaczania: 4.0 kPa , Objętość worka: 2600 ml; kompatybilny z pozycją 2 i 3</t>
  </si>
  <si>
    <t xml:space="preserve">Jednorazowe pojemniki do reduktorów tlenowych z wodą sterylną o pojemności min. 350 ml maks. 500 ml z łącznikiem na reduktor/dozownik </t>
  </si>
  <si>
    <t>Maski anestetyczne dla dorosłych; rozmiary: 3, 4, 5; Wyrób przeznaczony do przesyłania mieszaniny gazów w połączeniu z urządzeniami do sztucznej wentylacji; Właściwości produktu: ukształtowane zgodnie z budową anatomiczną twarzy, pompowany mankiet, zapewniający doskonałą szczelność maski przy minimalnym nacisku, przeźroczyste sklepienie, kolorystyczne pierścienie mocujące - ozaczające poszczególne rozmiary masek; pozbawione lateksów oraz ftalanów; jednorazowe, sterylne, pakowane pojedyńczo; Kompatybilne z pozycją 1 i 3</t>
  </si>
  <si>
    <t>1a</t>
  </si>
  <si>
    <t>Jednorazowy basen tekturowy. Kompatybily z pozycją nr 2.</t>
  </si>
  <si>
    <t>Pokrywka do basenu tekturowego. Kompatybilna z pozycją nr 1.</t>
  </si>
  <si>
    <t>Filtr antybakteryjny - przeciwwirusowy do worka samorozprężalnego tzw. ambu; Zalecana objętośc oddechowa: 15-1200 ml z łącznikiem na reduktor/ dozownik; kompatybilny z pozycją 1 i 2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</si>
</sst>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&quot; zł&quot;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2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22"/>
      <color theme="1"/>
      <name val="Czcionka tekstu podstawowego"/>
      <family val="2"/>
      <charset val="238"/>
    </font>
    <font>
      <b/>
      <sz val="22"/>
      <color theme="1"/>
      <name val="Czcionka tekstu podstawowego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8"/>
      <color rgb="FF11111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29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/>
    <xf numFmtId="4" fontId="5" fillId="0" borderId="8" xfId="0" applyNumberFormat="1" applyFont="1" applyBorder="1"/>
    <xf numFmtId="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2" fillId="0" borderId="3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8" fillId="0" borderId="0" xfId="0" applyFont="1"/>
    <xf numFmtId="4" fontId="9" fillId="0" borderId="4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9" fontId="2" fillId="0" borderId="0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3" fillId="0" borderId="4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9" fontId="10" fillId="0" borderId="1" xfId="2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2" fontId="2" fillId="0" borderId="1" xfId="3" applyNumberFormat="1" applyFont="1" applyBorder="1" applyAlignment="1">
      <alignment horizontal="center" vertical="center"/>
    </xf>
    <xf numFmtId="9" fontId="2" fillId="0" borderId="9" xfId="3" applyNumberFormat="1" applyFont="1" applyBorder="1" applyAlignment="1">
      <alignment horizontal="center" vertical="center"/>
    </xf>
    <xf numFmtId="2" fontId="2" fillId="0" borderId="9" xfId="3" applyNumberFormat="1" applyFont="1" applyBorder="1" applyAlignment="1">
      <alignment horizontal="center" vertical="center"/>
    </xf>
    <xf numFmtId="0" fontId="0" fillId="2" borderId="0" xfId="0" applyFill="1"/>
    <xf numFmtId="4" fontId="5" fillId="2" borderId="4" xfId="0" applyNumberFormat="1" applyFont="1" applyFill="1" applyBorder="1" applyAlignment="1">
      <alignment horizontal="right" vertical="center"/>
    </xf>
    <xf numFmtId="4" fontId="5" fillId="2" borderId="5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3" fontId="5" fillId="0" borderId="1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3" fillId="0" borderId="8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9" fontId="4" fillId="0" borderId="8" xfId="2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9" fontId="2" fillId="0" borderId="16" xfId="3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6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5" borderId="0" xfId="0" applyFill="1"/>
    <xf numFmtId="0" fontId="6" fillId="2" borderId="1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24" xfId="0" applyNumberFormat="1" applyFont="1" applyBorder="1" applyAlignment="1">
      <alignment horizontal="right" vertical="center"/>
    </xf>
    <xf numFmtId="0" fontId="2" fillId="4" borderId="8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/>
    </xf>
    <xf numFmtId="0" fontId="16" fillId="6" borderId="20" xfId="0" applyFont="1" applyFill="1" applyBorder="1" applyAlignment="1">
      <alignment horizontal="center"/>
    </xf>
    <xf numFmtId="0" fontId="16" fillId="7" borderId="21" xfId="0" applyFont="1" applyFill="1" applyBorder="1" applyAlignment="1">
      <alignment horizontal="center"/>
    </xf>
    <xf numFmtId="0" fontId="16" fillId="7" borderId="22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43" fontId="16" fillId="0" borderId="30" xfId="1" applyFont="1" applyBorder="1" applyAlignment="1">
      <alignment horizontal="center"/>
    </xf>
    <xf numFmtId="43" fontId="16" fillId="0" borderId="32" xfId="1" applyFont="1" applyBorder="1" applyAlignment="1">
      <alignment horizontal="center"/>
    </xf>
    <xf numFmtId="43" fontId="16" fillId="0" borderId="8" xfId="1" applyFont="1" applyBorder="1" applyAlignment="1">
      <alignment horizontal="center"/>
    </xf>
    <xf numFmtId="43" fontId="16" fillId="0" borderId="13" xfId="1" applyFont="1" applyBorder="1" applyAlignment="1">
      <alignment horizontal="center"/>
    </xf>
    <xf numFmtId="43" fontId="16" fillId="0" borderId="7" xfId="1" applyFont="1" applyBorder="1" applyAlignment="1">
      <alignment horizontal="center"/>
    </xf>
    <xf numFmtId="43" fontId="16" fillId="0" borderId="14" xfId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1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left" vertical="center" wrapText="1"/>
    </xf>
    <xf numFmtId="0" fontId="21" fillId="0" borderId="9" xfId="0" applyFont="1" applyBorder="1" applyAlignment="1">
      <alignment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23" fillId="0" borderId="3" xfId="0" applyFont="1" applyBorder="1" applyAlignment="1">
      <alignment horizontal="left" vertical="center" wrapText="1"/>
    </xf>
    <xf numFmtId="0" fontId="22" fillId="0" borderId="7" xfId="0" applyFont="1" applyBorder="1" applyAlignment="1">
      <alignment vertical="center" wrapText="1"/>
    </xf>
    <xf numFmtId="0" fontId="22" fillId="0" borderId="8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6" xfId="0" applyNumberFormat="1" applyFont="1" applyBorder="1" applyAlignment="1">
      <alignment horizontal="left" vertical="center" wrapText="1"/>
    </xf>
    <xf numFmtId="0" fontId="21" fillId="0" borderId="8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9" fontId="4" fillId="2" borderId="8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9" fontId="4" fillId="2" borderId="7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right"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right" vertical="center"/>
    </xf>
    <xf numFmtId="1" fontId="6" fillId="2" borderId="2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 wrapText="1"/>
    </xf>
    <xf numFmtId="0" fontId="23" fillId="2" borderId="1" xfId="0" applyNumberFormat="1" applyFont="1" applyFill="1" applyBorder="1" applyAlignment="1">
      <alignment horizontal="left" vertical="center" wrapText="1"/>
    </xf>
    <xf numFmtId="0" fontId="21" fillId="0" borderId="1" xfId="0" applyNumberFormat="1" applyFont="1" applyBorder="1" applyAlignment="1">
      <alignment horizontal="left" vertical="center" wrapText="1"/>
    </xf>
    <xf numFmtId="0" fontId="23" fillId="0" borderId="6" xfId="0" applyNumberFormat="1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20" fillId="2" borderId="8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wrapText="1"/>
    </xf>
    <xf numFmtId="0" fontId="18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2" fontId="2" fillId="0" borderId="8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/>
    </xf>
    <xf numFmtId="1" fontId="4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</cellXfs>
  <cellStyles count="4">
    <cellStyle name="Dziesiętny" xfId="1" builtinId="3"/>
    <cellStyle name="Excel Built-in Normal" xfId="3"/>
    <cellStyle name="Normalny" xfId="0" builtinId="0"/>
    <cellStyle name="Procentowy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120" zoomScaleNormal="100" zoomScaleSheetLayoutView="120" workbookViewId="0">
      <selection activeCell="M27" sqref="M27"/>
    </sheetView>
  </sheetViews>
  <sheetFormatPr defaultRowHeight="14.25"/>
  <cols>
    <col min="1" max="1" width="3.5" bestFit="1" customWidth="1"/>
    <col min="2" max="2" width="27" customWidth="1"/>
    <col min="3" max="3" width="21.25" customWidth="1"/>
    <col min="4" max="4" width="11.125" customWidth="1"/>
    <col min="5" max="5" width="12.75" customWidth="1"/>
    <col min="6" max="11" width="9.125" bestFit="1" customWidth="1"/>
  </cols>
  <sheetData>
    <row r="1" spans="1:11" ht="30" customHeight="1">
      <c r="A1" s="275" t="s">
        <v>0</v>
      </c>
      <c r="B1" s="275"/>
      <c r="C1" s="275"/>
      <c r="D1" s="275"/>
      <c r="E1" s="275"/>
      <c r="F1" s="275"/>
      <c r="G1" s="275"/>
      <c r="H1" s="276"/>
      <c r="I1" s="271" t="s">
        <v>151</v>
      </c>
      <c r="J1" s="271"/>
      <c r="K1" s="271"/>
    </row>
    <row r="2" spans="1:11" ht="15" customHeight="1">
      <c r="A2" s="277" t="s">
        <v>150</v>
      </c>
      <c r="B2" s="277"/>
      <c r="C2" s="277"/>
      <c r="D2" s="277"/>
      <c r="E2" s="277"/>
      <c r="F2" s="277"/>
      <c r="G2" s="277"/>
      <c r="H2" s="278"/>
      <c r="I2" s="272"/>
      <c r="J2" s="272"/>
      <c r="K2" s="272"/>
    </row>
    <row r="3" spans="1:11" ht="15">
      <c r="A3" s="274" t="s">
        <v>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15" customHeight="1">
      <c r="A4" s="273" t="s">
        <v>62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</row>
    <row r="5" spans="1:11" ht="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</row>
    <row r="6" spans="1:11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25.5">
      <c r="A7" s="5">
        <v>1</v>
      </c>
      <c r="B7" s="207" t="s">
        <v>127</v>
      </c>
      <c r="C7" s="7"/>
      <c r="D7" s="5" t="s">
        <v>13</v>
      </c>
      <c r="E7" s="5">
        <v>100</v>
      </c>
      <c r="F7" s="8"/>
      <c r="G7" s="21"/>
      <c r="H7" s="68">
        <f t="shared" ref="H7:H9" si="0">F7+F7*G7</f>
        <v>0</v>
      </c>
      <c r="I7" s="20">
        <f t="shared" ref="I7:I29" si="1">F7*E7</f>
        <v>0</v>
      </c>
      <c r="J7" s="20">
        <f t="shared" ref="J7:J23" si="2">K7-I7</f>
        <v>0</v>
      </c>
      <c r="K7" s="20">
        <f t="shared" ref="K7:K29" si="3">H7*E7</f>
        <v>0</v>
      </c>
    </row>
    <row r="8" spans="1:11" ht="38.25">
      <c r="A8" s="5">
        <v>2</v>
      </c>
      <c r="B8" s="207" t="s">
        <v>128</v>
      </c>
      <c r="C8" s="5"/>
      <c r="D8" s="5" t="s">
        <v>14</v>
      </c>
      <c r="E8" s="5">
        <v>600</v>
      </c>
      <c r="F8" s="8"/>
      <c r="G8" s="21"/>
      <c r="H8" s="68">
        <f t="shared" si="0"/>
        <v>0</v>
      </c>
      <c r="I8" s="20">
        <f t="shared" si="1"/>
        <v>0</v>
      </c>
      <c r="J8" s="20">
        <f t="shared" si="2"/>
        <v>0</v>
      </c>
      <c r="K8" s="20">
        <f t="shared" si="3"/>
        <v>0</v>
      </c>
    </row>
    <row r="9" spans="1:11" ht="38.25">
      <c r="A9" s="22">
        <v>3</v>
      </c>
      <c r="B9" s="208" t="s">
        <v>129</v>
      </c>
      <c r="C9" s="126"/>
      <c r="D9" s="153" t="s">
        <v>14</v>
      </c>
      <c r="E9" s="22">
        <v>600</v>
      </c>
      <c r="F9" s="145"/>
      <c r="G9" s="21"/>
      <c r="H9" s="68">
        <f t="shared" si="0"/>
        <v>0</v>
      </c>
      <c r="I9" s="20">
        <f t="shared" si="1"/>
        <v>0</v>
      </c>
      <c r="J9" s="20">
        <f t="shared" si="2"/>
        <v>0</v>
      </c>
      <c r="K9" s="20">
        <f t="shared" si="3"/>
        <v>0</v>
      </c>
    </row>
    <row r="10" spans="1:11" ht="53.25" customHeight="1">
      <c r="A10" s="5">
        <v>4</v>
      </c>
      <c r="B10" s="209" t="s">
        <v>130</v>
      </c>
      <c r="C10" s="128"/>
      <c r="D10" s="22" t="s">
        <v>54</v>
      </c>
      <c r="E10" s="22">
        <v>2500</v>
      </c>
      <c r="F10" s="145"/>
      <c r="G10" s="21"/>
      <c r="H10" s="154">
        <f>F10+F10*G10</f>
        <v>0</v>
      </c>
      <c r="I10" s="20">
        <f t="shared" si="1"/>
        <v>0</v>
      </c>
      <c r="J10" s="20">
        <f t="shared" si="2"/>
        <v>0</v>
      </c>
      <c r="K10" s="20">
        <f t="shared" si="3"/>
        <v>0</v>
      </c>
    </row>
    <row r="11" spans="1:11" ht="38.25">
      <c r="A11" s="5">
        <v>5</v>
      </c>
      <c r="B11" s="210" t="s">
        <v>131</v>
      </c>
      <c r="C11" s="129"/>
      <c r="D11" s="25" t="s">
        <v>55</v>
      </c>
      <c r="E11" s="25">
        <v>3000</v>
      </c>
      <c r="F11" s="155"/>
      <c r="G11" s="21"/>
      <c r="H11" s="154">
        <f>F11+F11*G11</f>
        <v>0</v>
      </c>
      <c r="I11" s="20">
        <f t="shared" si="1"/>
        <v>0</v>
      </c>
      <c r="J11" s="20">
        <f t="shared" si="2"/>
        <v>0</v>
      </c>
      <c r="K11" s="20">
        <f t="shared" si="3"/>
        <v>0</v>
      </c>
    </row>
    <row r="12" spans="1:11" ht="25.5">
      <c r="A12" s="22">
        <v>6</v>
      </c>
      <c r="B12" s="211" t="s">
        <v>77</v>
      </c>
      <c r="C12" s="7"/>
      <c r="D12" s="5" t="s">
        <v>19</v>
      </c>
      <c r="E12" s="5">
        <v>2000</v>
      </c>
      <c r="F12" s="8"/>
      <c r="G12" s="21"/>
      <c r="H12" s="154">
        <f t="shared" ref="H12:H23" si="4">F12+F12*G12</f>
        <v>0</v>
      </c>
      <c r="I12" s="20">
        <f t="shared" si="1"/>
        <v>0</v>
      </c>
      <c r="J12" s="20">
        <f t="shared" si="2"/>
        <v>0</v>
      </c>
      <c r="K12" s="20">
        <f t="shared" si="3"/>
        <v>0</v>
      </c>
    </row>
    <row r="13" spans="1:11" ht="25.5">
      <c r="A13" s="5">
        <v>7</v>
      </c>
      <c r="B13" s="211" t="s">
        <v>76</v>
      </c>
      <c r="C13" s="7"/>
      <c r="D13" s="5" t="s">
        <v>19</v>
      </c>
      <c r="E13" s="5">
        <v>1200</v>
      </c>
      <c r="F13" s="8"/>
      <c r="G13" s="21"/>
      <c r="H13" s="154">
        <f t="shared" si="4"/>
        <v>0</v>
      </c>
      <c r="I13" s="20">
        <f t="shared" si="1"/>
        <v>0</v>
      </c>
      <c r="J13" s="20">
        <f t="shared" si="2"/>
        <v>0</v>
      </c>
      <c r="K13" s="20">
        <f t="shared" si="3"/>
        <v>0</v>
      </c>
    </row>
    <row r="14" spans="1:11" ht="127.5">
      <c r="A14" s="193">
        <v>8</v>
      </c>
      <c r="B14" s="212" t="s">
        <v>145</v>
      </c>
      <c r="C14" s="74"/>
      <c r="D14" s="193" t="s">
        <v>20</v>
      </c>
      <c r="E14" s="193">
        <v>30</v>
      </c>
      <c r="F14" s="16"/>
      <c r="G14" s="194"/>
      <c r="H14" s="195">
        <f t="shared" si="4"/>
        <v>0</v>
      </c>
      <c r="I14" s="196">
        <f>F14*E14</f>
        <v>0</v>
      </c>
      <c r="J14" s="196">
        <f t="shared" si="2"/>
        <v>0</v>
      </c>
      <c r="K14" s="196">
        <f t="shared" si="3"/>
        <v>0</v>
      </c>
    </row>
    <row r="15" spans="1:11" ht="114.75">
      <c r="A15" s="197">
        <v>9</v>
      </c>
      <c r="B15" s="212" t="s">
        <v>146</v>
      </c>
      <c r="C15" s="74"/>
      <c r="D15" s="193" t="s">
        <v>19</v>
      </c>
      <c r="E15" s="193">
        <v>30</v>
      </c>
      <c r="F15" s="16"/>
      <c r="G15" s="194"/>
      <c r="H15" s="195">
        <f t="shared" si="4"/>
        <v>0</v>
      </c>
      <c r="I15" s="196">
        <f t="shared" si="1"/>
        <v>0</v>
      </c>
      <c r="J15" s="196">
        <f>K15-I15</f>
        <v>0</v>
      </c>
      <c r="K15" s="196">
        <f t="shared" si="3"/>
        <v>0</v>
      </c>
    </row>
    <row r="16" spans="1:11" ht="76.5">
      <c r="A16" s="5">
        <v>10</v>
      </c>
      <c r="B16" s="212" t="s">
        <v>94</v>
      </c>
      <c r="C16" s="7"/>
      <c r="D16" s="5" t="s">
        <v>19</v>
      </c>
      <c r="E16" s="5">
        <v>90</v>
      </c>
      <c r="F16" s="8"/>
      <c r="G16" s="21"/>
      <c r="H16" s="154">
        <f t="shared" si="4"/>
        <v>0</v>
      </c>
      <c r="I16" s="20">
        <f>F16*E16</f>
        <v>0</v>
      </c>
      <c r="J16" s="20">
        <f t="shared" si="2"/>
        <v>0</v>
      </c>
      <c r="K16" s="20">
        <f t="shared" si="3"/>
        <v>0</v>
      </c>
    </row>
    <row r="17" spans="1:11" ht="76.5">
      <c r="A17" s="5">
        <v>11</v>
      </c>
      <c r="B17" s="212" t="s">
        <v>95</v>
      </c>
      <c r="C17" s="7"/>
      <c r="D17" s="5" t="s">
        <v>19</v>
      </c>
      <c r="E17" s="5">
        <v>60</v>
      </c>
      <c r="F17" s="8"/>
      <c r="G17" s="21"/>
      <c r="H17" s="154">
        <f t="shared" si="4"/>
        <v>0</v>
      </c>
      <c r="I17" s="20">
        <f t="shared" si="1"/>
        <v>0</v>
      </c>
      <c r="J17" s="20">
        <f t="shared" si="2"/>
        <v>0</v>
      </c>
      <c r="K17" s="20">
        <f t="shared" si="3"/>
        <v>0</v>
      </c>
    </row>
    <row r="18" spans="1:11" ht="76.5">
      <c r="A18" s="22">
        <v>12</v>
      </c>
      <c r="B18" s="212" t="s">
        <v>96</v>
      </c>
      <c r="C18" s="7"/>
      <c r="D18" s="5" t="s">
        <v>63</v>
      </c>
      <c r="E18" s="5">
        <v>3</v>
      </c>
      <c r="F18" s="8"/>
      <c r="G18" s="21"/>
      <c r="H18" s="68">
        <f>F18*1.08</f>
        <v>0</v>
      </c>
      <c r="I18" s="20">
        <f>F18*E18</f>
        <v>0</v>
      </c>
      <c r="J18" s="20">
        <f>F18*G18*E18</f>
        <v>0</v>
      </c>
      <c r="K18" s="20">
        <f>H18*E18</f>
        <v>0</v>
      </c>
    </row>
    <row r="19" spans="1:11" ht="63.75">
      <c r="A19" s="22">
        <v>15</v>
      </c>
      <c r="B19" s="213" t="s">
        <v>64</v>
      </c>
      <c r="C19" s="3"/>
      <c r="D19" s="5" t="s">
        <v>35</v>
      </c>
      <c r="E19" s="5">
        <v>3</v>
      </c>
      <c r="F19" s="68"/>
      <c r="G19" s="21"/>
      <c r="H19" s="68">
        <f t="shared" ref="H19:H21" si="5">F19*1.08</f>
        <v>0</v>
      </c>
      <c r="I19" s="20">
        <f t="shared" ref="I19:I21" si="6">F19*E19</f>
        <v>0</v>
      </c>
      <c r="J19" s="20">
        <f t="shared" ref="J19:J21" si="7">F19*G19*E19</f>
        <v>0</v>
      </c>
      <c r="K19" s="20">
        <f t="shared" ref="K19:K21" si="8">H19*E19</f>
        <v>0</v>
      </c>
    </row>
    <row r="20" spans="1:11" ht="25.5">
      <c r="A20" s="5">
        <v>16</v>
      </c>
      <c r="B20" s="212" t="s">
        <v>97</v>
      </c>
      <c r="C20" s="7"/>
      <c r="D20" s="5" t="s">
        <v>13</v>
      </c>
      <c r="E20" s="5">
        <v>550</v>
      </c>
      <c r="F20" s="8"/>
      <c r="G20" s="21"/>
      <c r="H20" s="68">
        <f t="shared" si="5"/>
        <v>0</v>
      </c>
      <c r="I20" s="20">
        <f t="shared" si="6"/>
        <v>0</v>
      </c>
      <c r="J20" s="20">
        <f t="shared" si="7"/>
        <v>0</v>
      </c>
      <c r="K20" s="20">
        <f t="shared" si="8"/>
        <v>0</v>
      </c>
    </row>
    <row r="21" spans="1:11" ht="25.5">
      <c r="A21" s="5">
        <v>17</v>
      </c>
      <c r="B21" s="212" t="s">
        <v>98</v>
      </c>
      <c r="C21" s="7"/>
      <c r="D21" s="5" t="s">
        <v>13</v>
      </c>
      <c r="E21" s="5">
        <v>400</v>
      </c>
      <c r="F21" s="8"/>
      <c r="G21" s="21"/>
      <c r="H21" s="68">
        <f t="shared" si="5"/>
        <v>0</v>
      </c>
      <c r="I21" s="20">
        <f t="shared" si="6"/>
        <v>0</v>
      </c>
      <c r="J21" s="20">
        <f t="shared" si="7"/>
        <v>0</v>
      </c>
      <c r="K21" s="20">
        <f t="shared" si="8"/>
        <v>0</v>
      </c>
    </row>
    <row r="22" spans="1:11" ht="76.5">
      <c r="A22" s="22">
        <v>18</v>
      </c>
      <c r="B22" s="212" t="s">
        <v>99</v>
      </c>
      <c r="C22" s="7"/>
      <c r="D22" s="5" t="s">
        <v>19</v>
      </c>
      <c r="E22" s="5">
        <v>300</v>
      </c>
      <c r="F22" s="16"/>
      <c r="G22" s="21"/>
      <c r="H22" s="154">
        <f t="shared" si="4"/>
        <v>0</v>
      </c>
      <c r="I22" s="20">
        <f t="shared" si="1"/>
        <v>0</v>
      </c>
      <c r="J22" s="20">
        <f t="shared" si="2"/>
        <v>0</v>
      </c>
      <c r="K22" s="20">
        <f t="shared" si="3"/>
        <v>0</v>
      </c>
    </row>
    <row r="23" spans="1:11" ht="15">
      <c r="A23" s="5">
        <v>19</v>
      </c>
      <c r="B23" s="212" t="s">
        <v>100</v>
      </c>
      <c r="C23" s="7"/>
      <c r="D23" s="5" t="s">
        <v>13</v>
      </c>
      <c r="E23" s="5">
        <v>200</v>
      </c>
      <c r="F23" s="8"/>
      <c r="G23" s="21"/>
      <c r="H23" s="154">
        <f t="shared" si="4"/>
        <v>0</v>
      </c>
      <c r="I23" s="20">
        <f t="shared" si="1"/>
        <v>0</v>
      </c>
      <c r="J23" s="20">
        <f t="shared" si="2"/>
        <v>0</v>
      </c>
      <c r="K23" s="20">
        <f t="shared" si="3"/>
        <v>0</v>
      </c>
    </row>
    <row r="24" spans="1:11" ht="25.5">
      <c r="A24" s="5">
        <v>20</v>
      </c>
      <c r="B24" s="212" t="s">
        <v>101</v>
      </c>
      <c r="C24" s="7"/>
      <c r="D24" s="5" t="s">
        <v>13</v>
      </c>
      <c r="E24" s="5">
        <v>30</v>
      </c>
      <c r="F24" s="8"/>
      <c r="G24" s="21"/>
      <c r="H24" s="68">
        <f t="shared" ref="H24:H29" si="9">F24*1.08</f>
        <v>0</v>
      </c>
      <c r="I24" s="20">
        <f t="shared" si="1"/>
        <v>0</v>
      </c>
      <c r="J24" s="20">
        <f t="shared" ref="J24:J29" si="10">F24*G24*E24</f>
        <v>0</v>
      </c>
      <c r="K24" s="20">
        <f t="shared" si="3"/>
        <v>0</v>
      </c>
    </row>
    <row r="25" spans="1:11" ht="25.5">
      <c r="A25" s="22">
        <v>21</v>
      </c>
      <c r="B25" s="212" t="s">
        <v>102</v>
      </c>
      <c r="C25" s="7"/>
      <c r="D25" s="5" t="s">
        <v>13</v>
      </c>
      <c r="E25" s="5">
        <v>30</v>
      </c>
      <c r="F25" s="8"/>
      <c r="G25" s="21"/>
      <c r="H25" s="68">
        <f t="shared" si="9"/>
        <v>0</v>
      </c>
      <c r="I25" s="20">
        <f t="shared" si="1"/>
        <v>0</v>
      </c>
      <c r="J25" s="20">
        <f t="shared" si="10"/>
        <v>0</v>
      </c>
      <c r="K25" s="20">
        <f t="shared" si="3"/>
        <v>0</v>
      </c>
    </row>
    <row r="26" spans="1:11" ht="89.25">
      <c r="A26" s="5">
        <v>22</v>
      </c>
      <c r="B26" s="212" t="s">
        <v>103</v>
      </c>
      <c r="C26" s="7"/>
      <c r="D26" s="5" t="s">
        <v>19</v>
      </c>
      <c r="E26" s="5">
        <v>60</v>
      </c>
      <c r="F26" s="8"/>
      <c r="G26" s="21"/>
      <c r="H26" s="68">
        <f t="shared" si="9"/>
        <v>0</v>
      </c>
      <c r="I26" s="20">
        <f t="shared" si="1"/>
        <v>0</v>
      </c>
      <c r="J26" s="20">
        <f t="shared" si="10"/>
        <v>0</v>
      </c>
      <c r="K26" s="20">
        <f t="shared" si="3"/>
        <v>0</v>
      </c>
    </row>
    <row r="27" spans="1:11" ht="102">
      <c r="A27" s="22">
        <v>23</v>
      </c>
      <c r="B27" s="214" t="s">
        <v>153</v>
      </c>
      <c r="C27" s="7"/>
      <c r="D27" s="5" t="s">
        <v>141</v>
      </c>
      <c r="E27" s="5">
        <v>15</v>
      </c>
      <c r="F27" s="8"/>
      <c r="G27" s="21"/>
      <c r="H27" s="68">
        <f t="shared" si="9"/>
        <v>0</v>
      </c>
      <c r="I27" s="20">
        <f t="shared" si="1"/>
        <v>0</v>
      </c>
      <c r="J27" s="20">
        <f t="shared" si="10"/>
        <v>0</v>
      </c>
      <c r="K27" s="20">
        <f t="shared" si="3"/>
        <v>0</v>
      </c>
    </row>
    <row r="28" spans="1:11" ht="153">
      <c r="A28" s="22">
        <v>24</v>
      </c>
      <c r="B28" s="214" t="s">
        <v>152</v>
      </c>
      <c r="C28" s="19"/>
      <c r="D28" s="5" t="s">
        <v>35</v>
      </c>
      <c r="E28" s="67">
        <v>15</v>
      </c>
      <c r="F28" s="20"/>
      <c r="G28" s="21"/>
      <c r="H28" s="68">
        <f t="shared" si="9"/>
        <v>0</v>
      </c>
      <c r="I28" s="20">
        <f t="shared" si="1"/>
        <v>0</v>
      </c>
      <c r="J28" s="20">
        <f t="shared" si="10"/>
        <v>0</v>
      </c>
      <c r="K28" s="20">
        <f t="shared" si="3"/>
        <v>0</v>
      </c>
    </row>
    <row r="29" spans="1:11" ht="25.5">
      <c r="A29" s="25">
        <v>25</v>
      </c>
      <c r="B29" s="215" t="s">
        <v>119</v>
      </c>
      <c r="C29" s="152"/>
      <c r="D29" s="5" t="s">
        <v>65</v>
      </c>
      <c r="E29" s="5">
        <v>170</v>
      </c>
      <c r="F29" s="8"/>
      <c r="G29" s="21"/>
      <c r="H29" s="68">
        <f t="shared" si="9"/>
        <v>0</v>
      </c>
      <c r="I29" s="20">
        <f t="shared" si="1"/>
        <v>0</v>
      </c>
      <c r="J29" s="20">
        <f t="shared" si="10"/>
        <v>0</v>
      </c>
      <c r="K29" s="20">
        <f t="shared" si="3"/>
        <v>0</v>
      </c>
    </row>
    <row r="30" spans="1:11">
      <c r="H30" s="13" t="s">
        <v>15</v>
      </c>
      <c r="I30" s="14">
        <f>SUM(I7:I29)</f>
        <v>0</v>
      </c>
      <c r="J30" s="14">
        <f>SUM(J7:J29)</f>
        <v>0</v>
      </c>
      <c r="K30" s="14">
        <f>SUM(K7:K29)</f>
        <v>0</v>
      </c>
    </row>
    <row r="32" spans="1:11" ht="30.75" customHeight="1">
      <c r="A32" s="270" t="s">
        <v>16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</row>
    <row r="33" spans="1:11" ht="39.75" customHeight="1">
      <c r="A33" s="270" t="s">
        <v>17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</row>
  </sheetData>
  <mergeCells count="7">
    <mergeCell ref="A33:K33"/>
    <mergeCell ref="A32:K32"/>
    <mergeCell ref="I1:K2"/>
    <mergeCell ref="A4:K4"/>
    <mergeCell ref="A3:K3"/>
    <mergeCell ref="A1:H1"/>
    <mergeCell ref="A2:H2"/>
  </mergeCells>
  <pageMargins left="0.7" right="0.7" top="0.75" bottom="0.75" header="0.3" footer="0.3"/>
  <pageSetup paperSize="9" scale="48" orientation="landscape" r:id="rId1"/>
  <rowBreaks count="1" manualBreakCount="1">
    <brk id="1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topLeftCell="A2" zoomScale="80" zoomScaleNormal="80" zoomScaleSheetLayoutView="80" workbookViewId="0">
      <selection activeCell="F7" sqref="F7:G11"/>
    </sheetView>
  </sheetViews>
  <sheetFormatPr defaultRowHeight="14.25"/>
  <cols>
    <col min="2" max="2" width="37.75" customWidth="1"/>
  </cols>
  <sheetData>
    <row r="1" spans="1:11" ht="39.75" customHeight="1">
      <c r="A1" s="275" t="s">
        <v>0</v>
      </c>
      <c r="B1" s="275"/>
      <c r="C1" s="275"/>
      <c r="D1" s="1"/>
      <c r="E1" s="1"/>
      <c r="F1" s="1"/>
      <c r="G1" s="1"/>
      <c r="H1" s="2"/>
      <c r="I1" s="271" t="s">
        <v>151</v>
      </c>
      <c r="J1" s="271"/>
      <c r="K1" s="271"/>
    </row>
    <row r="2" spans="1:11" ht="15" customHeight="1">
      <c r="A2" s="282" t="s">
        <v>150</v>
      </c>
      <c r="B2" s="282"/>
      <c r="C2" s="282"/>
      <c r="D2" s="282"/>
      <c r="E2" s="282"/>
      <c r="F2" s="282"/>
      <c r="G2" s="282"/>
      <c r="H2" s="283"/>
      <c r="I2" s="272"/>
      <c r="J2" s="272"/>
      <c r="K2" s="272"/>
    </row>
    <row r="3" spans="1:11" ht="15" customHeight="1">
      <c r="A3" s="274" t="s">
        <v>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15" customHeight="1">
      <c r="A4" s="273" t="s">
        <v>73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</row>
    <row r="5" spans="1:11" ht="180">
      <c r="A5" s="4" t="s">
        <v>2</v>
      </c>
      <c r="B5" s="180" t="s">
        <v>3</v>
      </c>
      <c r="C5" s="181" t="s">
        <v>4</v>
      </c>
      <c r="D5" s="181" t="s">
        <v>5</v>
      </c>
      <c r="E5" s="115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</row>
    <row r="6" spans="1:11" ht="15">
      <c r="A6" s="3">
        <v>1</v>
      </c>
      <c r="B6" s="3">
        <v>2</v>
      </c>
      <c r="C6" s="4">
        <v>3</v>
      </c>
      <c r="D6" s="4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75">
      <c r="A7" s="123">
        <v>1</v>
      </c>
      <c r="B7" s="113" t="s">
        <v>162</v>
      </c>
      <c r="C7" s="7"/>
      <c r="D7" s="5" t="s">
        <v>13</v>
      </c>
      <c r="E7" s="5">
        <v>50</v>
      </c>
      <c r="F7" s="8"/>
      <c r="G7" s="21"/>
      <c r="H7" s="10">
        <f t="shared" ref="H7:H11" si="0">F7*1.08</f>
        <v>0</v>
      </c>
      <c r="I7" s="30">
        <f t="shared" ref="I7:I11" si="1">E7*F7</f>
        <v>0</v>
      </c>
      <c r="J7" s="30">
        <f t="shared" ref="J7:J11" si="2">I7*G7</f>
        <v>0</v>
      </c>
      <c r="K7" s="30">
        <f t="shared" ref="K7:K11" si="3">H7*E7</f>
        <v>0</v>
      </c>
    </row>
    <row r="8" spans="1:11" ht="105">
      <c r="A8" s="249">
        <v>2</v>
      </c>
      <c r="B8" s="198" t="s">
        <v>163</v>
      </c>
      <c r="C8" s="128"/>
      <c r="D8" s="22" t="s">
        <v>13</v>
      </c>
      <c r="E8" s="250">
        <v>60</v>
      </c>
      <c r="F8" s="251"/>
      <c r="G8" s="252"/>
      <c r="H8" s="127">
        <f t="shared" si="0"/>
        <v>0</v>
      </c>
      <c r="I8" s="253">
        <f t="shared" si="1"/>
        <v>0</v>
      </c>
      <c r="J8" s="253">
        <f t="shared" si="2"/>
        <v>0</v>
      </c>
      <c r="K8" s="253">
        <f t="shared" si="3"/>
        <v>0</v>
      </c>
    </row>
    <row r="9" spans="1:11" ht="310.5" customHeight="1">
      <c r="A9" s="133">
        <v>3</v>
      </c>
      <c r="B9" s="254" t="s">
        <v>166</v>
      </c>
      <c r="C9" s="129"/>
      <c r="D9" s="186" t="s">
        <v>19</v>
      </c>
      <c r="E9" s="255">
        <v>20</v>
      </c>
      <c r="F9" s="8"/>
      <c r="G9" s="21"/>
      <c r="H9" s="10">
        <f t="shared" si="0"/>
        <v>0</v>
      </c>
      <c r="I9" s="30">
        <f t="shared" si="1"/>
        <v>0</v>
      </c>
      <c r="J9" s="30">
        <f t="shared" si="2"/>
        <v>0</v>
      </c>
      <c r="K9" s="30">
        <f t="shared" si="3"/>
        <v>0</v>
      </c>
    </row>
    <row r="10" spans="1:11" ht="52.5" customHeight="1">
      <c r="A10" s="133">
        <v>4</v>
      </c>
      <c r="B10" s="254" t="s">
        <v>164</v>
      </c>
      <c r="C10" s="129"/>
      <c r="D10" s="186" t="s">
        <v>19</v>
      </c>
      <c r="E10" s="255">
        <v>20</v>
      </c>
      <c r="F10" s="251"/>
      <c r="G10" s="252"/>
      <c r="H10" s="127">
        <f t="shared" si="0"/>
        <v>0</v>
      </c>
      <c r="I10" s="253">
        <f t="shared" si="1"/>
        <v>0</v>
      </c>
      <c r="J10" s="253">
        <f t="shared" si="2"/>
        <v>0</v>
      </c>
      <c r="K10" s="253">
        <f t="shared" si="3"/>
        <v>0</v>
      </c>
    </row>
    <row r="11" spans="1:11" ht="60">
      <c r="A11" s="133">
        <v>5</v>
      </c>
      <c r="B11" s="254" t="s">
        <v>165</v>
      </c>
      <c r="C11" s="129"/>
      <c r="D11" s="186" t="s">
        <v>19</v>
      </c>
      <c r="E11" s="255">
        <v>50</v>
      </c>
      <c r="F11" s="8"/>
      <c r="G11" s="21"/>
      <c r="H11" s="10">
        <f t="shared" si="0"/>
        <v>0</v>
      </c>
      <c r="I11" s="30">
        <f t="shared" si="1"/>
        <v>0</v>
      </c>
      <c r="J11" s="30">
        <f t="shared" si="2"/>
        <v>0</v>
      </c>
      <c r="K11" s="30">
        <f t="shared" si="3"/>
        <v>0</v>
      </c>
    </row>
    <row r="12" spans="1:11" ht="15">
      <c r="A12" s="2"/>
      <c r="B12" s="2"/>
      <c r="C12" s="2"/>
      <c r="D12" s="1"/>
      <c r="E12" s="1"/>
      <c r="F12" s="1"/>
      <c r="G12" s="1"/>
      <c r="H12" s="13" t="s">
        <v>15</v>
      </c>
      <c r="I12" s="14">
        <f>SUM(I7:I11)</f>
        <v>0</v>
      </c>
      <c r="J12" s="14">
        <f t="shared" ref="J12:K12" si="4">SUM(J7:J11)</f>
        <v>0</v>
      </c>
      <c r="K12" s="14">
        <f t="shared" si="4"/>
        <v>0</v>
      </c>
    </row>
    <row r="13" spans="1:11" ht="15">
      <c r="A13" s="270"/>
      <c r="B13" s="270"/>
      <c r="C13" s="270"/>
      <c r="D13" s="270"/>
      <c r="E13" s="270"/>
      <c r="F13" s="270"/>
      <c r="G13" s="270"/>
      <c r="H13" s="270"/>
      <c r="I13" s="270"/>
      <c r="J13" s="270"/>
      <c r="K13" s="270"/>
    </row>
    <row r="14" spans="1:11" ht="42" customHeight="1">
      <c r="A14" s="281" t="s">
        <v>16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</row>
    <row r="15" spans="1:11" ht="39.75" customHeight="1">
      <c r="A15" s="284" t="s">
        <v>17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</row>
  </sheetData>
  <mergeCells count="8">
    <mergeCell ref="A15:K15"/>
    <mergeCell ref="A1:C1"/>
    <mergeCell ref="A13:K13"/>
    <mergeCell ref="A14:K14"/>
    <mergeCell ref="I1:K2"/>
    <mergeCell ref="A3:K3"/>
    <mergeCell ref="A4:K4"/>
    <mergeCell ref="A2:H2"/>
  </mergeCells>
  <pageMargins left="0.7" right="0.7" top="0.75" bottom="0.75" header="0.3" footer="0.3"/>
  <pageSetup paperSize="9" scale="5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topLeftCell="A4" zoomScaleNormal="100" zoomScaleSheetLayoutView="100" workbookViewId="0">
      <selection activeCell="B7" sqref="B7"/>
    </sheetView>
  </sheetViews>
  <sheetFormatPr defaultRowHeight="14.25"/>
  <cols>
    <col min="2" max="2" width="29.5" customWidth="1"/>
    <col min="3" max="3" width="27.625" customWidth="1"/>
    <col min="4" max="4" width="13.125" customWidth="1"/>
    <col min="5" max="5" width="15.625" customWidth="1"/>
  </cols>
  <sheetData>
    <row r="1" spans="1:12" ht="33" customHeight="1">
      <c r="A1" s="275" t="s">
        <v>0</v>
      </c>
      <c r="B1" s="275"/>
      <c r="C1" s="275"/>
      <c r="D1" s="275"/>
      <c r="E1" s="275"/>
      <c r="F1" s="275"/>
      <c r="G1" s="275"/>
      <c r="H1" s="276"/>
      <c r="I1" s="271" t="s">
        <v>151</v>
      </c>
      <c r="J1" s="271"/>
      <c r="K1" s="271"/>
    </row>
    <row r="2" spans="1:12" ht="15" customHeight="1">
      <c r="A2" s="277" t="s">
        <v>150</v>
      </c>
      <c r="B2" s="277"/>
      <c r="C2" s="277"/>
      <c r="D2" s="277"/>
      <c r="E2" s="277"/>
      <c r="F2" s="277"/>
      <c r="G2" s="277"/>
      <c r="H2" s="278"/>
      <c r="I2" s="272"/>
      <c r="J2" s="272"/>
      <c r="K2" s="272"/>
    </row>
    <row r="3" spans="1:12" ht="15">
      <c r="A3" s="274" t="s">
        <v>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2" ht="15" customHeight="1">
      <c r="A4" s="273" t="s">
        <v>74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</row>
    <row r="5" spans="1:12" ht="60">
      <c r="A5" s="4" t="s">
        <v>2</v>
      </c>
      <c r="B5" s="180" t="s">
        <v>3</v>
      </c>
      <c r="C5" s="181" t="s">
        <v>4</v>
      </c>
      <c r="D5" s="181" t="s">
        <v>5</v>
      </c>
      <c r="E5" s="115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</row>
    <row r="6" spans="1:12" ht="15">
      <c r="A6" s="3">
        <v>1</v>
      </c>
      <c r="B6" s="3">
        <v>2</v>
      </c>
      <c r="C6" s="4">
        <v>3</v>
      </c>
      <c r="D6" s="4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2" ht="199.5" customHeight="1">
      <c r="A7" s="256">
        <v>1</v>
      </c>
      <c r="B7" s="257" t="s">
        <v>167</v>
      </c>
      <c r="C7" s="258"/>
      <c r="D7" s="165" t="s">
        <v>19</v>
      </c>
      <c r="E7" s="259">
        <v>20</v>
      </c>
      <c r="F7" s="127"/>
      <c r="G7" s="260"/>
      <c r="H7" s="127">
        <f>F7+F7*G7</f>
        <v>0</v>
      </c>
      <c r="I7" s="253">
        <f>E7*F7</f>
        <v>0</v>
      </c>
      <c r="J7" s="253">
        <f>K7-I7</f>
        <v>0</v>
      </c>
      <c r="K7" s="253">
        <f>E7*H7</f>
        <v>0</v>
      </c>
      <c r="L7" s="2"/>
    </row>
    <row r="8" spans="1:12" ht="255">
      <c r="A8" s="133">
        <v>2</v>
      </c>
      <c r="B8" s="130" t="s">
        <v>169</v>
      </c>
      <c r="C8" s="134"/>
      <c r="D8" s="165" t="s">
        <v>19</v>
      </c>
      <c r="E8" s="135">
        <v>100</v>
      </c>
      <c r="F8" s="136"/>
      <c r="G8" s="260"/>
      <c r="H8" s="127">
        <f t="shared" ref="H8:H9" si="0">F8+F8*G8</f>
        <v>0</v>
      </c>
      <c r="I8" s="253">
        <f t="shared" ref="I8:I10" si="1">E8*F8</f>
        <v>0</v>
      </c>
      <c r="J8" s="253">
        <f t="shared" ref="J8:J10" si="2">K8-I8</f>
        <v>0</v>
      </c>
      <c r="K8" s="253">
        <f>E8*H8</f>
        <v>0</v>
      </c>
      <c r="L8" s="2"/>
    </row>
    <row r="9" spans="1:12" ht="105">
      <c r="A9" s="262">
        <v>3</v>
      </c>
      <c r="B9" s="257" t="s">
        <v>173</v>
      </c>
      <c r="C9" s="263"/>
      <c r="D9" s="165" t="s">
        <v>19</v>
      </c>
      <c r="E9" s="264">
        <v>100</v>
      </c>
      <c r="F9" s="174"/>
      <c r="G9" s="260"/>
      <c r="H9" s="127">
        <f t="shared" si="0"/>
        <v>0</v>
      </c>
      <c r="I9" s="253">
        <f t="shared" si="1"/>
        <v>0</v>
      </c>
      <c r="J9" s="253">
        <f t="shared" si="2"/>
        <v>0</v>
      </c>
      <c r="K9" s="253">
        <f>E9*H9</f>
        <v>0</v>
      </c>
      <c r="L9" s="2"/>
    </row>
    <row r="10" spans="1:12" ht="75">
      <c r="A10" s="133">
        <v>4</v>
      </c>
      <c r="B10" s="265" t="s">
        <v>168</v>
      </c>
      <c r="C10" s="266"/>
      <c r="D10" s="37" t="s">
        <v>19</v>
      </c>
      <c r="E10" s="186">
        <v>70</v>
      </c>
      <c r="F10" s="155"/>
      <c r="G10" s="261"/>
      <c r="H10" s="267">
        <f>F10+F10*G10</f>
        <v>0</v>
      </c>
      <c r="I10" s="253">
        <f t="shared" si="1"/>
        <v>0</v>
      </c>
      <c r="J10" s="253">
        <f t="shared" si="2"/>
        <v>0</v>
      </c>
      <c r="K10" s="253">
        <f>E10*H10</f>
        <v>0</v>
      </c>
      <c r="L10" s="131"/>
    </row>
    <row r="11" spans="1:12" ht="15">
      <c r="A11" s="2"/>
      <c r="B11" s="2"/>
      <c r="C11" s="2"/>
      <c r="D11" s="1"/>
      <c r="E11" s="1"/>
      <c r="F11" s="1"/>
      <c r="G11" s="1"/>
      <c r="H11" s="268" t="s">
        <v>15</v>
      </c>
      <c r="I11" s="232">
        <f>SUM(I7:I10)</f>
        <v>0</v>
      </c>
      <c r="J11" s="232">
        <f t="shared" ref="J11:K11" si="3">SUM(J7:J10)</f>
        <v>0</v>
      </c>
      <c r="K11" s="232">
        <f t="shared" si="3"/>
        <v>0</v>
      </c>
    </row>
    <row r="12" spans="1:12" ht="32.25" customHeight="1">
      <c r="A12" s="281" t="s">
        <v>16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</row>
    <row r="13" spans="1:12" ht="34.5" customHeight="1">
      <c r="A13" s="284" t="s">
        <v>17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</row>
  </sheetData>
  <mergeCells count="7">
    <mergeCell ref="A12:K12"/>
    <mergeCell ref="A13:K13"/>
    <mergeCell ref="I1:K2"/>
    <mergeCell ref="A3:K3"/>
    <mergeCell ref="A4:K4"/>
    <mergeCell ref="A2:H2"/>
    <mergeCell ref="A1:H1"/>
  </mergeCells>
  <pageMargins left="0.7" right="0.7" top="0.75" bottom="0.75" header="0.3" footer="0.3"/>
  <pageSetup paperSize="9" scale="5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="90" zoomScaleNormal="80" zoomScaleSheetLayoutView="90" workbookViewId="0">
      <selection activeCell="B7" sqref="B7"/>
    </sheetView>
  </sheetViews>
  <sheetFormatPr defaultRowHeight="14.25"/>
  <cols>
    <col min="2" max="2" width="63.75" customWidth="1"/>
    <col min="3" max="3" width="20.75" customWidth="1"/>
  </cols>
  <sheetData>
    <row r="1" spans="1:11" ht="27" customHeight="1">
      <c r="A1" s="275" t="s">
        <v>0</v>
      </c>
      <c r="B1" s="275"/>
      <c r="C1" s="2"/>
      <c r="D1" s="2"/>
      <c r="E1" s="2"/>
      <c r="F1" s="132"/>
      <c r="G1" s="132"/>
      <c r="H1" s="2"/>
      <c r="I1" s="271" t="s">
        <v>151</v>
      </c>
      <c r="J1" s="271"/>
      <c r="K1" s="271"/>
    </row>
    <row r="2" spans="1:11" ht="15">
      <c r="A2" s="277" t="s">
        <v>150</v>
      </c>
      <c r="B2" s="277"/>
      <c r="C2" s="277"/>
      <c r="D2" s="277"/>
      <c r="E2" s="277"/>
      <c r="F2" s="277"/>
      <c r="G2" s="277"/>
      <c r="H2" s="278"/>
      <c r="I2" s="271"/>
      <c r="J2" s="271"/>
      <c r="K2" s="271"/>
    </row>
    <row r="3" spans="1:11" ht="15">
      <c r="A3" s="274" t="s">
        <v>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15" customHeight="1">
      <c r="A4" s="290" t="s">
        <v>56</v>
      </c>
      <c r="B4" s="291"/>
      <c r="C4" s="291"/>
      <c r="D4" s="291"/>
      <c r="E4" s="291"/>
      <c r="F4" s="291"/>
      <c r="G4" s="291"/>
      <c r="H4" s="291"/>
      <c r="I4" s="291"/>
      <c r="J4" s="291"/>
      <c r="K4" s="292"/>
    </row>
    <row r="5" spans="1:11" ht="105">
      <c r="A5" s="34" t="s">
        <v>2</v>
      </c>
      <c r="B5" s="34" t="s">
        <v>3</v>
      </c>
      <c r="C5" s="34" t="s">
        <v>4</v>
      </c>
      <c r="D5" s="34" t="s">
        <v>5</v>
      </c>
      <c r="E5" s="34" t="s">
        <v>6</v>
      </c>
      <c r="F5" s="34" t="s">
        <v>7</v>
      </c>
      <c r="G5" s="34" t="s">
        <v>8</v>
      </c>
      <c r="H5" s="34" t="s">
        <v>9</v>
      </c>
      <c r="I5" s="34" t="s">
        <v>10</v>
      </c>
      <c r="J5" s="34" t="s">
        <v>11</v>
      </c>
      <c r="K5" s="34" t="s">
        <v>12</v>
      </c>
    </row>
    <row r="6" spans="1:11" ht="15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</row>
    <row r="7" spans="1:11" ht="165">
      <c r="A7" s="133">
        <v>2</v>
      </c>
      <c r="B7" s="179" t="s">
        <v>133</v>
      </c>
      <c r="C7" s="134"/>
      <c r="D7" s="37" t="s">
        <v>126</v>
      </c>
      <c r="E7" s="135">
        <v>200</v>
      </c>
      <c r="F7" s="136"/>
      <c r="G7" s="137"/>
      <c r="H7" s="136">
        <f t="shared" ref="H7:H8" si="0">F7+F7*G7</f>
        <v>0</v>
      </c>
      <c r="I7" s="138">
        <f>E7*F7</f>
        <v>0</v>
      </c>
      <c r="J7" s="138">
        <f t="shared" ref="J7:J8" si="1">K7-I7</f>
        <v>0</v>
      </c>
      <c r="K7" s="138">
        <f>H7*E7</f>
        <v>0</v>
      </c>
    </row>
    <row r="8" spans="1:11" ht="165.75" thickBot="1">
      <c r="A8" s="133">
        <v>5</v>
      </c>
      <c r="B8" s="179" t="s">
        <v>132</v>
      </c>
      <c r="C8" s="134"/>
      <c r="D8" s="37" t="s">
        <v>13</v>
      </c>
      <c r="E8" s="269">
        <v>50</v>
      </c>
      <c r="F8" s="136"/>
      <c r="G8" s="137"/>
      <c r="H8" s="174">
        <f t="shared" si="0"/>
        <v>0</v>
      </c>
      <c r="I8" s="175">
        <f>E8*F8</f>
        <v>0</v>
      </c>
      <c r="J8" s="175">
        <f t="shared" si="1"/>
        <v>0</v>
      </c>
      <c r="K8" s="175">
        <f>H8*E8</f>
        <v>0</v>
      </c>
    </row>
    <row r="9" spans="1:11" ht="15.75" thickBot="1">
      <c r="A9" s="288"/>
      <c r="B9" s="289"/>
      <c r="C9" s="289"/>
      <c r="D9" s="289"/>
      <c r="E9" s="289"/>
      <c r="F9" s="289"/>
      <c r="G9" s="289"/>
      <c r="H9" s="176" t="s">
        <v>15</v>
      </c>
      <c r="I9" s="177">
        <f>SUM(I7:I8)</f>
        <v>0</v>
      </c>
      <c r="J9" s="177">
        <f>SUM(J7:J8)</f>
        <v>0</v>
      </c>
      <c r="K9" s="178">
        <f>SUM(K7:K8)</f>
        <v>0</v>
      </c>
    </row>
    <row r="10" spans="1:11" ht="35.25" customHeight="1">
      <c r="B10" s="281" t="s">
        <v>16</v>
      </c>
      <c r="C10" s="281"/>
      <c r="D10" s="281"/>
      <c r="E10" s="281"/>
      <c r="F10" s="281"/>
      <c r="G10" s="281"/>
      <c r="H10" s="281"/>
      <c r="I10" s="281"/>
      <c r="J10" s="281"/>
      <c r="K10" s="281"/>
    </row>
    <row r="11" spans="1:11" ht="39.75" customHeight="1">
      <c r="B11" s="284" t="s">
        <v>17</v>
      </c>
      <c r="C11" s="284"/>
      <c r="D11" s="284"/>
      <c r="E11" s="284"/>
      <c r="F11" s="284"/>
      <c r="G11" s="284"/>
      <c r="H11" s="284"/>
      <c r="I11" s="284"/>
      <c r="J11" s="284"/>
      <c r="K11" s="284"/>
    </row>
  </sheetData>
  <mergeCells count="8">
    <mergeCell ref="B11:K11"/>
    <mergeCell ref="B10:K10"/>
    <mergeCell ref="I1:K2"/>
    <mergeCell ref="A3:K3"/>
    <mergeCell ref="A9:G9"/>
    <mergeCell ref="A4:K4"/>
    <mergeCell ref="A2:H2"/>
    <mergeCell ref="A1:B1"/>
  </mergeCells>
  <pageMargins left="0.7" right="0.7" top="0.75" bottom="0.75" header="0.3" footer="0.3"/>
  <pageSetup paperSize="9" scale="4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60" zoomScaleNormal="100" workbookViewId="0">
      <selection activeCell="P16" sqref="P16"/>
    </sheetView>
  </sheetViews>
  <sheetFormatPr defaultRowHeight="14.25"/>
  <cols>
    <col min="1" max="1" width="18" customWidth="1"/>
    <col min="2" max="2" width="24.5" customWidth="1"/>
    <col min="3" max="3" width="31.125" customWidth="1"/>
  </cols>
  <sheetData>
    <row r="1" spans="1:3" ht="27.75" thickBot="1">
      <c r="A1" s="160"/>
      <c r="B1" s="160"/>
      <c r="C1" s="160"/>
    </row>
    <row r="2" spans="1:3" ht="27.75" thickBot="1">
      <c r="A2" s="183" t="s">
        <v>120</v>
      </c>
      <c r="B2" s="184" t="s">
        <v>121</v>
      </c>
      <c r="C2" s="185" t="s">
        <v>122</v>
      </c>
    </row>
    <row r="3" spans="1:3" ht="27">
      <c r="A3" s="182">
        <v>1</v>
      </c>
      <c r="B3" s="187">
        <f>'Zadanie 1'!I30</f>
        <v>0</v>
      </c>
      <c r="C3" s="188">
        <f>'Zadanie 1'!K30</f>
        <v>0</v>
      </c>
    </row>
    <row r="4" spans="1:3" ht="27">
      <c r="A4" s="161">
        <v>2</v>
      </c>
      <c r="B4" s="189">
        <f>'Zadanie 2'!I9</f>
        <v>0</v>
      </c>
      <c r="C4" s="190">
        <f>'Zadanie 2'!K9</f>
        <v>0</v>
      </c>
    </row>
    <row r="5" spans="1:3" ht="27">
      <c r="A5" s="182">
        <v>3</v>
      </c>
      <c r="B5" s="189">
        <f>'Zadanie 3'!I23</f>
        <v>0</v>
      </c>
      <c r="C5" s="190">
        <f>'Zadanie 3'!K23</f>
        <v>0</v>
      </c>
    </row>
    <row r="6" spans="1:3" ht="27">
      <c r="A6" s="161">
        <v>4</v>
      </c>
      <c r="B6" s="189">
        <f>'Zadanie 4'!I17</f>
        <v>0</v>
      </c>
      <c r="C6" s="190">
        <f>'Zadanie 4'!K17</f>
        <v>0</v>
      </c>
    </row>
    <row r="7" spans="1:3" ht="27">
      <c r="A7" s="182">
        <v>5</v>
      </c>
      <c r="B7" s="189">
        <f>'Zadanie 5'!I32</f>
        <v>0</v>
      </c>
      <c r="C7" s="190">
        <f>'Zadanie 5'!K32</f>
        <v>0</v>
      </c>
    </row>
    <row r="8" spans="1:3" ht="27">
      <c r="A8" s="161">
        <v>6</v>
      </c>
      <c r="B8" s="189">
        <f>'Zadanie 6'!I11</f>
        <v>0</v>
      </c>
      <c r="C8" s="190">
        <f>'Zadanie 6'!K11</f>
        <v>0</v>
      </c>
    </row>
    <row r="9" spans="1:3" ht="27">
      <c r="A9" s="182">
        <v>7</v>
      </c>
      <c r="B9" s="189">
        <f>'Zadanie 7'!I10</f>
        <v>0</v>
      </c>
      <c r="C9" s="190">
        <f>'Zadanie 7'!K10</f>
        <v>0</v>
      </c>
    </row>
    <row r="10" spans="1:3" ht="27">
      <c r="A10" s="161">
        <v>8</v>
      </c>
      <c r="B10" s="189">
        <f>'Zadanie 8'!I16</f>
        <v>0</v>
      </c>
      <c r="C10" s="190">
        <f>'Zadanie 8'!K16</f>
        <v>0</v>
      </c>
    </row>
    <row r="11" spans="1:3" ht="27">
      <c r="A11" s="182">
        <v>9</v>
      </c>
      <c r="B11" s="189">
        <f>'Zadanie 9'!I9</f>
        <v>0</v>
      </c>
      <c r="C11" s="190">
        <f>'Zadanie 9'!K9</f>
        <v>0</v>
      </c>
    </row>
    <row r="12" spans="1:3" ht="27">
      <c r="A12" s="161">
        <v>10</v>
      </c>
      <c r="B12" s="189">
        <f>'Zadanie 10'!I12</f>
        <v>0</v>
      </c>
      <c r="C12" s="190">
        <f>'Zadanie 10'!K12</f>
        <v>0</v>
      </c>
    </row>
    <row r="13" spans="1:3" ht="27">
      <c r="A13" s="182">
        <v>11</v>
      </c>
      <c r="B13" s="189">
        <f>'Zadanie 11'!I11</f>
        <v>0</v>
      </c>
      <c r="C13" s="190">
        <f>'Zadanie 11'!K11</f>
        <v>0</v>
      </c>
    </row>
    <row r="14" spans="1:3" ht="27.75" thickBot="1">
      <c r="A14" s="161">
        <v>12</v>
      </c>
      <c r="B14" s="191">
        <f>'Zadanie 12'!I9</f>
        <v>0</v>
      </c>
      <c r="C14" s="192">
        <f>'Zadanie 12'!K9</f>
        <v>0</v>
      </c>
    </row>
    <row r="15" spans="1:3" ht="28.5" thickBot="1">
      <c r="A15" s="162" t="s">
        <v>123</v>
      </c>
      <c r="B15" s="163">
        <f>SUM(B3:B14)</f>
        <v>0</v>
      </c>
      <c r="C15" s="164">
        <f>SUM(C3:C14)</f>
        <v>0</v>
      </c>
    </row>
    <row r="18" spans="9:9" ht="15">
      <c r="I18" s="15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="110" zoomScaleNormal="100" zoomScaleSheetLayoutView="110" workbookViewId="0">
      <selection activeCell="N7" sqref="N7"/>
    </sheetView>
  </sheetViews>
  <sheetFormatPr defaultRowHeight="14.25"/>
  <cols>
    <col min="2" max="2" width="44.125" customWidth="1"/>
    <col min="3" max="3" width="16.375" customWidth="1"/>
    <col min="4" max="4" width="10.625" customWidth="1"/>
  </cols>
  <sheetData>
    <row r="1" spans="1:11" ht="34.5" customHeight="1">
      <c r="A1" s="275" t="s">
        <v>0</v>
      </c>
      <c r="B1" s="275"/>
      <c r="C1" s="275"/>
      <c r="D1" s="170"/>
      <c r="E1" s="170"/>
      <c r="F1" s="170"/>
      <c r="G1" s="170"/>
      <c r="H1" s="2"/>
      <c r="I1" s="271" t="s">
        <v>151</v>
      </c>
      <c r="J1" s="271"/>
      <c r="K1" s="271"/>
    </row>
    <row r="2" spans="1:11" ht="15">
      <c r="A2" s="282" t="s">
        <v>150</v>
      </c>
      <c r="B2" s="282"/>
      <c r="C2" s="282"/>
      <c r="D2" s="282"/>
      <c r="E2" s="282"/>
      <c r="F2" s="282"/>
      <c r="G2" s="282"/>
      <c r="H2" s="283"/>
      <c r="I2" s="272"/>
      <c r="J2" s="272"/>
      <c r="K2" s="272"/>
    </row>
    <row r="3" spans="1:11" ht="15" customHeight="1">
      <c r="A3" s="274" t="s">
        <v>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15" customHeight="1">
      <c r="A4" s="273" t="s">
        <v>22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</row>
    <row r="5" spans="1:11" ht="105">
      <c r="A5" s="3" t="s">
        <v>2</v>
      </c>
      <c r="B5" s="3" t="s">
        <v>3</v>
      </c>
      <c r="C5" s="4" t="s">
        <v>4</v>
      </c>
      <c r="D5" s="4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127.5">
      <c r="A7" s="22">
        <v>1</v>
      </c>
      <c r="B7" s="205" t="s">
        <v>23</v>
      </c>
      <c r="C7" s="23"/>
      <c r="D7" s="24" t="s">
        <v>24</v>
      </c>
      <c r="E7" s="156">
        <v>50</v>
      </c>
      <c r="F7" s="146"/>
      <c r="G7" s="147"/>
      <c r="H7" s="148">
        <f>F7+F7*G7</f>
        <v>0</v>
      </c>
      <c r="I7" s="149">
        <f>E7*F7</f>
        <v>0</v>
      </c>
      <c r="J7" s="149">
        <f>K7-I7</f>
        <v>0</v>
      </c>
      <c r="K7" s="149">
        <f>E7*H7</f>
        <v>0</v>
      </c>
    </row>
    <row r="8" spans="1:11" ht="51">
      <c r="A8" s="25">
        <v>2</v>
      </c>
      <c r="B8" s="206" t="s">
        <v>25</v>
      </c>
      <c r="C8" s="26"/>
      <c r="D8" s="27" t="s">
        <v>24</v>
      </c>
      <c r="E8" s="157">
        <v>70</v>
      </c>
      <c r="F8" s="150"/>
      <c r="G8" s="151"/>
      <c r="H8" s="148">
        <f>F8+F8*G8</f>
        <v>0</v>
      </c>
      <c r="I8" s="149">
        <f>E8*F8</f>
        <v>0</v>
      </c>
      <c r="J8" s="150">
        <f>K8-I8</f>
        <v>0</v>
      </c>
      <c r="K8" s="149">
        <f>E8*H8</f>
        <v>0</v>
      </c>
    </row>
    <row r="9" spans="1:11">
      <c r="H9" s="28" t="s">
        <v>26</v>
      </c>
      <c r="I9" s="29">
        <f>SUM(I7:I8)</f>
        <v>0</v>
      </c>
      <c r="J9" s="29">
        <f>SUM(J7:J8)</f>
        <v>0</v>
      </c>
      <c r="K9" s="29">
        <f>SUM(K7:K8)</f>
        <v>0</v>
      </c>
    </row>
    <row r="12" spans="1:11" ht="21" customHeight="1">
      <c r="A12" s="279" t="s">
        <v>16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</row>
    <row r="13" spans="1:11" ht="33.75" customHeight="1">
      <c r="A13" s="280" t="s">
        <v>17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</row>
    <row r="14" spans="1:11" ht="22.5" customHeight="1">
      <c r="A14" s="281"/>
      <c r="B14" s="281"/>
      <c r="C14" s="281"/>
      <c r="D14" s="281"/>
      <c r="E14" s="281"/>
      <c r="F14" s="281"/>
      <c r="G14" s="281"/>
      <c r="H14" s="281"/>
      <c r="I14" s="281"/>
      <c r="J14" s="281"/>
      <c r="K14" s="281"/>
    </row>
    <row r="15" spans="1:11" ht="20.25" customHeight="1">
      <c r="A15" s="281"/>
      <c r="B15" s="281"/>
      <c r="C15" s="281"/>
      <c r="D15" s="281"/>
      <c r="E15" s="281"/>
      <c r="F15" s="281"/>
      <c r="G15" s="281"/>
      <c r="H15" s="281"/>
      <c r="I15" s="281"/>
      <c r="J15" s="281"/>
      <c r="K15" s="281"/>
    </row>
  </sheetData>
  <mergeCells count="7">
    <mergeCell ref="A12:K12"/>
    <mergeCell ref="A13:K15"/>
    <mergeCell ref="I1:K2"/>
    <mergeCell ref="A1:C1"/>
    <mergeCell ref="A2:H2"/>
    <mergeCell ref="A3:K3"/>
    <mergeCell ref="A4:K4"/>
  </mergeCells>
  <pageMargins left="0.7" right="0.7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topLeftCell="A16" zoomScale="120" zoomScaleNormal="100" zoomScaleSheetLayoutView="120" workbookViewId="0">
      <selection activeCell="A21" sqref="A21:XFD21"/>
    </sheetView>
  </sheetViews>
  <sheetFormatPr defaultRowHeight="14.25"/>
  <cols>
    <col min="2" max="2" width="30.75" customWidth="1"/>
    <col min="3" max="3" width="12.25" customWidth="1"/>
  </cols>
  <sheetData>
    <row r="1" spans="1:11" ht="42" customHeight="1">
      <c r="A1" s="275" t="s">
        <v>0</v>
      </c>
      <c r="B1" s="275"/>
      <c r="C1" s="275"/>
      <c r="D1" s="275"/>
      <c r="E1" s="275"/>
      <c r="F1" s="275"/>
      <c r="G1" s="275"/>
      <c r="H1" s="276"/>
      <c r="I1" s="271" t="s">
        <v>151</v>
      </c>
      <c r="J1" s="271"/>
      <c r="K1" s="271"/>
    </row>
    <row r="2" spans="1:11" ht="15">
      <c r="A2" s="282" t="s">
        <v>150</v>
      </c>
      <c r="B2" s="282"/>
      <c r="C2" s="282"/>
      <c r="D2" s="282"/>
      <c r="E2" s="282"/>
      <c r="F2" s="282"/>
      <c r="G2" s="282"/>
      <c r="H2" s="283"/>
      <c r="I2" s="272"/>
      <c r="J2" s="272"/>
      <c r="K2" s="272"/>
    </row>
    <row r="3" spans="1:11" ht="15">
      <c r="A3" s="274" t="s">
        <v>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15" customHeight="1">
      <c r="A4" s="273" t="s">
        <v>27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</row>
    <row r="5" spans="1:11" ht="120">
      <c r="A5" s="3" t="s">
        <v>2</v>
      </c>
      <c r="B5" s="33" t="s">
        <v>3</v>
      </c>
      <c r="C5" s="34" t="s">
        <v>4</v>
      </c>
      <c r="D5" s="34" t="s">
        <v>5</v>
      </c>
      <c r="E5" s="35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15">
      <c r="A6" s="3">
        <v>1</v>
      </c>
      <c r="B6" s="33">
        <v>2</v>
      </c>
      <c r="C6" s="34">
        <v>3</v>
      </c>
      <c r="D6" s="34">
        <v>4</v>
      </c>
      <c r="E6" s="35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25.5">
      <c r="A7" s="36">
        <v>1</v>
      </c>
      <c r="B7" s="199" t="s">
        <v>104</v>
      </c>
      <c r="C7" s="37"/>
      <c r="D7" s="27" t="s">
        <v>13</v>
      </c>
      <c r="E7" s="38">
        <v>35</v>
      </c>
      <c r="F7" s="16"/>
      <c r="G7" s="39"/>
      <c r="H7" s="16">
        <f>F7+F7*G7</f>
        <v>0</v>
      </c>
      <c r="I7" s="8">
        <f>E7*F7</f>
        <v>0</v>
      </c>
      <c r="J7" s="8">
        <f>K7-I7</f>
        <v>0</v>
      </c>
      <c r="K7" s="8">
        <f>H7*E7</f>
        <v>0</v>
      </c>
    </row>
    <row r="8" spans="1:11" ht="63.75">
      <c r="A8" s="36">
        <v>2</v>
      </c>
      <c r="B8" s="200" t="s">
        <v>105</v>
      </c>
      <c r="C8" s="40"/>
      <c r="D8" s="40" t="s">
        <v>28</v>
      </c>
      <c r="E8" s="41">
        <v>60</v>
      </c>
      <c r="F8" s="42"/>
      <c r="G8" s="39"/>
      <c r="H8" s="16">
        <f>F8+F8*G8</f>
        <v>0</v>
      </c>
      <c r="I8" s="8">
        <f t="shared" ref="I8:I21" si="0">E8*F8</f>
        <v>0</v>
      </c>
      <c r="J8" s="8">
        <f>K8-I8</f>
        <v>0</v>
      </c>
      <c r="K8" s="8">
        <f t="shared" ref="K8:K22" si="1">H8*E8</f>
        <v>0</v>
      </c>
    </row>
    <row r="9" spans="1:11" ht="51">
      <c r="A9" s="36">
        <v>3</v>
      </c>
      <c r="B9" s="200" t="s">
        <v>106</v>
      </c>
      <c r="C9" s="40"/>
      <c r="D9" s="44" t="s">
        <v>28</v>
      </c>
      <c r="E9" s="41">
        <v>120</v>
      </c>
      <c r="F9" s="42"/>
      <c r="G9" s="43"/>
      <c r="H9" s="16">
        <f t="shared" ref="H9:H16" si="2">F9+F9*G9</f>
        <v>0</v>
      </c>
      <c r="I9" s="8">
        <f t="shared" si="0"/>
        <v>0</v>
      </c>
      <c r="J9" s="8">
        <f t="shared" ref="J9:J21" si="3">K9-I9</f>
        <v>0</v>
      </c>
      <c r="K9" s="8">
        <f t="shared" si="1"/>
        <v>0</v>
      </c>
    </row>
    <row r="10" spans="1:11" ht="63.75">
      <c r="A10" s="36">
        <v>4</v>
      </c>
      <c r="B10" s="200" t="s">
        <v>107</v>
      </c>
      <c r="C10" s="40"/>
      <c r="D10" s="45" t="s">
        <v>109</v>
      </c>
      <c r="E10" s="38">
        <v>25</v>
      </c>
      <c r="F10" s="16"/>
      <c r="G10" s="43"/>
      <c r="H10" s="16">
        <f t="shared" si="2"/>
        <v>0</v>
      </c>
      <c r="I10" s="8">
        <f t="shared" si="0"/>
        <v>0</v>
      </c>
      <c r="J10" s="8">
        <f t="shared" si="3"/>
        <v>0</v>
      </c>
      <c r="K10" s="8">
        <f t="shared" si="1"/>
        <v>0</v>
      </c>
    </row>
    <row r="11" spans="1:11" ht="51">
      <c r="A11" s="36">
        <v>5</v>
      </c>
      <c r="B11" s="200" t="s">
        <v>108</v>
      </c>
      <c r="C11" s="40"/>
      <c r="D11" s="46" t="s">
        <v>29</v>
      </c>
      <c r="E11" s="41">
        <v>120</v>
      </c>
      <c r="F11" s="42"/>
      <c r="G11" s="39"/>
      <c r="H11" s="16">
        <f t="shared" si="2"/>
        <v>0</v>
      </c>
      <c r="I11" s="8">
        <f t="shared" si="0"/>
        <v>0</v>
      </c>
      <c r="J11" s="8">
        <f t="shared" si="3"/>
        <v>0</v>
      </c>
      <c r="K11" s="8">
        <f t="shared" si="1"/>
        <v>0</v>
      </c>
    </row>
    <row r="12" spans="1:11" ht="30">
      <c r="A12" s="36">
        <v>6</v>
      </c>
      <c r="B12" s="201" t="s">
        <v>83</v>
      </c>
      <c r="C12" s="47"/>
      <c r="D12" s="25" t="s">
        <v>30</v>
      </c>
      <c r="E12" s="48">
        <v>150</v>
      </c>
      <c r="F12" s="49"/>
      <c r="G12" s="39"/>
      <c r="H12" s="16">
        <f t="shared" si="2"/>
        <v>0</v>
      </c>
      <c r="I12" s="8">
        <f t="shared" si="0"/>
        <v>0</v>
      </c>
      <c r="J12" s="8">
        <f t="shared" si="3"/>
        <v>0</v>
      </c>
      <c r="K12" s="8">
        <f t="shared" si="1"/>
        <v>0</v>
      </c>
    </row>
    <row r="13" spans="1:11" ht="26.25">
      <c r="A13" s="36">
        <v>7</v>
      </c>
      <c r="B13" s="201" t="s">
        <v>82</v>
      </c>
      <c r="C13" s="47"/>
      <c r="D13" s="25" t="s">
        <v>28</v>
      </c>
      <c r="E13" s="48">
        <v>190</v>
      </c>
      <c r="F13" s="49"/>
      <c r="G13" s="39"/>
      <c r="H13" s="16">
        <f t="shared" si="2"/>
        <v>0</v>
      </c>
      <c r="I13" s="8">
        <f t="shared" si="0"/>
        <v>0</v>
      </c>
      <c r="J13" s="8">
        <f t="shared" si="3"/>
        <v>0</v>
      </c>
      <c r="K13" s="8">
        <f t="shared" si="1"/>
        <v>0</v>
      </c>
    </row>
    <row r="14" spans="1:11" ht="30">
      <c r="A14" s="36">
        <v>8</v>
      </c>
      <c r="B14" s="201" t="s">
        <v>81</v>
      </c>
      <c r="C14" s="47"/>
      <c r="D14" s="25" t="s">
        <v>31</v>
      </c>
      <c r="E14" s="48">
        <v>20</v>
      </c>
      <c r="F14" s="49"/>
      <c r="G14" s="43"/>
      <c r="H14" s="16">
        <f t="shared" si="2"/>
        <v>0</v>
      </c>
      <c r="I14" s="8">
        <f t="shared" si="0"/>
        <v>0</v>
      </c>
      <c r="J14" s="8">
        <f t="shared" si="3"/>
        <v>0</v>
      </c>
      <c r="K14" s="8">
        <f t="shared" si="1"/>
        <v>0</v>
      </c>
    </row>
    <row r="15" spans="1:11" ht="30">
      <c r="A15" s="36">
        <v>9</v>
      </c>
      <c r="B15" s="201" t="s">
        <v>80</v>
      </c>
      <c r="C15" s="47"/>
      <c r="D15" s="25" t="s">
        <v>31</v>
      </c>
      <c r="E15" s="48">
        <v>15</v>
      </c>
      <c r="F15" s="49"/>
      <c r="G15" s="39"/>
      <c r="H15" s="16">
        <f t="shared" si="2"/>
        <v>0</v>
      </c>
      <c r="I15" s="8">
        <f t="shared" si="0"/>
        <v>0</v>
      </c>
      <c r="J15" s="8">
        <f t="shared" si="3"/>
        <v>0</v>
      </c>
      <c r="K15" s="8">
        <f t="shared" si="1"/>
        <v>0</v>
      </c>
    </row>
    <row r="16" spans="1:11" ht="30">
      <c r="A16" s="36">
        <v>10</v>
      </c>
      <c r="B16" s="201" t="s">
        <v>79</v>
      </c>
      <c r="C16" s="47"/>
      <c r="D16" s="25" t="s">
        <v>31</v>
      </c>
      <c r="E16" s="48">
        <v>10</v>
      </c>
      <c r="F16" s="49"/>
      <c r="G16" s="39"/>
      <c r="H16" s="16">
        <f t="shared" si="2"/>
        <v>0</v>
      </c>
      <c r="I16" s="8">
        <f t="shared" si="0"/>
        <v>0</v>
      </c>
      <c r="J16" s="8">
        <f t="shared" si="3"/>
        <v>0</v>
      </c>
      <c r="K16" s="8">
        <f t="shared" si="1"/>
        <v>0</v>
      </c>
    </row>
    <row r="17" spans="1:12" ht="25.5">
      <c r="A17" s="36">
        <v>11</v>
      </c>
      <c r="B17" s="202" t="s">
        <v>32</v>
      </c>
      <c r="C17" s="55"/>
      <c r="D17" s="55" t="s">
        <v>33</v>
      </c>
      <c r="E17" s="56">
        <v>160</v>
      </c>
      <c r="F17" s="57"/>
      <c r="G17" s="39"/>
      <c r="H17" s="16">
        <f t="shared" ref="H17:H21" si="4">F17+F17*G17</f>
        <v>0</v>
      </c>
      <c r="I17" s="8">
        <f t="shared" si="0"/>
        <v>0</v>
      </c>
      <c r="J17" s="8">
        <f t="shared" si="3"/>
        <v>0</v>
      </c>
      <c r="K17" s="8">
        <f t="shared" si="1"/>
        <v>0</v>
      </c>
    </row>
    <row r="18" spans="1:12" ht="102">
      <c r="A18" s="36">
        <v>12</v>
      </c>
      <c r="B18" s="203" t="s">
        <v>110</v>
      </c>
      <c r="C18" s="19"/>
      <c r="D18" s="5" t="s">
        <v>35</v>
      </c>
      <c r="E18" s="67">
        <v>17</v>
      </c>
      <c r="F18" s="20"/>
      <c r="G18" s="43"/>
      <c r="H18" s="16">
        <f t="shared" si="4"/>
        <v>0</v>
      </c>
      <c r="I18" s="8">
        <f t="shared" si="0"/>
        <v>0</v>
      </c>
      <c r="J18" s="8">
        <f t="shared" si="3"/>
        <v>0</v>
      </c>
      <c r="K18" s="8">
        <f t="shared" si="1"/>
        <v>0</v>
      </c>
    </row>
    <row r="19" spans="1:12" ht="102">
      <c r="A19" s="36">
        <v>13</v>
      </c>
      <c r="B19" s="203" t="s">
        <v>111</v>
      </c>
      <c r="C19" s="19"/>
      <c r="D19" s="5" t="s">
        <v>35</v>
      </c>
      <c r="E19" s="67">
        <v>20</v>
      </c>
      <c r="F19" s="20"/>
      <c r="G19" s="39"/>
      <c r="H19" s="16">
        <f t="shared" si="4"/>
        <v>0</v>
      </c>
      <c r="I19" s="8">
        <f t="shared" si="0"/>
        <v>0</v>
      </c>
      <c r="J19" s="8">
        <f t="shared" si="3"/>
        <v>0</v>
      </c>
      <c r="K19" s="8">
        <f t="shared" si="1"/>
        <v>0</v>
      </c>
    </row>
    <row r="20" spans="1:12" ht="102">
      <c r="A20" s="36">
        <v>14</v>
      </c>
      <c r="B20" s="203" t="s">
        <v>112</v>
      </c>
      <c r="C20" s="19"/>
      <c r="D20" s="5" t="s">
        <v>35</v>
      </c>
      <c r="E20" s="67">
        <v>17</v>
      </c>
      <c r="F20" s="20"/>
      <c r="G20" s="39"/>
      <c r="H20" s="16">
        <f t="shared" si="4"/>
        <v>0</v>
      </c>
      <c r="I20" s="8">
        <f t="shared" si="0"/>
        <v>0</v>
      </c>
      <c r="J20" s="8">
        <f t="shared" si="3"/>
        <v>0</v>
      </c>
      <c r="K20" s="8">
        <f t="shared" si="1"/>
        <v>0</v>
      </c>
    </row>
    <row r="21" spans="1:12" ht="38.25">
      <c r="A21" s="36">
        <v>15</v>
      </c>
      <c r="B21" s="203" t="s">
        <v>154</v>
      </c>
      <c r="C21" s="19"/>
      <c r="D21" s="5" t="s">
        <v>36</v>
      </c>
      <c r="E21" s="67">
        <v>10</v>
      </c>
      <c r="F21" s="20"/>
      <c r="G21" s="39"/>
      <c r="H21" s="16">
        <f t="shared" si="4"/>
        <v>0</v>
      </c>
      <c r="I21" s="8">
        <f t="shared" si="0"/>
        <v>0</v>
      </c>
      <c r="J21" s="8">
        <f t="shared" si="3"/>
        <v>0</v>
      </c>
      <c r="K21" s="8">
        <f t="shared" si="1"/>
        <v>0</v>
      </c>
    </row>
    <row r="22" spans="1:12" ht="63.75">
      <c r="A22" s="36">
        <v>16</v>
      </c>
      <c r="B22" s="204" t="s">
        <v>52</v>
      </c>
      <c r="C22" s="77"/>
      <c r="D22" s="53" t="s">
        <v>43</v>
      </c>
      <c r="E22" s="69">
        <v>700</v>
      </c>
      <c r="F22" s="79"/>
      <c r="G22" s="80"/>
      <c r="H22" s="59">
        <f t="shared" ref="H22" si="5">F22*G22+F22</f>
        <v>0</v>
      </c>
      <c r="I22" s="60">
        <f t="shared" ref="I22" si="6">F22*E22</f>
        <v>0</v>
      </c>
      <c r="J22" s="60">
        <f t="shared" ref="J22" si="7">I22*G22</f>
        <v>0</v>
      </c>
      <c r="K22" s="60">
        <f t="shared" si="1"/>
        <v>0</v>
      </c>
    </row>
    <row r="23" spans="1:12" ht="15">
      <c r="A23" s="2"/>
      <c r="B23" s="2"/>
      <c r="C23" s="32"/>
      <c r="D23" s="32"/>
      <c r="E23" s="1"/>
      <c r="F23" s="1"/>
      <c r="G23" s="1"/>
      <c r="H23" s="13" t="s">
        <v>15</v>
      </c>
      <c r="I23" s="14">
        <f>SUM(I7:I22)</f>
        <v>0</v>
      </c>
      <c r="J23" s="14">
        <f t="shared" ref="J23:K23" si="8">SUM(J7:J22)</f>
        <v>0</v>
      </c>
      <c r="K23" s="14">
        <f t="shared" si="8"/>
        <v>0</v>
      </c>
    </row>
    <row r="24" spans="1:12" ht="33" customHeight="1">
      <c r="A24" s="281" t="s">
        <v>16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</row>
    <row r="25" spans="1:12" ht="44.25" customHeight="1">
      <c r="A25" s="284" t="s">
        <v>17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</row>
  </sheetData>
  <mergeCells count="7">
    <mergeCell ref="I1:K2"/>
    <mergeCell ref="A24:L24"/>
    <mergeCell ref="A25:L25"/>
    <mergeCell ref="A2:H2"/>
    <mergeCell ref="A3:K3"/>
    <mergeCell ref="A4:K4"/>
    <mergeCell ref="A1:H1"/>
  </mergeCells>
  <pageMargins left="0.7" right="0.7" top="0.75" bottom="0.75" header="0.3" footer="0.3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topLeftCell="A3" zoomScale="80" zoomScaleNormal="100" zoomScaleSheetLayoutView="80" workbookViewId="0">
      <selection activeCell="A12" sqref="A12:XFD12"/>
    </sheetView>
  </sheetViews>
  <sheetFormatPr defaultRowHeight="14.25"/>
  <cols>
    <col min="2" max="2" width="30.125" customWidth="1"/>
    <col min="3" max="3" width="21.875" customWidth="1"/>
    <col min="4" max="4" width="14.125" customWidth="1"/>
    <col min="5" max="5" width="22" customWidth="1"/>
  </cols>
  <sheetData>
    <row r="1" spans="1:11" ht="55.5" customHeight="1">
      <c r="A1" s="275" t="s">
        <v>0</v>
      </c>
      <c r="B1" s="275"/>
      <c r="C1" s="275"/>
      <c r="D1" s="275"/>
      <c r="E1" s="275"/>
      <c r="F1" s="275"/>
      <c r="G1" s="275"/>
      <c r="H1" s="276"/>
      <c r="I1" s="271" t="s">
        <v>151</v>
      </c>
      <c r="J1" s="271"/>
      <c r="K1" s="271"/>
    </row>
    <row r="2" spans="1:11" ht="15">
      <c r="A2" s="282" t="s">
        <v>150</v>
      </c>
      <c r="B2" s="282"/>
      <c r="C2" s="282"/>
      <c r="D2" s="282"/>
      <c r="E2" s="282"/>
      <c r="F2" s="282"/>
      <c r="G2" s="282"/>
      <c r="H2" s="283"/>
      <c r="I2" s="272"/>
      <c r="J2" s="272"/>
      <c r="K2" s="272"/>
    </row>
    <row r="3" spans="1:11" ht="15" customHeight="1">
      <c r="A3" s="274" t="s">
        <v>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15">
      <c r="A4" s="273" t="s">
        <v>39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</row>
    <row r="5" spans="1:11" ht="75">
      <c r="A5" s="3" t="s">
        <v>2</v>
      </c>
      <c r="B5" s="3" t="s">
        <v>3</v>
      </c>
      <c r="C5" s="4" t="s">
        <v>4</v>
      </c>
      <c r="D5" s="4" t="s">
        <v>5</v>
      </c>
      <c r="E5" s="3" t="s">
        <v>40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90">
      <c r="A7" s="36">
        <v>1</v>
      </c>
      <c r="B7" s="124" t="s">
        <v>113</v>
      </c>
      <c r="C7" s="7"/>
      <c r="D7" s="5" t="s">
        <v>13</v>
      </c>
      <c r="E7" s="5">
        <v>45</v>
      </c>
      <c r="F7" s="8"/>
      <c r="G7" s="73"/>
      <c r="H7" s="8">
        <f>F7+F7*G7</f>
        <v>0</v>
      </c>
      <c r="I7" s="8">
        <f>E7*F7</f>
        <v>0</v>
      </c>
      <c r="J7" s="8">
        <f>K7-I7</f>
        <v>0</v>
      </c>
      <c r="K7" s="8">
        <f>H7*E7</f>
        <v>0</v>
      </c>
    </row>
    <row r="8" spans="1:11" ht="90">
      <c r="A8" s="18">
        <v>2</v>
      </c>
      <c r="B8" s="124" t="s">
        <v>114</v>
      </c>
      <c r="C8" s="7"/>
      <c r="D8" s="5" t="s">
        <v>13</v>
      </c>
      <c r="E8" s="5">
        <v>15</v>
      </c>
      <c r="F8" s="8"/>
      <c r="G8" s="73"/>
      <c r="H8" s="8">
        <f t="shared" ref="H8:H16" si="0">F8+F8*G8</f>
        <v>0</v>
      </c>
      <c r="I8" s="8">
        <f t="shared" ref="I8:I16" si="1">E8*F8</f>
        <v>0</v>
      </c>
      <c r="J8" s="8">
        <f t="shared" ref="J8:J16" si="2">K8-I8</f>
        <v>0</v>
      </c>
      <c r="K8" s="8">
        <f t="shared" ref="K8:K16" si="3">H8*E8</f>
        <v>0</v>
      </c>
    </row>
    <row r="9" spans="1:11" ht="90">
      <c r="A9" s="36">
        <v>3</v>
      </c>
      <c r="B9" s="124" t="s">
        <v>115</v>
      </c>
      <c r="C9" s="7"/>
      <c r="D9" s="5" t="s">
        <v>13</v>
      </c>
      <c r="E9" s="5">
        <v>35</v>
      </c>
      <c r="F9" s="8"/>
      <c r="G9" s="73"/>
      <c r="H9" s="8">
        <f t="shared" si="0"/>
        <v>0</v>
      </c>
      <c r="I9" s="8">
        <f t="shared" si="1"/>
        <v>0</v>
      </c>
      <c r="J9" s="8">
        <f t="shared" si="2"/>
        <v>0</v>
      </c>
      <c r="K9" s="8">
        <f t="shared" si="3"/>
        <v>0</v>
      </c>
    </row>
    <row r="10" spans="1:11" ht="90">
      <c r="A10" s="36">
        <v>4</v>
      </c>
      <c r="B10" s="91" t="s">
        <v>116</v>
      </c>
      <c r="C10" s="7"/>
      <c r="D10" s="5" t="s">
        <v>13</v>
      </c>
      <c r="E10" s="5">
        <v>15</v>
      </c>
      <c r="F10" s="8"/>
      <c r="G10" s="73"/>
      <c r="H10" s="8">
        <f t="shared" si="0"/>
        <v>0</v>
      </c>
      <c r="I10" s="8">
        <f t="shared" si="1"/>
        <v>0</v>
      </c>
      <c r="J10" s="8">
        <f t="shared" si="2"/>
        <v>0</v>
      </c>
      <c r="K10" s="8">
        <f t="shared" si="3"/>
        <v>0</v>
      </c>
    </row>
    <row r="11" spans="1:11" ht="42" customHeight="1">
      <c r="A11" s="18">
        <v>5</v>
      </c>
      <c r="B11" s="74" t="s">
        <v>84</v>
      </c>
      <c r="C11" s="75"/>
      <c r="D11" s="5" t="s">
        <v>41</v>
      </c>
      <c r="E11" s="67">
        <v>60</v>
      </c>
      <c r="F11" s="49"/>
      <c r="G11" s="21"/>
      <c r="H11" s="8">
        <f t="shared" si="0"/>
        <v>0</v>
      </c>
      <c r="I11" s="8">
        <f t="shared" si="1"/>
        <v>0</v>
      </c>
      <c r="J11" s="8">
        <f t="shared" si="2"/>
        <v>0</v>
      </c>
      <c r="K11" s="8">
        <f t="shared" si="3"/>
        <v>0</v>
      </c>
    </row>
    <row r="12" spans="1:11" ht="51" customHeight="1">
      <c r="A12" s="36">
        <v>6</v>
      </c>
      <c r="B12" s="66" t="s">
        <v>70</v>
      </c>
      <c r="C12" s="75"/>
      <c r="D12" s="5" t="s">
        <v>13</v>
      </c>
      <c r="E12" s="67">
        <v>35</v>
      </c>
      <c r="F12" s="49"/>
      <c r="G12" s="21"/>
      <c r="H12" s="8">
        <f t="shared" si="0"/>
        <v>0</v>
      </c>
      <c r="I12" s="8">
        <f t="shared" si="1"/>
        <v>0</v>
      </c>
      <c r="J12" s="8">
        <f t="shared" si="2"/>
        <v>0</v>
      </c>
      <c r="K12" s="8">
        <f t="shared" si="3"/>
        <v>0</v>
      </c>
    </row>
    <row r="13" spans="1:11" s="120" customFormat="1" ht="30">
      <c r="A13" s="224">
        <v>7</v>
      </c>
      <c r="B13" s="225" t="s">
        <v>72</v>
      </c>
      <c r="C13" s="226"/>
      <c r="D13" s="227" t="s">
        <v>19</v>
      </c>
      <c r="E13" s="228">
        <v>100</v>
      </c>
      <c r="F13" s="229"/>
      <c r="G13" s="230"/>
      <c r="H13" s="231">
        <f t="shared" si="0"/>
        <v>0</v>
      </c>
      <c r="I13" s="231">
        <f t="shared" si="1"/>
        <v>0</v>
      </c>
      <c r="J13" s="8">
        <f t="shared" si="2"/>
        <v>0</v>
      </c>
      <c r="K13" s="231">
        <f t="shared" si="3"/>
        <v>0</v>
      </c>
    </row>
    <row r="14" spans="1:11" s="171" customFormat="1" ht="45.75" customHeight="1">
      <c r="A14" s="216">
        <v>8</v>
      </c>
      <c r="B14" s="217" t="s">
        <v>155</v>
      </c>
      <c r="C14" s="218"/>
      <c r="D14" s="227" t="s">
        <v>19</v>
      </c>
      <c r="E14" s="220">
        <v>70</v>
      </c>
      <c r="F14" s="221"/>
      <c r="G14" s="230"/>
      <c r="H14" s="8">
        <f t="shared" si="0"/>
        <v>0</v>
      </c>
      <c r="I14" s="8">
        <f t="shared" si="1"/>
        <v>0</v>
      </c>
      <c r="J14" s="8">
        <f t="shared" si="2"/>
        <v>0</v>
      </c>
      <c r="K14" s="8">
        <f t="shared" si="3"/>
        <v>0</v>
      </c>
    </row>
    <row r="15" spans="1:11" s="171" customFormat="1" ht="135">
      <c r="A15" s="233">
        <v>9</v>
      </c>
      <c r="B15" s="225" t="s">
        <v>156</v>
      </c>
      <c r="C15" s="226"/>
      <c r="D15" s="227" t="s">
        <v>19</v>
      </c>
      <c r="E15" s="228">
        <v>70</v>
      </c>
      <c r="F15" s="229"/>
      <c r="G15" s="230"/>
      <c r="H15" s="145">
        <f t="shared" si="0"/>
        <v>0</v>
      </c>
      <c r="I15" s="145">
        <f t="shared" si="1"/>
        <v>0</v>
      </c>
      <c r="J15" s="145">
        <f t="shared" si="2"/>
        <v>0</v>
      </c>
      <c r="K15" s="145">
        <f t="shared" si="3"/>
        <v>0</v>
      </c>
    </row>
    <row r="16" spans="1:11" s="171" customFormat="1" ht="60">
      <c r="A16" s="216">
        <v>10</v>
      </c>
      <c r="B16" s="217" t="s">
        <v>157</v>
      </c>
      <c r="C16" s="218"/>
      <c r="D16" s="219" t="s">
        <v>19</v>
      </c>
      <c r="E16" s="220">
        <v>10</v>
      </c>
      <c r="F16" s="221"/>
      <c r="G16" s="222"/>
      <c r="H16" s="223">
        <f t="shared" si="0"/>
        <v>0</v>
      </c>
      <c r="I16" s="223">
        <f t="shared" si="1"/>
        <v>0</v>
      </c>
      <c r="J16" s="155">
        <f t="shared" si="2"/>
        <v>0</v>
      </c>
      <c r="K16" s="223">
        <f t="shared" si="3"/>
        <v>0</v>
      </c>
    </row>
    <row r="17" spans="1:11">
      <c r="H17" s="234" t="s">
        <v>15</v>
      </c>
      <c r="I17" s="234">
        <f>SUM(I7:I16)</f>
        <v>0</v>
      </c>
      <c r="J17" s="234">
        <f t="shared" ref="J17:K17" si="4">SUM(J7:J16)</f>
        <v>0</v>
      </c>
      <c r="K17" s="234">
        <f t="shared" si="4"/>
        <v>0</v>
      </c>
    </row>
    <row r="19" spans="1:11" ht="32.25" customHeight="1">
      <c r="A19" s="281" t="s">
        <v>16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</row>
    <row r="20" spans="1:11" ht="40.5" customHeight="1">
      <c r="A20" s="284" t="s">
        <v>17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</row>
  </sheetData>
  <mergeCells count="7">
    <mergeCell ref="A20:K20"/>
    <mergeCell ref="A19:K19"/>
    <mergeCell ref="I1:K2"/>
    <mergeCell ref="A1:H1"/>
    <mergeCell ref="A2:H2"/>
    <mergeCell ref="A3:K3"/>
    <mergeCell ref="A4:K4"/>
  </mergeCells>
  <pageMargins left="0.7" right="0.7" top="0.75" bottom="0.75" header="0.3" footer="0.3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topLeftCell="A22" zoomScale="110" zoomScaleNormal="90" zoomScaleSheetLayoutView="110" workbookViewId="0">
      <selection activeCell="B27" sqref="B27"/>
    </sheetView>
  </sheetViews>
  <sheetFormatPr defaultRowHeight="14.25"/>
  <cols>
    <col min="2" max="2" width="29.375" customWidth="1"/>
    <col min="3" max="3" width="21.5" customWidth="1"/>
    <col min="4" max="4" width="13.125" customWidth="1"/>
    <col min="5" max="5" width="17.125" customWidth="1"/>
    <col min="12" max="12" width="11.875" customWidth="1"/>
  </cols>
  <sheetData>
    <row r="1" spans="1:11" ht="36" customHeight="1">
      <c r="A1" s="275" t="s">
        <v>0</v>
      </c>
      <c r="B1" s="275"/>
      <c r="C1" s="275"/>
      <c r="D1" s="275"/>
      <c r="E1" s="275"/>
      <c r="F1" s="275"/>
      <c r="G1" s="275"/>
      <c r="H1" s="276"/>
      <c r="I1" s="271" t="s">
        <v>151</v>
      </c>
      <c r="J1" s="271"/>
      <c r="K1" s="271"/>
    </row>
    <row r="2" spans="1:11" ht="15">
      <c r="A2" s="282" t="s">
        <v>150</v>
      </c>
      <c r="B2" s="282"/>
      <c r="C2" s="282"/>
      <c r="D2" s="282"/>
      <c r="E2" s="282"/>
      <c r="F2" s="282"/>
      <c r="G2" s="282"/>
      <c r="H2" s="283"/>
      <c r="I2" s="272"/>
      <c r="J2" s="272"/>
      <c r="K2" s="272"/>
    </row>
    <row r="3" spans="1:11" ht="15" customHeight="1">
      <c r="A3" s="274" t="s">
        <v>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15">
      <c r="A4" s="273" t="s">
        <v>71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</row>
    <row r="5" spans="1:11" ht="75">
      <c r="A5" s="51" t="s">
        <v>2</v>
      </c>
      <c r="B5" s="51" t="s">
        <v>3</v>
      </c>
      <c r="C5" s="52" t="s">
        <v>4</v>
      </c>
      <c r="D5" s="52" t="s">
        <v>5</v>
      </c>
      <c r="E5" s="51" t="s">
        <v>6</v>
      </c>
      <c r="F5" s="51" t="s">
        <v>7</v>
      </c>
      <c r="G5" s="51" t="s">
        <v>8</v>
      </c>
      <c r="H5" s="51" t="s">
        <v>9</v>
      </c>
      <c r="I5" s="51" t="s">
        <v>10</v>
      </c>
      <c r="J5" s="51" t="s">
        <v>11</v>
      </c>
      <c r="K5" s="51" t="s">
        <v>12</v>
      </c>
    </row>
    <row r="6" spans="1:11" ht="1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</row>
    <row r="7" spans="1:11" ht="30">
      <c r="A7" s="53">
        <v>1</v>
      </c>
      <c r="B7" s="76" t="s">
        <v>171</v>
      </c>
      <c r="C7" s="77"/>
      <c r="D7" s="53" t="s">
        <v>41</v>
      </c>
      <c r="E7" s="69">
        <v>80</v>
      </c>
      <c r="F7" s="79"/>
      <c r="G7" s="80"/>
      <c r="H7" s="59">
        <f t="shared" ref="H7:H12" si="0">F7*G7+F7</f>
        <v>0</v>
      </c>
      <c r="I7" s="60">
        <f>E7*F7</f>
        <v>0</v>
      </c>
      <c r="J7" s="60">
        <f>K7-I7</f>
        <v>0</v>
      </c>
      <c r="K7" s="60">
        <f>H7*E7</f>
        <v>0</v>
      </c>
    </row>
    <row r="8" spans="1:11" ht="30">
      <c r="A8" s="53" t="s">
        <v>170</v>
      </c>
      <c r="B8" s="76" t="s">
        <v>172</v>
      </c>
      <c r="C8" s="77"/>
      <c r="D8" s="53" t="s">
        <v>19</v>
      </c>
      <c r="E8" s="69">
        <v>80</v>
      </c>
      <c r="F8" s="79"/>
      <c r="G8" s="80"/>
      <c r="H8" s="59">
        <f t="shared" si="0"/>
        <v>0</v>
      </c>
      <c r="I8" s="59">
        <f t="shared" ref="I8" si="1">G8*H8+G8</f>
        <v>0</v>
      </c>
      <c r="J8" s="59">
        <f t="shared" ref="J8" si="2">H8*I8+H8</f>
        <v>0</v>
      </c>
      <c r="K8" s="59">
        <f t="shared" ref="K8" si="3">I8*J8+I8</f>
        <v>0</v>
      </c>
    </row>
    <row r="9" spans="1:11" ht="30">
      <c r="A9" s="18">
        <v>2</v>
      </c>
      <c r="B9" s="54" t="s">
        <v>42</v>
      </c>
      <c r="C9" s="55"/>
      <c r="D9" s="55" t="s">
        <v>19</v>
      </c>
      <c r="E9" s="56">
        <v>50</v>
      </c>
      <c r="F9" s="57"/>
      <c r="G9" s="80"/>
      <c r="H9" s="59">
        <f t="shared" si="0"/>
        <v>0</v>
      </c>
      <c r="I9" s="60">
        <f t="shared" ref="I9:I10" si="4">E9*F9</f>
        <v>0</v>
      </c>
      <c r="J9" s="60">
        <f t="shared" ref="J9:J10" si="5">K9-I9</f>
        <v>0</v>
      </c>
      <c r="K9" s="60">
        <f t="shared" ref="K9:K10" si="6">H9*E9</f>
        <v>0</v>
      </c>
    </row>
    <row r="10" spans="1:11" ht="30">
      <c r="A10" s="53">
        <v>3</v>
      </c>
      <c r="B10" s="76" t="s">
        <v>85</v>
      </c>
      <c r="C10" s="77"/>
      <c r="D10" s="53" t="s">
        <v>43</v>
      </c>
      <c r="E10" s="102">
        <v>300</v>
      </c>
      <c r="F10" s="79"/>
      <c r="G10" s="80"/>
      <c r="H10" s="59">
        <f t="shared" si="0"/>
        <v>0</v>
      </c>
      <c r="I10" s="60">
        <f t="shared" si="4"/>
        <v>0</v>
      </c>
      <c r="J10" s="60">
        <f t="shared" si="5"/>
        <v>0</v>
      </c>
      <c r="K10" s="60">
        <f t="shared" si="6"/>
        <v>0</v>
      </c>
    </row>
    <row r="11" spans="1:11" ht="15">
      <c r="A11" s="53">
        <v>4</v>
      </c>
      <c r="B11" s="81" t="s">
        <v>86</v>
      </c>
      <c r="C11" s="82"/>
      <c r="D11" s="83" t="s">
        <v>117</v>
      </c>
      <c r="E11" s="84">
        <v>5000</v>
      </c>
      <c r="F11" s="85"/>
      <c r="G11" s="86"/>
      <c r="H11" s="59">
        <f t="shared" si="0"/>
        <v>0</v>
      </c>
      <c r="I11" s="85">
        <f t="shared" ref="I11:I13" si="7">F11*E11</f>
        <v>0</v>
      </c>
      <c r="J11" s="85">
        <f t="shared" ref="J11:J13" si="8">I11*G11</f>
        <v>0</v>
      </c>
      <c r="K11" s="85">
        <f t="shared" ref="K11:K21" si="9">H11*E11</f>
        <v>0</v>
      </c>
    </row>
    <row r="12" spans="1:11" ht="60">
      <c r="A12" s="18">
        <v>5</v>
      </c>
      <c r="B12" s="15" t="s">
        <v>18</v>
      </c>
      <c r="C12" s="7"/>
      <c r="D12" s="5" t="s">
        <v>19</v>
      </c>
      <c r="E12" s="5">
        <v>35</v>
      </c>
      <c r="F12" s="16"/>
      <c r="G12" s="9"/>
      <c r="H12" s="59">
        <f t="shared" si="0"/>
        <v>0</v>
      </c>
      <c r="I12" s="85">
        <f t="shared" si="7"/>
        <v>0</v>
      </c>
      <c r="J12" s="85">
        <f t="shared" si="8"/>
        <v>0</v>
      </c>
      <c r="K12" s="85">
        <f t="shared" si="9"/>
        <v>0</v>
      </c>
    </row>
    <row r="13" spans="1:11" ht="45">
      <c r="A13" s="53">
        <v>6</v>
      </c>
      <c r="B13" s="17" t="s">
        <v>75</v>
      </c>
      <c r="C13" s="7"/>
      <c r="D13" s="5" t="s">
        <v>20</v>
      </c>
      <c r="E13" s="5">
        <v>10</v>
      </c>
      <c r="F13" s="8"/>
      <c r="G13" s="9"/>
      <c r="H13" s="10">
        <f>F13+F13*G13</f>
        <v>0</v>
      </c>
      <c r="I13" s="85">
        <f t="shared" si="7"/>
        <v>0</v>
      </c>
      <c r="J13" s="85">
        <f t="shared" si="8"/>
        <v>0</v>
      </c>
      <c r="K13" s="85">
        <f t="shared" si="9"/>
        <v>0</v>
      </c>
    </row>
    <row r="14" spans="1:11" ht="15">
      <c r="A14" s="18">
        <v>7</v>
      </c>
      <c r="B14" s="76" t="s">
        <v>44</v>
      </c>
      <c r="C14" s="88"/>
      <c r="D14" s="87" t="s">
        <v>41</v>
      </c>
      <c r="E14" s="84">
        <v>20</v>
      </c>
      <c r="F14" s="60"/>
      <c r="G14" s="80"/>
      <c r="H14" s="59">
        <f t="shared" ref="H14:H31" si="10">F14*G14+F14</f>
        <v>0</v>
      </c>
      <c r="I14" s="60">
        <f t="shared" ref="I14:I31" si="11">F14*E14</f>
        <v>0</v>
      </c>
      <c r="J14" s="60">
        <f t="shared" ref="J14:J21" si="12">I14*G14</f>
        <v>0</v>
      </c>
      <c r="K14" s="85">
        <f t="shared" si="9"/>
        <v>0</v>
      </c>
    </row>
    <row r="15" spans="1:11" ht="15">
      <c r="A15" s="53">
        <v>8</v>
      </c>
      <c r="B15" s="76" t="s">
        <v>124</v>
      </c>
      <c r="C15" s="77"/>
      <c r="D15" s="53" t="s">
        <v>19</v>
      </c>
      <c r="E15" s="102">
        <v>50</v>
      </c>
      <c r="F15" s="79"/>
      <c r="G15" s="80"/>
      <c r="H15" s="59">
        <f t="shared" si="10"/>
        <v>0</v>
      </c>
      <c r="I15" s="60">
        <f t="shared" si="11"/>
        <v>0</v>
      </c>
      <c r="J15" s="60">
        <f t="shared" si="12"/>
        <v>0</v>
      </c>
      <c r="K15" s="85">
        <f t="shared" si="9"/>
        <v>0</v>
      </c>
    </row>
    <row r="16" spans="1:11" ht="215.25" customHeight="1">
      <c r="A16" s="53">
        <v>9</v>
      </c>
      <c r="B16" s="172" t="s">
        <v>137</v>
      </c>
      <c r="C16" s="77"/>
      <c r="D16" s="53" t="s">
        <v>13</v>
      </c>
      <c r="E16" s="78">
        <v>800</v>
      </c>
      <c r="F16" s="79"/>
      <c r="G16" s="80"/>
      <c r="H16" s="59">
        <f t="shared" si="10"/>
        <v>0</v>
      </c>
      <c r="I16" s="60">
        <f t="shared" si="11"/>
        <v>0</v>
      </c>
      <c r="J16" s="60">
        <f t="shared" si="12"/>
        <v>0</v>
      </c>
      <c r="K16" s="85">
        <f t="shared" si="9"/>
        <v>0</v>
      </c>
    </row>
    <row r="17" spans="1:11" ht="195">
      <c r="A17" s="18">
        <v>10</v>
      </c>
      <c r="B17" s="173" t="s">
        <v>138</v>
      </c>
      <c r="C17" s="77"/>
      <c r="D17" s="53" t="s">
        <v>19</v>
      </c>
      <c r="E17" s="78">
        <v>100</v>
      </c>
      <c r="F17" s="79"/>
      <c r="G17" s="80"/>
      <c r="H17" s="59">
        <f t="shared" si="10"/>
        <v>0</v>
      </c>
      <c r="I17" s="60">
        <f t="shared" si="11"/>
        <v>0</v>
      </c>
      <c r="J17" s="60">
        <f t="shared" si="12"/>
        <v>0</v>
      </c>
      <c r="K17" s="85">
        <f t="shared" si="9"/>
        <v>0</v>
      </c>
    </row>
    <row r="18" spans="1:11" ht="195">
      <c r="A18" s="53">
        <v>11</v>
      </c>
      <c r="B18" s="173" t="s">
        <v>139</v>
      </c>
      <c r="C18" s="77"/>
      <c r="D18" s="53" t="s">
        <v>13</v>
      </c>
      <c r="E18" s="78">
        <v>2000</v>
      </c>
      <c r="F18" s="79"/>
      <c r="G18" s="80"/>
      <c r="H18" s="59">
        <f t="shared" si="10"/>
        <v>0</v>
      </c>
      <c r="I18" s="60">
        <f t="shared" si="11"/>
        <v>0</v>
      </c>
      <c r="J18" s="60">
        <f t="shared" si="12"/>
        <v>0</v>
      </c>
      <c r="K18" s="85">
        <f t="shared" si="9"/>
        <v>0</v>
      </c>
    </row>
    <row r="19" spans="1:11" ht="15">
      <c r="A19" s="18">
        <v>12</v>
      </c>
      <c r="B19" s="76" t="s">
        <v>45</v>
      </c>
      <c r="C19" s="77"/>
      <c r="D19" s="53" t="s">
        <v>14</v>
      </c>
      <c r="E19" s="78">
        <v>40</v>
      </c>
      <c r="F19" s="79"/>
      <c r="G19" s="80"/>
      <c r="H19" s="59">
        <f t="shared" si="10"/>
        <v>0</v>
      </c>
      <c r="I19" s="60">
        <f t="shared" si="11"/>
        <v>0</v>
      </c>
      <c r="J19" s="60">
        <f t="shared" si="12"/>
        <v>0</v>
      </c>
      <c r="K19" s="85">
        <f t="shared" si="9"/>
        <v>0</v>
      </c>
    </row>
    <row r="20" spans="1:11" ht="60">
      <c r="A20" s="53">
        <v>13</v>
      </c>
      <c r="B20" s="76" t="s">
        <v>46</v>
      </c>
      <c r="C20" s="90"/>
      <c r="D20" s="53" t="s">
        <v>19</v>
      </c>
      <c r="E20" s="78">
        <v>600</v>
      </c>
      <c r="F20" s="79"/>
      <c r="G20" s="80"/>
      <c r="H20" s="59">
        <f t="shared" si="10"/>
        <v>0</v>
      </c>
      <c r="I20" s="60">
        <f t="shared" si="11"/>
        <v>0</v>
      </c>
      <c r="J20" s="60">
        <f t="shared" si="12"/>
        <v>0</v>
      </c>
      <c r="K20" s="85">
        <f t="shared" si="9"/>
        <v>0</v>
      </c>
    </row>
    <row r="21" spans="1:11" ht="30">
      <c r="A21" s="53">
        <v>14</v>
      </c>
      <c r="B21" s="76" t="s">
        <v>87</v>
      </c>
      <c r="C21" s="91"/>
      <c r="D21" s="53" t="s">
        <v>13</v>
      </c>
      <c r="E21" s="53">
        <v>2000</v>
      </c>
      <c r="F21" s="92"/>
      <c r="G21" s="80"/>
      <c r="H21" s="59">
        <f t="shared" si="10"/>
        <v>0</v>
      </c>
      <c r="I21" s="60">
        <f t="shared" si="11"/>
        <v>0</v>
      </c>
      <c r="J21" s="60">
        <f t="shared" si="12"/>
        <v>0</v>
      </c>
      <c r="K21" s="85">
        <f t="shared" si="9"/>
        <v>0</v>
      </c>
    </row>
    <row r="22" spans="1:11" ht="60">
      <c r="A22" s="18">
        <v>15</v>
      </c>
      <c r="B22" s="93" t="s">
        <v>88</v>
      </c>
      <c r="C22" s="77"/>
      <c r="D22" s="53" t="s">
        <v>47</v>
      </c>
      <c r="E22" s="94">
        <v>170</v>
      </c>
      <c r="F22" s="79"/>
      <c r="G22" s="80"/>
      <c r="H22" s="59">
        <f t="shared" si="10"/>
        <v>0</v>
      </c>
      <c r="I22" s="60">
        <f t="shared" si="11"/>
        <v>0</v>
      </c>
      <c r="J22" s="60">
        <f t="shared" ref="J22:J31" si="13">I22*G22</f>
        <v>0</v>
      </c>
      <c r="K22" s="60">
        <f t="shared" ref="K22:K31" si="14">H22*E22</f>
        <v>0</v>
      </c>
    </row>
    <row r="23" spans="1:11" ht="30">
      <c r="A23" s="53">
        <v>16</v>
      </c>
      <c r="B23" s="93" t="s">
        <v>89</v>
      </c>
      <c r="C23" s="77"/>
      <c r="D23" s="95" t="s">
        <v>13</v>
      </c>
      <c r="E23" s="96">
        <v>3000</v>
      </c>
      <c r="F23" s="79"/>
      <c r="G23" s="80"/>
      <c r="H23" s="59">
        <f t="shared" si="10"/>
        <v>0</v>
      </c>
      <c r="I23" s="60">
        <f t="shared" si="11"/>
        <v>0</v>
      </c>
      <c r="J23" s="60">
        <f t="shared" si="13"/>
        <v>0</v>
      </c>
      <c r="K23" s="60">
        <f t="shared" si="14"/>
        <v>0</v>
      </c>
    </row>
    <row r="24" spans="1:11" ht="15">
      <c r="A24" s="18">
        <v>17</v>
      </c>
      <c r="B24" s="6" t="s">
        <v>48</v>
      </c>
      <c r="C24" s="88"/>
      <c r="D24" s="97" t="s">
        <v>19</v>
      </c>
      <c r="E24" s="98">
        <v>1</v>
      </c>
      <c r="F24" s="59"/>
      <c r="G24" s="80"/>
      <c r="H24" s="59">
        <f t="shared" si="10"/>
        <v>0</v>
      </c>
      <c r="I24" s="60">
        <f t="shared" si="11"/>
        <v>0</v>
      </c>
      <c r="J24" s="60">
        <f t="shared" si="13"/>
        <v>0</v>
      </c>
      <c r="K24" s="60">
        <f t="shared" si="14"/>
        <v>0</v>
      </c>
    </row>
    <row r="25" spans="1:11" ht="15">
      <c r="A25" s="53">
        <v>18</v>
      </c>
      <c r="B25" s="6" t="s">
        <v>49</v>
      </c>
      <c r="C25" s="88"/>
      <c r="D25" s="99" t="s">
        <v>13</v>
      </c>
      <c r="E25" s="98">
        <v>1</v>
      </c>
      <c r="F25" s="59"/>
      <c r="G25" s="80"/>
      <c r="H25" s="59">
        <f t="shared" si="10"/>
        <v>0</v>
      </c>
      <c r="I25" s="60">
        <f t="shared" si="11"/>
        <v>0</v>
      </c>
      <c r="J25" s="60">
        <f t="shared" si="13"/>
        <v>0</v>
      </c>
      <c r="K25" s="60">
        <f t="shared" si="14"/>
        <v>0</v>
      </c>
    </row>
    <row r="26" spans="1:11" ht="45">
      <c r="A26" s="53">
        <v>19</v>
      </c>
      <c r="B26" s="101" t="s">
        <v>50</v>
      </c>
      <c r="C26" s="77"/>
      <c r="D26" s="53" t="s">
        <v>19</v>
      </c>
      <c r="E26" s="100">
        <v>50</v>
      </c>
      <c r="F26" s="79"/>
      <c r="G26" s="80"/>
      <c r="H26" s="59">
        <f t="shared" si="10"/>
        <v>0</v>
      </c>
      <c r="I26" s="60">
        <f t="shared" si="11"/>
        <v>0</v>
      </c>
      <c r="J26" s="60">
        <f t="shared" si="13"/>
        <v>0</v>
      </c>
      <c r="K26" s="60">
        <f t="shared" si="14"/>
        <v>0</v>
      </c>
    </row>
    <row r="27" spans="1:11" ht="159" customHeight="1">
      <c r="A27" s="18">
        <v>20</v>
      </c>
      <c r="B27" s="236" t="s">
        <v>147</v>
      </c>
      <c r="C27" s="77"/>
      <c r="D27" s="53" t="s">
        <v>19</v>
      </c>
      <c r="E27" s="235">
        <v>200</v>
      </c>
      <c r="F27" s="79"/>
      <c r="G27" s="80"/>
      <c r="H27" s="59">
        <f t="shared" si="10"/>
        <v>0</v>
      </c>
      <c r="I27" s="60">
        <f t="shared" si="11"/>
        <v>0</v>
      </c>
      <c r="J27" s="60">
        <f t="shared" si="13"/>
        <v>0</v>
      </c>
      <c r="K27" s="60">
        <f t="shared" si="14"/>
        <v>0</v>
      </c>
    </row>
    <row r="28" spans="1:11" ht="159" customHeight="1">
      <c r="A28" s="95">
        <v>21</v>
      </c>
      <c r="B28" s="242" t="s">
        <v>148</v>
      </c>
      <c r="C28" s="240"/>
      <c r="D28" s="53" t="s">
        <v>19</v>
      </c>
      <c r="E28" s="235">
        <v>50</v>
      </c>
      <c r="F28" s="79"/>
      <c r="G28" s="80"/>
      <c r="H28" s="59">
        <f t="shared" si="10"/>
        <v>0</v>
      </c>
      <c r="I28" s="60">
        <f t="shared" si="11"/>
        <v>0</v>
      </c>
      <c r="J28" s="60">
        <f t="shared" si="13"/>
        <v>0</v>
      </c>
      <c r="K28" s="60">
        <f t="shared" si="14"/>
        <v>0</v>
      </c>
    </row>
    <row r="29" spans="1:11" ht="165">
      <c r="A29" s="18">
        <v>22</v>
      </c>
      <c r="B29" s="241" t="s">
        <v>51</v>
      </c>
      <c r="C29" s="88"/>
      <c r="D29" s="87" t="s">
        <v>13</v>
      </c>
      <c r="E29" s="89">
        <v>170</v>
      </c>
      <c r="F29" s="60"/>
      <c r="G29" s="80"/>
      <c r="H29" s="59">
        <f t="shared" si="10"/>
        <v>0</v>
      </c>
      <c r="I29" s="60">
        <f t="shared" si="11"/>
        <v>0</v>
      </c>
      <c r="J29" s="60">
        <f t="shared" si="13"/>
        <v>0</v>
      </c>
      <c r="K29" s="60">
        <f t="shared" si="14"/>
        <v>0</v>
      </c>
    </row>
    <row r="30" spans="1:11" ht="45">
      <c r="A30" s="53">
        <v>23</v>
      </c>
      <c r="B30" s="101" t="s">
        <v>90</v>
      </c>
      <c r="C30" s="82"/>
      <c r="D30" s="83" t="s">
        <v>13</v>
      </c>
      <c r="E30" s="102">
        <v>50</v>
      </c>
      <c r="F30" s="85"/>
      <c r="G30" s="80"/>
      <c r="H30" s="59">
        <f t="shared" si="10"/>
        <v>0</v>
      </c>
      <c r="I30" s="60">
        <f t="shared" si="11"/>
        <v>0</v>
      </c>
      <c r="J30" s="60">
        <f t="shared" si="13"/>
        <v>0</v>
      </c>
      <c r="K30" s="60">
        <f t="shared" si="14"/>
        <v>0</v>
      </c>
    </row>
    <row r="31" spans="1:11" ht="30">
      <c r="A31" s="53">
        <v>24</v>
      </c>
      <c r="B31" s="93" t="s">
        <v>91</v>
      </c>
      <c r="C31" s="77"/>
      <c r="D31" s="53" t="s">
        <v>13</v>
      </c>
      <c r="E31" s="69">
        <v>100</v>
      </c>
      <c r="F31" s="79"/>
      <c r="G31" s="80"/>
      <c r="H31" s="59">
        <f t="shared" si="10"/>
        <v>0</v>
      </c>
      <c r="I31" s="60">
        <f t="shared" si="11"/>
        <v>0</v>
      </c>
      <c r="J31" s="60">
        <f t="shared" si="13"/>
        <v>0</v>
      </c>
      <c r="K31" s="60">
        <f t="shared" si="14"/>
        <v>0</v>
      </c>
    </row>
    <row r="32" spans="1:11">
      <c r="A32" s="61"/>
      <c r="B32" s="61"/>
      <c r="C32" s="61"/>
      <c r="D32" s="61"/>
      <c r="E32" s="61"/>
      <c r="F32" s="61"/>
      <c r="G32" s="61"/>
      <c r="H32" s="62" t="s">
        <v>15</v>
      </c>
      <c r="I32" s="63">
        <f>SUM(I7:I31)</f>
        <v>0</v>
      </c>
      <c r="J32" s="63">
        <f>SUM(J7:J31)</f>
        <v>0</v>
      </c>
      <c r="K32" s="63">
        <f>SUM(K7:K31)</f>
        <v>0</v>
      </c>
    </row>
    <row r="33" spans="1:11" ht="15">
      <c r="A33" s="50"/>
      <c r="B33" s="50"/>
      <c r="C33" s="50"/>
      <c r="D33" s="64"/>
      <c r="E33" s="64"/>
      <c r="F33" s="64"/>
      <c r="G33" s="64"/>
      <c r="H33" s="65"/>
      <c r="I33" s="65"/>
      <c r="J33" s="65"/>
      <c r="K33" s="65"/>
    </row>
    <row r="34" spans="1:11" ht="15">
      <c r="A34" s="285" t="s">
        <v>16</v>
      </c>
      <c r="B34" s="285"/>
      <c r="C34" s="285"/>
      <c r="D34" s="285"/>
      <c r="E34" s="285"/>
      <c r="F34" s="285"/>
      <c r="G34" s="285"/>
      <c r="H34" s="285"/>
      <c r="I34" s="285"/>
      <c r="J34" s="285"/>
      <c r="K34" s="285"/>
    </row>
    <row r="35" spans="1:11" ht="45" customHeight="1">
      <c r="A35" s="286" t="s">
        <v>17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</row>
  </sheetData>
  <mergeCells count="7">
    <mergeCell ref="A34:K34"/>
    <mergeCell ref="A35:K35"/>
    <mergeCell ref="I1:K2"/>
    <mergeCell ref="A1:H1"/>
    <mergeCell ref="A2:H2"/>
    <mergeCell ref="A3:K3"/>
    <mergeCell ref="A4:K4"/>
  </mergeCells>
  <pageMargins left="0.7" right="0.7" top="0.75" bottom="0.75" header="0.3" footer="0.3"/>
  <pageSetup paperSize="9" scale="48" orientation="portrait" r:id="rId1"/>
  <rowBreaks count="1" manualBreakCount="1">
    <brk id="1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topLeftCell="A7" zoomScale="110" zoomScaleNormal="100" zoomScaleSheetLayoutView="110" workbookViewId="0">
      <selection activeCell="N10" sqref="N10"/>
    </sheetView>
  </sheetViews>
  <sheetFormatPr defaultRowHeight="14.25"/>
  <cols>
    <col min="1" max="1" width="9.125" bestFit="1" customWidth="1"/>
    <col min="2" max="2" width="24.625" customWidth="1"/>
    <col min="3" max="3" width="18.625" customWidth="1"/>
    <col min="5" max="8" width="9.125" bestFit="1" customWidth="1"/>
    <col min="9" max="9" width="10.125" bestFit="1" customWidth="1"/>
    <col min="10" max="10" width="9.125" bestFit="1" customWidth="1"/>
    <col min="11" max="11" width="10.125" bestFit="1" customWidth="1"/>
    <col min="14" max="14" width="12.75" customWidth="1"/>
  </cols>
  <sheetData>
    <row r="1" spans="1:11" ht="45" customHeight="1">
      <c r="A1" s="275" t="s">
        <v>0</v>
      </c>
      <c r="B1" s="275"/>
      <c r="C1" s="275"/>
      <c r="D1" s="275"/>
      <c r="E1" s="275"/>
      <c r="F1" s="275"/>
      <c r="G1" s="275"/>
      <c r="H1" s="276"/>
      <c r="I1" s="271" t="s">
        <v>151</v>
      </c>
      <c r="J1" s="271"/>
      <c r="K1" s="271"/>
    </row>
    <row r="2" spans="1:11" ht="15">
      <c r="A2" s="282" t="s">
        <v>150</v>
      </c>
      <c r="B2" s="282"/>
      <c r="C2" s="282"/>
      <c r="D2" s="282"/>
      <c r="E2" s="282"/>
      <c r="F2" s="282"/>
      <c r="G2" s="282"/>
      <c r="H2" s="283"/>
      <c r="I2" s="272"/>
      <c r="J2" s="272"/>
      <c r="K2" s="272"/>
    </row>
    <row r="3" spans="1:11" ht="15" customHeight="1">
      <c r="A3" s="274" t="s">
        <v>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15">
      <c r="A4" s="273" t="s">
        <v>34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</row>
    <row r="5" spans="1:11" ht="105">
      <c r="A5" s="3" t="s">
        <v>2</v>
      </c>
      <c r="B5" s="3" t="s">
        <v>3</v>
      </c>
      <c r="C5" s="4" t="s">
        <v>4</v>
      </c>
      <c r="D5" s="4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201.75" customHeight="1">
      <c r="A7" s="18">
        <v>1</v>
      </c>
      <c r="B7" s="237" t="s">
        <v>118</v>
      </c>
      <c r="C7" s="7"/>
      <c r="D7" s="5" t="s">
        <v>149</v>
      </c>
      <c r="E7" s="193">
        <v>1</v>
      </c>
      <c r="F7" s="8"/>
      <c r="G7" s="73"/>
      <c r="H7" s="103">
        <f>F7+F7*G7</f>
        <v>0</v>
      </c>
      <c r="I7" s="11">
        <f>E7*F7</f>
        <v>0</v>
      </c>
      <c r="J7" s="11">
        <f>K7-I7</f>
        <v>0</v>
      </c>
      <c r="K7" s="11">
        <f>H7*E7</f>
        <v>0</v>
      </c>
    </row>
    <row r="8" spans="1:11" ht="30">
      <c r="A8" s="18">
        <v>2</v>
      </c>
      <c r="B8" s="238" t="s">
        <v>53</v>
      </c>
      <c r="C8" s="7"/>
      <c r="D8" s="5" t="s">
        <v>35</v>
      </c>
      <c r="E8" s="5">
        <v>350</v>
      </c>
      <c r="F8" s="8"/>
      <c r="G8" s="9"/>
      <c r="H8" s="10">
        <f>F8+F8*G8</f>
        <v>0</v>
      </c>
      <c r="I8" s="11">
        <f>E8*F8</f>
        <v>0</v>
      </c>
      <c r="J8" s="11">
        <f t="shared" ref="J8:J9" si="0">K8-I8</f>
        <v>0</v>
      </c>
      <c r="K8" s="11">
        <f>H8*E8</f>
        <v>0</v>
      </c>
    </row>
    <row r="9" spans="1:11" ht="162.75" customHeight="1">
      <c r="A9" s="165">
        <v>3</v>
      </c>
      <c r="B9" s="239" t="s">
        <v>142</v>
      </c>
      <c r="C9" s="128"/>
      <c r="D9" s="22" t="s">
        <v>35</v>
      </c>
      <c r="E9" s="22">
        <v>150</v>
      </c>
      <c r="F9" s="145"/>
      <c r="G9" s="166"/>
      <c r="H9" s="127">
        <f>F9+F9*G9</f>
        <v>0</v>
      </c>
      <c r="I9" s="167">
        <f t="shared" ref="I9" si="1">E9*F9</f>
        <v>0</v>
      </c>
      <c r="J9" s="167">
        <f t="shared" si="0"/>
        <v>0</v>
      </c>
      <c r="K9" s="167">
        <f>H9*E9</f>
        <v>0</v>
      </c>
    </row>
    <row r="10" spans="1:11" ht="240" customHeight="1">
      <c r="A10" s="37">
        <v>4</v>
      </c>
      <c r="B10" s="213" t="s">
        <v>140</v>
      </c>
      <c r="C10" s="129"/>
      <c r="D10" s="25" t="s">
        <v>141</v>
      </c>
      <c r="E10" s="25">
        <v>3500</v>
      </c>
      <c r="F10" s="155"/>
      <c r="G10" s="151"/>
      <c r="H10" s="103">
        <f>F10+F10*G10</f>
        <v>0</v>
      </c>
      <c r="I10" s="11">
        <f>E10*F10</f>
        <v>0</v>
      </c>
      <c r="J10" s="11">
        <f>K10-I10</f>
        <v>0</v>
      </c>
      <c r="K10" s="11">
        <f>H10*E10</f>
        <v>0</v>
      </c>
    </row>
    <row r="11" spans="1:11" ht="15">
      <c r="A11" s="104"/>
      <c r="B11" s="105"/>
      <c r="C11" s="106"/>
      <c r="D11" s="32"/>
      <c r="E11" s="32"/>
      <c r="F11" s="70"/>
      <c r="G11" s="107"/>
      <c r="H11" s="13" t="s">
        <v>15</v>
      </c>
      <c r="I11" s="14">
        <f>SUM(I7:I10)</f>
        <v>0</v>
      </c>
      <c r="J11" s="14">
        <f t="shared" ref="J11:K11" si="2">SUM(J7:J10)</f>
        <v>0</v>
      </c>
      <c r="K11" s="14">
        <f t="shared" si="2"/>
        <v>0</v>
      </c>
    </row>
    <row r="12" spans="1:11" ht="29.25" customHeight="1">
      <c r="A12" s="281" t="s">
        <v>16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</row>
    <row r="13" spans="1:11" ht="41.25" customHeight="1">
      <c r="A13" s="284" t="s">
        <v>17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</row>
    <row r="14" spans="1:11" ht="19.5" customHeight="1"/>
  </sheetData>
  <mergeCells count="7">
    <mergeCell ref="I1:K2"/>
    <mergeCell ref="A12:K12"/>
    <mergeCell ref="A13:K13"/>
    <mergeCell ref="A1:H1"/>
    <mergeCell ref="A2:H2"/>
    <mergeCell ref="A3:K3"/>
    <mergeCell ref="A4:K4"/>
  </mergeCells>
  <pageMargins left="0.7" right="0.7" top="0.75" bottom="0.75" header="0.3" footer="0.3"/>
  <pageSetup paperSize="9" scale="3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90" zoomScaleNormal="100" zoomScaleSheetLayoutView="90" workbookViewId="0">
      <selection activeCell="M9" sqref="M9"/>
    </sheetView>
  </sheetViews>
  <sheetFormatPr defaultRowHeight="14.25"/>
  <cols>
    <col min="1" max="1" width="9.125" bestFit="1" customWidth="1"/>
    <col min="2" max="2" width="24.75" customWidth="1"/>
    <col min="3" max="3" width="19.125" customWidth="1"/>
    <col min="4" max="4" width="17.125" customWidth="1"/>
    <col min="5" max="5" width="14.375" customWidth="1"/>
    <col min="6" max="8" width="9.125" bestFit="1" customWidth="1"/>
    <col min="9" max="9" width="10.125" bestFit="1" customWidth="1"/>
    <col min="10" max="10" width="9.125" bestFit="1" customWidth="1"/>
    <col min="11" max="11" width="10.125" bestFit="1" customWidth="1"/>
    <col min="12" max="12" width="9.125" bestFit="1" customWidth="1"/>
    <col min="13" max="13" width="12.875" customWidth="1"/>
  </cols>
  <sheetData>
    <row r="1" spans="1:11" ht="36.75" customHeight="1">
      <c r="A1" s="275" t="s">
        <v>0</v>
      </c>
      <c r="B1" s="275"/>
      <c r="C1" s="275"/>
      <c r="D1" s="275"/>
      <c r="E1" s="275"/>
      <c r="F1" s="275"/>
      <c r="G1" s="275"/>
      <c r="H1" s="276"/>
      <c r="I1" s="271" t="s">
        <v>151</v>
      </c>
      <c r="J1" s="271"/>
      <c r="K1" s="271"/>
    </row>
    <row r="2" spans="1:11" ht="15">
      <c r="A2" s="282" t="s">
        <v>150</v>
      </c>
      <c r="B2" s="282"/>
      <c r="C2" s="282"/>
      <c r="D2" s="282"/>
      <c r="E2" s="282"/>
      <c r="F2" s="282"/>
      <c r="G2" s="282"/>
      <c r="H2" s="283"/>
      <c r="I2" s="272"/>
      <c r="J2" s="272"/>
      <c r="K2" s="272"/>
    </row>
    <row r="3" spans="1:11" ht="15" customHeight="1">
      <c r="A3" s="274" t="s">
        <v>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15">
      <c r="A4" s="273" t="s">
        <v>37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</row>
    <row r="5" spans="1:11" ht="90">
      <c r="A5" s="3" t="s">
        <v>2</v>
      </c>
      <c r="B5" s="3" t="s">
        <v>3</v>
      </c>
      <c r="C5" s="4" t="s">
        <v>4</v>
      </c>
      <c r="D5" s="4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90">
      <c r="A7" s="12">
        <v>2</v>
      </c>
      <c r="B7" s="243" t="s">
        <v>92</v>
      </c>
      <c r="C7" s="108"/>
      <c r="D7" s="72" t="s">
        <v>57</v>
      </c>
      <c r="E7" s="72">
        <v>150</v>
      </c>
      <c r="F7" s="71"/>
      <c r="G7" s="9"/>
      <c r="H7" s="10">
        <f t="shared" ref="H7:H9" si="0">F7+F7*G7</f>
        <v>0</v>
      </c>
      <c r="I7" s="30">
        <f t="shared" ref="I7:I9" si="1">E7*F7</f>
        <v>0</v>
      </c>
      <c r="J7" s="30">
        <f t="shared" ref="J7:J9" si="2">K7-I7</f>
        <v>0</v>
      </c>
      <c r="K7" s="30">
        <f t="shared" ref="K7:K9" si="3">H7*E7</f>
        <v>0</v>
      </c>
    </row>
    <row r="8" spans="1:11" ht="30">
      <c r="A8" s="158">
        <v>4</v>
      </c>
      <c r="B8" s="243" t="s">
        <v>58</v>
      </c>
      <c r="C8" s="66"/>
      <c r="D8" s="109" t="s">
        <v>158</v>
      </c>
      <c r="E8" s="5">
        <v>15</v>
      </c>
      <c r="F8" s="8"/>
      <c r="G8" s="73"/>
      <c r="H8" s="10">
        <f t="shared" si="0"/>
        <v>0</v>
      </c>
      <c r="I8" s="30">
        <f t="shared" si="1"/>
        <v>0</v>
      </c>
      <c r="J8" s="30">
        <f t="shared" si="2"/>
        <v>0</v>
      </c>
      <c r="K8" s="30">
        <f t="shared" si="3"/>
        <v>0</v>
      </c>
    </row>
    <row r="9" spans="1:11" ht="15">
      <c r="A9" s="158">
        <v>5</v>
      </c>
      <c r="B9" s="243" t="s">
        <v>93</v>
      </c>
      <c r="C9" s="66"/>
      <c r="D9" s="109" t="s">
        <v>59</v>
      </c>
      <c r="E9" s="5">
        <v>30</v>
      </c>
      <c r="F9" s="8"/>
      <c r="G9" s="73"/>
      <c r="H9" s="10">
        <f t="shared" si="0"/>
        <v>0</v>
      </c>
      <c r="I9" s="30">
        <f t="shared" si="1"/>
        <v>0</v>
      </c>
      <c r="J9" s="30">
        <f t="shared" si="2"/>
        <v>0</v>
      </c>
      <c r="K9" s="30">
        <f t="shared" si="3"/>
        <v>0</v>
      </c>
    </row>
    <row r="10" spans="1:11" ht="15">
      <c r="A10" s="110"/>
      <c r="B10" s="110"/>
      <c r="C10" s="110"/>
      <c r="D10" s="31"/>
      <c r="E10" s="31"/>
      <c r="F10" s="31"/>
      <c r="G10" s="31"/>
      <c r="H10" s="111" t="s">
        <v>15</v>
      </c>
      <c r="I10" s="112">
        <f>SUM(I7:I9)</f>
        <v>0</v>
      </c>
      <c r="J10" s="112">
        <f>SUM(J7:J9)</f>
        <v>0</v>
      </c>
      <c r="K10" s="112">
        <f>SUM(K7:K9)</f>
        <v>0</v>
      </c>
    </row>
    <row r="12" spans="1:11" ht="42.75" customHeight="1">
      <c r="B12" s="281" t="s">
        <v>16</v>
      </c>
      <c r="C12" s="281"/>
      <c r="D12" s="281"/>
      <c r="E12" s="281"/>
      <c r="F12" s="281"/>
      <c r="G12" s="281"/>
      <c r="H12" s="281"/>
      <c r="I12" s="281"/>
      <c r="J12" s="281"/>
      <c r="K12" s="32"/>
    </row>
    <row r="13" spans="1:11" ht="66.75" customHeight="1">
      <c r="B13" s="284" t="s">
        <v>17</v>
      </c>
      <c r="C13" s="284"/>
      <c r="D13" s="284"/>
      <c r="E13" s="284"/>
      <c r="F13" s="284"/>
      <c r="G13" s="284"/>
      <c r="H13" s="284"/>
      <c r="I13" s="284"/>
      <c r="J13" s="284"/>
      <c r="K13" s="284"/>
    </row>
  </sheetData>
  <mergeCells count="7">
    <mergeCell ref="B12:J12"/>
    <mergeCell ref="B13:K13"/>
    <mergeCell ref="A1:H1"/>
    <mergeCell ref="I1:K2"/>
    <mergeCell ref="A2:H2"/>
    <mergeCell ref="A3:K3"/>
    <mergeCell ref="A4:K4"/>
  </mergeCells>
  <pageMargins left="0.7" right="0.7" top="0.75" bottom="0.75" header="0.3" footer="0.3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topLeftCell="A13" zoomScale="90" zoomScaleNormal="90" zoomScaleSheetLayoutView="90" workbookViewId="0">
      <selection activeCell="M8" sqref="M8"/>
    </sheetView>
  </sheetViews>
  <sheetFormatPr defaultRowHeight="14.25"/>
  <cols>
    <col min="2" max="2" width="32.25" customWidth="1"/>
    <col min="3" max="3" width="20.75" customWidth="1"/>
    <col min="4" max="4" width="15.5" customWidth="1"/>
    <col min="5" max="5" width="15.625" customWidth="1"/>
    <col min="9" max="9" width="13" customWidth="1"/>
    <col min="10" max="10" width="11.875" customWidth="1"/>
    <col min="11" max="11" width="14.625" customWidth="1"/>
  </cols>
  <sheetData>
    <row r="1" spans="1:11" ht="21.75" customHeight="1">
      <c r="A1" s="275" t="s">
        <v>0</v>
      </c>
      <c r="B1" s="275"/>
      <c r="C1" s="275"/>
      <c r="D1" s="275"/>
      <c r="E1" s="275"/>
      <c r="F1" s="275"/>
      <c r="G1" s="275"/>
      <c r="H1" s="276"/>
      <c r="I1" s="271" t="s">
        <v>151</v>
      </c>
      <c r="J1" s="271"/>
      <c r="K1" s="271"/>
    </row>
    <row r="2" spans="1:11" ht="15">
      <c r="A2" s="282" t="s">
        <v>150</v>
      </c>
      <c r="B2" s="282"/>
      <c r="C2" s="282"/>
      <c r="D2" s="282"/>
      <c r="E2" s="282"/>
      <c r="F2" s="282"/>
      <c r="G2" s="282"/>
      <c r="H2" s="283"/>
      <c r="I2" s="272"/>
      <c r="J2" s="272"/>
      <c r="K2" s="272"/>
    </row>
    <row r="3" spans="1:11" ht="15" customHeight="1">
      <c r="A3" s="274" t="s">
        <v>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15">
      <c r="A4" s="273" t="s">
        <v>38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</row>
    <row r="5" spans="1:11" ht="75">
      <c r="A5" s="33" t="s">
        <v>2</v>
      </c>
      <c r="B5" s="34" t="s">
        <v>3</v>
      </c>
      <c r="C5" s="115" t="s">
        <v>4</v>
      </c>
      <c r="D5" s="4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15">
      <c r="A6" s="33">
        <v>1</v>
      </c>
      <c r="B6" s="34">
        <v>2</v>
      </c>
      <c r="C6" s="35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208.5" customHeight="1">
      <c r="A7" s="33">
        <v>1</v>
      </c>
      <c r="B7" s="244" t="s">
        <v>66</v>
      </c>
      <c r="C7" s="35"/>
      <c r="D7" s="5" t="s">
        <v>67</v>
      </c>
      <c r="E7" s="116">
        <v>150</v>
      </c>
      <c r="F7" s="117"/>
      <c r="G7" s="118"/>
      <c r="H7" s="119">
        <f t="shared" ref="H7:H15" si="0">F7+F7*G7</f>
        <v>0</v>
      </c>
      <c r="I7" s="117">
        <f t="shared" ref="I7:I15" si="1">E7*F7</f>
        <v>0</v>
      </c>
      <c r="J7" s="117">
        <f>K7-I7</f>
        <v>0</v>
      </c>
      <c r="K7" s="117">
        <f>E7*H7</f>
        <v>0</v>
      </c>
    </row>
    <row r="8" spans="1:11" ht="217.5" customHeight="1">
      <c r="A8" s="33">
        <v>2</v>
      </c>
      <c r="B8" s="244" t="s">
        <v>159</v>
      </c>
      <c r="C8" s="35"/>
      <c r="D8" s="5" t="s">
        <v>67</v>
      </c>
      <c r="E8" s="5">
        <v>90</v>
      </c>
      <c r="F8" s="68"/>
      <c r="G8" s="118"/>
      <c r="H8" s="119">
        <f t="shared" si="0"/>
        <v>0</v>
      </c>
      <c r="I8" s="8">
        <f t="shared" si="1"/>
        <v>0</v>
      </c>
      <c r="J8" s="117">
        <f t="shared" ref="J8:J15" si="2">K8-I8</f>
        <v>0</v>
      </c>
      <c r="K8" s="8">
        <f>H8*E8</f>
        <v>0</v>
      </c>
    </row>
    <row r="9" spans="1:11" ht="202.5" customHeight="1">
      <c r="A9" s="33">
        <v>3</v>
      </c>
      <c r="B9" s="244" t="s">
        <v>160</v>
      </c>
      <c r="C9" s="35"/>
      <c r="D9" s="5" t="s">
        <v>67</v>
      </c>
      <c r="E9" s="5">
        <v>90</v>
      </c>
      <c r="F9" s="68"/>
      <c r="G9" s="118"/>
      <c r="H9" s="119">
        <f t="shared" si="0"/>
        <v>0</v>
      </c>
      <c r="I9" s="8">
        <f t="shared" si="1"/>
        <v>0</v>
      </c>
      <c r="J9" s="117">
        <f t="shared" si="2"/>
        <v>0</v>
      </c>
      <c r="K9" s="8">
        <f>H9*E9</f>
        <v>0</v>
      </c>
    </row>
    <row r="10" spans="1:11" ht="78.75">
      <c r="A10" s="168">
        <v>4</v>
      </c>
      <c r="B10" s="245" t="s">
        <v>134</v>
      </c>
      <c r="C10" s="169"/>
      <c r="D10" s="22" t="s">
        <v>143</v>
      </c>
      <c r="E10" s="22">
        <v>70</v>
      </c>
      <c r="F10" s="154"/>
      <c r="G10" s="118"/>
      <c r="H10" s="119">
        <f t="shared" ref="H10:H12" si="3">F10+F10*G10</f>
        <v>0</v>
      </c>
      <c r="I10" s="117">
        <f t="shared" si="1"/>
        <v>0</v>
      </c>
      <c r="J10" s="117">
        <f t="shared" si="2"/>
        <v>0</v>
      </c>
      <c r="K10" s="8">
        <f t="shared" ref="K10:K15" si="4">H10*E10</f>
        <v>0</v>
      </c>
    </row>
    <row r="11" spans="1:11" ht="78.75">
      <c r="A11" s="168">
        <v>5</v>
      </c>
      <c r="B11" s="246" t="s">
        <v>135</v>
      </c>
      <c r="C11" s="169"/>
      <c r="D11" s="22" t="s">
        <v>143</v>
      </c>
      <c r="E11" s="22">
        <v>90</v>
      </c>
      <c r="F11" s="154"/>
      <c r="G11" s="118"/>
      <c r="H11" s="119">
        <f t="shared" si="3"/>
        <v>0</v>
      </c>
      <c r="I11" s="8">
        <f t="shared" si="1"/>
        <v>0</v>
      </c>
      <c r="J11" s="117">
        <f t="shared" si="2"/>
        <v>0</v>
      </c>
      <c r="K11" s="8">
        <f t="shared" si="4"/>
        <v>0</v>
      </c>
    </row>
    <row r="12" spans="1:11" ht="78.75">
      <c r="A12" s="168">
        <v>6</v>
      </c>
      <c r="B12" s="247" t="s">
        <v>136</v>
      </c>
      <c r="C12" s="169"/>
      <c r="D12" s="22" t="s">
        <v>144</v>
      </c>
      <c r="E12" s="22">
        <v>80</v>
      </c>
      <c r="F12" s="154"/>
      <c r="G12" s="118"/>
      <c r="H12" s="119">
        <f t="shared" si="3"/>
        <v>0</v>
      </c>
      <c r="I12" s="8">
        <f t="shared" si="1"/>
        <v>0</v>
      </c>
      <c r="J12" s="117">
        <f t="shared" si="2"/>
        <v>0</v>
      </c>
      <c r="K12" s="8">
        <f t="shared" si="4"/>
        <v>0</v>
      </c>
    </row>
    <row r="13" spans="1:11" ht="78.75">
      <c r="A13" s="139">
        <v>7</v>
      </c>
      <c r="B13" s="247" t="s">
        <v>161</v>
      </c>
      <c r="C13" s="140"/>
      <c r="D13" s="141" t="s">
        <v>67</v>
      </c>
      <c r="E13" s="142">
        <v>50</v>
      </c>
      <c r="F13" s="143"/>
      <c r="G13" s="144"/>
      <c r="H13" s="119">
        <f t="shared" si="0"/>
        <v>0</v>
      </c>
      <c r="I13" s="145">
        <f t="shared" si="1"/>
        <v>0</v>
      </c>
      <c r="J13" s="117">
        <f t="shared" si="2"/>
        <v>0</v>
      </c>
      <c r="K13" s="8">
        <f t="shared" si="4"/>
        <v>0</v>
      </c>
    </row>
    <row r="14" spans="1:11" ht="45">
      <c r="A14" s="5">
        <v>8</v>
      </c>
      <c r="B14" s="243" t="s">
        <v>78</v>
      </c>
      <c r="C14" s="7"/>
      <c r="D14" s="5" t="s">
        <v>60</v>
      </c>
      <c r="E14" s="5">
        <v>350</v>
      </c>
      <c r="F14" s="8"/>
      <c r="G14" s="21"/>
      <c r="H14" s="10">
        <f t="shared" si="0"/>
        <v>0</v>
      </c>
      <c r="I14" s="11">
        <f t="shared" si="1"/>
        <v>0</v>
      </c>
      <c r="J14" s="117">
        <f t="shared" si="2"/>
        <v>0</v>
      </c>
      <c r="K14" s="8">
        <f t="shared" si="4"/>
        <v>0</v>
      </c>
    </row>
    <row r="15" spans="1:11" ht="30">
      <c r="A15" s="5">
        <v>9</v>
      </c>
      <c r="B15" s="248" t="s">
        <v>125</v>
      </c>
      <c r="C15" s="7"/>
      <c r="D15" s="5" t="s">
        <v>61</v>
      </c>
      <c r="E15" s="5">
        <v>70</v>
      </c>
      <c r="F15" s="8"/>
      <c r="G15" s="9"/>
      <c r="H15" s="10">
        <f t="shared" si="0"/>
        <v>0</v>
      </c>
      <c r="I15" s="11">
        <f t="shared" si="1"/>
        <v>0</v>
      </c>
      <c r="J15" s="117">
        <f t="shared" si="2"/>
        <v>0</v>
      </c>
      <c r="K15" s="8">
        <f t="shared" si="4"/>
        <v>0</v>
      </c>
    </row>
    <row r="16" spans="1:11">
      <c r="A16" s="120"/>
      <c r="B16" s="120"/>
      <c r="C16" s="120"/>
      <c r="D16" s="120"/>
      <c r="E16" s="120"/>
      <c r="F16" s="120"/>
      <c r="G16" s="120"/>
      <c r="H16" s="121" t="s">
        <v>15</v>
      </c>
      <c r="I16" s="122">
        <f>SUM(I7:I15)</f>
        <v>0</v>
      </c>
      <c r="J16" s="122">
        <f t="shared" ref="J16:K16" si="5">SUM(J7:J15)</f>
        <v>0</v>
      </c>
      <c r="K16" s="122">
        <f t="shared" si="5"/>
        <v>0</v>
      </c>
    </row>
    <row r="17" spans="1:11" ht="36.75" customHeight="1">
      <c r="A17" s="270" t="s">
        <v>16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</row>
    <row r="18" spans="1:11" ht="45" customHeight="1">
      <c r="A18" s="270" t="s">
        <v>17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</row>
    <row r="28" spans="1:11" ht="203.25" customHeight="1"/>
    <row r="29" spans="1:11" ht="124.5" customHeight="1"/>
  </sheetData>
  <mergeCells count="7">
    <mergeCell ref="A17:K17"/>
    <mergeCell ref="A18:K18"/>
    <mergeCell ref="A1:H1"/>
    <mergeCell ref="I1:K2"/>
    <mergeCell ref="A2:H2"/>
    <mergeCell ref="A3:K3"/>
    <mergeCell ref="A4:K4"/>
  </mergeCells>
  <pageMargins left="0.7" right="0.7" top="0.75" bottom="0.75" header="0.3" footer="0.3"/>
  <pageSetup paperSize="9" scale="41" orientation="portrait" r:id="rId1"/>
  <rowBreaks count="1" manualBreakCount="1">
    <brk id="37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="80" zoomScaleNormal="100" zoomScaleSheetLayoutView="80" workbookViewId="0">
      <selection activeCell="O8" sqref="O8"/>
    </sheetView>
  </sheetViews>
  <sheetFormatPr defaultRowHeight="14.25"/>
  <cols>
    <col min="2" max="2" width="21.375" customWidth="1"/>
    <col min="3" max="3" width="15.125" customWidth="1"/>
    <col min="4" max="4" width="13.625" customWidth="1"/>
    <col min="5" max="5" width="17" customWidth="1"/>
    <col min="9" max="9" width="12" bestFit="1" customWidth="1"/>
    <col min="10" max="10" width="11.375" customWidth="1"/>
    <col min="11" max="11" width="14" customWidth="1"/>
  </cols>
  <sheetData>
    <row r="1" spans="1:11" ht="15" customHeight="1">
      <c r="A1" s="275" t="s">
        <v>0</v>
      </c>
      <c r="B1" s="275"/>
      <c r="C1" s="275"/>
      <c r="D1" s="275"/>
      <c r="E1" s="275"/>
      <c r="F1" s="275"/>
      <c r="G1" s="275"/>
      <c r="H1" s="276"/>
      <c r="I1" s="271" t="s">
        <v>151</v>
      </c>
      <c r="J1" s="271"/>
      <c r="K1" s="271"/>
    </row>
    <row r="2" spans="1:11" ht="15">
      <c r="A2" s="282" t="s">
        <v>150</v>
      </c>
      <c r="B2" s="282"/>
      <c r="C2" s="282"/>
      <c r="D2" s="282"/>
      <c r="E2" s="282"/>
      <c r="F2" s="282"/>
      <c r="G2" s="282"/>
      <c r="H2" s="283"/>
      <c r="I2" s="272"/>
      <c r="J2" s="272"/>
      <c r="K2" s="272"/>
    </row>
    <row r="3" spans="1:11" ht="30" customHeight="1">
      <c r="A3" s="274" t="s">
        <v>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15" customHeight="1">
      <c r="A4" s="273" t="s">
        <v>21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</row>
    <row r="5" spans="1:11" ht="119.25" customHeight="1">
      <c r="A5" s="51" t="s">
        <v>2</v>
      </c>
      <c r="B5" s="51" t="s">
        <v>3</v>
      </c>
      <c r="C5" s="52" t="s">
        <v>4</v>
      </c>
      <c r="D5" s="52" t="s">
        <v>5</v>
      </c>
      <c r="E5" s="51" t="s">
        <v>6</v>
      </c>
      <c r="F5" s="51" t="s">
        <v>7</v>
      </c>
      <c r="G5" s="51" t="s">
        <v>8</v>
      </c>
      <c r="H5" s="51" t="s">
        <v>9</v>
      </c>
      <c r="I5" s="51" t="s">
        <v>10</v>
      </c>
      <c r="J5" s="51" t="s">
        <v>11</v>
      </c>
      <c r="K5" s="51" t="s">
        <v>12</v>
      </c>
    </row>
    <row r="6" spans="1:11" ht="1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</row>
    <row r="7" spans="1:11" ht="76.5" customHeight="1">
      <c r="A7" s="53">
        <v>1</v>
      </c>
      <c r="B7" s="93" t="s">
        <v>68</v>
      </c>
      <c r="C7" s="53"/>
      <c r="D7" s="53" t="s">
        <v>14</v>
      </c>
      <c r="E7" s="102">
        <v>50</v>
      </c>
      <c r="F7" s="92"/>
      <c r="G7" s="58"/>
      <c r="H7" s="59">
        <f>F7+F7*G7</f>
        <v>0</v>
      </c>
      <c r="I7" s="60">
        <f>E7*F7</f>
        <v>0</v>
      </c>
      <c r="J7" s="60">
        <f>K7-I7</f>
        <v>0</v>
      </c>
      <c r="K7" s="60">
        <f>H7*E7</f>
        <v>0</v>
      </c>
    </row>
    <row r="8" spans="1:11" ht="83.25" customHeight="1">
      <c r="A8" s="51">
        <v>2</v>
      </c>
      <c r="B8" s="93" t="s">
        <v>69</v>
      </c>
      <c r="C8" s="51"/>
      <c r="D8" s="53" t="s">
        <v>14</v>
      </c>
      <c r="E8" s="53">
        <v>3</v>
      </c>
      <c r="F8" s="59"/>
      <c r="G8" s="114"/>
      <c r="H8" s="59">
        <f t="shared" ref="H8" si="0">F8+F8*G8</f>
        <v>0</v>
      </c>
      <c r="I8" s="60">
        <f t="shared" ref="I8" si="1">E8*F8</f>
        <v>0</v>
      </c>
      <c r="J8" s="60">
        <f t="shared" ref="J8" si="2">K8-I8</f>
        <v>0</v>
      </c>
      <c r="K8" s="60">
        <f t="shared" ref="K8" si="3">H8*E8</f>
        <v>0</v>
      </c>
    </row>
    <row r="9" spans="1:11">
      <c r="A9" s="61"/>
      <c r="B9" s="61"/>
      <c r="C9" s="61"/>
      <c r="D9" s="61"/>
      <c r="E9" s="61"/>
      <c r="F9" s="61"/>
      <c r="G9" s="61"/>
      <c r="H9" s="62" t="s">
        <v>15</v>
      </c>
      <c r="I9" s="125">
        <f>SUM(I7:I8)</f>
        <v>0</v>
      </c>
      <c r="J9" s="125">
        <f>SUM(J7:J8)</f>
        <v>0</v>
      </c>
      <c r="K9" s="125">
        <f>SUM(K7:K8)</f>
        <v>0</v>
      </c>
    </row>
    <row r="10" spans="1:11" ht="15">
      <c r="A10" s="50"/>
      <c r="B10" s="50"/>
      <c r="C10" s="50"/>
      <c r="D10" s="64"/>
      <c r="E10" s="64"/>
      <c r="F10" s="64"/>
      <c r="G10" s="64"/>
      <c r="H10" s="65"/>
      <c r="I10" s="65"/>
      <c r="J10" s="65"/>
      <c r="K10" s="65"/>
    </row>
    <row r="11" spans="1:11" ht="42.75" customHeight="1">
      <c r="A11" s="287" t="s">
        <v>16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</row>
    <row r="12" spans="1:11" ht="46.5" customHeight="1">
      <c r="A12" s="287" t="s">
        <v>17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</row>
  </sheetData>
  <mergeCells count="7">
    <mergeCell ref="A11:K11"/>
    <mergeCell ref="A12:K12"/>
    <mergeCell ref="I1:K2"/>
    <mergeCell ref="A1:H1"/>
    <mergeCell ref="A2:H2"/>
    <mergeCell ref="A3:K3"/>
    <mergeCell ref="A4:K4"/>
  </mergeCell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5</vt:i4>
      </vt:variant>
    </vt:vector>
  </HeadingPairs>
  <TitlesOfParts>
    <vt:vector size="18" baseType="lpstr">
      <vt:lpstr>Zadanie 1</vt:lpstr>
      <vt:lpstr>Zadanie 2</vt:lpstr>
      <vt:lpstr>Zadanie 3</vt:lpstr>
      <vt:lpstr>Zadanie 4</vt:lpstr>
      <vt:lpstr>Zadanie 5</vt:lpstr>
      <vt:lpstr>Zadanie 6</vt:lpstr>
      <vt:lpstr>Zadanie 7</vt:lpstr>
      <vt:lpstr>Zadanie 8</vt:lpstr>
      <vt:lpstr>Zadanie 9</vt:lpstr>
      <vt:lpstr>Zadanie 10</vt:lpstr>
      <vt:lpstr>Zadanie 11</vt:lpstr>
      <vt:lpstr>Zadanie 12</vt:lpstr>
      <vt:lpstr>Wartość</vt:lpstr>
      <vt:lpstr>'Zadanie 2'!Obszar_wydruku</vt:lpstr>
      <vt:lpstr>'Zadanie 3'!Obszar_wydruku</vt:lpstr>
      <vt:lpstr>'Zadanie 6'!Obszar_wydruku</vt:lpstr>
      <vt:lpstr>'Zadanie 7'!Obszar_wydruku</vt:lpstr>
      <vt:lpstr>'Zadanie 8'!Obszar_wydruku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idabrows</dc:creator>
  <cp:lastModifiedBy>idabrows</cp:lastModifiedBy>
  <cp:lastPrinted>2023-03-20T10:50:41Z</cp:lastPrinted>
  <dcterms:created xsi:type="dcterms:W3CDTF">2021-02-16T10:43:52Z</dcterms:created>
  <dcterms:modified xsi:type="dcterms:W3CDTF">2023-04-04T06:27:51Z</dcterms:modified>
</cp:coreProperties>
</file>