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Arkusz1" sheetId="1" r:id="rId1"/>
  </sheets>
  <calcPr calcId="124519"/>
</workbook>
</file>

<file path=xl/calcChain.xml><?xml version="1.0" encoding="utf-8"?>
<calcChain xmlns="http://schemas.openxmlformats.org/spreadsheetml/2006/main">
  <c r="W5" i="1"/>
  <c r="V35"/>
  <c r="E43" l="1"/>
  <c r="E42"/>
  <c r="W32" l="1"/>
  <c r="W33"/>
  <c r="U34"/>
  <c r="T34"/>
  <c r="W34" l="1"/>
  <c r="U31"/>
  <c r="U35" s="1"/>
  <c r="T31"/>
  <c r="W29"/>
  <c r="W30"/>
  <c r="W31" l="1"/>
  <c r="T35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35" l="1"/>
</calcChain>
</file>

<file path=xl/sharedStrings.xml><?xml version="1.0" encoding="utf-8"?>
<sst xmlns="http://schemas.openxmlformats.org/spreadsheetml/2006/main" count="475" uniqueCount="172">
  <si>
    <t>L.p.</t>
  </si>
  <si>
    <t>Nabywca</t>
  </si>
  <si>
    <t>NIP Nabywcy</t>
  </si>
  <si>
    <t xml:space="preserve">Adres Nabywcy </t>
  </si>
  <si>
    <t>Odbiorca</t>
  </si>
  <si>
    <t>Adres do faktury</t>
  </si>
  <si>
    <t xml:space="preserve">Nazwa punktu poboru </t>
  </si>
  <si>
    <t>Miejscowość</t>
  </si>
  <si>
    <t>Ulica</t>
  </si>
  <si>
    <t>Kod</t>
  </si>
  <si>
    <t>Poczta</t>
  </si>
  <si>
    <t>Numer PPE/ewidencyjny</t>
  </si>
  <si>
    <t xml:space="preserve">Numer licznika </t>
  </si>
  <si>
    <t>Obecna Taryfa</t>
  </si>
  <si>
    <t>Aktualny sprzedawca</t>
  </si>
  <si>
    <t>Rodzaj umowy</t>
  </si>
  <si>
    <t>Złożone wypowiedzenie</t>
  </si>
  <si>
    <t xml:space="preserve">Rozpoczęcie sprzedaży </t>
  </si>
  <si>
    <t>Zakończenie sprzedaży</t>
  </si>
  <si>
    <t>Numer</t>
  </si>
  <si>
    <t>C12a</t>
  </si>
  <si>
    <t>Moc umowna 1 m-c</t>
  </si>
  <si>
    <t>Sierpecka</t>
  </si>
  <si>
    <t>Spółdzielcza</t>
  </si>
  <si>
    <t>tak</t>
  </si>
  <si>
    <t>Przedszkole</t>
  </si>
  <si>
    <t>Świetlica wiejska</t>
  </si>
  <si>
    <t>Szkolna</t>
  </si>
  <si>
    <t>Drobin</t>
  </si>
  <si>
    <t>590243875031732492</t>
  </si>
  <si>
    <t>590243875031995156</t>
  </si>
  <si>
    <t>590243875031732508</t>
  </si>
  <si>
    <t>590243875031744488</t>
  </si>
  <si>
    <t>590243875031823251</t>
  </si>
  <si>
    <t>590243875031780479</t>
  </si>
  <si>
    <t>590243875032004031</t>
  </si>
  <si>
    <t>590243875031955884</t>
  </si>
  <si>
    <t>590243875031978982</t>
  </si>
  <si>
    <t>590243875032054777</t>
  </si>
  <si>
    <t>590243875031640773</t>
  </si>
  <si>
    <t>590243875041797788</t>
  </si>
  <si>
    <t>590243875032009036</t>
  </si>
  <si>
    <t>590243875031744471</t>
  </si>
  <si>
    <t>590243875031909092</t>
  </si>
  <si>
    <t>590243875031886386</t>
  </si>
  <si>
    <t>590243875031823916</t>
  </si>
  <si>
    <t>590243875031909122</t>
  </si>
  <si>
    <t>590243875031899218</t>
  </si>
  <si>
    <t>590243875031886430</t>
  </si>
  <si>
    <t>590243875031641909</t>
  </si>
  <si>
    <t>590243875031655210</t>
  </si>
  <si>
    <t>590243875043663159</t>
  </si>
  <si>
    <t>590243875043781891</t>
  </si>
  <si>
    <t>Rogotwórsk</t>
  </si>
  <si>
    <t>09-210</t>
  </si>
  <si>
    <t>Ochotnicza Straż Pożarna Rogotwórsk</t>
  </si>
  <si>
    <t>Rogotwórsk 16, 09-210 Drobin</t>
  </si>
  <si>
    <t>Łęg Probostwo</t>
  </si>
  <si>
    <t>09-209</t>
  </si>
  <si>
    <t>Szkoła w Łęgu Probostwie</t>
  </si>
  <si>
    <t>Plac Jana Pawła II</t>
  </si>
  <si>
    <t>31/1</t>
  </si>
  <si>
    <t>Gmina Drobin</t>
  </si>
  <si>
    <t>Marszałka Piłsudskiego 12, 09-210 Drobin</t>
  </si>
  <si>
    <t>Łęg Kościelny</t>
  </si>
  <si>
    <t>Szkoła Podstawowa w Drobinie</t>
  </si>
  <si>
    <t>ul. Marszałka Piłsudskiego 12, 09-210 Drobin</t>
  </si>
  <si>
    <t>Brzechowo</t>
  </si>
  <si>
    <t>7/1</t>
  </si>
  <si>
    <t>Miasto i Gmina Drobin</t>
  </si>
  <si>
    <t>Rynek</t>
  </si>
  <si>
    <t>1</t>
  </si>
  <si>
    <t xml:space="preserve">09-210 </t>
  </si>
  <si>
    <t>Miejsko-Gminna Biblioteka Publiczna w Drobinie</t>
  </si>
  <si>
    <t>ul. Rynek 1, 09-210 Drobin</t>
  </si>
  <si>
    <t>Nagórki Dobrskie</t>
  </si>
  <si>
    <t>16/1</t>
  </si>
  <si>
    <t>Ochotnicza Straż Pożarna Nagórki Dobrskie</t>
  </si>
  <si>
    <t>ul. Faustyna Piaska 4/86, 09-407 Płock</t>
  </si>
  <si>
    <t>14a</t>
  </si>
  <si>
    <t>Ochotnicza Straż Pożarna w Łęgu Probostwo</t>
  </si>
  <si>
    <t>Łęg Probostwo 14a, 09-209 Łęg Probostwo</t>
  </si>
  <si>
    <t>Miejski Ośrodek Kultury, Sportu i Rekreacji w Drobinie</t>
  </si>
  <si>
    <t>ul. Szkolna 3, 09-210 Drobin</t>
  </si>
  <si>
    <t>Chudzyno</t>
  </si>
  <si>
    <t>53</t>
  </si>
  <si>
    <t>Ochotnicza Straż Pożarna Chudzyno</t>
  </si>
  <si>
    <t>Chudzyno 53, 09-209 Łęg Probostwo</t>
  </si>
  <si>
    <t>Wrogocin</t>
  </si>
  <si>
    <t>Cieszewko</t>
  </si>
  <si>
    <t>dz.98</t>
  </si>
  <si>
    <t>Krajkowo</t>
  </si>
  <si>
    <t>Siemienie</t>
  </si>
  <si>
    <t>7</t>
  </si>
  <si>
    <t xml:space="preserve"> Łęg Probostwo</t>
  </si>
  <si>
    <t>Borowo</t>
  </si>
  <si>
    <t>9</t>
  </si>
  <si>
    <t>Kozłowo</t>
  </si>
  <si>
    <t>25/A</t>
  </si>
  <si>
    <t>10/A</t>
  </si>
  <si>
    <t>Padlewskiego</t>
  </si>
  <si>
    <t>5</t>
  </si>
  <si>
    <t>Cieszewo</t>
  </si>
  <si>
    <t>Przyszłość</t>
  </si>
  <si>
    <t>Istniejąca instalacja PV (forma rozliczenia-prosument)</t>
  </si>
  <si>
    <t>Planowana budowa instalacji PV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</si>
  <si>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</si>
  <si>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</si>
  <si>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</si>
  <si>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</si>
  <si>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</si>
  <si>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</si>
  <si>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</si>
  <si>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</si>
  <si>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</si>
  <si>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</si>
  <si>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</si>
  <si>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</si>
  <si>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</si>
  <si>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</si>
  <si>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</si>
  <si>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</si>
  <si>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</si>
  <si>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</si>
  <si>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</si>
  <si>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</si>
  <si>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</si>
  <si>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</si>
  <si>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</si>
  <si>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</si>
  <si>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Moc instalacji PV [kW]</t>
  </si>
  <si>
    <t>Strefa szczyt dzienna (2025) [kWh]</t>
  </si>
  <si>
    <t>Strefa poza szczyt nocna (2025) [kWh]</t>
  </si>
  <si>
    <t>Reszta doby (2025) [kWh]</t>
  </si>
  <si>
    <t>Suma prognozowanego zużycia (2025) [kWh]</t>
  </si>
  <si>
    <t>590243875031953194</t>
  </si>
  <si>
    <t>C11</t>
  </si>
  <si>
    <t>590243875031787928</t>
  </si>
  <si>
    <t>25.</t>
  </si>
  <si>
    <t>26.</t>
  </si>
  <si>
    <t>590243875044194980</t>
  </si>
  <si>
    <t>27.</t>
  </si>
  <si>
    <t>590243875031949609</t>
  </si>
  <si>
    <t>590243875032036360</t>
  </si>
  <si>
    <t>obiekt niemieszkalny</t>
  </si>
  <si>
    <t>Marszałka Piłsudskiego</t>
  </si>
  <si>
    <t>12</t>
  </si>
  <si>
    <t>4</t>
  </si>
  <si>
    <t>Chudzynek</t>
  </si>
  <si>
    <t>dz.82</t>
  </si>
  <si>
    <t>monitoring</t>
  </si>
  <si>
    <t>Józefa Piłsudskiego 12, 09-210 Drobin</t>
  </si>
  <si>
    <t>28.</t>
  </si>
  <si>
    <t>29.</t>
  </si>
  <si>
    <t>590243875044092125</t>
  </si>
  <si>
    <t>Przepompownia ścieków</t>
  </si>
  <si>
    <t>Kryskich</t>
  </si>
  <si>
    <t>dz. Nr 217/3</t>
  </si>
  <si>
    <t>30.</t>
  </si>
  <si>
    <t>Podsumowanie</t>
  </si>
  <si>
    <t>Lp</t>
  </si>
  <si>
    <t>Taryfa</t>
  </si>
  <si>
    <t>Liczba PPE</t>
  </si>
  <si>
    <t>moc 1 m-c</t>
  </si>
  <si>
    <t>moc 12 m-cy</t>
  </si>
  <si>
    <t>Roczny wolumen [kWh]</t>
  </si>
  <si>
    <t>I strefa w ciągu 12 m-cy [kWh]</t>
  </si>
  <si>
    <t>II strefa w ciągu 12 m-cy [kWh]</t>
  </si>
  <si>
    <t>C12A</t>
  </si>
  <si>
    <t>kompleksowa</t>
  </si>
  <si>
    <t>nie</t>
  </si>
  <si>
    <t>Energa Obrót S.A.</t>
  </si>
</sst>
</file>

<file path=xl/styles.xml><?xml version="1.0" encoding="utf-8"?>
<styleSheet xmlns="http://schemas.openxmlformats.org/spreadsheetml/2006/main">
  <numFmts count="2">
    <numFmt numFmtId="164" formatCode="[$-415]General"/>
    <numFmt numFmtId="165" formatCode="0.0"/>
  </numFmts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9" fontId="0" fillId="0" borderId="1" xfId="0" quotePrefix="1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1" xfId="0" quotePrefix="1" applyNumberForma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7" fillId="4" borderId="10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165" fontId="5" fillId="0" borderId="12" xfId="0" applyNumberFormat="1" applyFont="1" applyBorder="1" applyAlignment="1">
      <alignment horizontal="center" wrapText="1"/>
    </xf>
    <xf numFmtId="4" fontId="5" fillId="0" borderId="12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/>
    </xf>
    <xf numFmtId="4" fontId="3" fillId="0" borderId="15" xfId="0" applyNumberFormat="1" applyFont="1" applyBorder="1" applyAlignment="1">
      <alignment horizontal="center"/>
    </xf>
    <xf numFmtId="4" fontId="3" fillId="0" borderId="16" xfId="0" applyNumberFormat="1" applyFont="1" applyBorder="1" applyAlignment="1">
      <alignment horizontal="center"/>
    </xf>
    <xf numFmtId="4" fontId="3" fillId="0" borderId="17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B44"/>
  <sheetViews>
    <sheetView tabSelected="1" topLeftCell="N1" zoomScale="90" zoomScaleNormal="90" workbookViewId="0">
      <selection activeCell="W6" sqref="W6"/>
    </sheetView>
  </sheetViews>
  <sheetFormatPr defaultRowHeight="15"/>
  <cols>
    <col min="1" max="1" width="5.140625" style="14" customWidth="1"/>
    <col min="2" max="2" width="48.28515625" style="1" bestFit="1" customWidth="1"/>
    <col min="3" max="3" width="12.28515625" style="1" bestFit="1" customWidth="1"/>
    <col min="4" max="4" width="40.42578125" style="1" bestFit="1" customWidth="1"/>
    <col min="5" max="5" width="48.28515625" style="1" customWidth="1"/>
    <col min="6" max="6" width="40.42578125" style="1" bestFit="1" customWidth="1"/>
    <col min="7" max="7" width="28.28515625" style="2" bestFit="1" customWidth="1"/>
    <col min="8" max="8" width="15.85546875" style="1" bestFit="1" customWidth="1"/>
    <col min="9" max="9" width="22.42578125" style="1" bestFit="1" customWidth="1"/>
    <col min="10" max="10" width="6.28515625" style="1" bestFit="1" customWidth="1"/>
    <col min="11" max="11" width="7.7109375" style="1" bestFit="1" customWidth="1"/>
    <col min="12" max="12" width="14.28515625" style="1" bestFit="1" customWidth="1"/>
    <col min="13" max="13" width="22.42578125" style="10" bestFit="1" customWidth="1"/>
    <col min="14" max="14" width="14.85546875" customWidth="1"/>
    <col min="15" max="15" width="7.28515625" style="1" bestFit="1" customWidth="1"/>
    <col min="16" max="19" width="13.5703125" style="1" customWidth="1"/>
    <col min="20" max="20" width="11.85546875" customWidth="1"/>
    <col min="21" max="21" width="12.85546875" customWidth="1"/>
    <col min="22" max="22" width="12.42578125" customWidth="1"/>
    <col min="23" max="23" width="18.42578125" style="14" customWidth="1"/>
    <col min="24" max="24" width="16.5703125" bestFit="1" customWidth="1"/>
    <col min="25" max="25" width="14.5703125" customWidth="1"/>
    <col min="26" max="26" width="17.140625" customWidth="1"/>
    <col min="27" max="27" width="14.140625" customWidth="1"/>
    <col min="28" max="28" width="14.7109375" customWidth="1"/>
  </cols>
  <sheetData>
    <row r="2" spans="1:28" ht="15.75" thickBot="1"/>
    <row r="3" spans="1:28" ht="15.75" thickBot="1">
      <c r="D3" s="49" t="s">
        <v>69</v>
      </c>
      <c r="E3" s="50"/>
    </row>
    <row r="4" spans="1:28" ht="63.75">
      <c r="A4" s="17" t="s">
        <v>0</v>
      </c>
      <c r="B4" s="18" t="s">
        <v>1</v>
      </c>
      <c r="C4" s="18" t="s">
        <v>2</v>
      </c>
      <c r="D4" s="19" t="s">
        <v>3</v>
      </c>
      <c r="E4" s="18" t="s">
        <v>4</v>
      </c>
      <c r="F4" s="19" t="s">
        <v>5</v>
      </c>
      <c r="G4" s="19" t="s">
        <v>6</v>
      </c>
      <c r="H4" s="19" t="s">
        <v>7</v>
      </c>
      <c r="I4" s="18" t="s">
        <v>8</v>
      </c>
      <c r="J4" s="18" t="s">
        <v>19</v>
      </c>
      <c r="K4" s="18" t="s">
        <v>9</v>
      </c>
      <c r="L4" s="18" t="s">
        <v>10</v>
      </c>
      <c r="M4" s="19" t="s">
        <v>11</v>
      </c>
      <c r="N4" s="19" t="s">
        <v>12</v>
      </c>
      <c r="O4" s="19" t="s">
        <v>13</v>
      </c>
      <c r="P4" s="19" t="s">
        <v>21</v>
      </c>
      <c r="Q4" s="19" t="s">
        <v>104</v>
      </c>
      <c r="R4" s="19" t="s">
        <v>130</v>
      </c>
      <c r="S4" s="19" t="s">
        <v>105</v>
      </c>
      <c r="T4" s="19" t="s">
        <v>131</v>
      </c>
      <c r="U4" s="19" t="s">
        <v>132</v>
      </c>
      <c r="V4" s="19" t="s">
        <v>133</v>
      </c>
      <c r="W4" s="19" t="s">
        <v>134</v>
      </c>
      <c r="X4" s="3" t="s">
        <v>14</v>
      </c>
      <c r="Y4" s="3" t="s">
        <v>15</v>
      </c>
      <c r="Z4" s="3" t="s">
        <v>16</v>
      </c>
      <c r="AA4" s="19" t="s">
        <v>17</v>
      </c>
      <c r="AB4" s="20" t="s">
        <v>18</v>
      </c>
    </row>
    <row r="5" spans="1:28">
      <c r="A5" s="13" t="s">
        <v>106</v>
      </c>
      <c r="B5" s="13" t="s">
        <v>62</v>
      </c>
      <c r="C5" s="13">
        <v>7743211442</v>
      </c>
      <c r="D5" s="13" t="s">
        <v>63</v>
      </c>
      <c r="E5" s="13" t="s">
        <v>62</v>
      </c>
      <c r="F5" s="13" t="s">
        <v>63</v>
      </c>
      <c r="G5" s="21"/>
      <c r="H5" s="13"/>
      <c r="I5" s="13" t="s">
        <v>53</v>
      </c>
      <c r="J5" s="22" t="s">
        <v>147</v>
      </c>
      <c r="K5" s="13" t="s">
        <v>54</v>
      </c>
      <c r="L5" s="13" t="s">
        <v>28</v>
      </c>
      <c r="M5" s="4" t="s">
        <v>29</v>
      </c>
      <c r="N5" s="13">
        <v>88071319</v>
      </c>
      <c r="O5" s="5" t="s">
        <v>20</v>
      </c>
      <c r="P5" s="13">
        <v>20</v>
      </c>
      <c r="Q5" s="13" t="s">
        <v>24</v>
      </c>
      <c r="R5" s="13">
        <v>7.54</v>
      </c>
      <c r="S5" s="13"/>
      <c r="T5" s="6">
        <v>3200</v>
      </c>
      <c r="U5" s="6">
        <v>6700</v>
      </c>
      <c r="V5" s="13"/>
      <c r="W5" s="15">
        <f t="shared" ref="W5:W34" si="0">T5+U5+V5</f>
        <v>9900</v>
      </c>
      <c r="X5" s="48" t="s">
        <v>171</v>
      </c>
      <c r="Y5" s="48" t="s">
        <v>169</v>
      </c>
      <c r="Z5" s="48" t="s">
        <v>170</v>
      </c>
      <c r="AA5" s="9">
        <v>45658</v>
      </c>
      <c r="AB5" s="9">
        <v>46022</v>
      </c>
    </row>
    <row r="6" spans="1:28">
      <c r="A6" s="13" t="s">
        <v>107</v>
      </c>
      <c r="B6" s="13" t="s">
        <v>80</v>
      </c>
      <c r="C6" s="13">
        <v>7742616533</v>
      </c>
      <c r="D6" s="13" t="s">
        <v>81</v>
      </c>
      <c r="E6" s="13" t="s">
        <v>80</v>
      </c>
      <c r="F6" s="13" t="s">
        <v>81</v>
      </c>
      <c r="G6" s="21"/>
      <c r="H6" s="13" t="s">
        <v>57</v>
      </c>
      <c r="I6" s="13"/>
      <c r="J6" s="22" t="s">
        <v>79</v>
      </c>
      <c r="K6" s="13" t="s">
        <v>58</v>
      </c>
      <c r="L6" s="13" t="s">
        <v>57</v>
      </c>
      <c r="M6" s="4" t="s">
        <v>30</v>
      </c>
      <c r="N6" s="13">
        <v>30049487</v>
      </c>
      <c r="O6" s="5" t="s">
        <v>20</v>
      </c>
      <c r="P6" s="13">
        <v>25.5</v>
      </c>
      <c r="Q6" s="13"/>
      <c r="R6" s="13"/>
      <c r="S6" s="13"/>
      <c r="T6" s="6">
        <v>530</v>
      </c>
      <c r="U6" s="6">
        <v>1690</v>
      </c>
      <c r="V6" s="13"/>
      <c r="W6" s="15">
        <v>2200</v>
      </c>
      <c r="X6" s="48" t="s">
        <v>171</v>
      </c>
      <c r="Y6" s="48" t="s">
        <v>169</v>
      </c>
      <c r="Z6" s="48" t="s">
        <v>170</v>
      </c>
      <c r="AA6" s="9">
        <v>45658</v>
      </c>
      <c r="AB6" s="9">
        <v>46022</v>
      </c>
    </row>
    <row r="7" spans="1:28">
      <c r="A7" s="13" t="s">
        <v>108</v>
      </c>
      <c r="B7" s="13" t="s">
        <v>62</v>
      </c>
      <c r="C7" s="13">
        <v>7743211442</v>
      </c>
      <c r="D7" s="13" t="s">
        <v>63</v>
      </c>
      <c r="E7" s="13" t="s">
        <v>62</v>
      </c>
      <c r="F7" s="13" t="s">
        <v>66</v>
      </c>
      <c r="G7" s="21"/>
      <c r="H7" s="13" t="s">
        <v>28</v>
      </c>
      <c r="I7" s="13" t="s">
        <v>103</v>
      </c>
      <c r="J7" s="22"/>
      <c r="K7" s="13" t="s">
        <v>54</v>
      </c>
      <c r="L7" s="13" t="s">
        <v>28</v>
      </c>
      <c r="M7" s="4" t="s">
        <v>31</v>
      </c>
      <c r="N7" s="13">
        <v>11540810</v>
      </c>
      <c r="O7" s="5" t="s">
        <v>20</v>
      </c>
      <c r="P7" s="13">
        <v>12</v>
      </c>
      <c r="Q7" s="13"/>
      <c r="R7" s="13"/>
      <c r="S7" s="13"/>
      <c r="T7" s="6">
        <v>3500</v>
      </c>
      <c r="U7" s="6">
        <v>5000</v>
      </c>
      <c r="V7" s="13"/>
      <c r="W7" s="15">
        <f t="shared" si="0"/>
        <v>8500</v>
      </c>
      <c r="X7" s="48" t="s">
        <v>171</v>
      </c>
      <c r="Y7" s="48" t="s">
        <v>169</v>
      </c>
      <c r="Z7" s="48" t="s">
        <v>170</v>
      </c>
      <c r="AA7" s="9">
        <v>45658</v>
      </c>
      <c r="AB7" s="9">
        <v>46022</v>
      </c>
    </row>
    <row r="8" spans="1:28" ht="30">
      <c r="A8" s="13" t="s">
        <v>109</v>
      </c>
      <c r="B8" s="13" t="s">
        <v>62</v>
      </c>
      <c r="C8" s="13">
        <v>7743211442</v>
      </c>
      <c r="D8" s="13" t="s">
        <v>63</v>
      </c>
      <c r="E8" s="13" t="s">
        <v>62</v>
      </c>
      <c r="F8" s="13" t="s">
        <v>66</v>
      </c>
      <c r="G8" s="21" t="s">
        <v>65</v>
      </c>
      <c r="H8" s="13" t="s">
        <v>28</v>
      </c>
      <c r="I8" s="13" t="s">
        <v>27</v>
      </c>
      <c r="J8" s="22">
        <v>3</v>
      </c>
      <c r="K8" s="13" t="s">
        <v>54</v>
      </c>
      <c r="L8" s="13" t="s">
        <v>28</v>
      </c>
      <c r="M8" s="4" t="s">
        <v>32</v>
      </c>
      <c r="N8" s="13">
        <v>95946181</v>
      </c>
      <c r="O8" s="5" t="s">
        <v>20</v>
      </c>
      <c r="P8" s="13">
        <v>40</v>
      </c>
      <c r="Q8" s="13"/>
      <c r="R8" s="13"/>
      <c r="S8" s="13"/>
      <c r="T8" s="6">
        <v>18980</v>
      </c>
      <c r="U8" s="6">
        <v>40520</v>
      </c>
      <c r="V8" s="13"/>
      <c r="W8" s="15">
        <f t="shared" si="0"/>
        <v>59500</v>
      </c>
      <c r="X8" s="48" t="s">
        <v>171</v>
      </c>
      <c r="Y8" s="48" t="s">
        <v>169</v>
      </c>
      <c r="Z8" s="48" t="s">
        <v>170</v>
      </c>
      <c r="AA8" s="9">
        <v>45658</v>
      </c>
      <c r="AB8" s="9">
        <v>46022</v>
      </c>
    </row>
    <row r="9" spans="1:28">
      <c r="A9" s="13" t="s">
        <v>110</v>
      </c>
      <c r="B9" s="13" t="s">
        <v>62</v>
      </c>
      <c r="C9" s="13">
        <v>7743211442</v>
      </c>
      <c r="D9" s="13" t="s">
        <v>63</v>
      </c>
      <c r="E9" s="13" t="s">
        <v>62</v>
      </c>
      <c r="F9" s="13" t="s">
        <v>66</v>
      </c>
      <c r="G9" s="21"/>
      <c r="H9" s="13" t="s">
        <v>102</v>
      </c>
      <c r="I9" s="13"/>
      <c r="J9" s="22"/>
      <c r="K9" s="13" t="s">
        <v>54</v>
      </c>
      <c r="L9" s="13" t="s">
        <v>28</v>
      </c>
      <c r="M9" s="4" t="s">
        <v>33</v>
      </c>
      <c r="N9" s="13">
        <v>11618154</v>
      </c>
      <c r="O9" s="5" t="s">
        <v>20</v>
      </c>
      <c r="P9" s="13">
        <v>10.5</v>
      </c>
      <c r="Q9" s="13"/>
      <c r="R9" s="13"/>
      <c r="S9" s="13"/>
      <c r="T9" s="6">
        <v>290</v>
      </c>
      <c r="U9" s="6">
        <v>780</v>
      </c>
      <c r="V9" s="13"/>
      <c r="W9" s="15">
        <f t="shared" si="0"/>
        <v>1070</v>
      </c>
      <c r="X9" s="48" t="s">
        <v>171</v>
      </c>
      <c r="Y9" s="48" t="s">
        <v>169</v>
      </c>
      <c r="Z9" s="48" t="s">
        <v>170</v>
      </c>
      <c r="AA9" s="9">
        <v>45658</v>
      </c>
      <c r="AB9" s="9">
        <v>46022</v>
      </c>
    </row>
    <row r="10" spans="1:28">
      <c r="A10" s="13" t="s">
        <v>111</v>
      </c>
      <c r="B10" s="13" t="s">
        <v>62</v>
      </c>
      <c r="C10" s="13">
        <v>7743211442</v>
      </c>
      <c r="D10" s="13" t="s">
        <v>66</v>
      </c>
      <c r="E10" s="13" t="s">
        <v>62</v>
      </c>
      <c r="F10" s="13" t="s">
        <v>66</v>
      </c>
      <c r="G10" s="21"/>
      <c r="H10" s="13" t="s">
        <v>92</v>
      </c>
      <c r="I10" s="13"/>
      <c r="J10" s="22" t="s">
        <v>93</v>
      </c>
      <c r="K10" s="13" t="s">
        <v>58</v>
      </c>
      <c r="L10" s="13" t="s">
        <v>94</v>
      </c>
      <c r="M10" s="4" t="s">
        <v>34</v>
      </c>
      <c r="N10" s="13">
        <v>11959582</v>
      </c>
      <c r="O10" s="5" t="s">
        <v>20</v>
      </c>
      <c r="P10" s="13">
        <v>12.5</v>
      </c>
      <c r="Q10" s="13" t="s">
        <v>24</v>
      </c>
      <c r="R10" s="13">
        <v>2.67</v>
      </c>
      <c r="S10" s="13"/>
      <c r="T10" s="6">
        <v>5</v>
      </c>
      <c r="U10" s="6">
        <v>10</v>
      </c>
      <c r="V10" s="13"/>
      <c r="W10" s="15">
        <f t="shared" si="0"/>
        <v>15</v>
      </c>
      <c r="X10" s="48" t="s">
        <v>171</v>
      </c>
      <c r="Y10" s="48" t="s">
        <v>169</v>
      </c>
      <c r="Z10" s="48" t="s">
        <v>170</v>
      </c>
      <c r="AA10" s="9">
        <v>45658</v>
      </c>
      <c r="AB10" s="9">
        <v>46022</v>
      </c>
    </row>
    <row r="11" spans="1:28">
      <c r="A11" s="13" t="s">
        <v>112</v>
      </c>
      <c r="B11" s="13" t="s">
        <v>62</v>
      </c>
      <c r="C11" s="13">
        <v>7743211442</v>
      </c>
      <c r="D11" s="13" t="s">
        <v>66</v>
      </c>
      <c r="E11" s="13" t="s">
        <v>62</v>
      </c>
      <c r="F11" s="13" t="s">
        <v>66</v>
      </c>
      <c r="G11" s="21"/>
      <c r="H11" s="13" t="s">
        <v>28</v>
      </c>
      <c r="I11" s="13" t="s">
        <v>23</v>
      </c>
      <c r="J11" s="22" t="s">
        <v>99</v>
      </c>
      <c r="K11" s="13" t="s">
        <v>54</v>
      </c>
      <c r="L11" s="13" t="s">
        <v>28</v>
      </c>
      <c r="M11" s="4" t="s">
        <v>35</v>
      </c>
      <c r="N11" s="23">
        <v>10094080</v>
      </c>
      <c r="O11" s="5" t="s">
        <v>20</v>
      </c>
      <c r="P11" s="13">
        <v>4.5999999999999996</v>
      </c>
      <c r="Q11" s="13"/>
      <c r="R11" s="13"/>
      <c r="S11" s="13"/>
      <c r="T11" s="6">
        <v>500</v>
      </c>
      <c r="U11" s="6">
        <v>900</v>
      </c>
      <c r="V11" s="13"/>
      <c r="W11" s="15">
        <f t="shared" si="0"/>
        <v>1400</v>
      </c>
      <c r="X11" s="48" t="s">
        <v>171</v>
      </c>
      <c r="Y11" s="48" t="s">
        <v>169</v>
      </c>
      <c r="Z11" s="48" t="s">
        <v>170</v>
      </c>
      <c r="AA11" s="9">
        <v>45658</v>
      </c>
      <c r="AB11" s="9">
        <v>46022</v>
      </c>
    </row>
    <row r="12" spans="1:28">
      <c r="A12" s="13" t="s">
        <v>113</v>
      </c>
      <c r="B12" s="13" t="s">
        <v>62</v>
      </c>
      <c r="C12" s="13">
        <v>7743211442</v>
      </c>
      <c r="D12" s="13" t="s">
        <v>66</v>
      </c>
      <c r="E12" s="13" t="s">
        <v>62</v>
      </c>
      <c r="F12" s="13" t="s">
        <v>66</v>
      </c>
      <c r="G12" s="21"/>
      <c r="H12" s="13" t="s">
        <v>102</v>
      </c>
      <c r="I12" s="13"/>
      <c r="J12" s="22"/>
      <c r="K12" s="13" t="s">
        <v>54</v>
      </c>
      <c r="L12" s="13" t="s">
        <v>28</v>
      </c>
      <c r="M12" s="4" t="s">
        <v>36</v>
      </c>
      <c r="N12" s="23">
        <v>11580719</v>
      </c>
      <c r="O12" s="5" t="s">
        <v>20</v>
      </c>
      <c r="P12" s="13">
        <v>0.5</v>
      </c>
      <c r="Q12" s="13"/>
      <c r="R12" s="13"/>
      <c r="S12" s="13"/>
      <c r="T12" s="6">
        <v>50</v>
      </c>
      <c r="U12" s="6">
        <v>100</v>
      </c>
      <c r="V12" s="13"/>
      <c r="W12" s="15">
        <f t="shared" si="0"/>
        <v>150</v>
      </c>
      <c r="X12" s="48" t="s">
        <v>171</v>
      </c>
      <c r="Y12" s="48" t="s">
        <v>169</v>
      </c>
      <c r="Z12" s="48" t="s">
        <v>170</v>
      </c>
      <c r="AA12" s="9">
        <v>45658</v>
      </c>
      <c r="AB12" s="9">
        <v>46022</v>
      </c>
    </row>
    <row r="13" spans="1:28">
      <c r="A13" s="13" t="s">
        <v>114</v>
      </c>
      <c r="B13" s="13" t="s">
        <v>62</v>
      </c>
      <c r="C13" s="13">
        <v>7743211442</v>
      </c>
      <c r="D13" s="13" t="s">
        <v>66</v>
      </c>
      <c r="E13" s="13" t="s">
        <v>62</v>
      </c>
      <c r="F13" s="13" t="s">
        <v>66</v>
      </c>
      <c r="G13" s="21"/>
      <c r="H13" s="13" t="s">
        <v>28</v>
      </c>
      <c r="I13" s="13" t="s">
        <v>22</v>
      </c>
      <c r="J13" s="22"/>
      <c r="K13" s="13" t="s">
        <v>54</v>
      </c>
      <c r="L13" s="13" t="s">
        <v>28</v>
      </c>
      <c r="M13" s="4" t="s">
        <v>37</v>
      </c>
      <c r="N13" s="13">
        <v>11540928</v>
      </c>
      <c r="O13" s="5" t="s">
        <v>20</v>
      </c>
      <c r="P13" s="23">
        <v>10</v>
      </c>
      <c r="Q13" s="13"/>
      <c r="R13" s="13"/>
      <c r="S13" s="13"/>
      <c r="T13" s="6">
        <v>2900</v>
      </c>
      <c r="U13" s="6">
        <v>9650</v>
      </c>
      <c r="V13" s="13"/>
      <c r="W13" s="15">
        <f t="shared" si="0"/>
        <v>12550</v>
      </c>
      <c r="X13" s="48" t="s">
        <v>171</v>
      </c>
      <c r="Y13" s="48" t="s">
        <v>169</v>
      </c>
      <c r="Z13" s="48" t="s">
        <v>170</v>
      </c>
      <c r="AA13" s="9">
        <v>45658</v>
      </c>
      <c r="AB13" s="9">
        <v>46022</v>
      </c>
    </row>
    <row r="14" spans="1:28">
      <c r="A14" s="13" t="s">
        <v>115</v>
      </c>
      <c r="B14" s="13" t="s">
        <v>62</v>
      </c>
      <c r="C14" s="13">
        <v>7743211442</v>
      </c>
      <c r="D14" s="13" t="s">
        <v>66</v>
      </c>
      <c r="E14" s="13" t="s">
        <v>62</v>
      </c>
      <c r="F14" s="13" t="s">
        <v>66</v>
      </c>
      <c r="G14" s="21"/>
      <c r="H14" s="13" t="s">
        <v>95</v>
      </c>
      <c r="I14" s="13"/>
      <c r="J14" s="22" t="s">
        <v>96</v>
      </c>
      <c r="K14" s="13" t="s">
        <v>54</v>
      </c>
      <c r="L14" s="13" t="s">
        <v>28</v>
      </c>
      <c r="M14" s="4" t="s">
        <v>38</v>
      </c>
      <c r="N14" s="13">
        <v>56484795</v>
      </c>
      <c r="O14" s="5" t="s">
        <v>20</v>
      </c>
      <c r="P14" s="13">
        <v>20.5</v>
      </c>
      <c r="Q14" s="13" t="s">
        <v>24</v>
      </c>
      <c r="R14" s="13">
        <v>9.7899999999999991</v>
      </c>
      <c r="S14" s="13"/>
      <c r="T14" s="6">
        <v>1000</v>
      </c>
      <c r="U14" s="6">
        <v>2750</v>
      </c>
      <c r="V14" s="13"/>
      <c r="W14" s="15">
        <f t="shared" si="0"/>
        <v>3750</v>
      </c>
      <c r="X14" s="48" t="s">
        <v>171</v>
      </c>
      <c r="Y14" s="48" t="s">
        <v>169</v>
      </c>
      <c r="Z14" s="48" t="s">
        <v>170</v>
      </c>
      <c r="AA14" s="9">
        <v>45658</v>
      </c>
      <c r="AB14" s="9">
        <v>46022</v>
      </c>
    </row>
    <row r="15" spans="1:28">
      <c r="A15" s="13" t="s">
        <v>116</v>
      </c>
      <c r="B15" s="13" t="s">
        <v>62</v>
      </c>
      <c r="C15" s="13">
        <v>7743211442</v>
      </c>
      <c r="D15" s="13" t="s">
        <v>66</v>
      </c>
      <c r="E15" s="13" t="s">
        <v>62</v>
      </c>
      <c r="F15" s="13" t="s">
        <v>66</v>
      </c>
      <c r="G15" s="21"/>
      <c r="H15" s="13" t="s">
        <v>28</v>
      </c>
      <c r="I15" s="13" t="s">
        <v>100</v>
      </c>
      <c r="J15" s="22" t="s">
        <v>101</v>
      </c>
      <c r="K15" s="13" t="s">
        <v>72</v>
      </c>
      <c r="L15" s="13" t="s">
        <v>28</v>
      </c>
      <c r="M15" s="4" t="s">
        <v>39</v>
      </c>
      <c r="N15" s="23">
        <v>30040256</v>
      </c>
      <c r="O15" s="5" t="s">
        <v>20</v>
      </c>
      <c r="P15" s="13">
        <v>25</v>
      </c>
      <c r="Q15" s="13"/>
      <c r="R15" s="13"/>
      <c r="S15" s="13"/>
      <c r="T15" s="6">
        <v>950</v>
      </c>
      <c r="U15" s="6">
        <v>2650</v>
      </c>
      <c r="V15" s="13"/>
      <c r="W15" s="15">
        <f t="shared" si="0"/>
        <v>3600</v>
      </c>
      <c r="X15" s="48" t="s">
        <v>171</v>
      </c>
      <c r="Y15" s="48" t="s">
        <v>169</v>
      </c>
      <c r="Z15" s="48" t="s">
        <v>170</v>
      </c>
      <c r="AA15" s="9">
        <v>45658</v>
      </c>
      <c r="AB15" s="9">
        <v>46022</v>
      </c>
    </row>
    <row r="16" spans="1:28">
      <c r="A16" s="13" t="s">
        <v>117</v>
      </c>
      <c r="B16" s="13" t="s">
        <v>62</v>
      </c>
      <c r="C16" s="13">
        <v>7743211442</v>
      </c>
      <c r="D16" s="13" t="s">
        <v>63</v>
      </c>
      <c r="E16" s="13" t="s">
        <v>62</v>
      </c>
      <c r="F16" s="13" t="s">
        <v>63</v>
      </c>
      <c r="G16" s="21" t="s">
        <v>26</v>
      </c>
      <c r="H16" s="13" t="s">
        <v>89</v>
      </c>
      <c r="I16" s="13"/>
      <c r="J16" s="22" t="s">
        <v>90</v>
      </c>
      <c r="K16" s="13" t="s">
        <v>54</v>
      </c>
      <c r="L16" s="13" t="s">
        <v>28</v>
      </c>
      <c r="M16" s="4" t="s">
        <v>40</v>
      </c>
      <c r="N16" s="13">
        <v>11059889</v>
      </c>
      <c r="O16" s="5" t="s">
        <v>20</v>
      </c>
      <c r="P16" s="13">
        <v>5.5</v>
      </c>
      <c r="Q16" s="13"/>
      <c r="R16" s="13"/>
      <c r="S16" s="13"/>
      <c r="T16" s="6">
        <v>40</v>
      </c>
      <c r="U16" s="6">
        <v>20</v>
      </c>
      <c r="V16" s="13"/>
      <c r="W16" s="15">
        <f t="shared" si="0"/>
        <v>60</v>
      </c>
      <c r="X16" s="48" t="s">
        <v>171</v>
      </c>
      <c r="Y16" s="48" t="s">
        <v>169</v>
      </c>
      <c r="Z16" s="48" t="s">
        <v>170</v>
      </c>
      <c r="AA16" s="9">
        <v>45658</v>
      </c>
      <c r="AB16" s="9">
        <v>46022</v>
      </c>
    </row>
    <row r="17" spans="1:28">
      <c r="A17" s="13" t="s">
        <v>118</v>
      </c>
      <c r="B17" s="13" t="s">
        <v>73</v>
      </c>
      <c r="C17" s="13">
        <v>7743211442</v>
      </c>
      <c r="D17" s="13" t="s">
        <v>74</v>
      </c>
      <c r="E17" s="13" t="s">
        <v>73</v>
      </c>
      <c r="F17" s="13" t="s">
        <v>74</v>
      </c>
      <c r="G17" s="21"/>
      <c r="H17" s="13" t="s">
        <v>28</v>
      </c>
      <c r="I17" s="13" t="s">
        <v>70</v>
      </c>
      <c r="J17" s="22" t="s">
        <v>71</v>
      </c>
      <c r="K17" s="13" t="s">
        <v>72</v>
      </c>
      <c r="L17" s="13" t="s">
        <v>28</v>
      </c>
      <c r="M17" s="4" t="s">
        <v>41</v>
      </c>
      <c r="N17" s="23">
        <v>11060112</v>
      </c>
      <c r="O17" s="5" t="s">
        <v>20</v>
      </c>
      <c r="P17" s="13">
        <v>0.5</v>
      </c>
      <c r="Q17" s="13"/>
      <c r="R17" s="13"/>
      <c r="S17" s="13"/>
      <c r="T17" s="6">
        <v>950</v>
      </c>
      <c r="U17" s="6">
        <v>1900</v>
      </c>
      <c r="V17" s="13"/>
      <c r="W17" s="15">
        <f t="shared" si="0"/>
        <v>2850</v>
      </c>
      <c r="X17" s="48" t="s">
        <v>171</v>
      </c>
      <c r="Y17" s="48" t="s">
        <v>169</v>
      </c>
      <c r="Z17" s="48" t="s">
        <v>170</v>
      </c>
      <c r="AA17" s="9">
        <v>45658</v>
      </c>
      <c r="AB17" s="9">
        <v>46022</v>
      </c>
    </row>
    <row r="18" spans="1:28">
      <c r="A18" s="13" t="s">
        <v>119</v>
      </c>
      <c r="B18" s="13" t="s">
        <v>62</v>
      </c>
      <c r="C18" s="13">
        <v>7743211442</v>
      </c>
      <c r="D18" s="13" t="s">
        <v>63</v>
      </c>
      <c r="E18" s="13" t="s">
        <v>62</v>
      </c>
      <c r="F18" s="13" t="s">
        <v>63</v>
      </c>
      <c r="G18" s="21" t="s">
        <v>59</v>
      </c>
      <c r="H18" s="13" t="s">
        <v>57</v>
      </c>
      <c r="I18" s="13" t="s">
        <v>60</v>
      </c>
      <c r="J18" s="22" t="s">
        <v>61</v>
      </c>
      <c r="K18" s="13" t="s">
        <v>58</v>
      </c>
      <c r="L18" s="13" t="s">
        <v>57</v>
      </c>
      <c r="M18" s="4" t="s">
        <v>42</v>
      </c>
      <c r="N18" s="23">
        <v>96462946</v>
      </c>
      <c r="O18" s="5" t="s">
        <v>20</v>
      </c>
      <c r="P18" s="23">
        <v>40</v>
      </c>
      <c r="Q18" s="23"/>
      <c r="R18" s="23"/>
      <c r="S18" s="23"/>
      <c r="T18" s="6">
        <v>10730</v>
      </c>
      <c r="U18" s="6">
        <v>23090</v>
      </c>
      <c r="V18" s="13"/>
      <c r="W18" s="15">
        <f t="shared" si="0"/>
        <v>33820</v>
      </c>
      <c r="X18" s="48" t="s">
        <v>171</v>
      </c>
      <c r="Y18" s="48" t="s">
        <v>169</v>
      </c>
      <c r="Z18" s="48" t="s">
        <v>170</v>
      </c>
      <c r="AA18" s="9">
        <v>45658</v>
      </c>
      <c r="AB18" s="9">
        <v>46022</v>
      </c>
    </row>
    <row r="19" spans="1:28">
      <c r="A19" s="13" t="s">
        <v>120</v>
      </c>
      <c r="B19" s="13" t="s">
        <v>82</v>
      </c>
      <c r="C19" s="13">
        <v>7743223617</v>
      </c>
      <c r="D19" s="13" t="s">
        <v>83</v>
      </c>
      <c r="E19" s="13" t="s">
        <v>82</v>
      </c>
      <c r="F19" s="13" t="s">
        <v>83</v>
      </c>
      <c r="G19" s="21"/>
      <c r="H19" s="13" t="s">
        <v>28</v>
      </c>
      <c r="I19" s="13" t="s">
        <v>23</v>
      </c>
      <c r="J19" s="22"/>
      <c r="K19" s="13" t="s">
        <v>54</v>
      </c>
      <c r="L19" s="13" t="s">
        <v>28</v>
      </c>
      <c r="M19" s="4" t="s">
        <v>43</v>
      </c>
      <c r="N19" s="13">
        <v>30040243</v>
      </c>
      <c r="O19" s="5" t="s">
        <v>20</v>
      </c>
      <c r="P19" s="23">
        <v>32.5</v>
      </c>
      <c r="Q19" s="23"/>
      <c r="R19" s="23"/>
      <c r="S19" s="23"/>
      <c r="T19" s="6">
        <v>4200</v>
      </c>
      <c r="U19" s="6">
        <v>7800</v>
      </c>
      <c r="V19" s="13"/>
      <c r="W19" s="15">
        <f t="shared" si="0"/>
        <v>12000</v>
      </c>
      <c r="X19" s="48" t="s">
        <v>171</v>
      </c>
      <c r="Y19" s="48" t="s">
        <v>169</v>
      </c>
      <c r="Z19" s="48" t="s">
        <v>170</v>
      </c>
      <c r="AA19" s="9">
        <v>45658</v>
      </c>
      <c r="AB19" s="9">
        <v>46022</v>
      </c>
    </row>
    <row r="20" spans="1:28">
      <c r="A20" s="13" t="s">
        <v>121</v>
      </c>
      <c r="B20" s="13" t="s">
        <v>62</v>
      </c>
      <c r="C20" s="13">
        <v>7743211442</v>
      </c>
      <c r="D20" s="13" t="s">
        <v>63</v>
      </c>
      <c r="E20" s="13" t="s">
        <v>62</v>
      </c>
      <c r="F20" s="13" t="s">
        <v>63</v>
      </c>
      <c r="G20" s="21"/>
      <c r="H20" s="13" t="s">
        <v>28</v>
      </c>
      <c r="I20" s="13" t="s">
        <v>145</v>
      </c>
      <c r="J20" s="22" t="s">
        <v>146</v>
      </c>
      <c r="K20" s="13" t="s">
        <v>54</v>
      </c>
      <c r="L20" s="13" t="s">
        <v>28</v>
      </c>
      <c r="M20" s="4" t="s">
        <v>44</v>
      </c>
      <c r="N20" s="13">
        <v>88071398</v>
      </c>
      <c r="O20" s="5" t="s">
        <v>20</v>
      </c>
      <c r="P20" s="23">
        <v>13.9</v>
      </c>
      <c r="Q20" s="23" t="s">
        <v>24</v>
      </c>
      <c r="R20" s="23">
        <v>13.34</v>
      </c>
      <c r="S20" s="23"/>
      <c r="T20" s="6">
        <v>8800</v>
      </c>
      <c r="U20" s="6">
        <v>23100</v>
      </c>
      <c r="V20" s="13"/>
      <c r="W20" s="15">
        <f t="shared" si="0"/>
        <v>31900</v>
      </c>
      <c r="X20" s="48" t="s">
        <v>171</v>
      </c>
      <c r="Y20" s="48" t="s">
        <v>169</v>
      </c>
      <c r="Z20" s="48" t="s">
        <v>170</v>
      </c>
      <c r="AA20" s="9">
        <v>45658</v>
      </c>
      <c r="AB20" s="9">
        <v>46022</v>
      </c>
    </row>
    <row r="21" spans="1:28">
      <c r="A21" s="13" t="s">
        <v>122</v>
      </c>
      <c r="B21" s="13" t="s">
        <v>62</v>
      </c>
      <c r="C21" s="13">
        <v>7743211442</v>
      </c>
      <c r="D21" s="13" t="s">
        <v>66</v>
      </c>
      <c r="E21" s="13" t="s">
        <v>62</v>
      </c>
      <c r="F21" s="13" t="s">
        <v>66</v>
      </c>
      <c r="G21" s="21"/>
      <c r="H21" s="13" t="s">
        <v>91</v>
      </c>
      <c r="I21" s="13"/>
      <c r="J21" s="22"/>
      <c r="K21" s="13" t="s">
        <v>54</v>
      </c>
      <c r="L21" s="13" t="s">
        <v>57</v>
      </c>
      <c r="M21" s="4" t="s">
        <v>45</v>
      </c>
      <c r="N21" s="13">
        <v>10403969</v>
      </c>
      <c r="O21" s="5" t="s">
        <v>20</v>
      </c>
      <c r="P21" s="23">
        <v>4</v>
      </c>
      <c r="Q21" s="23"/>
      <c r="R21" s="23"/>
      <c r="S21" s="23"/>
      <c r="T21" s="6">
        <v>430</v>
      </c>
      <c r="U21" s="6">
        <v>1150</v>
      </c>
      <c r="V21" s="13"/>
      <c r="W21" s="15">
        <f t="shared" si="0"/>
        <v>1580</v>
      </c>
      <c r="X21" s="48" t="s">
        <v>171</v>
      </c>
      <c r="Y21" s="48" t="s">
        <v>169</v>
      </c>
      <c r="Z21" s="48" t="s">
        <v>170</v>
      </c>
      <c r="AA21" s="9">
        <v>45658</v>
      </c>
      <c r="AB21" s="9">
        <v>46022</v>
      </c>
    </row>
    <row r="22" spans="1:28">
      <c r="A22" s="13" t="s">
        <v>123</v>
      </c>
      <c r="B22" s="13" t="s">
        <v>62</v>
      </c>
      <c r="C22" s="13">
        <v>7743211442</v>
      </c>
      <c r="D22" s="13" t="s">
        <v>66</v>
      </c>
      <c r="E22" s="13" t="s">
        <v>62</v>
      </c>
      <c r="F22" s="13" t="s">
        <v>66</v>
      </c>
      <c r="G22" s="21"/>
      <c r="H22" s="13" t="s">
        <v>97</v>
      </c>
      <c r="I22" s="13"/>
      <c r="J22" s="22" t="s">
        <v>98</v>
      </c>
      <c r="K22" s="13" t="s">
        <v>58</v>
      </c>
      <c r="L22" s="13" t="s">
        <v>57</v>
      </c>
      <c r="M22" s="4" t="s">
        <v>46</v>
      </c>
      <c r="N22" s="13">
        <v>56485282</v>
      </c>
      <c r="O22" s="5" t="s">
        <v>20</v>
      </c>
      <c r="P22" s="23">
        <v>6.5</v>
      </c>
      <c r="Q22" s="23"/>
      <c r="R22" s="23"/>
      <c r="S22" s="23"/>
      <c r="T22" s="6">
        <v>550</v>
      </c>
      <c r="U22" s="6">
        <v>1600</v>
      </c>
      <c r="V22" s="13"/>
      <c r="W22" s="15">
        <f t="shared" si="0"/>
        <v>2150</v>
      </c>
      <c r="X22" s="48" t="s">
        <v>171</v>
      </c>
      <c r="Y22" s="48" t="s">
        <v>169</v>
      </c>
      <c r="Z22" s="48" t="s">
        <v>170</v>
      </c>
      <c r="AA22" s="9">
        <v>45658</v>
      </c>
      <c r="AB22" s="9">
        <v>46022</v>
      </c>
    </row>
    <row r="23" spans="1:28">
      <c r="A23" s="13" t="s">
        <v>124</v>
      </c>
      <c r="B23" s="13" t="s">
        <v>77</v>
      </c>
      <c r="C23" s="13">
        <v>7742678190</v>
      </c>
      <c r="D23" s="13" t="s">
        <v>78</v>
      </c>
      <c r="E23" s="13" t="s">
        <v>77</v>
      </c>
      <c r="F23" s="13" t="s">
        <v>78</v>
      </c>
      <c r="G23" s="21"/>
      <c r="H23" s="13" t="s">
        <v>75</v>
      </c>
      <c r="I23" s="13"/>
      <c r="J23" s="22" t="s">
        <v>76</v>
      </c>
      <c r="K23" s="13" t="s">
        <v>54</v>
      </c>
      <c r="L23" s="13" t="s">
        <v>28</v>
      </c>
      <c r="M23" s="4" t="s">
        <v>47</v>
      </c>
      <c r="N23" s="23">
        <v>11601181</v>
      </c>
      <c r="O23" s="5" t="s">
        <v>20</v>
      </c>
      <c r="P23" s="23">
        <v>10</v>
      </c>
      <c r="Q23" s="23" t="s">
        <v>24</v>
      </c>
      <c r="R23" s="23">
        <v>4.45</v>
      </c>
      <c r="S23" s="23"/>
      <c r="T23" s="6">
        <v>750</v>
      </c>
      <c r="U23" s="6">
        <v>1600</v>
      </c>
      <c r="V23" s="13"/>
      <c r="W23" s="15">
        <f t="shared" si="0"/>
        <v>2350</v>
      </c>
      <c r="X23" s="48" t="s">
        <v>171</v>
      </c>
      <c r="Y23" s="48" t="s">
        <v>169</v>
      </c>
      <c r="Z23" s="48" t="s">
        <v>170</v>
      </c>
      <c r="AA23" s="9">
        <v>45658</v>
      </c>
      <c r="AB23" s="9">
        <v>46022</v>
      </c>
    </row>
    <row r="24" spans="1:28">
      <c r="A24" s="13" t="s">
        <v>125</v>
      </c>
      <c r="B24" s="13" t="s">
        <v>55</v>
      </c>
      <c r="C24" s="13">
        <v>7742749412</v>
      </c>
      <c r="D24" s="13" t="s">
        <v>56</v>
      </c>
      <c r="E24" s="13" t="s">
        <v>55</v>
      </c>
      <c r="F24" s="13" t="s">
        <v>56</v>
      </c>
      <c r="G24" s="21"/>
      <c r="H24" s="13" t="s">
        <v>53</v>
      </c>
      <c r="I24" s="13" t="s">
        <v>53</v>
      </c>
      <c r="J24" s="22"/>
      <c r="K24" s="13" t="s">
        <v>54</v>
      </c>
      <c r="L24" s="13" t="s">
        <v>28</v>
      </c>
      <c r="M24" s="4" t="s">
        <v>48</v>
      </c>
      <c r="N24" s="23">
        <v>56413663</v>
      </c>
      <c r="O24" s="5" t="s">
        <v>20</v>
      </c>
      <c r="P24" s="23">
        <v>10</v>
      </c>
      <c r="Q24" s="23" t="s">
        <v>24</v>
      </c>
      <c r="R24" s="23">
        <v>20.47</v>
      </c>
      <c r="S24" s="23"/>
      <c r="T24" s="6">
        <v>260</v>
      </c>
      <c r="U24" s="6">
        <v>590</v>
      </c>
      <c r="V24" s="13"/>
      <c r="W24" s="15">
        <f t="shared" si="0"/>
        <v>850</v>
      </c>
      <c r="X24" s="48" t="s">
        <v>171</v>
      </c>
      <c r="Y24" s="48" t="s">
        <v>169</v>
      </c>
      <c r="Z24" s="48" t="s">
        <v>170</v>
      </c>
      <c r="AA24" s="9">
        <v>45658</v>
      </c>
      <c r="AB24" s="9">
        <v>46022</v>
      </c>
    </row>
    <row r="25" spans="1:28">
      <c r="A25" s="13" t="s">
        <v>126</v>
      </c>
      <c r="B25" s="13" t="s">
        <v>86</v>
      </c>
      <c r="C25" s="13">
        <v>7742662409</v>
      </c>
      <c r="D25" s="13" t="s">
        <v>87</v>
      </c>
      <c r="E25" s="13" t="s">
        <v>86</v>
      </c>
      <c r="F25" s="13" t="s">
        <v>87</v>
      </c>
      <c r="G25" s="21"/>
      <c r="H25" s="13" t="s">
        <v>84</v>
      </c>
      <c r="I25" s="13"/>
      <c r="J25" s="22" t="s">
        <v>85</v>
      </c>
      <c r="K25" s="13" t="s">
        <v>58</v>
      </c>
      <c r="L25" s="13" t="s">
        <v>57</v>
      </c>
      <c r="M25" s="7" t="s">
        <v>49</v>
      </c>
      <c r="N25" s="13">
        <v>30428442</v>
      </c>
      <c r="O25" s="5" t="s">
        <v>20</v>
      </c>
      <c r="P25" s="23">
        <v>10</v>
      </c>
      <c r="Q25" s="23" t="s">
        <v>24</v>
      </c>
      <c r="R25" s="23">
        <v>7.12</v>
      </c>
      <c r="S25" s="23"/>
      <c r="T25" s="6">
        <v>250</v>
      </c>
      <c r="U25" s="6">
        <v>400</v>
      </c>
      <c r="V25" s="13"/>
      <c r="W25" s="15">
        <f t="shared" si="0"/>
        <v>650</v>
      </c>
      <c r="X25" s="48" t="s">
        <v>171</v>
      </c>
      <c r="Y25" s="48" t="s">
        <v>169</v>
      </c>
      <c r="Z25" s="48" t="s">
        <v>170</v>
      </c>
      <c r="AA25" s="9">
        <v>45658</v>
      </c>
      <c r="AB25" s="9">
        <v>46022</v>
      </c>
    </row>
    <row r="26" spans="1:28">
      <c r="A26" s="13" t="s">
        <v>127</v>
      </c>
      <c r="B26" s="13" t="s">
        <v>62</v>
      </c>
      <c r="C26" s="13">
        <v>7743211442</v>
      </c>
      <c r="D26" s="13" t="s">
        <v>63</v>
      </c>
      <c r="E26" s="13" t="s">
        <v>62</v>
      </c>
      <c r="F26" s="13" t="s">
        <v>63</v>
      </c>
      <c r="G26" s="21"/>
      <c r="H26" s="13" t="s">
        <v>88</v>
      </c>
      <c r="I26" s="13"/>
      <c r="J26" s="22"/>
      <c r="K26" s="13" t="s">
        <v>54</v>
      </c>
      <c r="L26" s="13" t="s">
        <v>28</v>
      </c>
      <c r="M26" s="7" t="s">
        <v>50</v>
      </c>
      <c r="N26" s="13">
        <v>88071393</v>
      </c>
      <c r="O26" s="5" t="s">
        <v>20</v>
      </c>
      <c r="P26" s="23">
        <v>6.5</v>
      </c>
      <c r="Q26" s="23" t="s">
        <v>24</v>
      </c>
      <c r="R26" s="23">
        <v>4.93</v>
      </c>
      <c r="S26" s="23"/>
      <c r="T26" s="6">
        <v>2770</v>
      </c>
      <c r="U26" s="6">
        <v>7070</v>
      </c>
      <c r="V26" s="13"/>
      <c r="W26" s="15">
        <f t="shared" si="0"/>
        <v>9840</v>
      </c>
      <c r="X26" s="48" t="s">
        <v>171</v>
      </c>
      <c r="Y26" s="48" t="s">
        <v>169</v>
      </c>
      <c r="Z26" s="48" t="s">
        <v>170</v>
      </c>
      <c r="AA26" s="9">
        <v>45658</v>
      </c>
      <c r="AB26" s="9">
        <v>46022</v>
      </c>
    </row>
    <row r="27" spans="1:28">
      <c r="A27" s="13" t="s">
        <v>128</v>
      </c>
      <c r="B27" s="13" t="s">
        <v>62</v>
      </c>
      <c r="C27" s="13">
        <v>7743211442</v>
      </c>
      <c r="D27" s="13" t="s">
        <v>63</v>
      </c>
      <c r="E27" s="13" t="s">
        <v>62</v>
      </c>
      <c r="F27" s="13" t="s">
        <v>66</v>
      </c>
      <c r="G27" s="21" t="s">
        <v>25</v>
      </c>
      <c r="H27" s="13" t="s">
        <v>64</v>
      </c>
      <c r="I27" s="13"/>
      <c r="J27" s="22"/>
      <c r="K27" s="13" t="s">
        <v>58</v>
      </c>
      <c r="L27" s="13" t="s">
        <v>57</v>
      </c>
      <c r="M27" s="7" t="s">
        <v>51</v>
      </c>
      <c r="N27" s="13">
        <v>11932139</v>
      </c>
      <c r="O27" s="5" t="s">
        <v>20</v>
      </c>
      <c r="P27" s="23">
        <v>36</v>
      </c>
      <c r="Q27" s="23" t="s">
        <v>24</v>
      </c>
      <c r="R27" s="23">
        <v>20.239999999999998</v>
      </c>
      <c r="S27" s="23"/>
      <c r="T27" s="6">
        <v>100</v>
      </c>
      <c r="U27" s="6">
        <v>150</v>
      </c>
      <c r="V27" s="13"/>
      <c r="W27" s="15">
        <f t="shared" si="0"/>
        <v>250</v>
      </c>
      <c r="X27" s="48" t="s">
        <v>171</v>
      </c>
      <c r="Y27" s="48" t="s">
        <v>169</v>
      </c>
      <c r="Z27" s="48" t="s">
        <v>170</v>
      </c>
      <c r="AA27" s="9">
        <v>45658</v>
      </c>
      <c r="AB27" s="9">
        <v>46022</v>
      </c>
    </row>
    <row r="28" spans="1:28">
      <c r="A28" s="13" t="s">
        <v>129</v>
      </c>
      <c r="B28" s="13" t="s">
        <v>62</v>
      </c>
      <c r="C28" s="13">
        <v>7743211442</v>
      </c>
      <c r="D28" s="13" t="s">
        <v>63</v>
      </c>
      <c r="E28" s="13" t="s">
        <v>69</v>
      </c>
      <c r="F28" s="13" t="s">
        <v>63</v>
      </c>
      <c r="G28" s="21" t="s">
        <v>26</v>
      </c>
      <c r="H28" s="13" t="s">
        <v>67</v>
      </c>
      <c r="I28" s="13"/>
      <c r="J28" s="22" t="s">
        <v>68</v>
      </c>
      <c r="K28" s="13" t="s">
        <v>58</v>
      </c>
      <c r="L28" s="13" t="s">
        <v>57</v>
      </c>
      <c r="M28" s="11" t="s">
        <v>52</v>
      </c>
      <c r="N28" s="13">
        <v>11943355</v>
      </c>
      <c r="O28" s="8" t="s">
        <v>20</v>
      </c>
      <c r="P28" s="23">
        <v>16.5</v>
      </c>
      <c r="Q28" s="23" t="s">
        <v>24</v>
      </c>
      <c r="R28" s="23">
        <v>5.7850000000000001</v>
      </c>
      <c r="S28" s="23"/>
      <c r="T28" s="12">
        <v>900</v>
      </c>
      <c r="U28" s="12">
        <v>1600</v>
      </c>
      <c r="V28" s="13"/>
      <c r="W28" s="15">
        <f t="shared" si="0"/>
        <v>2500</v>
      </c>
      <c r="X28" s="48" t="s">
        <v>171</v>
      </c>
      <c r="Y28" s="48" t="s">
        <v>169</v>
      </c>
      <c r="Z28" s="48" t="s">
        <v>170</v>
      </c>
      <c r="AA28" s="9">
        <v>45658</v>
      </c>
      <c r="AB28" s="9">
        <v>46022</v>
      </c>
    </row>
    <row r="29" spans="1:28">
      <c r="A29" s="13" t="s">
        <v>138</v>
      </c>
      <c r="B29" s="13" t="s">
        <v>62</v>
      </c>
      <c r="C29" s="13">
        <v>7743211442</v>
      </c>
      <c r="D29" s="13" t="s">
        <v>63</v>
      </c>
      <c r="E29" s="13" t="s">
        <v>62</v>
      </c>
      <c r="F29" s="13" t="s">
        <v>63</v>
      </c>
      <c r="G29" s="21"/>
      <c r="H29" s="13" t="s">
        <v>28</v>
      </c>
      <c r="I29" s="13" t="s">
        <v>145</v>
      </c>
      <c r="J29" s="13">
        <v>12</v>
      </c>
      <c r="K29" s="13" t="s">
        <v>54</v>
      </c>
      <c r="L29" s="13" t="s">
        <v>28</v>
      </c>
      <c r="M29" s="24" t="s">
        <v>135</v>
      </c>
      <c r="N29" s="13">
        <v>10037405</v>
      </c>
      <c r="O29" s="13" t="s">
        <v>136</v>
      </c>
      <c r="P29" s="23">
        <v>0.5</v>
      </c>
      <c r="Q29" s="23"/>
      <c r="R29" s="23"/>
      <c r="S29" s="23"/>
      <c r="T29" s="13">
        <v>500</v>
      </c>
      <c r="U29" s="13"/>
      <c r="V29" s="13"/>
      <c r="W29" s="15">
        <f t="shared" si="0"/>
        <v>500</v>
      </c>
      <c r="X29" s="48" t="s">
        <v>171</v>
      </c>
      <c r="Y29" s="48" t="s">
        <v>169</v>
      </c>
      <c r="Z29" s="48" t="s">
        <v>170</v>
      </c>
      <c r="AA29" s="9">
        <v>45658</v>
      </c>
      <c r="AB29" s="9">
        <v>46022</v>
      </c>
    </row>
    <row r="30" spans="1:28">
      <c r="A30" s="13" t="s">
        <v>139</v>
      </c>
      <c r="B30" s="13" t="s">
        <v>69</v>
      </c>
      <c r="C30" s="13">
        <v>7743211442</v>
      </c>
      <c r="D30" s="13" t="s">
        <v>63</v>
      </c>
      <c r="E30" s="13" t="s">
        <v>69</v>
      </c>
      <c r="F30" s="13" t="s">
        <v>63</v>
      </c>
      <c r="G30" s="21" t="s">
        <v>144</v>
      </c>
      <c r="H30" s="13" t="s">
        <v>102</v>
      </c>
      <c r="I30" s="13"/>
      <c r="J30" s="13"/>
      <c r="K30" s="13" t="s">
        <v>54</v>
      </c>
      <c r="L30" s="13" t="s">
        <v>102</v>
      </c>
      <c r="M30" s="24" t="s">
        <v>137</v>
      </c>
      <c r="N30" s="13"/>
      <c r="O30" s="13" t="s">
        <v>136</v>
      </c>
      <c r="P30" s="23">
        <v>5</v>
      </c>
      <c r="Q30" s="23"/>
      <c r="R30" s="23"/>
      <c r="S30" s="23"/>
      <c r="T30" s="13">
        <v>5000</v>
      </c>
      <c r="U30" s="13"/>
      <c r="V30" s="13"/>
      <c r="W30" s="15">
        <f t="shared" si="0"/>
        <v>5000</v>
      </c>
      <c r="X30" s="48" t="s">
        <v>171</v>
      </c>
      <c r="Y30" s="48" t="s">
        <v>169</v>
      </c>
      <c r="Z30" s="48" t="s">
        <v>170</v>
      </c>
      <c r="AA30" s="9">
        <v>45658</v>
      </c>
      <c r="AB30" s="9">
        <v>46022</v>
      </c>
    </row>
    <row r="31" spans="1:28">
      <c r="A31" s="13" t="s">
        <v>141</v>
      </c>
      <c r="B31" s="13" t="s">
        <v>62</v>
      </c>
      <c r="C31" s="13">
        <v>7743211442</v>
      </c>
      <c r="D31" s="13" t="s">
        <v>63</v>
      </c>
      <c r="E31" s="13" t="s">
        <v>62</v>
      </c>
      <c r="F31" s="13" t="s">
        <v>63</v>
      </c>
      <c r="G31" s="21" t="s">
        <v>26</v>
      </c>
      <c r="H31" s="13" t="s">
        <v>148</v>
      </c>
      <c r="I31" s="13"/>
      <c r="J31" s="13" t="s">
        <v>149</v>
      </c>
      <c r="K31" s="13" t="s">
        <v>54</v>
      </c>
      <c r="L31" s="13" t="s">
        <v>28</v>
      </c>
      <c r="M31" s="24" t="s">
        <v>140</v>
      </c>
      <c r="N31" s="13"/>
      <c r="O31" s="13" t="s">
        <v>20</v>
      </c>
      <c r="P31" s="23">
        <v>12.5</v>
      </c>
      <c r="Q31" s="23"/>
      <c r="R31" s="23"/>
      <c r="S31" s="23"/>
      <c r="T31" s="13">
        <f>0.33*14285</f>
        <v>4714.05</v>
      </c>
      <c r="U31" s="13">
        <f>0.67*14285</f>
        <v>9570.9500000000007</v>
      </c>
      <c r="V31" s="13"/>
      <c r="W31" s="15">
        <f t="shared" si="0"/>
        <v>14285</v>
      </c>
      <c r="X31" s="48" t="s">
        <v>171</v>
      </c>
      <c r="Y31" s="48" t="s">
        <v>169</v>
      </c>
      <c r="Z31" s="48" t="s">
        <v>170</v>
      </c>
      <c r="AA31" s="9">
        <v>45658</v>
      </c>
      <c r="AB31" s="9">
        <v>46022</v>
      </c>
    </row>
    <row r="32" spans="1:28">
      <c r="A32" s="13" t="s">
        <v>152</v>
      </c>
      <c r="B32" s="13" t="s">
        <v>62</v>
      </c>
      <c r="C32" s="13">
        <v>7743211442</v>
      </c>
      <c r="D32" s="13" t="s">
        <v>151</v>
      </c>
      <c r="E32" s="13" t="s">
        <v>62</v>
      </c>
      <c r="F32" s="13" t="s">
        <v>151</v>
      </c>
      <c r="G32" s="21" t="s">
        <v>150</v>
      </c>
      <c r="H32" s="13" t="s">
        <v>28</v>
      </c>
      <c r="I32" s="13"/>
      <c r="J32" s="13"/>
      <c r="K32" s="13"/>
      <c r="L32" s="13"/>
      <c r="M32" s="24" t="s">
        <v>142</v>
      </c>
      <c r="N32" s="23">
        <v>11540927</v>
      </c>
      <c r="O32" s="13" t="s">
        <v>20</v>
      </c>
      <c r="P32" s="23">
        <v>10</v>
      </c>
      <c r="Q32" s="23"/>
      <c r="R32" s="23"/>
      <c r="S32" s="23"/>
      <c r="T32" s="13">
        <v>30</v>
      </c>
      <c r="U32" s="13">
        <v>50</v>
      </c>
      <c r="V32" s="13"/>
      <c r="W32" s="15">
        <f t="shared" si="0"/>
        <v>80</v>
      </c>
      <c r="X32" s="48" t="s">
        <v>171</v>
      </c>
      <c r="Y32" s="48" t="s">
        <v>169</v>
      </c>
      <c r="Z32" s="48" t="s">
        <v>170</v>
      </c>
      <c r="AA32" s="9">
        <v>45658</v>
      </c>
      <c r="AB32" s="9">
        <v>46022</v>
      </c>
    </row>
    <row r="33" spans="1:28">
      <c r="A33" s="13" t="s">
        <v>153</v>
      </c>
      <c r="B33" s="13" t="s">
        <v>62</v>
      </c>
      <c r="C33" s="13">
        <v>7743211442</v>
      </c>
      <c r="D33" s="13" t="s">
        <v>151</v>
      </c>
      <c r="E33" s="13" t="s">
        <v>62</v>
      </c>
      <c r="F33" s="13" t="s">
        <v>151</v>
      </c>
      <c r="G33" s="21"/>
      <c r="H33" s="13" t="s">
        <v>28</v>
      </c>
      <c r="I33" s="13" t="s">
        <v>22</v>
      </c>
      <c r="J33" s="13"/>
      <c r="K33" s="13"/>
      <c r="L33" s="13"/>
      <c r="M33" s="24" t="s">
        <v>143</v>
      </c>
      <c r="N33" s="23">
        <v>11580779</v>
      </c>
      <c r="O33" s="13" t="s">
        <v>20</v>
      </c>
      <c r="P33" s="13">
        <v>3.5</v>
      </c>
      <c r="Q33" s="13" t="s">
        <v>24</v>
      </c>
      <c r="R33" s="13">
        <v>3.6</v>
      </c>
      <c r="S33" s="13"/>
      <c r="T33" s="13">
        <v>200</v>
      </c>
      <c r="U33" s="13">
        <v>600</v>
      </c>
      <c r="V33" s="13"/>
      <c r="W33" s="15">
        <f t="shared" si="0"/>
        <v>800</v>
      </c>
      <c r="X33" s="48" t="s">
        <v>171</v>
      </c>
      <c r="Y33" s="48" t="s">
        <v>169</v>
      </c>
      <c r="Z33" s="48" t="s">
        <v>170</v>
      </c>
      <c r="AA33" s="9">
        <v>45658</v>
      </c>
      <c r="AB33" s="9">
        <v>46022</v>
      </c>
    </row>
    <row r="34" spans="1:28" ht="30.75" thickBot="1">
      <c r="A34" s="13" t="s">
        <v>158</v>
      </c>
      <c r="B34" s="13" t="s">
        <v>69</v>
      </c>
      <c r="C34" s="13">
        <v>7743211442</v>
      </c>
      <c r="D34" s="13" t="s">
        <v>63</v>
      </c>
      <c r="E34" s="13" t="s">
        <v>69</v>
      </c>
      <c r="F34" s="13" t="s">
        <v>63</v>
      </c>
      <c r="G34" s="21" t="s">
        <v>155</v>
      </c>
      <c r="H34" s="13" t="s">
        <v>28</v>
      </c>
      <c r="I34" s="13" t="s">
        <v>156</v>
      </c>
      <c r="J34" s="21" t="s">
        <v>157</v>
      </c>
      <c r="K34" s="13" t="s">
        <v>54</v>
      </c>
      <c r="L34" s="13" t="s">
        <v>28</v>
      </c>
      <c r="M34" s="24" t="s">
        <v>154</v>
      </c>
      <c r="N34" s="23"/>
      <c r="O34" s="13" t="s">
        <v>20</v>
      </c>
      <c r="P34" s="13">
        <v>3.5</v>
      </c>
      <c r="Q34" s="13"/>
      <c r="R34" s="13"/>
      <c r="S34" s="13"/>
      <c r="T34" s="25">
        <f>0.33*57143</f>
        <v>18857.190000000002</v>
      </c>
      <c r="U34" s="25">
        <f>0.67*57143</f>
        <v>38285.810000000005</v>
      </c>
      <c r="V34" s="25"/>
      <c r="W34" s="16">
        <f t="shared" si="0"/>
        <v>57143.000000000007</v>
      </c>
      <c r="X34" s="48" t="s">
        <v>171</v>
      </c>
      <c r="Y34" s="48" t="s">
        <v>169</v>
      </c>
      <c r="Z34" s="48" t="s">
        <v>170</v>
      </c>
      <c r="AA34" s="26">
        <v>45658</v>
      </c>
      <c r="AB34" s="9">
        <v>46022</v>
      </c>
    </row>
    <row r="35" spans="1:28" ht="15.75" thickBot="1">
      <c r="T35" s="45">
        <f>SUM(T5:T34)</f>
        <v>91936.24</v>
      </c>
      <c r="U35" s="46">
        <f>SUM(U5:U34)</f>
        <v>189326.76</v>
      </c>
      <c r="V35" s="46">
        <f t="shared" ref="V35" si="1">SUM(V5:V33)</f>
        <v>0</v>
      </c>
      <c r="W35" s="47">
        <f>SUM(W5:W34)</f>
        <v>281243</v>
      </c>
    </row>
    <row r="36" spans="1:28">
      <c r="T36" s="51"/>
      <c r="U36" s="51"/>
    </row>
    <row r="37" spans="1:28" ht="15.75" thickBot="1"/>
    <row r="38" spans="1:28" ht="16.5">
      <c r="A38" s="27"/>
      <c r="B38" s="28"/>
      <c r="C38" s="27"/>
      <c r="D38" s="27"/>
      <c r="E38" s="27"/>
      <c r="F38" s="27"/>
      <c r="G38" s="29"/>
      <c r="H38" s="27"/>
    </row>
    <row r="39" spans="1:28" ht="16.5">
      <c r="A39" s="30"/>
      <c r="B39" s="31" t="s">
        <v>159</v>
      </c>
      <c r="C39" s="32"/>
      <c r="D39" s="33"/>
      <c r="E39" s="32"/>
      <c r="F39" s="32"/>
      <c r="G39" s="32"/>
      <c r="H39" s="32"/>
    </row>
    <row r="40" spans="1:28" ht="17.25" thickBot="1">
      <c r="A40" s="30"/>
      <c r="B40" s="34"/>
      <c r="C40" s="32"/>
      <c r="D40" s="33"/>
      <c r="E40" s="32"/>
      <c r="F40" s="32"/>
      <c r="G40" s="32"/>
      <c r="H40" s="32"/>
    </row>
    <row r="41" spans="1:28" ht="33.75" thickBot="1">
      <c r="A41" s="35" t="s">
        <v>160</v>
      </c>
      <c r="B41" s="36" t="s">
        <v>161</v>
      </c>
      <c r="C41" s="36" t="s">
        <v>162</v>
      </c>
      <c r="D41" s="36" t="s">
        <v>163</v>
      </c>
      <c r="E41" s="36" t="s">
        <v>164</v>
      </c>
      <c r="F41" s="37" t="s">
        <v>165</v>
      </c>
      <c r="G41" s="35" t="s">
        <v>166</v>
      </c>
      <c r="H41" s="35" t="s">
        <v>167</v>
      </c>
    </row>
    <row r="42" spans="1:28" ht="17.25" thickBot="1">
      <c r="A42" s="38">
        <v>1</v>
      </c>
      <c r="B42" s="40" t="s">
        <v>168</v>
      </c>
      <c r="C42" s="41">
        <v>28</v>
      </c>
      <c r="D42" s="42">
        <v>402.5</v>
      </c>
      <c r="E42" s="41">
        <f>D42*12</f>
        <v>4830</v>
      </c>
      <c r="F42" s="43">
        <v>275763</v>
      </c>
      <c r="G42" s="44">
        <v>86436.24</v>
      </c>
      <c r="H42" s="44">
        <v>189326.76</v>
      </c>
    </row>
    <row r="43" spans="1:28" ht="17.25" thickBot="1">
      <c r="A43" s="39">
        <v>2</v>
      </c>
      <c r="B43" s="40" t="s">
        <v>136</v>
      </c>
      <c r="C43" s="41">
        <v>2</v>
      </c>
      <c r="D43" s="42">
        <v>5.5</v>
      </c>
      <c r="E43" s="41">
        <f>D43*12</f>
        <v>66</v>
      </c>
      <c r="F43" s="43">
        <v>5500</v>
      </c>
      <c r="G43" s="44">
        <v>5500</v>
      </c>
      <c r="H43" s="44"/>
    </row>
    <row r="44" spans="1:28">
      <c r="A44"/>
      <c r="B44"/>
      <c r="C44"/>
      <c r="D44"/>
      <c r="E44"/>
      <c r="F44"/>
      <c r="G44"/>
      <c r="H44"/>
    </row>
  </sheetData>
  <mergeCells count="2">
    <mergeCell ref="D3:E3"/>
    <mergeCell ref="T36:U3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AB61196C43F409AF4D42F109B3F78" ma:contentTypeVersion="18" ma:contentTypeDescription="Utwórz nowy dokument." ma:contentTypeScope="" ma:versionID="ea0128ba211177a13f6fdf873ffd6413">
  <xsd:schema xmlns:xsd="http://www.w3.org/2001/XMLSchema" xmlns:xs="http://www.w3.org/2001/XMLSchema" xmlns:p="http://schemas.microsoft.com/office/2006/metadata/properties" xmlns:ns2="2d577696-1229-452a-9b19-cd8e3eef1f68" xmlns:ns3="7041a50b-7d7f-4b12-a622-d747cae9af99" targetNamespace="http://schemas.microsoft.com/office/2006/metadata/properties" ma:root="true" ma:fieldsID="dfdc9250b43937a5e615069733d5229a" ns2:_="" ns3:_="">
    <xsd:import namespace="2d577696-1229-452a-9b19-cd8e3eef1f68"/>
    <xsd:import namespace="7041a50b-7d7f-4b12-a622-d747cae9af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77696-1229-452a-9b19-cd8e3eef1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d999883f-3841-4191-90fa-aeb93f1dab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a50b-7d7f-4b12-a622-d747cae9af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1750c7a-ece7-4d14-a2c9-b146cf83c657}" ma:internalName="TaxCatchAll" ma:showField="CatchAllData" ma:web="7041a50b-7d7f-4b12-a622-d747cae9af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780F77-491C-4609-86CE-FE6975F20E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77696-1229-452a-9b19-cd8e3eef1f68"/>
    <ds:schemaRef ds:uri="7041a50b-7d7f-4b12-a622-d747cae9a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92105D-ED97-45D2-9157-73440CA0A2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2024-11-30T13:28:47Z</dcterms:modified>
</cp:coreProperties>
</file>