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.prokopiuk\Desktop\Tematy\Kawa\zapytanie\"/>
    </mc:Choice>
  </mc:AlternateContent>
  <xr:revisionPtr revIDLastSave="0" documentId="13_ncr:1_{0C951018-3396-4593-8A15-3DB5C3F99459}" xr6:coauthVersionLast="47" xr6:coauthVersionMax="47" xr10:uidLastSave="{00000000-0000-0000-0000-000000000000}"/>
  <bookViews>
    <workbookView xWindow="-110" yWindow="-110" windowWidth="19420" windowHeight="10420" tabRatio="500" activeTab="1" xr2:uid="{00000000-000D-0000-FFFF-FFFF00000000}"/>
  </bookViews>
  <sheets>
    <sheet name="PHH" sheetId="2" r:id="rId1"/>
    <sheet name="GK PHH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8" i="1" l="1"/>
  <c r="E48" i="1"/>
  <c r="E47" i="1"/>
  <c r="E44" i="1"/>
  <c r="H36" i="1" l="1"/>
  <c r="F26" i="2"/>
  <c r="G26" i="2"/>
  <c r="F27" i="2"/>
  <c r="G27" i="2"/>
  <c r="F28" i="2"/>
  <c r="G28" i="2"/>
  <c r="F29" i="2"/>
  <c r="G29" i="2"/>
  <c r="K64" i="1"/>
  <c r="L64" i="1"/>
  <c r="K65" i="1"/>
  <c r="L65" i="1"/>
  <c r="K66" i="1"/>
  <c r="L66" i="1"/>
  <c r="K68" i="1"/>
  <c r="L68" i="1"/>
  <c r="K69" i="1"/>
  <c r="L69" i="1"/>
  <c r="K70" i="1"/>
  <c r="L70" i="1"/>
  <c r="K71" i="1"/>
  <c r="L71" i="1"/>
  <c r="C29" i="1"/>
  <c r="D58" i="1"/>
  <c r="D57" i="1"/>
  <c r="D56" i="1"/>
  <c r="D54" i="1"/>
  <c r="D53" i="1"/>
  <c r="D50" i="1"/>
  <c r="D49" i="1"/>
  <c r="D48" i="1"/>
  <c r="D47" i="1"/>
  <c r="D45" i="1"/>
  <c r="D44" i="1"/>
  <c r="F50" i="2"/>
  <c r="G50" i="2"/>
  <c r="F51" i="2"/>
  <c r="G51" i="2"/>
  <c r="F52" i="2"/>
  <c r="G52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54" i="2"/>
  <c r="G54" i="2"/>
  <c r="F55" i="2"/>
  <c r="G55" i="2"/>
  <c r="F56" i="2"/>
  <c r="G56" i="2"/>
  <c r="F57" i="2"/>
  <c r="G57" i="2"/>
  <c r="G33" i="2"/>
  <c r="F33" i="2"/>
  <c r="F18" i="2"/>
  <c r="G18" i="2"/>
  <c r="F19" i="2"/>
  <c r="G19" i="2"/>
  <c r="F21" i="2"/>
  <c r="G21" i="2"/>
  <c r="F23" i="2"/>
  <c r="G23" i="2"/>
  <c r="F24" i="2"/>
  <c r="G24" i="2"/>
  <c r="G17" i="2"/>
  <c r="F17" i="2"/>
  <c r="G58" i="2" l="1"/>
  <c r="F58" i="2"/>
  <c r="H29" i="1"/>
  <c r="K29" i="1" s="1"/>
  <c r="H30" i="1"/>
  <c r="K30" i="1" s="1"/>
  <c r="H31" i="1"/>
  <c r="K31" i="1" s="1"/>
  <c r="H32" i="1"/>
  <c r="K32" i="1" s="1"/>
  <c r="H33" i="1"/>
  <c r="K33" i="1" s="1"/>
  <c r="H34" i="1"/>
  <c r="K34" i="1" s="1"/>
  <c r="H35" i="1"/>
  <c r="K35" i="1" s="1"/>
  <c r="H28" i="1"/>
  <c r="L28" i="1" s="1"/>
  <c r="H74" i="1"/>
  <c r="K74" i="1" s="1"/>
  <c r="H75" i="1"/>
  <c r="L75" i="1" s="1"/>
  <c r="H76" i="1"/>
  <c r="K76" i="1" s="1"/>
  <c r="H77" i="1"/>
  <c r="K77" i="1" s="1"/>
  <c r="H78" i="1"/>
  <c r="K78" i="1" s="1"/>
  <c r="H79" i="1"/>
  <c r="L79" i="1" s="1"/>
  <c r="H80" i="1"/>
  <c r="K80" i="1" s="1"/>
  <c r="H81" i="1"/>
  <c r="K81" i="1" s="1"/>
  <c r="H82" i="1"/>
  <c r="K82" i="1" s="1"/>
  <c r="H73" i="1"/>
  <c r="K73" i="1" s="1"/>
  <c r="H54" i="1"/>
  <c r="K54" i="1" s="1"/>
  <c r="H55" i="1"/>
  <c r="K55" i="1" s="1"/>
  <c r="H56" i="1"/>
  <c r="K56" i="1" s="1"/>
  <c r="H57" i="1"/>
  <c r="L57" i="1" s="1"/>
  <c r="H58" i="1"/>
  <c r="K58" i="1" s="1"/>
  <c r="H59" i="1"/>
  <c r="K59" i="1" s="1"/>
  <c r="H60" i="1"/>
  <c r="K60" i="1" s="1"/>
  <c r="H61" i="1"/>
  <c r="L61" i="1" s="1"/>
  <c r="H62" i="1"/>
  <c r="K62" i="1" s="1"/>
  <c r="H53" i="1"/>
  <c r="L53" i="1" s="1"/>
  <c r="H45" i="1"/>
  <c r="K45" i="1" s="1"/>
  <c r="H46" i="1"/>
  <c r="K46" i="1" s="1"/>
  <c r="H47" i="1"/>
  <c r="K47" i="1" s="1"/>
  <c r="H48" i="1"/>
  <c r="L48" i="1" s="1"/>
  <c r="H49" i="1"/>
  <c r="K49" i="1" s="1"/>
  <c r="H50" i="1"/>
  <c r="K50" i="1" s="1"/>
  <c r="H51" i="1"/>
  <c r="K51" i="1" s="1"/>
  <c r="H44" i="1"/>
  <c r="K44" i="1" s="1"/>
  <c r="H18" i="1"/>
  <c r="K18" i="1" s="1"/>
  <c r="H19" i="1"/>
  <c r="K19" i="1" s="1"/>
  <c r="H21" i="1"/>
  <c r="K21" i="1" s="1"/>
  <c r="H23" i="1"/>
  <c r="L23" i="1" s="1"/>
  <c r="H24" i="1"/>
  <c r="K24" i="1" s="1"/>
  <c r="H25" i="1"/>
  <c r="K25" i="1" s="1"/>
  <c r="H26" i="1"/>
  <c r="L26" i="1" s="1"/>
  <c r="H17" i="1"/>
  <c r="K17" i="1" s="1"/>
  <c r="L24" i="1" l="1"/>
  <c r="L35" i="1"/>
  <c r="L31" i="1"/>
  <c r="L29" i="1"/>
  <c r="L34" i="1"/>
  <c r="L30" i="1"/>
  <c r="L33" i="1"/>
  <c r="K75" i="1"/>
  <c r="K28" i="1"/>
  <c r="L32" i="1"/>
  <c r="L56" i="1"/>
  <c r="K26" i="1"/>
  <c r="L76" i="1"/>
  <c r="K57" i="1"/>
  <c r="K23" i="1"/>
  <c r="L74" i="1"/>
  <c r="L54" i="1"/>
  <c r="L44" i="1"/>
  <c r="K53" i="1"/>
  <c r="L82" i="1"/>
  <c r="L62" i="1"/>
  <c r="L51" i="1"/>
  <c r="K61" i="1"/>
  <c r="L17" i="1"/>
  <c r="K79" i="1"/>
  <c r="L60" i="1"/>
  <c r="L49" i="1"/>
  <c r="L78" i="1"/>
  <c r="K48" i="1"/>
  <c r="L18" i="1"/>
  <c r="L58" i="1"/>
  <c r="L45" i="1"/>
  <c r="L47" i="1"/>
  <c r="L25" i="1"/>
  <c r="L19" i="1"/>
  <c r="L81" i="1"/>
  <c r="L77" i="1"/>
  <c r="L73" i="1"/>
  <c r="L59" i="1"/>
  <c r="L55" i="1"/>
  <c r="L50" i="1"/>
  <c r="L46" i="1"/>
  <c r="L21" i="1"/>
  <c r="L80" i="1"/>
  <c r="K83" i="1" l="1"/>
  <c r="L83" i="1"/>
</calcChain>
</file>

<file path=xl/sharedStrings.xml><?xml version="1.0" encoding="utf-8"?>
<sst xmlns="http://schemas.openxmlformats.org/spreadsheetml/2006/main" count="304" uniqueCount="109">
  <si>
    <t>KAWA</t>
  </si>
  <si>
    <t>Jedn.</t>
  </si>
  <si>
    <t>Szacowana ilość sztuk w okresie 12 msc</t>
  </si>
  <si>
    <t>PLN netto jedn. Przy umowie na 24 msc</t>
  </si>
  <si>
    <t>PLN netto jedn. Przy umowie na 36 msc</t>
  </si>
  <si>
    <t>Opakowanie zbiorcze</t>
  </si>
  <si>
    <t>nazwa własna rodzaju kawy  Oferenta</t>
  </si>
  <si>
    <t>Uwagi</t>
  </si>
  <si>
    <t>ZIARNISTA</t>
  </si>
  <si>
    <t>przeznaczenie: śniadania/ przerwy kawowe</t>
  </si>
  <si>
    <t>kg</t>
  </si>
  <si>
    <t>bar</t>
  </si>
  <si>
    <t>MIELONA</t>
  </si>
  <si>
    <t xml:space="preserve">przerwy kawowe / konferencje </t>
  </si>
  <si>
    <t>Bezkofeinowa-saszetki</t>
  </si>
  <si>
    <t>Kofeinowa saszetki</t>
  </si>
  <si>
    <t>HERBATA</t>
  </si>
  <si>
    <t>1. Herbata restauracja &amp; Bar -  premium  - foliowana</t>
  </si>
  <si>
    <t>Czarna -English Breakfast</t>
  </si>
  <si>
    <t>karton</t>
  </si>
  <si>
    <t>Czarna - Earl Grey</t>
  </si>
  <si>
    <t>Czarna - Assam</t>
  </si>
  <si>
    <t xml:space="preserve">Zielona </t>
  </si>
  <si>
    <t>Owocowa</t>
  </si>
  <si>
    <t>Miętowa</t>
  </si>
  <si>
    <t>Rumiankowa</t>
  </si>
  <si>
    <t xml:space="preserve">saszetki long </t>
  </si>
  <si>
    <t xml:space="preserve">2. Herbata bankiety i konferencje  saszetka </t>
  </si>
  <si>
    <t>100 g</t>
  </si>
  <si>
    <t>Czarne (np. English Breakfast, Assam, Earl Grey itp</t>
  </si>
  <si>
    <t>Zielone (Sencha, Morgenthau itp)</t>
  </si>
  <si>
    <t>saszetka min 2,5 g do dzbanka</t>
  </si>
  <si>
    <t>Inne</t>
  </si>
  <si>
    <t>Czekolada</t>
  </si>
  <si>
    <t>Tabletki czyszczące 100 szt</t>
  </si>
  <si>
    <t>szt.</t>
  </si>
  <si>
    <t xml:space="preserve">Odkamieniacz w płynie 750 ml Premium </t>
  </si>
  <si>
    <t>Wkłady filturjące</t>
  </si>
  <si>
    <t>dla obiektów do 3* i nisskategoryzowane</t>
  </si>
  <si>
    <t>PHH  HOTELE sp. z o.o. z siedzibą w Warszawie</t>
  </si>
  <si>
    <t>PU "HOLTUR" Sp. z o.o. z siedziba w Kołobrzegu</t>
  </si>
  <si>
    <t>Cukier w saszetkach 4g</t>
  </si>
  <si>
    <t>INTERFERIE S.A. z siedzibą w Legnicy i INTERFERIE MEDICAL &amp; SPA Sp. z o.o. z siedzibą w Legnicy</t>
  </si>
  <si>
    <t>ROZPUSZCZALNA</t>
  </si>
  <si>
    <t>3 w 1 - saszetki</t>
  </si>
  <si>
    <t>Kofeinowa</t>
  </si>
  <si>
    <t>HERBATA CZARNA ŚNIADANIOWA, BEZ KOPERT, BEZ SZNURKA</t>
  </si>
  <si>
    <t>HERBATA CZARNA ŚNIADANIOWA, BEZ KOPERT, ze sznurkiem</t>
  </si>
  <si>
    <t>HERBATA CZARNA, EXTRA, KOPERTOWANA (Gold, Ceylon, EarlGrey)</t>
  </si>
  <si>
    <t>HERBATA GRANULOWANA, ŚNIADANIOWA</t>
  </si>
  <si>
    <t>HERBATA OWOCOWA ŚNIADANIOWA, BEZ KOPERT, BEZ SZNURKA (mix smaków)</t>
  </si>
  <si>
    <t>HERBATA OWOCOWA, EXTRA, KOPERTOWANA, PREMIUM (mix smaków)</t>
  </si>
  <si>
    <t xml:space="preserve">HERBATA ZIELONA, EXTRA, KOPERTOWANA </t>
  </si>
  <si>
    <t>HERBATA ZIELONA, KOPERTOWANA, PREMIUM (smakowa)</t>
  </si>
  <si>
    <t>HERBATA ZIOŁOWA ŚNIADANIOWA, BEZ KOPERT, BEZ SZNURKA (mix smaków)</t>
  </si>
  <si>
    <t>HERBATA ZIOŁOWA, EXTRA, KOPERTOWANA, PREMIUM (mix smaków)</t>
  </si>
  <si>
    <t>CZEKOLADA DO AUTOMATU</t>
  </si>
  <si>
    <t>CZEKOLADA W PROSZKU DO GASTRONOMII GĘSTA</t>
  </si>
  <si>
    <t>TOPING MLECZNY</t>
  </si>
  <si>
    <t>Wojewódzkie Przedsiębiorstwo Usług Turystycznych sp. z o. o. z siedzibą w Katowicach</t>
  </si>
  <si>
    <t>Gliwicka Agencja Turystyczna S.A. z siedzibą w Szczyrku</t>
  </si>
  <si>
    <t>RAZEM</t>
  </si>
  <si>
    <t>Razem PLN. Przy umowie na 36 msc</t>
  </si>
  <si>
    <t>Razem PLN. Przy umowie na 24 msc</t>
  </si>
  <si>
    <t>Artykuł</t>
  </si>
  <si>
    <t>Inne warunki handlowe</t>
  </si>
  <si>
    <t>Termin płatności (preferowane 30 dni)</t>
  </si>
  <si>
    <t>Minimalna wartość zamówienia (preferowany brak)</t>
  </si>
  <si>
    <t>Koszty dostawy w przypadku nie spełnienia minimum logistycznego (preferowany brak)</t>
  </si>
  <si>
    <t>Czas realizacji (w dniach roboczych od momentu złożenia zamówienia)</t>
  </si>
  <si>
    <t>Akceptacja OWW (Tak/Nie)</t>
  </si>
  <si>
    <t>Akceptacja treści projektu Umowy (Tak/Nie)</t>
  </si>
  <si>
    <t>Oświadczam iż nie zalegam z opłatami podatków  CIT, VAT i ZUS. 
Nie wymaga się oświadczeń potwierdzonych przez właściwy urząd (tak/nie)</t>
  </si>
  <si>
    <t>Oświadczam, iż w czasie trwania projektu, nieprzerwanie będę rejestrowany w rejestrze „Biała Lista Podatników” (tak/nie)</t>
  </si>
  <si>
    <t>Okres gwarancji cenowych (preferowane 36 miesięcy)</t>
  </si>
  <si>
    <t>Dane oferenta</t>
  </si>
  <si>
    <t>Nazwa firmy/oferenta:</t>
  </si>
  <si>
    <t>Adres oferenta -  kod, miejscowość, ulica, nr domu, nr lokalu</t>
  </si>
  <si>
    <t>Nr telefonu oferenta</t>
  </si>
  <si>
    <t>E-mail oferenta</t>
  </si>
  <si>
    <t>Data sporządzenia oferty:</t>
  </si>
  <si>
    <t>Data ważności oferty:</t>
  </si>
  <si>
    <t>Nr NIP oferenta</t>
  </si>
  <si>
    <t>Nr rachunku bankowego dostawcy</t>
  </si>
  <si>
    <t>Załącznik nr 1 Formularz cenowy</t>
  </si>
  <si>
    <t>do zapytania: Zakup i dostawa kawy i herbaty dla obiektów należących do Grupy Kapitałowej PHH</t>
  </si>
  <si>
    <t>Wskazówki odnośnie skutecznej odpowiedzi na zapytanie.
Wypełniony dokument prosimy przesłać jako:
- dokumentu Excel, do celów analizy oraz
- dokumentu PDF lub JPG ze stemplem i podpisem osoby upoważnionej, jako dowód przystąpienia do zapytania ofertowego.</t>
  </si>
  <si>
    <t>…………………, dnia …………………………………….</t>
  </si>
  <si>
    <t>……………………………………………………………….</t>
  </si>
  <si>
    <t>(miejscowość)</t>
  </si>
  <si>
    <t>(podpis przez osobę/y uprawnione) (pieczęć)</t>
  </si>
  <si>
    <t>3. Herbata restauracja &amp; Bar -  liściaste</t>
  </si>
  <si>
    <t>4. Herbata long do dzbanka min 2,5 g</t>
  </si>
  <si>
    <t>czarna</t>
  </si>
  <si>
    <t>zielona</t>
  </si>
  <si>
    <t>miętowa</t>
  </si>
  <si>
    <t>owocowa</t>
  </si>
  <si>
    <t>1 saszetka</t>
  </si>
  <si>
    <t>1 koperta  /1 saszetka</t>
  </si>
  <si>
    <t>Tabletki czyszczące 100 szt. W opakowaniu</t>
  </si>
  <si>
    <t>opakowanie</t>
  </si>
  <si>
    <t>INNE</t>
  </si>
  <si>
    <t>5. Inne herbaty</t>
  </si>
  <si>
    <t xml:space="preserve">szt. </t>
  </si>
  <si>
    <t>filtry papierowe 5l op. 250</t>
  </si>
  <si>
    <t>filtry papierowe 10l op. 250</t>
  </si>
  <si>
    <t>płyn do czyszczenia przystawek cappuccino 1L</t>
  </si>
  <si>
    <t>l</t>
  </si>
  <si>
    <t>Zabielacz mleczny 1000g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</si>
</sst>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b/>
      <sz val="14"/>
      <color rgb="FF000000"/>
      <name val="Calibri"/>
      <family val="2"/>
      <charset val="238"/>
    </font>
    <font>
      <sz val="11"/>
      <color theme="1"/>
      <name val="Lato"/>
      <family val="2"/>
      <charset val="238"/>
    </font>
    <font>
      <sz val="11"/>
      <name val="Lato"/>
      <family val="2"/>
      <charset val="238"/>
    </font>
    <font>
      <b/>
      <sz val="11"/>
      <color theme="1"/>
      <name val="Lato"/>
      <family val="2"/>
      <charset val="238"/>
    </font>
    <font>
      <i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i/>
      <sz val="11"/>
      <color rgb="FF7F7F7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  <charset val="238"/>
      <scheme val="minor"/>
    </font>
    <font>
      <b/>
      <sz val="13"/>
      <color rgb="FFFF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D966"/>
        <bgColor rgb="FFFFFF99"/>
      </patternFill>
    </fill>
    <fill>
      <patternFill patternType="solid">
        <fgColor rgb="FFFFFFFF"/>
        <bgColor rgb="FFFFF2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2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2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FFF2CC"/>
      </patternFill>
    </fill>
    <fill>
      <patternFill patternType="solid">
        <fgColor theme="4" tint="0.59999389629810485"/>
        <bgColor rgb="FFEBF1DE"/>
      </patternFill>
    </fill>
    <fill>
      <patternFill patternType="solid">
        <fgColor theme="4" tint="0.59999389629810485"/>
        <bgColor rgb="FFCC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6" borderId="0" xfId="0" applyFill="1"/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44" fontId="0" fillId="0" borderId="1" xfId="2" applyFont="1" applyBorder="1" applyAlignment="1">
      <alignment horizontal="center"/>
    </xf>
    <xf numFmtId="44" fontId="0" fillId="7" borderId="1" xfId="2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164" fontId="0" fillId="9" borderId="1" xfId="1" applyNumberFormat="1" applyFont="1" applyFill="1" applyBorder="1" applyAlignment="1">
      <alignment horizontal="center"/>
    </xf>
    <xf numFmtId="164" fontId="0" fillId="9" borderId="1" xfId="1" applyNumberFormat="1" applyFont="1" applyFill="1" applyBorder="1"/>
    <xf numFmtId="164" fontId="0" fillId="9" borderId="1" xfId="1" applyNumberFormat="1" applyFont="1" applyFill="1" applyBorder="1" applyAlignment="1">
      <alignment horizontal="center" vertical="center"/>
    </xf>
    <xf numFmtId="164" fontId="0" fillId="7" borderId="1" xfId="1" applyNumberFormat="1" applyFont="1" applyFill="1" applyBorder="1" applyAlignment="1">
      <alignment horizontal="center"/>
    </xf>
    <xf numFmtId="164" fontId="0" fillId="7" borderId="1" xfId="1" applyNumberFormat="1" applyFont="1" applyFill="1" applyBorder="1" applyAlignment="1">
      <alignment horizontal="center" vertical="center"/>
    </xf>
    <xf numFmtId="164" fontId="0" fillId="10" borderId="1" xfId="1" applyNumberFormat="1" applyFont="1" applyFill="1" applyBorder="1" applyAlignment="1">
      <alignment horizontal="center"/>
    </xf>
    <xf numFmtId="0" fontId="3" fillId="2" borderId="1" xfId="0" applyFont="1" applyFill="1" applyBorder="1"/>
    <xf numFmtId="44" fontId="0" fillId="0" borderId="1" xfId="2" applyFont="1" applyBorder="1" applyAlignment="1">
      <alignment horizontal="left"/>
    </xf>
    <xf numFmtId="44" fontId="0" fillId="7" borderId="1" xfId="2" applyFont="1" applyFill="1" applyBorder="1" applyAlignment="1">
      <alignment horizontal="left"/>
    </xf>
    <xf numFmtId="44" fontId="0" fillId="6" borderId="1" xfId="2" applyFont="1" applyFill="1" applyBorder="1" applyAlignment="1"/>
    <xf numFmtId="44" fontId="3" fillId="2" borderId="1" xfId="2" applyFont="1" applyFill="1" applyBorder="1" applyAlignment="1"/>
    <xf numFmtId="44" fontId="4" fillId="3" borderId="1" xfId="2" applyFont="1" applyFill="1" applyBorder="1" applyAlignment="1">
      <alignment horizontal="center" vertical="center" wrapText="1"/>
    </xf>
    <xf numFmtId="44" fontId="0" fillId="0" borderId="1" xfId="2" applyFont="1" applyBorder="1"/>
    <xf numFmtId="0" fontId="0" fillId="11" borderId="0" xfId="0" applyFill="1"/>
    <xf numFmtId="0" fontId="0" fillId="11" borderId="0" xfId="0" applyFill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5" fillId="11" borderId="1" xfId="0" applyFont="1" applyFill="1" applyBorder="1" applyAlignment="1">
      <alignment horizontal="right" vertical="center"/>
    </xf>
    <xf numFmtId="0" fontId="5" fillId="11" borderId="1" xfId="0" applyFont="1" applyFill="1" applyBorder="1" applyAlignment="1">
      <alignment horizontal="right"/>
    </xf>
    <xf numFmtId="44" fontId="12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left"/>
    </xf>
    <xf numFmtId="0" fontId="6" fillId="9" borderId="1" xfId="0" applyFont="1" applyFill="1" applyBorder="1" applyAlignment="1">
      <alignment horizontal="left"/>
    </xf>
    <xf numFmtId="0" fontId="0" fillId="10" borderId="1" xfId="0" applyFill="1" applyBorder="1"/>
    <xf numFmtId="0" fontId="0" fillId="10" borderId="1" xfId="0" applyFill="1" applyBorder="1" applyAlignment="1">
      <alignment horizontal="center" wrapText="1"/>
    </xf>
    <xf numFmtId="0" fontId="8" fillId="9" borderId="1" xfId="0" applyFont="1" applyFill="1" applyBorder="1" applyAlignment="1">
      <alignment horizontal="left" vertical="center" indent="1"/>
    </xf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top"/>
    </xf>
    <xf numFmtId="0" fontId="13" fillId="9" borderId="1" xfId="0" applyFont="1" applyFill="1" applyBorder="1" applyAlignment="1">
      <alignment vertical="center"/>
    </xf>
    <xf numFmtId="0" fontId="13" fillId="9" borderId="1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vertical="center" wrapText="1"/>
    </xf>
    <xf numFmtId="0" fontId="15" fillId="9" borderId="3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vertical="center" wrapText="1"/>
    </xf>
    <xf numFmtId="0" fontId="13" fillId="11" borderId="3" xfId="0" applyFont="1" applyFill="1" applyBorder="1" applyAlignment="1">
      <alignment vertical="center" wrapText="1"/>
    </xf>
    <xf numFmtId="0" fontId="13" fillId="11" borderId="3" xfId="0" applyFont="1" applyFill="1" applyBorder="1" applyAlignment="1">
      <alignment vertical="center"/>
    </xf>
    <xf numFmtId="0" fontId="16" fillId="0" borderId="0" xfId="0" applyFont="1" applyAlignment="1">
      <alignment vertical="top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44" fontId="0" fillId="11" borderId="1" xfId="2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 vertical="center" wrapText="1"/>
    </xf>
    <xf numFmtId="164" fontId="0" fillId="11" borderId="1" xfId="1" applyNumberFormat="1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left" vertical="center"/>
    </xf>
    <xf numFmtId="0" fontId="0" fillId="13" borderId="1" xfId="0" applyFill="1" applyBorder="1"/>
    <xf numFmtId="0" fontId="0" fillId="13" borderId="1" xfId="0" applyFill="1" applyBorder="1" applyAlignment="1">
      <alignment horizontal="center" wrapText="1"/>
    </xf>
    <xf numFmtId="164" fontId="0" fillId="13" borderId="1" xfId="1" applyNumberFormat="1" applyFont="1" applyFill="1" applyBorder="1" applyAlignment="1">
      <alignment horizontal="center"/>
    </xf>
    <xf numFmtId="164" fontId="0" fillId="11" borderId="1" xfId="1" applyNumberFormat="1" applyFont="1" applyFill="1" applyBorder="1" applyAlignment="1">
      <alignment horizontal="center" vertical="center"/>
    </xf>
    <xf numFmtId="44" fontId="0" fillId="13" borderId="1" xfId="2" applyFont="1" applyFill="1" applyBorder="1" applyAlignment="1"/>
    <xf numFmtId="0" fontId="5" fillId="13" borderId="1" xfId="0" applyFont="1" applyFill="1" applyBorder="1" applyAlignment="1">
      <alignment horizontal="center"/>
    </xf>
    <xf numFmtId="44" fontId="0" fillId="0" borderId="1" xfId="2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9" borderId="1" xfId="0" applyFont="1" applyFill="1" applyBorder="1" applyAlignment="1">
      <alignment horizontal="left"/>
    </xf>
    <xf numFmtId="0" fontId="20" fillId="9" borderId="1" xfId="0" applyFont="1" applyFill="1" applyBorder="1" applyAlignment="1">
      <alignment horizontal="center"/>
    </xf>
    <xf numFmtId="164" fontId="21" fillId="9" borderId="1" xfId="1" applyNumberFormat="1" applyFont="1" applyFill="1" applyBorder="1"/>
    <xf numFmtId="164" fontId="22" fillId="9" borderId="1" xfId="1" applyNumberFormat="1" applyFont="1" applyFill="1" applyBorder="1"/>
    <xf numFmtId="164" fontId="20" fillId="9" borderId="1" xfId="1" applyNumberFormat="1" applyFont="1" applyFill="1" applyBorder="1"/>
    <xf numFmtId="0" fontId="23" fillId="14" borderId="1" xfId="0" applyFont="1" applyFill="1" applyBorder="1" applyAlignment="1">
      <alignment horizontal="left"/>
    </xf>
    <xf numFmtId="0" fontId="23" fillId="14" borderId="1" xfId="3" applyFont="1" applyFill="1" applyBorder="1" applyAlignment="1" applyProtection="1">
      <alignment horizontal="left"/>
    </xf>
    <xf numFmtId="164" fontId="20" fillId="9" borderId="1" xfId="1" applyNumberFormat="1" applyFont="1" applyFill="1" applyBorder="1" applyAlignment="1">
      <alignment horizontal="center"/>
    </xf>
    <xf numFmtId="0" fontId="24" fillId="15" borderId="1" xfId="0" applyFont="1" applyFill="1" applyBorder="1"/>
    <xf numFmtId="0" fontId="3" fillId="15" borderId="1" xfId="0" applyFont="1" applyFill="1" applyBorder="1"/>
    <xf numFmtId="164" fontId="5" fillId="9" borderId="1" xfId="1" applyNumberFormat="1" applyFont="1" applyFill="1" applyBorder="1" applyAlignment="1">
      <alignment horizontal="center" vertical="center"/>
    </xf>
    <xf numFmtId="164" fontId="5" fillId="9" borderId="1" xfId="1" applyNumberFormat="1" applyFont="1" applyFill="1" applyBorder="1" applyAlignment="1">
      <alignment horizontal="center"/>
    </xf>
    <xf numFmtId="164" fontId="5" fillId="9" borderId="1" xfId="1" applyNumberFormat="1" applyFont="1" applyFill="1" applyBorder="1"/>
  </cellXfs>
  <cellStyles count="4">
    <cellStyle name="Dziesiętny" xfId="1" builtinId="3"/>
    <cellStyle name="Normalny" xfId="0" builtinId="0"/>
    <cellStyle name="Tekst objaśnienia" xfId="3" builtinId="53"/>
    <cellStyle name="Walutowy" xfId="2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AE588-59CB-425C-8C8B-21F59FD157F3}">
  <dimension ref="A1:J76"/>
  <sheetViews>
    <sheetView topLeftCell="A37" workbookViewId="0">
      <selection activeCell="B39" sqref="B39"/>
    </sheetView>
  </sheetViews>
  <sheetFormatPr defaultColWidth="8.6328125" defaultRowHeight="14.5" x14ac:dyDescent="0.35"/>
  <cols>
    <col min="1" max="1" width="72" customWidth="1"/>
    <col min="2" max="2" width="19.54296875" style="1" bestFit="1" customWidth="1"/>
    <col min="3" max="3" width="17.36328125" customWidth="1"/>
    <col min="4" max="9" width="18" customWidth="1"/>
    <col min="10" max="10" width="30.1796875" customWidth="1"/>
  </cols>
  <sheetData>
    <row r="1" spans="1:10" x14ac:dyDescent="0.35">
      <c r="A1" t="s">
        <v>84</v>
      </c>
    </row>
    <row r="2" spans="1:10" x14ac:dyDescent="0.35">
      <c r="A2" s="80" t="s">
        <v>85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ht="57.65" customHeight="1" x14ac:dyDescent="0.35">
      <c r="A3" s="83" t="s">
        <v>86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18" x14ac:dyDescent="0.35">
      <c r="A4" s="53" t="s">
        <v>75</v>
      </c>
      <c r="B4" s="54"/>
      <c r="C4" s="19"/>
      <c r="D4" s="19"/>
      <c r="E4" s="19"/>
      <c r="F4" s="19"/>
      <c r="G4" s="19"/>
      <c r="H4" s="19"/>
      <c r="I4" s="19"/>
      <c r="J4" s="19"/>
    </row>
    <row r="5" spans="1:10" ht="18" x14ac:dyDescent="0.35">
      <c r="A5" s="55" t="s">
        <v>76</v>
      </c>
      <c r="B5" s="86"/>
      <c r="C5" s="87"/>
      <c r="D5" s="87"/>
      <c r="E5" s="87"/>
      <c r="F5" s="87"/>
      <c r="G5" s="87"/>
      <c r="H5" s="87"/>
      <c r="I5" s="87"/>
      <c r="J5" s="88"/>
    </row>
    <row r="6" spans="1:10" ht="18" x14ac:dyDescent="0.35">
      <c r="A6" s="55" t="s">
        <v>77</v>
      </c>
      <c r="B6" s="86"/>
      <c r="C6" s="87"/>
      <c r="D6" s="87"/>
      <c r="E6" s="87"/>
      <c r="F6" s="87"/>
      <c r="G6" s="87"/>
      <c r="H6" s="87"/>
      <c r="I6" s="87"/>
      <c r="J6" s="88"/>
    </row>
    <row r="7" spans="1:10" ht="18" x14ac:dyDescent="0.35">
      <c r="A7" s="56" t="s">
        <v>78</v>
      </c>
      <c r="B7" s="77"/>
      <c r="C7" s="78"/>
      <c r="D7" s="78"/>
      <c r="E7" s="78"/>
      <c r="F7" s="78"/>
      <c r="G7" s="78"/>
      <c r="H7" s="78"/>
      <c r="I7" s="78"/>
      <c r="J7" s="79"/>
    </row>
    <row r="8" spans="1:10" ht="18" x14ac:dyDescent="0.35">
      <c r="A8" s="56" t="s">
        <v>79</v>
      </c>
      <c r="B8" s="86"/>
      <c r="C8" s="78"/>
      <c r="D8" s="78"/>
      <c r="E8" s="78"/>
      <c r="F8" s="78"/>
      <c r="G8" s="78"/>
      <c r="H8" s="78"/>
      <c r="I8" s="78"/>
      <c r="J8" s="79"/>
    </row>
    <row r="9" spans="1:10" ht="18" x14ac:dyDescent="0.35">
      <c r="A9" s="56" t="s">
        <v>80</v>
      </c>
      <c r="B9" s="77"/>
      <c r="C9" s="78"/>
      <c r="D9" s="78"/>
      <c r="E9" s="78"/>
      <c r="F9" s="78"/>
      <c r="G9" s="78"/>
      <c r="H9" s="78"/>
      <c r="I9" s="78"/>
      <c r="J9" s="79"/>
    </row>
    <row r="10" spans="1:10" ht="18" x14ac:dyDescent="0.35">
      <c r="A10" s="55" t="s">
        <v>81</v>
      </c>
      <c r="B10" s="86"/>
      <c r="C10" s="87"/>
      <c r="D10" s="87"/>
      <c r="E10" s="87"/>
      <c r="F10" s="87"/>
      <c r="G10" s="87"/>
      <c r="H10" s="87"/>
      <c r="I10" s="87"/>
      <c r="J10" s="88"/>
    </row>
    <row r="11" spans="1:10" ht="18" x14ac:dyDescent="0.35">
      <c r="A11" s="56" t="s">
        <v>82</v>
      </c>
      <c r="B11" s="77"/>
      <c r="C11" s="78"/>
      <c r="D11" s="78"/>
      <c r="E11" s="78"/>
      <c r="F11" s="78"/>
      <c r="G11" s="78"/>
      <c r="H11" s="78"/>
      <c r="I11" s="78"/>
      <c r="J11" s="79"/>
    </row>
    <row r="12" spans="1:10" ht="18" x14ac:dyDescent="0.35">
      <c r="A12" s="56" t="s">
        <v>83</v>
      </c>
      <c r="B12" s="77"/>
      <c r="C12" s="78"/>
      <c r="D12" s="78"/>
      <c r="E12" s="78"/>
      <c r="F12" s="78"/>
      <c r="G12" s="78"/>
      <c r="H12" s="78"/>
      <c r="I12" s="78"/>
      <c r="J12" s="79"/>
    </row>
    <row r="13" spans="1:10" x14ac:dyDescent="0.35">
      <c r="A13" s="35"/>
      <c r="B13" s="36"/>
      <c r="C13" s="35"/>
      <c r="D13" s="35"/>
      <c r="E13" s="35"/>
      <c r="F13" s="35"/>
      <c r="G13" s="35"/>
      <c r="H13" s="35"/>
      <c r="I13" s="35"/>
      <c r="J13" s="35"/>
    </row>
    <row r="14" spans="1:10" ht="17" x14ac:dyDescent="0.4">
      <c r="A14" s="42" t="s">
        <v>64</v>
      </c>
      <c r="B14" s="28"/>
      <c r="C14" s="62"/>
      <c r="D14" s="28"/>
      <c r="E14" s="28"/>
      <c r="F14" s="28"/>
      <c r="G14" s="28"/>
      <c r="H14" s="28"/>
      <c r="I14" s="28"/>
      <c r="J14" s="28"/>
    </row>
    <row r="15" spans="1:10" ht="46.5" x14ac:dyDescent="0.35">
      <c r="A15" s="9" t="s">
        <v>0</v>
      </c>
      <c r="B15" s="9" t="s">
        <v>1</v>
      </c>
      <c r="C15" s="3" t="s">
        <v>2</v>
      </c>
      <c r="D15" s="10" t="s">
        <v>3</v>
      </c>
      <c r="E15" s="10" t="s">
        <v>4</v>
      </c>
      <c r="F15" s="10" t="s">
        <v>63</v>
      </c>
      <c r="G15" s="10" t="s">
        <v>62</v>
      </c>
      <c r="H15" s="10" t="s">
        <v>5</v>
      </c>
      <c r="I15" s="10" t="s">
        <v>6</v>
      </c>
      <c r="J15" s="11" t="s">
        <v>7</v>
      </c>
    </row>
    <row r="16" spans="1:10" x14ac:dyDescent="0.35">
      <c r="A16" s="12" t="s">
        <v>8</v>
      </c>
      <c r="B16" s="13"/>
      <c r="C16" s="14"/>
      <c r="D16" s="14"/>
      <c r="E16" s="14"/>
      <c r="F16" s="14"/>
      <c r="G16" s="14"/>
      <c r="H16" s="14"/>
      <c r="I16" s="14"/>
      <c r="J16" s="14"/>
    </row>
    <row r="17" spans="1:10" x14ac:dyDescent="0.35">
      <c r="A17" s="43" t="s">
        <v>9</v>
      </c>
      <c r="B17" s="20" t="s">
        <v>10</v>
      </c>
      <c r="C17" s="24">
        <v>2750</v>
      </c>
      <c r="D17" s="16"/>
      <c r="E17" s="16"/>
      <c r="F17" s="16">
        <f>C17*D17*2</f>
        <v>0</v>
      </c>
      <c r="G17" s="16">
        <f>C17*E17*3</f>
        <v>0</v>
      </c>
      <c r="H17" s="4"/>
      <c r="I17" s="4"/>
      <c r="J17" s="4"/>
    </row>
    <row r="18" spans="1:10" x14ac:dyDescent="0.35">
      <c r="A18" s="43" t="s">
        <v>11</v>
      </c>
      <c r="B18" s="20" t="s">
        <v>10</v>
      </c>
      <c r="C18" s="22">
        <v>330</v>
      </c>
      <c r="D18" s="29"/>
      <c r="E18" s="29"/>
      <c r="F18" s="16">
        <f t="shared" ref="F18:F24" si="0">C18*D18*2</f>
        <v>0</v>
      </c>
      <c r="G18" s="16">
        <f t="shared" ref="G18:G24" si="1">C18*E18*3</f>
        <v>0</v>
      </c>
      <c r="H18" s="4"/>
      <c r="I18" s="4"/>
      <c r="J18" s="4"/>
    </row>
    <row r="19" spans="1:10" x14ac:dyDescent="0.35">
      <c r="A19" s="43" t="s">
        <v>38</v>
      </c>
      <c r="B19" s="20"/>
      <c r="C19" s="22">
        <v>330</v>
      </c>
      <c r="D19" s="29"/>
      <c r="E19" s="29"/>
      <c r="F19" s="16">
        <f t="shared" si="0"/>
        <v>0</v>
      </c>
      <c r="G19" s="16">
        <f t="shared" si="1"/>
        <v>0</v>
      </c>
      <c r="H19" s="4"/>
      <c r="I19" s="4"/>
      <c r="J19" s="6"/>
    </row>
    <row r="20" spans="1:10" x14ac:dyDescent="0.35">
      <c r="A20" s="12" t="s">
        <v>12</v>
      </c>
      <c r="B20" s="13"/>
      <c r="C20" s="25"/>
      <c r="D20" s="30"/>
      <c r="E20" s="30"/>
      <c r="F20" s="61"/>
      <c r="G20" s="61"/>
      <c r="H20" s="14"/>
      <c r="I20" s="14"/>
      <c r="J20" s="15"/>
    </row>
    <row r="21" spans="1:10" ht="16.5" customHeight="1" x14ac:dyDescent="0.35">
      <c r="A21" s="44" t="s">
        <v>13</v>
      </c>
      <c r="B21" s="20" t="s">
        <v>10</v>
      </c>
      <c r="C21" s="22">
        <v>6</v>
      </c>
      <c r="D21" s="16"/>
      <c r="E21" s="29"/>
      <c r="F21" s="16">
        <f t="shared" si="0"/>
        <v>0</v>
      </c>
      <c r="G21" s="16">
        <f t="shared" si="1"/>
        <v>0</v>
      </c>
      <c r="H21" s="4"/>
      <c r="I21" s="4"/>
      <c r="J21" s="6"/>
    </row>
    <row r="22" spans="1:10" x14ac:dyDescent="0.35">
      <c r="A22" s="12" t="s">
        <v>43</v>
      </c>
      <c r="B22" s="13"/>
      <c r="C22" s="25"/>
      <c r="D22" s="30"/>
      <c r="E22" s="30"/>
      <c r="F22" s="61"/>
      <c r="G22" s="61"/>
      <c r="H22" s="14"/>
      <c r="I22" s="14"/>
      <c r="J22" s="14"/>
    </row>
    <row r="23" spans="1:10" x14ac:dyDescent="0.35">
      <c r="A23" s="43" t="s">
        <v>14</v>
      </c>
      <c r="B23" s="20" t="s">
        <v>10</v>
      </c>
      <c r="C23" s="22">
        <v>60</v>
      </c>
      <c r="D23" s="29"/>
      <c r="E23" s="29"/>
      <c r="F23" s="16">
        <f t="shared" si="0"/>
        <v>0</v>
      </c>
      <c r="G23" s="16">
        <f t="shared" si="1"/>
        <v>0</v>
      </c>
      <c r="H23" s="4"/>
      <c r="I23" s="4"/>
      <c r="J23" s="4"/>
    </row>
    <row r="24" spans="1:10" x14ac:dyDescent="0.35">
      <c r="A24" s="43" t="s">
        <v>15</v>
      </c>
      <c r="B24" s="20" t="s">
        <v>10</v>
      </c>
      <c r="C24" s="22">
        <v>120</v>
      </c>
      <c r="D24" s="16"/>
      <c r="E24" s="16"/>
      <c r="F24" s="16">
        <f t="shared" si="0"/>
        <v>0</v>
      </c>
      <c r="G24" s="16">
        <f t="shared" si="1"/>
        <v>0</v>
      </c>
      <c r="H24" s="5"/>
      <c r="I24" s="5"/>
      <c r="J24" s="7"/>
    </row>
    <row r="25" spans="1:10" x14ac:dyDescent="0.35">
      <c r="A25" s="76" t="s">
        <v>101</v>
      </c>
      <c r="B25" s="38"/>
      <c r="C25" s="63"/>
      <c r="D25" s="61"/>
      <c r="E25" s="61"/>
      <c r="F25" s="61"/>
      <c r="G25" s="61"/>
      <c r="H25" s="38"/>
      <c r="I25" s="38"/>
      <c r="J25" s="75"/>
    </row>
    <row r="26" spans="1:10" x14ac:dyDescent="0.35">
      <c r="A26" s="66" t="s">
        <v>33</v>
      </c>
      <c r="B26" s="21" t="s">
        <v>10</v>
      </c>
      <c r="C26" s="24">
        <v>250</v>
      </c>
      <c r="D26" s="16"/>
      <c r="E26" s="16"/>
      <c r="F26" s="16">
        <f t="shared" ref="F26:F29" si="2">C26*D26*2</f>
        <v>0</v>
      </c>
      <c r="G26" s="16">
        <f t="shared" ref="G26:G29" si="3">C26*E26*3</f>
        <v>0</v>
      </c>
      <c r="H26" s="5"/>
      <c r="I26" s="5"/>
      <c r="J26" s="7"/>
    </row>
    <row r="27" spans="1:10" x14ac:dyDescent="0.35">
      <c r="A27" s="66" t="s">
        <v>99</v>
      </c>
      <c r="B27" s="21" t="s">
        <v>100</v>
      </c>
      <c r="C27" s="24">
        <v>70</v>
      </c>
      <c r="D27" s="16"/>
      <c r="E27" s="16"/>
      <c r="F27" s="16">
        <f t="shared" si="2"/>
        <v>0</v>
      </c>
      <c r="G27" s="16">
        <f t="shared" si="3"/>
        <v>0</v>
      </c>
      <c r="H27" s="5"/>
      <c r="I27" s="5"/>
      <c r="J27" s="7"/>
    </row>
    <row r="28" spans="1:10" x14ac:dyDescent="0.35">
      <c r="A28" s="66" t="s">
        <v>36</v>
      </c>
      <c r="B28" s="21" t="s">
        <v>100</v>
      </c>
      <c r="C28" s="24">
        <v>200</v>
      </c>
      <c r="D28" s="16"/>
      <c r="E28" s="16"/>
      <c r="F28" s="16">
        <f t="shared" si="2"/>
        <v>0</v>
      </c>
      <c r="G28" s="16">
        <f t="shared" si="3"/>
        <v>0</v>
      </c>
      <c r="H28" s="5"/>
      <c r="I28" s="5"/>
      <c r="J28" s="7"/>
    </row>
    <row r="29" spans="1:10" x14ac:dyDescent="0.35">
      <c r="A29" s="66" t="s">
        <v>37</v>
      </c>
      <c r="B29" s="20" t="s">
        <v>35</v>
      </c>
      <c r="C29" s="23">
        <v>1</v>
      </c>
      <c r="D29" s="16"/>
      <c r="E29" s="16"/>
      <c r="F29" s="16">
        <f t="shared" si="2"/>
        <v>0</v>
      </c>
      <c r="G29" s="16">
        <f t="shared" si="3"/>
        <v>0</v>
      </c>
      <c r="H29" s="5"/>
      <c r="I29" s="5"/>
      <c r="J29" s="7"/>
    </row>
    <row r="30" spans="1:10" ht="17" x14ac:dyDescent="0.4">
      <c r="A30" s="28"/>
      <c r="B30" s="28"/>
      <c r="C30" s="28"/>
      <c r="D30" s="32"/>
      <c r="E30" s="32"/>
      <c r="F30" s="28"/>
      <c r="G30" s="28"/>
      <c r="H30" s="28"/>
      <c r="I30" s="28"/>
      <c r="J30" s="28"/>
    </row>
    <row r="31" spans="1:10" ht="46.5" x14ac:dyDescent="0.35">
      <c r="A31" s="9" t="s">
        <v>16</v>
      </c>
      <c r="B31" s="9" t="s">
        <v>1</v>
      </c>
      <c r="C31" s="3" t="s">
        <v>2</v>
      </c>
      <c r="D31" s="33" t="s">
        <v>3</v>
      </c>
      <c r="E31" s="33" t="s">
        <v>4</v>
      </c>
      <c r="F31" s="10" t="s">
        <v>63</v>
      </c>
      <c r="G31" s="10" t="s">
        <v>62</v>
      </c>
      <c r="H31" s="10" t="s">
        <v>5</v>
      </c>
      <c r="I31" s="10" t="s">
        <v>6</v>
      </c>
      <c r="J31" s="11" t="s">
        <v>7</v>
      </c>
    </row>
    <row r="32" spans="1:10" x14ac:dyDescent="0.35">
      <c r="A32" s="18" t="s">
        <v>17</v>
      </c>
      <c r="B32" s="13"/>
      <c r="C32" s="13"/>
      <c r="D32" s="17"/>
      <c r="E32" s="17"/>
      <c r="F32" s="13"/>
      <c r="G32" s="13"/>
      <c r="H32" s="13"/>
      <c r="I32" s="13"/>
      <c r="J32" s="13"/>
    </row>
    <row r="33" spans="1:10" x14ac:dyDescent="0.35">
      <c r="A33" s="47" t="s">
        <v>18</v>
      </c>
      <c r="B33" s="20" t="s">
        <v>97</v>
      </c>
      <c r="C33" s="23">
        <v>1150</v>
      </c>
      <c r="D33" s="16"/>
      <c r="E33" s="16"/>
      <c r="F33" s="16">
        <f>C33*D33*2</f>
        <v>0</v>
      </c>
      <c r="G33" s="16">
        <f>C33*E33*3</f>
        <v>0</v>
      </c>
      <c r="H33" s="5"/>
      <c r="I33" s="5"/>
      <c r="J33" s="5"/>
    </row>
    <row r="34" spans="1:10" x14ac:dyDescent="0.35">
      <c r="A34" s="19" t="s">
        <v>20</v>
      </c>
      <c r="B34" s="20" t="s">
        <v>97</v>
      </c>
      <c r="C34" s="22">
        <v>1770</v>
      </c>
      <c r="D34" s="16"/>
      <c r="E34" s="16"/>
      <c r="F34" s="16">
        <f t="shared" ref="F34:F57" si="4">C34*D34*2</f>
        <v>0</v>
      </c>
      <c r="G34" s="16">
        <f t="shared" ref="G34:G57" si="5">C34*E34*3</f>
        <v>0</v>
      </c>
      <c r="H34" s="5"/>
      <c r="I34" s="5"/>
      <c r="J34" s="5"/>
    </row>
    <row r="35" spans="1:10" x14ac:dyDescent="0.35">
      <c r="A35" s="47" t="s">
        <v>21</v>
      </c>
      <c r="B35" s="20" t="s">
        <v>97</v>
      </c>
      <c r="C35" s="22">
        <v>12400</v>
      </c>
      <c r="D35" s="16"/>
      <c r="E35" s="16"/>
      <c r="F35" s="16">
        <f t="shared" si="4"/>
        <v>0</v>
      </c>
      <c r="G35" s="16">
        <f t="shared" si="5"/>
        <v>0</v>
      </c>
      <c r="H35" s="5"/>
      <c r="I35" s="5"/>
      <c r="J35" s="5"/>
    </row>
    <row r="36" spans="1:10" x14ac:dyDescent="0.35">
      <c r="A36" s="47" t="s">
        <v>22</v>
      </c>
      <c r="B36" s="20" t="s">
        <v>97</v>
      </c>
      <c r="C36" s="22">
        <v>2700</v>
      </c>
      <c r="D36" s="16"/>
      <c r="E36" s="16"/>
      <c r="F36" s="16">
        <f t="shared" si="4"/>
        <v>0</v>
      </c>
      <c r="G36" s="16">
        <f t="shared" si="5"/>
        <v>0</v>
      </c>
      <c r="H36" s="5"/>
      <c r="I36" s="5"/>
      <c r="J36" s="5"/>
    </row>
    <row r="37" spans="1:10" x14ac:dyDescent="0.35">
      <c r="A37" s="47" t="s">
        <v>23</v>
      </c>
      <c r="B37" s="20" t="s">
        <v>97</v>
      </c>
      <c r="C37" s="22">
        <v>5172</v>
      </c>
      <c r="D37" s="16"/>
      <c r="E37" s="16"/>
      <c r="F37" s="16">
        <f t="shared" si="4"/>
        <v>0</v>
      </c>
      <c r="G37" s="16">
        <f t="shared" si="5"/>
        <v>0</v>
      </c>
      <c r="H37" s="5"/>
      <c r="I37" s="5"/>
      <c r="J37" s="5"/>
    </row>
    <row r="38" spans="1:10" x14ac:dyDescent="0.35">
      <c r="A38" s="47" t="s">
        <v>24</v>
      </c>
      <c r="B38" s="20" t="s">
        <v>97</v>
      </c>
      <c r="C38" s="22">
        <v>490</v>
      </c>
      <c r="D38" s="16"/>
      <c r="E38" s="16"/>
      <c r="F38" s="16">
        <f t="shared" si="4"/>
        <v>0</v>
      </c>
      <c r="G38" s="16">
        <f t="shared" si="5"/>
        <v>0</v>
      </c>
      <c r="H38" s="5"/>
      <c r="I38" s="5"/>
      <c r="J38" s="5"/>
    </row>
    <row r="39" spans="1:10" x14ac:dyDescent="0.35">
      <c r="A39" s="47" t="s">
        <v>25</v>
      </c>
      <c r="B39" s="20" t="s">
        <v>97</v>
      </c>
      <c r="C39" s="22">
        <v>490</v>
      </c>
      <c r="D39" s="16"/>
      <c r="E39" s="16"/>
      <c r="F39" s="16">
        <f t="shared" si="4"/>
        <v>0</v>
      </c>
      <c r="G39" s="16">
        <f t="shared" si="5"/>
        <v>0</v>
      </c>
      <c r="H39" s="5"/>
      <c r="I39" s="5"/>
      <c r="J39" s="5"/>
    </row>
    <row r="40" spans="1:10" x14ac:dyDescent="0.35">
      <c r="A40" s="47" t="s">
        <v>26</v>
      </c>
      <c r="B40" s="20" t="s">
        <v>97</v>
      </c>
      <c r="C40" s="22">
        <v>1</v>
      </c>
      <c r="D40" s="16"/>
      <c r="E40" s="16"/>
      <c r="F40" s="16">
        <f t="shared" si="4"/>
        <v>0</v>
      </c>
      <c r="G40" s="16">
        <f t="shared" si="5"/>
        <v>0</v>
      </c>
      <c r="H40" s="5"/>
      <c r="I40" s="5"/>
      <c r="J40" s="5"/>
    </row>
    <row r="41" spans="1:10" x14ac:dyDescent="0.35">
      <c r="A41" s="18" t="s">
        <v>27</v>
      </c>
      <c r="B41" s="13"/>
      <c r="C41" s="13"/>
      <c r="D41" s="17"/>
      <c r="E41" s="17"/>
      <c r="F41" s="61"/>
      <c r="G41" s="61"/>
      <c r="H41" s="13"/>
      <c r="I41" s="13"/>
      <c r="J41" s="13"/>
    </row>
    <row r="42" spans="1:10" x14ac:dyDescent="0.35">
      <c r="A42" s="47" t="s">
        <v>18</v>
      </c>
      <c r="B42" s="20" t="s">
        <v>97</v>
      </c>
      <c r="C42" s="22">
        <v>90</v>
      </c>
      <c r="D42" s="16"/>
      <c r="E42" s="16"/>
      <c r="F42" s="16">
        <f t="shared" si="4"/>
        <v>0</v>
      </c>
      <c r="G42" s="16">
        <f t="shared" si="5"/>
        <v>0</v>
      </c>
      <c r="H42" s="5"/>
      <c r="I42" s="5"/>
      <c r="J42" s="5"/>
    </row>
    <row r="43" spans="1:10" x14ac:dyDescent="0.35">
      <c r="A43" s="19" t="s">
        <v>20</v>
      </c>
      <c r="B43" s="20" t="s">
        <v>97</v>
      </c>
      <c r="C43" s="22">
        <v>17000</v>
      </c>
      <c r="D43" s="16"/>
      <c r="E43" s="16"/>
      <c r="F43" s="16">
        <f t="shared" si="4"/>
        <v>0</v>
      </c>
      <c r="G43" s="16">
        <f t="shared" si="5"/>
        <v>0</v>
      </c>
      <c r="H43" s="5"/>
      <c r="I43" s="5"/>
      <c r="J43" s="5"/>
    </row>
    <row r="44" spans="1:10" ht="16.5" customHeight="1" x14ac:dyDescent="0.35">
      <c r="A44" s="47" t="s">
        <v>21</v>
      </c>
      <c r="B44" s="20" t="s">
        <v>97</v>
      </c>
      <c r="C44" s="22">
        <v>72750</v>
      </c>
      <c r="D44" s="16"/>
      <c r="E44" s="16"/>
      <c r="F44" s="16">
        <f t="shared" si="4"/>
        <v>0</v>
      </c>
      <c r="G44" s="16">
        <f t="shared" si="5"/>
        <v>0</v>
      </c>
      <c r="H44" s="5"/>
      <c r="I44" s="5"/>
      <c r="J44" s="5"/>
    </row>
    <row r="45" spans="1:10" ht="16.5" customHeight="1" x14ac:dyDescent="0.35">
      <c r="A45" s="47" t="s">
        <v>22</v>
      </c>
      <c r="B45" s="20" t="s">
        <v>97</v>
      </c>
      <c r="C45" s="22">
        <v>1000</v>
      </c>
      <c r="D45" s="16"/>
      <c r="E45" s="16"/>
      <c r="F45" s="16">
        <f t="shared" si="4"/>
        <v>0</v>
      </c>
      <c r="G45" s="16">
        <f t="shared" si="5"/>
        <v>0</v>
      </c>
      <c r="H45" s="5"/>
      <c r="I45" s="5"/>
      <c r="J45" s="5"/>
    </row>
    <row r="46" spans="1:10" ht="16.5" customHeight="1" x14ac:dyDescent="0.35">
      <c r="A46" s="47" t="s">
        <v>23</v>
      </c>
      <c r="B46" s="20" t="s">
        <v>97</v>
      </c>
      <c r="C46" s="22">
        <v>28000</v>
      </c>
      <c r="D46" s="16"/>
      <c r="E46" s="16"/>
      <c r="F46" s="16">
        <f t="shared" si="4"/>
        <v>0</v>
      </c>
      <c r="G46" s="16">
        <f t="shared" si="5"/>
        <v>0</v>
      </c>
      <c r="H46" s="5"/>
      <c r="I46" s="5"/>
      <c r="J46" s="5"/>
    </row>
    <row r="47" spans="1:10" ht="16.5" customHeight="1" x14ac:dyDescent="0.35">
      <c r="A47" s="47" t="s">
        <v>24</v>
      </c>
      <c r="B47" s="20" t="s">
        <v>97</v>
      </c>
      <c r="C47" s="22">
        <v>15000</v>
      </c>
      <c r="D47" s="16"/>
      <c r="E47" s="16"/>
      <c r="F47" s="16">
        <f t="shared" si="4"/>
        <v>0</v>
      </c>
      <c r="G47" s="16">
        <f t="shared" si="5"/>
        <v>0</v>
      </c>
      <c r="H47" s="5"/>
      <c r="I47" s="5"/>
      <c r="J47" s="5"/>
    </row>
    <row r="48" spans="1:10" ht="16.5" customHeight="1" x14ac:dyDescent="0.35">
      <c r="A48" s="47" t="s">
        <v>25</v>
      </c>
      <c r="B48" s="20" t="s">
        <v>97</v>
      </c>
      <c r="C48" s="22">
        <v>7000</v>
      </c>
      <c r="D48" s="16"/>
      <c r="E48" s="16"/>
      <c r="F48" s="16">
        <f t="shared" si="4"/>
        <v>0</v>
      </c>
      <c r="G48" s="16">
        <f t="shared" si="5"/>
        <v>0</v>
      </c>
      <c r="H48" s="5"/>
      <c r="I48" s="5"/>
      <c r="J48" s="5"/>
    </row>
    <row r="49" spans="1:10" ht="16.5" customHeight="1" x14ac:dyDescent="0.35">
      <c r="A49" s="64" t="s">
        <v>91</v>
      </c>
      <c r="B49" s="38"/>
      <c r="C49" s="63"/>
      <c r="D49" s="61"/>
      <c r="E49" s="61"/>
      <c r="F49" s="61"/>
      <c r="G49" s="61"/>
      <c r="H49" s="38"/>
      <c r="I49" s="38"/>
      <c r="J49" s="38"/>
    </row>
    <row r="50" spans="1:10" ht="16.5" customHeight="1" x14ac:dyDescent="0.35">
      <c r="A50" s="47" t="s">
        <v>29</v>
      </c>
      <c r="B50" s="20" t="s">
        <v>28</v>
      </c>
      <c r="C50" s="22">
        <v>10</v>
      </c>
      <c r="D50" s="16"/>
      <c r="E50" s="16"/>
      <c r="F50" s="16">
        <f t="shared" si="4"/>
        <v>0</v>
      </c>
      <c r="G50" s="16">
        <f t="shared" si="5"/>
        <v>0</v>
      </c>
      <c r="H50" s="5"/>
      <c r="I50" s="5"/>
      <c r="J50" s="5"/>
    </row>
    <row r="51" spans="1:10" ht="16.5" customHeight="1" x14ac:dyDescent="0.35">
      <c r="A51" s="47" t="s">
        <v>30</v>
      </c>
      <c r="B51" s="20" t="s">
        <v>28</v>
      </c>
      <c r="C51" s="22">
        <v>10</v>
      </c>
      <c r="D51" s="16"/>
      <c r="E51" s="16"/>
      <c r="F51" s="16">
        <f t="shared" si="4"/>
        <v>0</v>
      </c>
      <c r="G51" s="16">
        <f t="shared" si="5"/>
        <v>0</v>
      </c>
      <c r="H51" s="5"/>
      <c r="I51" s="5"/>
      <c r="J51" s="5"/>
    </row>
    <row r="52" spans="1:10" ht="16.5" customHeight="1" x14ac:dyDescent="0.35">
      <c r="A52" s="47" t="s">
        <v>31</v>
      </c>
      <c r="B52" s="20" t="s">
        <v>98</v>
      </c>
      <c r="C52" s="22">
        <v>1500</v>
      </c>
      <c r="D52" s="16"/>
      <c r="E52" s="16"/>
      <c r="F52" s="16">
        <f t="shared" si="4"/>
        <v>0</v>
      </c>
      <c r="G52" s="16">
        <f t="shared" si="5"/>
        <v>0</v>
      </c>
      <c r="H52" s="5"/>
      <c r="I52" s="5"/>
      <c r="J52" s="5"/>
    </row>
    <row r="53" spans="1:10" ht="16.5" customHeight="1" x14ac:dyDescent="0.35">
      <c r="A53" s="18" t="s">
        <v>92</v>
      </c>
      <c r="B53" s="13"/>
      <c r="C53" s="13"/>
      <c r="D53" s="17"/>
      <c r="E53" s="17"/>
      <c r="F53" s="61"/>
      <c r="G53" s="61"/>
      <c r="H53" s="13"/>
      <c r="I53" s="13"/>
      <c r="J53" s="13"/>
    </row>
    <row r="54" spans="1:10" ht="16.5" customHeight="1" x14ac:dyDescent="0.35">
      <c r="A54" s="65" t="s">
        <v>93</v>
      </c>
      <c r="B54" s="20" t="s">
        <v>97</v>
      </c>
      <c r="C54" s="22">
        <v>450</v>
      </c>
      <c r="D54" s="16"/>
      <c r="E54" s="16"/>
      <c r="F54" s="16">
        <f t="shared" si="4"/>
        <v>0</v>
      </c>
      <c r="G54" s="16">
        <f t="shared" si="5"/>
        <v>0</v>
      </c>
      <c r="H54" s="5"/>
      <c r="I54" s="5"/>
      <c r="J54" s="5"/>
    </row>
    <row r="55" spans="1:10" ht="16.5" customHeight="1" x14ac:dyDescent="0.35">
      <c r="A55" s="65" t="s">
        <v>94</v>
      </c>
      <c r="B55" s="20" t="s">
        <v>97</v>
      </c>
      <c r="C55" s="22">
        <v>200</v>
      </c>
      <c r="D55" s="16"/>
      <c r="E55" s="16"/>
      <c r="F55" s="16">
        <f t="shared" si="4"/>
        <v>0</v>
      </c>
      <c r="G55" s="16">
        <f t="shared" si="5"/>
        <v>0</v>
      </c>
      <c r="H55" s="5"/>
      <c r="I55" s="5"/>
      <c r="J55" s="5"/>
    </row>
    <row r="56" spans="1:10" ht="16.5" customHeight="1" x14ac:dyDescent="0.35">
      <c r="A56" s="65" t="s">
        <v>95</v>
      </c>
      <c r="B56" s="20" t="s">
        <v>97</v>
      </c>
      <c r="C56" s="22">
        <v>450</v>
      </c>
      <c r="D56" s="16"/>
      <c r="E56" s="16"/>
      <c r="F56" s="16">
        <f t="shared" si="4"/>
        <v>0</v>
      </c>
      <c r="G56" s="16">
        <f t="shared" si="5"/>
        <v>0</v>
      </c>
      <c r="H56" s="5"/>
      <c r="I56" s="5"/>
      <c r="J56" s="5"/>
    </row>
    <row r="57" spans="1:10" ht="16.5" customHeight="1" x14ac:dyDescent="0.35">
      <c r="A57" s="65" t="s">
        <v>96</v>
      </c>
      <c r="B57" s="20" t="s">
        <v>97</v>
      </c>
      <c r="C57" s="22">
        <v>260</v>
      </c>
      <c r="D57" s="16"/>
      <c r="E57" s="16"/>
      <c r="F57" s="16">
        <f t="shared" si="4"/>
        <v>0</v>
      </c>
      <c r="G57" s="16">
        <f t="shared" si="5"/>
        <v>0</v>
      </c>
      <c r="H57" s="5"/>
      <c r="I57" s="5"/>
      <c r="J57" s="5"/>
    </row>
    <row r="58" spans="1:10" ht="18.5" x14ac:dyDescent="0.45">
      <c r="A58" s="37"/>
      <c r="B58" s="38"/>
      <c r="C58" s="37"/>
      <c r="D58" s="37"/>
      <c r="E58" s="40" t="s">
        <v>61</v>
      </c>
      <c r="F58" s="41">
        <f>SUM(F17:F57)</f>
        <v>0</v>
      </c>
      <c r="G58" s="41">
        <f>SUM(G17:G57)</f>
        <v>0</v>
      </c>
      <c r="H58" s="37"/>
      <c r="I58" s="37"/>
      <c r="J58" s="37"/>
    </row>
    <row r="59" spans="1:10" x14ac:dyDescent="0.35">
      <c r="A59" s="37" t="s">
        <v>65</v>
      </c>
      <c r="B59" s="38"/>
      <c r="C59" s="37"/>
      <c r="D59" s="37"/>
      <c r="E59" s="37"/>
      <c r="F59" s="37"/>
      <c r="G59" s="37"/>
      <c r="H59" s="37"/>
      <c r="I59" s="37"/>
      <c r="J59" s="37"/>
    </row>
    <row r="60" spans="1:10" ht="18" x14ac:dyDescent="0.35">
      <c r="A60" s="50" t="s">
        <v>66</v>
      </c>
      <c r="B60" s="77"/>
      <c r="C60" s="78"/>
      <c r="D60" s="78"/>
      <c r="E60" s="78"/>
      <c r="F60" s="78"/>
      <c r="G60" s="78"/>
      <c r="H60" s="78"/>
      <c r="I60" s="78"/>
      <c r="J60" s="79"/>
    </row>
    <row r="61" spans="1:10" ht="18" x14ac:dyDescent="0.35">
      <c r="A61" s="50" t="s">
        <v>74</v>
      </c>
      <c r="B61" s="77"/>
      <c r="C61" s="78"/>
      <c r="D61" s="78"/>
      <c r="E61" s="78"/>
      <c r="F61" s="78"/>
      <c r="G61" s="78"/>
      <c r="H61" s="78"/>
      <c r="I61" s="78"/>
      <c r="J61" s="79"/>
    </row>
    <row r="62" spans="1:10" ht="18" x14ac:dyDescent="0.35">
      <c r="A62" s="50" t="s">
        <v>67</v>
      </c>
      <c r="B62" s="77"/>
      <c r="C62" s="78"/>
      <c r="D62" s="78"/>
      <c r="E62" s="78"/>
      <c r="F62" s="78"/>
      <c r="G62" s="78"/>
      <c r="H62" s="78"/>
      <c r="I62" s="78"/>
      <c r="J62" s="79"/>
    </row>
    <row r="63" spans="1:10" ht="16.75" customHeight="1" x14ac:dyDescent="0.35">
      <c r="A63" s="51" t="s">
        <v>68</v>
      </c>
      <c r="B63" s="86"/>
      <c r="C63" s="87"/>
      <c r="D63" s="87"/>
      <c r="E63" s="87"/>
      <c r="F63" s="87"/>
      <c r="G63" s="87"/>
      <c r="H63" s="87"/>
      <c r="I63" s="87"/>
      <c r="J63" s="88"/>
    </row>
    <row r="64" spans="1:10" ht="18" x14ac:dyDescent="0.35">
      <c r="A64" s="50" t="s">
        <v>69</v>
      </c>
      <c r="B64" s="77"/>
      <c r="C64" s="78"/>
      <c r="D64" s="78"/>
      <c r="E64" s="78"/>
      <c r="F64" s="78"/>
      <c r="G64" s="78"/>
      <c r="H64" s="78"/>
      <c r="I64" s="78"/>
      <c r="J64" s="79"/>
    </row>
    <row r="65" spans="1:10" ht="18" x14ac:dyDescent="0.35">
      <c r="A65" s="50" t="s">
        <v>70</v>
      </c>
      <c r="B65" s="77"/>
      <c r="C65" s="78"/>
      <c r="D65" s="78"/>
      <c r="E65" s="78"/>
      <c r="F65" s="78"/>
      <c r="G65" s="78"/>
      <c r="H65" s="78"/>
      <c r="I65" s="78"/>
      <c r="J65" s="79"/>
    </row>
    <row r="66" spans="1:10" ht="18" x14ac:dyDescent="0.35">
      <c r="A66" s="50" t="s">
        <v>71</v>
      </c>
      <c r="B66" s="77"/>
      <c r="C66" s="78"/>
      <c r="D66" s="78"/>
      <c r="E66" s="78"/>
      <c r="F66" s="78"/>
      <c r="G66" s="78"/>
      <c r="H66" s="78"/>
      <c r="I66" s="78"/>
      <c r="J66" s="79"/>
    </row>
    <row r="67" spans="1:10" ht="16.75" customHeight="1" x14ac:dyDescent="0.35">
      <c r="A67" s="52" t="s">
        <v>72</v>
      </c>
      <c r="B67" s="89"/>
      <c r="C67" s="90"/>
      <c r="D67" s="90"/>
      <c r="E67" s="90"/>
      <c r="F67" s="90"/>
      <c r="G67" s="90"/>
      <c r="H67" s="90"/>
      <c r="I67" s="90"/>
      <c r="J67" s="91"/>
    </row>
    <row r="68" spans="1:10" ht="34.25" customHeight="1" x14ac:dyDescent="0.35">
      <c r="A68" s="52" t="s">
        <v>73</v>
      </c>
      <c r="B68" s="89"/>
      <c r="C68" s="90"/>
      <c r="D68" s="90"/>
      <c r="E68" s="90"/>
      <c r="F68" s="90"/>
      <c r="G68" s="90"/>
      <c r="H68" s="90"/>
      <c r="I68" s="90"/>
      <c r="J68" s="91"/>
    </row>
    <row r="69" spans="1:10" ht="18" x14ac:dyDescent="0.35">
      <c r="A69" s="50" t="s">
        <v>32</v>
      </c>
      <c r="B69" s="77"/>
      <c r="C69" s="78"/>
      <c r="D69" s="78"/>
      <c r="E69" s="78"/>
      <c r="F69" s="78"/>
      <c r="G69" s="78"/>
      <c r="H69" s="78"/>
      <c r="I69" s="78"/>
      <c r="J69" s="79"/>
    </row>
    <row r="70" spans="1:10" ht="18" x14ac:dyDescent="0.35">
      <c r="A70" s="60"/>
      <c r="B70" s="58"/>
      <c r="C70" s="58"/>
      <c r="D70" s="58"/>
      <c r="E70" s="58"/>
      <c r="F70" s="58"/>
      <c r="G70" s="58"/>
      <c r="H70" s="58"/>
      <c r="I70" s="58"/>
      <c r="J70" s="58"/>
    </row>
    <row r="71" spans="1:10" ht="18" x14ac:dyDescent="0.35">
      <c r="A71" s="60"/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18" x14ac:dyDescent="0.35">
      <c r="A72" s="60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18" x14ac:dyDescent="0.35">
      <c r="A73" s="60"/>
      <c r="B73" s="58"/>
      <c r="C73" s="58"/>
      <c r="D73" s="58"/>
      <c r="E73" s="58"/>
      <c r="F73" s="58"/>
      <c r="G73" s="58"/>
      <c r="H73" s="58"/>
      <c r="I73" s="58"/>
      <c r="J73" s="58"/>
    </row>
    <row r="75" spans="1:10" x14ac:dyDescent="0.35">
      <c r="A75" s="92" t="s">
        <v>87</v>
      </c>
      <c r="B75" s="92"/>
      <c r="D75" s="92" t="s">
        <v>88</v>
      </c>
      <c r="E75" s="92"/>
    </row>
    <row r="76" spans="1:10" x14ac:dyDescent="0.35">
      <c r="A76" s="59" t="s">
        <v>89</v>
      </c>
      <c r="B76" s="57"/>
      <c r="D76" s="57" t="s">
        <v>90</v>
      </c>
    </row>
  </sheetData>
  <mergeCells count="22">
    <mergeCell ref="B68:J68"/>
    <mergeCell ref="B69:J69"/>
    <mergeCell ref="A75:B75"/>
    <mergeCell ref="D75:E75"/>
    <mergeCell ref="B62:J62"/>
    <mergeCell ref="B63:J63"/>
    <mergeCell ref="B64:J64"/>
    <mergeCell ref="B65:J65"/>
    <mergeCell ref="B66:J66"/>
    <mergeCell ref="B67:J67"/>
    <mergeCell ref="B61:J61"/>
    <mergeCell ref="A2:J2"/>
    <mergeCell ref="A3:J3"/>
    <mergeCell ref="B5:J5"/>
    <mergeCell ref="B6:J6"/>
    <mergeCell ref="B7:J7"/>
    <mergeCell ref="B8:J8"/>
    <mergeCell ref="B9:J9"/>
    <mergeCell ref="B10:J10"/>
    <mergeCell ref="B11:J11"/>
    <mergeCell ref="B12:J12"/>
    <mergeCell ref="B60:J60"/>
  </mergeCells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1"/>
  <sheetViews>
    <sheetView tabSelected="1" topLeftCell="A45" zoomScale="90" zoomScaleNormal="90" workbookViewId="0">
      <selection activeCell="G47" sqref="G47"/>
    </sheetView>
  </sheetViews>
  <sheetFormatPr defaultColWidth="8.6328125" defaultRowHeight="14.5" x14ac:dyDescent="0.35"/>
  <cols>
    <col min="1" max="1" width="72" customWidth="1"/>
    <col min="2" max="2" width="19.90625" style="1" bestFit="1" customWidth="1"/>
    <col min="3" max="8" width="17.36328125" customWidth="1"/>
    <col min="9" max="14" width="18" customWidth="1"/>
    <col min="15" max="15" width="30.1796875" customWidth="1"/>
  </cols>
  <sheetData>
    <row r="1" spans="1:15" x14ac:dyDescent="0.35">
      <c r="A1" t="s">
        <v>84</v>
      </c>
    </row>
    <row r="2" spans="1:15" x14ac:dyDescent="0.35">
      <c r="A2" s="80" t="s">
        <v>85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5" ht="57.65" customHeight="1" x14ac:dyDescent="0.35">
      <c r="A3" s="83" t="s">
        <v>86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5"/>
    </row>
    <row r="4" spans="1:15" ht="18" x14ac:dyDescent="0.35">
      <c r="A4" s="53" t="s">
        <v>75</v>
      </c>
      <c r="B4" s="54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8" x14ac:dyDescent="0.35">
      <c r="A5" s="55" t="s">
        <v>76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</row>
    <row r="6" spans="1:15" ht="18" x14ac:dyDescent="0.35">
      <c r="A6" s="55" t="s">
        <v>77</v>
      </c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</row>
    <row r="7" spans="1:15" ht="18" x14ac:dyDescent="0.35">
      <c r="A7" s="56" t="s">
        <v>78</v>
      </c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</row>
    <row r="8" spans="1:15" ht="18" x14ac:dyDescent="0.35">
      <c r="A8" s="56" t="s">
        <v>79</v>
      </c>
      <c r="B8" s="86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1:15" ht="18" x14ac:dyDescent="0.35">
      <c r="A9" s="56" t="s">
        <v>80</v>
      </c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</row>
    <row r="10" spans="1:15" ht="18" x14ac:dyDescent="0.35">
      <c r="A10" s="55" t="s">
        <v>81</v>
      </c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8"/>
    </row>
    <row r="11" spans="1:15" ht="18" x14ac:dyDescent="0.35">
      <c r="A11" s="56" t="s">
        <v>82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/>
    </row>
    <row r="12" spans="1:15" ht="18" x14ac:dyDescent="0.35">
      <c r="A12" s="56" t="s">
        <v>83</v>
      </c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1:15" x14ac:dyDescent="0.35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4" x14ac:dyDescent="0.4">
      <c r="A14" s="42" t="s">
        <v>64</v>
      </c>
      <c r="B14" s="28"/>
      <c r="C14" s="3" t="s">
        <v>59</v>
      </c>
      <c r="D14" s="3" t="s">
        <v>39</v>
      </c>
      <c r="E14" s="3" t="s">
        <v>60</v>
      </c>
      <c r="F14" s="3" t="s">
        <v>42</v>
      </c>
      <c r="G14" s="3" t="s">
        <v>40</v>
      </c>
      <c r="H14" s="3" t="s">
        <v>61</v>
      </c>
      <c r="I14" s="28"/>
      <c r="J14" s="28"/>
      <c r="K14" s="28"/>
      <c r="L14" s="28"/>
      <c r="M14" s="28"/>
      <c r="N14" s="28"/>
      <c r="O14" s="28"/>
    </row>
    <row r="15" spans="1:15" ht="46.5" x14ac:dyDescent="0.35">
      <c r="A15" s="9" t="s">
        <v>0</v>
      </c>
      <c r="B15" s="9" t="s">
        <v>1</v>
      </c>
      <c r="C15" s="3" t="s">
        <v>2</v>
      </c>
      <c r="D15" s="3" t="s">
        <v>2</v>
      </c>
      <c r="E15" s="3" t="s">
        <v>2</v>
      </c>
      <c r="F15" s="3" t="s">
        <v>2</v>
      </c>
      <c r="G15" s="3" t="s">
        <v>2</v>
      </c>
      <c r="H15" s="3" t="s">
        <v>2</v>
      </c>
      <c r="I15" s="10" t="s">
        <v>3</v>
      </c>
      <c r="J15" s="10" t="s">
        <v>4</v>
      </c>
      <c r="K15" s="10" t="s">
        <v>63</v>
      </c>
      <c r="L15" s="10" t="s">
        <v>62</v>
      </c>
      <c r="M15" s="10" t="s">
        <v>5</v>
      </c>
      <c r="N15" s="10" t="s">
        <v>6</v>
      </c>
      <c r="O15" s="11" t="s">
        <v>7</v>
      </c>
    </row>
    <row r="16" spans="1:15" x14ac:dyDescent="0.35">
      <c r="A16" s="12" t="s">
        <v>8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x14ac:dyDescent="0.35">
      <c r="A17" s="43" t="s">
        <v>9</v>
      </c>
      <c r="B17" s="20" t="s">
        <v>10</v>
      </c>
      <c r="C17" s="24">
        <v>80</v>
      </c>
      <c r="D17" s="24">
        <v>255</v>
      </c>
      <c r="E17" s="103">
        <v>186</v>
      </c>
      <c r="F17" s="24">
        <v>663</v>
      </c>
      <c r="G17" s="24"/>
      <c r="H17" s="24">
        <f>SUM(C17:G17)</f>
        <v>1184</v>
      </c>
      <c r="I17" s="16"/>
      <c r="J17" s="16"/>
      <c r="K17" s="16">
        <f>H17*I17*2</f>
        <v>0</v>
      </c>
      <c r="L17" s="16">
        <f>H17*J17*3</f>
        <v>0</v>
      </c>
      <c r="M17" s="4"/>
      <c r="N17" s="4"/>
      <c r="O17" s="4"/>
    </row>
    <row r="18" spans="1:15" x14ac:dyDescent="0.35">
      <c r="A18" s="43" t="s">
        <v>11</v>
      </c>
      <c r="B18" s="20" t="s">
        <v>10</v>
      </c>
      <c r="C18" s="22">
        <v>12</v>
      </c>
      <c r="D18" s="22">
        <v>40</v>
      </c>
      <c r="E18" s="22">
        <v>0</v>
      </c>
      <c r="F18" s="22">
        <v>122</v>
      </c>
      <c r="G18" s="22"/>
      <c r="H18" s="24">
        <f t="shared" ref="H18:H26" si="0">SUM(C18:G18)</f>
        <v>174</v>
      </c>
      <c r="I18" s="29"/>
      <c r="J18" s="29"/>
      <c r="K18" s="16">
        <f t="shared" ref="K18:K26" si="1">H18*I18*2</f>
        <v>0</v>
      </c>
      <c r="L18" s="16">
        <f t="shared" ref="L18:L26" si="2">H18*J18*3</f>
        <v>0</v>
      </c>
      <c r="M18" s="4"/>
      <c r="N18" s="4"/>
      <c r="O18" s="4"/>
    </row>
    <row r="19" spans="1:15" x14ac:dyDescent="0.35">
      <c r="A19" s="43" t="s">
        <v>38</v>
      </c>
      <c r="B19" s="20"/>
      <c r="C19" s="22"/>
      <c r="D19" s="22"/>
      <c r="E19" s="22"/>
      <c r="F19" s="22"/>
      <c r="G19" s="22">
        <v>24</v>
      </c>
      <c r="H19" s="24">
        <f t="shared" si="0"/>
        <v>24</v>
      </c>
      <c r="I19" s="29"/>
      <c r="J19" s="29"/>
      <c r="K19" s="16">
        <f t="shared" si="1"/>
        <v>0</v>
      </c>
      <c r="L19" s="16">
        <f t="shared" si="2"/>
        <v>0</v>
      </c>
      <c r="M19" s="4"/>
      <c r="N19" s="4"/>
      <c r="O19" s="6"/>
    </row>
    <row r="20" spans="1:15" x14ac:dyDescent="0.35">
      <c r="A20" s="12" t="s">
        <v>12</v>
      </c>
      <c r="B20" s="13"/>
      <c r="C20" s="25"/>
      <c r="D20" s="25"/>
      <c r="E20" s="25"/>
      <c r="F20" s="25"/>
      <c r="G20" s="25"/>
      <c r="H20" s="26"/>
      <c r="I20" s="30"/>
      <c r="J20" s="30"/>
      <c r="K20" s="17"/>
      <c r="L20" s="17"/>
      <c r="M20" s="14"/>
      <c r="N20" s="14"/>
      <c r="O20" s="15"/>
    </row>
    <row r="21" spans="1:15" ht="16.5" customHeight="1" x14ac:dyDescent="0.35">
      <c r="A21" s="44" t="s">
        <v>13</v>
      </c>
      <c r="B21" s="20" t="s">
        <v>10</v>
      </c>
      <c r="C21" s="22">
        <v>0</v>
      </c>
      <c r="D21" s="22">
        <v>110</v>
      </c>
      <c r="E21" s="104">
        <v>19</v>
      </c>
      <c r="F21" s="22">
        <v>509</v>
      </c>
      <c r="G21" s="22">
        <v>10</v>
      </c>
      <c r="H21" s="24">
        <f t="shared" si="0"/>
        <v>648</v>
      </c>
      <c r="I21" s="16"/>
      <c r="J21" s="29"/>
      <c r="K21" s="16">
        <f t="shared" si="1"/>
        <v>0</v>
      </c>
      <c r="L21" s="16">
        <f t="shared" si="2"/>
        <v>0</v>
      </c>
      <c r="M21" s="4"/>
      <c r="N21" s="4"/>
      <c r="O21" s="6"/>
    </row>
    <row r="22" spans="1:15" x14ac:dyDescent="0.35">
      <c r="A22" s="12" t="s">
        <v>43</v>
      </c>
      <c r="B22" s="13"/>
      <c r="C22" s="25"/>
      <c r="D22" s="25"/>
      <c r="E22" s="25"/>
      <c r="F22" s="25"/>
      <c r="G22" s="25"/>
      <c r="H22" s="26"/>
      <c r="I22" s="30"/>
      <c r="J22" s="30"/>
      <c r="K22" s="17"/>
      <c r="L22" s="17"/>
      <c r="M22" s="14"/>
      <c r="N22" s="14"/>
      <c r="O22" s="14"/>
    </row>
    <row r="23" spans="1:15" x14ac:dyDescent="0.35">
      <c r="A23" s="43" t="s">
        <v>14</v>
      </c>
      <c r="B23" s="20" t="s">
        <v>10</v>
      </c>
      <c r="C23" s="22">
        <v>0</v>
      </c>
      <c r="D23" s="22"/>
      <c r="E23" s="22"/>
      <c r="F23" s="22"/>
      <c r="G23" s="22"/>
      <c r="H23" s="24">
        <f t="shared" si="0"/>
        <v>0</v>
      </c>
      <c r="I23" s="29"/>
      <c r="J23" s="29"/>
      <c r="K23" s="16">
        <f t="shared" si="1"/>
        <v>0</v>
      </c>
      <c r="L23" s="16">
        <f t="shared" si="2"/>
        <v>0</v>
      </c>
      <c r="M23" s="4"/>
      <c r="N23" s="4"/>
      <c r="O23" s="4"/>
    </row>
    <row r="24" spans="1:15" x14ac:dyDescent="0.35">
      <c r="A24" s="43" t="s">
        <v>15</v>
      </c>
      <c r="B24" s="20" t="s">
        <v>10</v>
      </c>
      <c r="C24" s="22">
        <v>0</v>
      </c>
      <c r="D24" s="22">
        <v>140</v>
      </c>
      <c r="E24" s="104">
        <v>1900</v>
      </c>
      <c r="F24" s="22"/>
      <c r="G24" s="22">
        <v>30</v>
      </c>
      <c r="H24" s="24">
        <f t="shared" si="0"/>
        <v>2070</v>
      </c>
      <c r="I24" s="16"/>
      <c r="J24" s="16"/>
      <c r="K24" s="16">
        <f t="shared" si="1"/>
        <v>0</v>
      </c>
      <c r="L24" s="16">
        <f t="shared" si="2"/>
        <v>0</v>
      </c>
      <c r="M24" s="5"/>
      <c r="N24" s="5"/>
      <c r="O24" s="7"/>
    </row>
    <row r="25" spans="1:15" x14ac:dyDescent="0.35">
      <c r="A25" s="43" t="s">
        <v>44</v>
      </c>
      <c r="B25" s="20" t="s">
        <v>35</v>
      </c>
      <c r="C25" s="22"/>
      <c r="D25" s="22"/>
      <c r="E25" s="22"/>
      <c r="F25" s="22">
        <v>700</v>
      </c>
      <c r="G25" s="22"/>
      <c r="H25" s="24">
        <f t="shared" si="0"/>
        <v>700</v>
      </c>
      <c r="I25" s="16"/>
      <c r="J25" s="16"/>
      <c r="K25" s="16">
        <f t="shared" si="1"/>
        <v>0</v>
      </c>
      <c r="L25" s="16">
        <f t="shared" si="2"/>
        <v>0</v>
      </c>
      <c r="M25" s="5"/>
      <c r="N25" s="5"/>
      <c r="O25" s="7"/>
    </row>
    <row r="26" spans="1:15" s="2" customFormat="1" x14ac:dyDescent="0.35">
      <c r="A26" s="45" t="s">
        <v>45</v>
      </c>
      <c r="B26" s="46" t="s">
        <v>10</v>
      </c>
      <c r="C26" s="27"/>
      <c r="D26" s="27"/>
      <c r="E26" s="27"/>
      <c r="F26" s="27">
        <v>32</v>
      </c>
      <c r="G26" s="27"/>
      <c r="H26" s="24">
        <f t="shared" si="0"/>
        <v>32</v>
      </c>
      <c r="I26" s="31"/>
      <c r="J26" s="31"/>
      <c r="K26" s="16">
        <f t="shared" si="1"/>
        <v>0</v>
      </c>
      <c r="L26" s="16">
        <f t="shared" si="2"/>
        <v>0</v>
      </c>
      <c r="M26" s="8"/>
      <c r="N26" s="8"/>
      <c r="O26" s="8"/>
    </row>
    <row r="27" spans="1:15" s="2" customFormat="1" x14ac:dyDescent="0.35">
      <c r="A27" s="73" t="s">
        <v>101</v>
      </c>
      <c r="B27" s="69"/>
      <c r="C27" s="70"/>
      <c r="D27" s="70"/>
      <c r="E27" s="70"/>
      <c r="F27" s="70"/>
      <c r="G27" s="70"/>
      <c r="H27" s="71"/>
      <c r="I27" s="72"/>
      <c r="J27" s="72"/>
      <c r="K27" s="61"/>
      <c r="L27" s="61"/>
      <c r="M27" s="68"/>
      <c r="N27" s="68"/>
      <c r="O27" s="68"/>
    </row>
    <row r="28" spans="1:15" s="2" customFormat="1" x14ac:dyDescent="0.35">
      <c r="A28" s="66" t="s">
        <v>33</v>
      </c>
      <c r="B28" s="21" t="s">
        <v>10</v>
      </c>
      <c r="C28" s="24">
        <v>24</v>
      </c>
      <c r="D28" s="24">
        <v>70</v>
      </c>
      <c r="E28" s="24"/>
      <c r="F28" s="24"/>
      <c r="G28" s="24"/>
      <c r="H28" s="24">
        <f>SUM(C28:G28)</f>
        <v>94</v>
      </c>
      <c r="I28" s="16"/>
      <c r="J28" s="16"/>
      <c r="K28" s="16">
        <f>H28*I28*2</f>
        <v>0</v>
      </c>
      <c r="L28" s="16">
        <f>H28*J28*3</f>
        <v>0</v>
      </c>
      <c r="M28" s="8"/>
      <c r="N28" s="8"/>
      <c r="O28" s="8"/>
    </row>
    <row r="29" spans="1:15" s="2" customFormat="1" x14ac:dyDescent="0.35">
      <c r="A29" s="66" t="s">
        <v>34</v>
      </c>
      <c r="B29" s="21" t="s">
        <v>100</v>
      </c>
      <c r="C29" s="24">
        <f>1200/100</f>
        <v>12</v>
      </c>
      <c r="D29" s="24">
        <v>1</v>
      </c>
      <c r="E29" s="103">
        <v>4</v>
      </c>
      <c r="F29" s="24">
        <v>38</v>
      </c>
      <c r="G29" s="24"/>
      <c r="H29" s="24">
        <f t="shared" ref="H29:H36" si="3">SUM(C29:G29)</f>
        <v>55</v>
      </c>
      <c r="I29" s="16"/>
      <c r="J29" s="16"/>
      <c r="K29" s="16">
        <f t="shared" ref="K29:K35" si="4">H29*I29*2</f>
        <v>0</v>
      </c>
      <c r="L29" s="16">
        <f t="shared" ref="L29:L35" si="5">H29*J29*3</f>
        <v>0</v>
      </c>
      <c r="M29" s="8"/>
      <c r="N29" s="8"/>
      <c r="O29" s="8"/>
    </row>
    <row r="30" spans="1:15" s="2" customFormat="1" x14ac:dyDescent="0.35">
      <c r="A30" s="66" t="s">
        <v>36</v>
      </c>
      <c r="B30" s="21" t="s">
        <v>100</v>
      </c>
      <c r="C30" s="24">
        <v>24</v>
      </c>
      <c r="D30" s="24">
        <v>8</v>
      </c>
      <c r="E30" s="103">
        <v>12</v>
      </c>
      <c r="F30" s="24">
        <v>55</v>
      </c>
      <c r="G30" s="24"/>
      <c r="H30" s="24">
        <f t="shared" si="3"/>
        <v>99</v>
      </c>
      <c r="I30" s="16"/>
      <c r="J30" s="16"/>
      <c r="K30" s="16">
        <f t="shared" si="4"/>
        <v>0</v>
      </c>
      <c r="L30" s="16">
        <f t="shared" si="5"/>
        <v>0</v>
      </c>
      <c r="M30" s="8"/>
      <c r="N30" s="8"/>
      <c r="O30" s="8"/>
    </row>
    <row r="31" spans="1:15" s="2" customFormat="1" x14ac:dyDescent="0.35">
      <c r="A31" s="66" t="s">
        <v>37</v>
      </c>
      <c r="B31" s="20" t="s">
        <v>35</v>
      </c>
      <c r="C31" s="23"/>
      <c r="D31" s="23">
        <v>1</v>
      </c>
      <c r="E31" s="23"/>
      <c r="F31" s="23">
        <v>48</v>
      </c>
      <c r="G31" s="23"/>
      <c r="H31" s="24">
        <f t="shared" si="3"/>
        <v>49</v>
      </c>
      <c r="I31" s="34"/>
      <c r="J31" s="34"/>
      <c r="K31" s="16">
        <f t="shared" si="4"/>
        <v>0</v>
      </c>
      <c r="L31" s="16">
        <f t="shared" si="5"/>
        <v>0</v>
      </c>
      <c r="M31" s="8"/>
      <c r="N31" s="8"/>
      <c r="O31" s="8"/>
    </row>
    <row r="32" spans="1:15" s="2" customFormat="1" x14ac:dyDescent="0.35">
      <c r="A32" s="67" t="s">
        <v>57</v>
      </c>
      <c r="B32" s="21" t="s">
        <v>10</v>
      </c>
      <c r="C32" s="23"/>
      <c r="D32" s="23"/>
      <c r="E32" s="23"/>
      <c r="F32" s="24">
        <v>25</v>
      </c>
      <c r="G32" s="23"/>
      <c r="H32" s="24">
        <f t="shared" si="3"/>
        <v>25</v>
      </c>
      <c r="I32" s="34"/>
      <c r="J32" s="34"/>
      <c r="K32" s="16">
        <f t="shared" si="4"/>
        <v>0</v>
      </c>
      <c r="L32" s="16">
        <f t="shared" si="5"/>
        <v>0</v>
      </c>
      <c r="M32" s="8"/>
      <c r="N32" s="8"/>
      <c r="O32" s="8"/>
    </row>
    <row r="33" spans="1:15" s="2" customFormat="1" x14ac:dyDescent="0.35">
      <c r="A33" s="67" t="s">
        <v>56</v>
      </c>
      <c r="B33" s="21" t="s">
        <v>10</v>
      </c>
      <c r="C33" s="23"/>
      <c r="D33" s="23"/>
      <c r="E33" s="23"/>
      <c r="F33" s="24">
        <v>25</v>
      </c>
      <c r="G33" s="23"/>
      <c r="H33" s="24">
        <f t="shared" si="3"/>
        <v>25</v>
      </c>
      <c r="I33" s="34"/>
      <c r="J33" s="34"/>
      <c r="K33" s="16">
        <f t="shared" si="4"/>
        <v>0</v>
      </c>
      <c r="L33" s="16">
        <f t="shared" si="5"/>
        <v>0</v>
      </c>
      <c r="M33" s="8"/>
      <c r="N33" s="8"/>
      <c r="O33" s="8"/>
    </row>
    <row r="34" spans="1:15" s="2" customFormat="1" x14ac:dyDescent="0.35">
      <c r="A34" s="67" t="s">
        <v>58</v>
      </c>
      <c r="B34" s="21" t="s">
        <v>10</v>
      </c>
      <c r="C34" s="23"/>
      <c r="D34" s="23"/>
      <c r="E34" s="23"/>
      <c r="F34" s="24">
        <v>316</v>
      </c>
      <c r="G34" s="23"/>
      <c r="H34" s="24">
        <f t="shared" si="3"/>
        <v>316</v>
      </c>
      <c r="I34" s="34"/>
      <c r="J34" s="34"/>
      <c r="K34" s="16">
        <f t="shared" si="4"/>
        <v>0</v>
      </c>
      <c r="L34" s="16">
        <f t="shared" si="5"/>
        <v>0</v>
      </c>
      <c r="M34" s="8"/>
      <c r="N34" s="8"/>
      <c r="O34" s="8"/>
    </row>
    <row r="35" spans="1:15" s="2" customFormat="1" x14ac:dyDescent="0.35">
      <c r="A35" s="43" t="s">
        <v>41</v>
      </c>
      <c r="B35" s="20"/>
      <c r="C35" s="23"/>
      <c r="D35" s="23">
        <v>46000</v>
      </c>
      <c r="E35" s="23"/>
      <c r="F35" s="23"/>
      <c r="G35" s="23"/>
      <c r="H35" s="24">
        <f t="shared" si="3"/>
        <v>46000</v>
      </c>
      <c r="I35" s="34"/>
      <c r="J35" s="34"/>
      <c r="K35" s="16">
        <f t="shared" si="4"/>
        <v>0</v>
      </c>
      <c r="L35" s="16">
        <f t="shared" si="5"/>
        <v>0</v>
      </c>
      <c r="M35" s="8"/>
      <c r="N35" s="8"/>
      <c r="O35" s="8"/>
    </row>
    <row r="36" spans="1:15" s="2" customFormat="1" x14ac:dyDescent="0.35">
      <c r="A36" s="93" t="s">
        <v>41</v>
      </c>
      <c r="B36" s="94" t="s">
        <v>103</v>
      </c>
      <c r="C36" s="95"/>
      <c r="D36" s="96">
        <v>46000</v>
      </c>
      <c r="E36" s="95"/>
      <c r="F36" s="97">
        <v>10000</v>
      </c>
      <c r="G36" s="23"/>
      <c r="H36" s="24">
        <f t="shared" si="3"/>
        <v>56000</v>
      </c>
      <c r="I36" s="34"/>
      <c r="J36" s="34"/>
      <c r="K36" s="16"/>
      <c r="L36" s="16"/>
      <c r="M36" s="8"/>
      <c r="N36" s="8"/>
      <c r="O36" s="8"/>
    </row>
    <row r="37" spans="1:15" s="2" customFormat="1" x14ac:dyDescent="0.35">
      <c r="A37" s="98" t="s">
        <v>104</v>
      </c>
      <c r="B37" s="94" t="s">
        <v>100</v>
      </c>
      <c r="C37" s="95"/>
      <c r="D37" s="95"/>
      <c r="E37" s="95"/>
      <c r="F37" s="97">
        <v>10</v>
      </c>
      <c r="G37" s="23"/>
      <c r="H37" s="24"/>
      <c r="I37" s="34"/>
      <c r="J37" s="34"/>
      <c r="K37" s="16"/>
      <c r="L37" s="16"/>
      <c r="M37" s="8"/>
      <c r="N37" s="8"/>
      <c r="O37" s="8"/>
    </row>
    <row r="38" spans="1:15" s="2" customFormat="1" x14ac:dyDescent="0.35">
      <c r="A38" s="98" t="s">
        <v>105</v>
      </c>
      <c r="B38" s="94" t="s">
        <v>100</v>
      </c>
      <c r="C38" s="95"/>
      <c r="D38" s="95"/>
      <c r="E38" s="95"/>
      <c r="F38" s="97">
        <v>17</v>
      </c>
      <c r="G38" s="23"/>
      <c r="H38" s="24"/>
      <c r="I38" s="34"/>
      <c r="J38" s="34"/>
      <c r="K38" s="16"/>
      <c r="L38" s="16"/>
      <c r="M38" s="8"/>
      <c r="N38" s="8"/>
      <c r="O38" s="8"/>
    </row>
    <row r="39" spans="1:15" s="2" customFormat="1" x14ac:dyDescent="0.35">
      <c r="A39" s="98" t="s">
        <v>106</v>
      </c>
      <c r="B39" s="94" t="s">
        <v>107</v>
      </c>
      <c r="C39" s="95"/>
      <c r="D39" s="95"/>
      <c r="E39" s="95"/>
      <c r="F39" s="97">
        <v>84</v>
      </c>
      <c r="G39" s="23"/>
      <c r="H39" s="24"/>
      <c r="I39" s="34"/>
      <c r="J39" s="34"/>
      <c r="K39" s="16"/>
      <c r="L39" s="16"/>
      <c r="M39" s="8"/>
      <c r="N39" s="8"/>
      <c r="O39" s="8"/>
    </row>
    <row r="40" spans="1:15" s="2" customFormat="1" ht="17" x14ac:dyDescent="0.4">
      <c r="A40" s="99" t="s">
        <v>108</v>
      </c>
      <c r="B40" s="100" t="s">
        <v>10</v>
      </c>
      <c r="C40" s="95"/>
      <c r="D40" s="101"/>
      <c r="E40" s="101"/>
      <c r="F40" s="97">
        <v>300</v>
      </c>
      <c r="G40" s="102"/>
      <c r="H40" s="102"/>
      <c r="I40" s="34"/>
      <c r="J40" s="34"/>
      <c r="K40" s="16"/>
      <c r="L40" s="16"/>
      <c r="M40" s="8"/>
      <c r="N40" s="8"/>
      <c r="O40" s="8"/>
    </row>
    <row r="41" spans="1:15" ht="17" x14ac:dyDescent="0.4">
      <c r="A41" s="28"/>
      <c r="B41" s="28"/>
      <c r="C41" s="28"/>
      <c r="D41" s="28"/>
      <c r="E41" s="28"/>
      <c r="F41" s="28"/>
      <c r="G41" s="28"/>
      <c r="H41" s="28"/>
      <c r="I41" s="32"/>
      <c r="J41" s="32"/>
      <c r="K41" s="28"/>
      <c r="L41" s="28"/>
      <c r="M41" s="28"/>
      <c r="N41" s="28"/>
      <c r="O41" s="28"/>
    </row>
    <row r="42" spans="1:15" ht="46.5" x14ac:dyDescent="0.35">
      <c r="A42" s="9" t="s">
        <v>16</v>
      </c>
      <c r="B42" s="9" t="s">
        <v>1</v>
      </c>
      <c r="C42" s="3" t="s">
        <v>2</v>
      </c>
      <c r="D42" s="3" t="s">
        <v>2</v>
      </c>
      <c r="E42" s="3" t="s">
        <v>2</v>
      </c>
      <c r="F42" s="3" t="s">
        <v>2</v>
      </c>
      <c r="G42" s="3" t="s">
        <v>2</v>
      </c>
      <c r="H42" s="3" t="s">
        <v>2</v>
      </c>
      <c r="I42" s="33" t="s">
        <v>3</v>
      </c>
      <c r="J42" s="33" t="s">
        <v>4</v>
      </c>
      <c r="K42" s="10" t="s">
        <v>63</v>
      </c>
      <c r="L42" s="10" t="s">
        <v>62</v>
      </c>
      <c r="M42" s="10" t="s">
        <v>5</v>
      </c>
      <c r="N42" s="10" t="s">
        <v>6</v>
      </c>
      <c r="O42" s="11" t="s">
        <v>7</v>
      </c>
    </row>
    <row r="43" spans="1:15" x14ac:dyDescent="0.35">
      <c r="A43" s="18" t="s">
        <v>17</v>
      </c>
      <c r="B43" s="13"/>
      <c r="C43" s="13"/>
      <c r="D43" s="13"/>
      <c r="E43" s="13"/>
      <c r="F43" s="13"/>
      <c r="G43" s="13"/>
      <c r="H43" s="13"/>
      <c r="I43" s="17"/>
      <c r="J43" s="17"/>
      <c r="K43" s="13"/>
      <c r="L43" s="13"/>
      <c r="M43" s="13"/>
      <c r="N43" s="13"/>
      <c r="O43" s="13"/>
    </row>
    <row r="44" spans="1:15" x14ac:dyDescent="0.35">
      <c r="A44" s="47" t="s">
        <v>18</v>
      </c>
      <c r="B44" s="20" t="s">
        <v>97</v>
      </c>
      <c r="C44" s="23"/>
      <c r="D44" s="22">
        <f>26*25</f>
        <v>650</v>
      </c>
      <c r="E44" s="105">
        <f>29*1000</f>
        <v>29000</v>
      </c>
      <c r="F44" s="23"/>
      <c r="G44" s="23"/>
      <c r="H44" s="24">
        <f>SUM(C44:G44)</f>
        <v>29650</v>
      </c>
      <c r="I44" s="16"/>
      <c r="J44" s="16"/>
      <c r="K44" s="16">
        <f>H44*I44*2</f>
        <v>0</v>
      </c>
      <c r="L44" s="16">
        <f>H44*J44*3</f>
        <v>0</v>
      </c>
      <c r="M44" s="5"/>
      <c r="N44" s="5"/>
      <c r="O44" s="5"/>
    </row>
    <row r="45" spans="1:15" x14ac:dyDescent="0.35">
      <c r="A45" s="19" t="s">
        <v>20</v>
      </c>
      <c r="B45" s="20" t="s">
        <v>97</v>
      </c>
      <c r="C45" s="22"/>
      <c r="D45" s="22">
        <f>11*25</f>
        <v>275</v>
      </c>
      <c r="E45" s="22"/>
      <c r="F45" s="22"/>
      <c r="G45" s="22"/>
      <c r="H45" s="24">
        <f t="shared" ref="H45:H51" si="6">SUM(C45:G45)</f>
        <v>275</v>
      </c>
      <c r="I45" s="16"/>
      <c r="J45" s="16"/>
      <c r="K45" s="16">
        <f t="shared" ref="K45:K82" si="7">H45*I45*2</f>
        <v>0</v>
      </c>
      <c r="L45" s="16">
        <f t="shared" ref="L45:L82" si="8">H45*J45*3</f>
        <v>0</v>
      </c>
      <c r="M45" s="5"/>
      <c r="N45" s="5"/>
      <c r="O45" s="5"/>
    </row>
    <row r="46" spans="1:15" x14ac:dyDescent="0.35">
      <c r="A46" s="47" t="s">
        <v>21</v>
      </c>
      <c r="B46" s="20" t="s">
        <v>97</v>
      </c>
      <c r="C46" s="22"/>
      <c r="D46" s="22"/>
      <c r="E46" s="22"/>
      <c r="F46" s="22"/>
      <c r="G46" s="22"/>
      <c r="H46" s="24">
        <f t="shared" si="6"/>
        <v>0</v>
      </c>
      <c r="I46" s="16"/>
      <c r="J46" s="16"/>
      <c r="K46" s="16">
        <f t="shared" si="7"/>
        <v>0</v>
      </c>
      <c r="L46" s="16">
        <f t="shared" si="8"/>
        <v>0</v>
      </c>
      <c r="M46" s="5"/>
      <c r="N46" s="5"/>
      <c r="O46" s="5"/>
    </row>
    <row r="47" spans="1:15" x14ac:dyDescent="0.35">
      <c r="A47" s="47" t="s">
        <v>22</v>
      </c>
      <c r="B47" s="20" t="s">
        <v>97</v>
      </c>
      <c r="C47" s="22"/>
      <c r="D47" s="22">
        <f>7*25</f>
        <v>175</v>
      </c>
      <c r="E47" s="104">
        <f>81*60</f>
        <v>4860</v>
      </c>
      <c r="F47" s="22"/>
      <c r="G47" s="22"/>
      <c r="H47" s="24">
        <f t="shared" si="6"/>
        <v>5035</v>
      </c>
      <c r="I47" s="16"/>
      <c r="J47" s="16"/>
      <c r="K47" s="16">
        <f t="shared" si="7"/>
        <v>0</v>
      </c>
      <c r="L47" s="16">
        <f t="shared" si="8"/>
        <v>0</v>
      </c>
      <c r="M47" s="5"/>
      <c r="N47" s="5"/>
      <c r="O47" s="5"/>
    </row>
    <row r="48" spans="1:15" x14ac:dyDescent="0.35">
      <c r="A48" s="47" t="s">
        <v>23</v>
      </c>
      <c r="B48" s="20" t="s">
        <v>97</v>
      </c>
      <c r="C48" s="22"/>
      <c r="D48" s="22">
        <f>4*25</f>
        <v>100</v>
      </c>
      <c r="E48" s="104">
        <f>102*60</f>
        <v>6120</v>
      </c>
      <c r="F48" s="22"/>
      <c r="G48" s="22"/>
      <c r="H48" s="24">
        <f t="shared" si="6"/>
        <v>6220</v>
      </c>
      <c r="I48" s="16"/>
      <c r="J48" s="16"/>
      <c r="K48" s="16">
        <f t="shared" si="7"/>
        <v>0</v>
      </c>
      <c r="L48" s="16">
        <f t="shared" si="8"/>
        <v>0</v>
      </c>
      <c r="M48" s="5"/>
      <c r="N48" s="5"/>
      <c r="O48" s="5"/>
    </row>
    <row r="49" spans="1:15" x14ac:dyDescent="0.35">
      <c r="A49" s="47" t="s">
        <v>24</v>
      </c>
      <c r="B49" s="20" t="s">
        <v>97</v>
      </c>
      <c r="C49" s="22"/>
      <c r="D49" s="22">
        <f>2*25</f>
        <v>50</v>
      </c>
      <c r="E49" s="22"/>
      <c r="F49" s="22"/>
      <c r="G49" s="22"/>
      <c r="H49" s="24">
        <f t="shared" si="6"/>
        <v>50</v>
      </c>
      <c r="I49" s="16"/>
      <c r="J49" s="16"/>
      <c r="K49" s="16">
        <f t="shared" si="7"/>
        <v>0</v>
      </c>
      <c r="L49" s="16">
        <f t="shared" si="8"/>
        <v>0</v>
      </c>
      <c r="M49" s="5"/>
      <c r="N49" s="5"/>
      <c r="O49" s="5"/>
    </row>
    <row r="50" spans="1:15" x14ac:dyDescent="0.35">
      <c r="A50" s="47" t="s">
        <v>25</v>
      </c>
      <c r="B50" s="20" t="s">
        <v>97</v>
      </c>
      <c r="C50" s="22"/>
      <c r="D50" s="22">
        <f>2*25</f>
        <v>50</v>
      </c>
      <c r="E50" s="22"/>
      <c r="F50" s="22"/>
      <c r="G50" s="22"/>
      <c r="H50" s="24">
        <f t="shared" si="6"/>
        <v>50</v>
      </c>
      <c r="I50" s="16"/>
      <c r="J50" s="16"/>
      <c r="K50" s="16">
        <f t="shared" si="7"/>
        <v>0</v>
      </c>
      <c r="L50" s="16">
        <f t="shared" si="8"/>
        <v>0</v>
      </c>
      <c r="M50" s="5"/>
      <c r="N50" s="5"/>
      <c r="O50" s="5"/>
    </row>
    <row r="51" spans="1:15" x14ac:dyDescent="0.35">
      <c r="A51" s="47" t="s">
        <v>26</v>
      </c>
      <c r="B51" s="20" t="s">
        <v>97</v>
      </c>
      <c r="C51" s="22"/>
      <c r="D51" s="22"/>
      <c r="E51" s="22"/>
      <c r="F51" s="22"/>
      <c r="G51" s="22"/>
      <c r="H51" s="24">
        <f t="shared" si="6"/>
        <v>0</v>
      </c>
      <c r="I51" s="16"/>
      <c r="J51" s="16"/>
      <c r="K51" s="16">
        <f t="shared" si="7"/>
        <v>0</v>
      </c>
      <c r="L51" s="16">
        <f t="shared" si="8"/>
        <v>0</v>
      </c>
      <c r="M51" s="5"/>
      <c r="N51" s="5"/>
      <c r="O51" s="5"/>
    </row>
    <row r="52" spans="1:15" x14ac:dyDescent="0.35">
      <c r="A52" s="18" t="s">
        <v>27</v>
      </c>
      <c r="B52" s="13"/>
      <c r="C52" s="13"/>
      <c r="D52" s="13"/>
      <c r="E52" s="13"/>
      <c r="F52" s="13"/>
      <c r="G52" s="13"/>
      <c r="H52" s="13"/>
      <c r="I52" s="17"/>
      <c r="J52" s="17"/>
      <c r="K52" s="17"/>
      <c r="L52" s="17"/>
      <c r="M52" s="13"/>
      <c r="N52" s="13"/>
      <c r="O52" s="13"/>
    </row>
    <row r="53" spans="1:15" x14ac:dyDescent="0.35">
      <c r="A53" s="47" t="s">
        <v>18</v>
      </c>
      <c r="B53" s="20" t="s">
        <v>97</v>
      </c>
      <c r="C53" s="22">
        <v>21900</v>
      </c>
      <c r="D53" s="22">
        <f>73*25</f>
        <v>1825</v>
      </c>
      <c r="E53" s="22"/>
      <c r="F53" s="22"/>
      <c r="G53" s="22">
        <v>160000</v>
      </c>
      <c r="H53" s="22">
        <f>SUM(C53:G53)</f>
        <v>183725</v>
      </c>
      <c r="I53" s="16"/>
      <c r="J53" s="16"/>
      <c r="K53" s="16">
        <f t="shared" si="7"/>
        <v>0</v>
      </c>
      <c r="L53" s="16">
        <f t="shared" si="8"/>
        <v>0</v>
      </c>
      <c r="M53" s="5"/>
      <c r="N53" s="5"/>
      <c r="O53" s="5"/>
    </row>
    <row r="54" spans="1:15" x14ac:dyDescent="0.35">
      <c r="A54" s="19" t="s">
        <v>20</v>
      </c>
      <c r="B54" s="20" t="s">
        <v>97</v>
      </c>
      <c r="C54" s="22">
        <v>2800</v>
      </c>
      <c r="D54" s="22">
        <f>6*25</f>
        <v>150</v>
      </c>
      <c r="E54" s="22"/>
      <c r="F54" s="22"/>
      <c r="G54" s="22"/>
      <c r="H54" s="22">
        <f t="shared" ref="H54:H62" si="9">SUM(C54:G54)</f>
        <v>2950</v>
      </c>
      <c r="I54" s="16"/>
      <c r="J54" s="16"/>
      <c r="K54" s="16">
        <f t="shared" si="7"/>
        <v>0</v>
      </c>
      <c r="L54" s="16">
        <f t="shared" si="8"/>
        <v>0</v>
      </c>
      <c r="M54" s="5"/>
      <c r="N54" s="5"/>
      <c r="O54" s="5"/>
    </row>
    <row r="55" spans="1:15" ht="16.5" customHeight="1" x14ac:dyDescent="0.35">
      <c r="A55" s="47" t="s">
        <v>21</v>
      </c>
      <c r="B55" s="20" t="s">
        <v>97</v>
      </c>
      <c r="C55" s="22"/>
      <c r="D55" s="22"/>
      <c r="E55" s="22"/>
      <c r="F55" s="22"/>
      <c r="G55" s="22"/>
      <c r="H55" s="22">
        <f t="shared" si="9"/>
        <v>0</v>
      </c>
      <c r="I55" s="16"/>
      <c r="J55" s="16"/>
      <c r="K55" s="16">
        <f t="shared" si="7"/>
        <v>0</v>
      </c>
      <c r="L55" s="16">
        <f t="shared" si="8"/>
        <v>0</v>
      </c>
      <c r="M55" s="5"/>
      <c r="N55" s="5"/>
      <c r="O55" s="5"/>
    </row>
    <row r="56" spans="1:15" ht="16.5" customHeight="1" x14ac:dyDescent="0.35">
      <c r="A56" s="47" t="s">
        <v>22</v>
      </c>
      <c r="B56" s="20" t="s">
        <v>97</v>
      </c>
      <c r="C56" s="22">
        <v>1800</v>
      </c>
      <c r="D56" s="22">
        <f>17*25</f>
        <v>425</v>
      </c>
      <c r="E56" s="22"/>
      <c r="F56" s="22"/>
      <c r="G56" s="22">
        <v>1000</v>
      </c>
      <c r="H56" s="22">
        <f t="shared" si="9"/>
        <v>3225</v>
      </c>
      <c r="I56" s="16"/>
      <c r="J56" s="16"/>
      <c r="K56" s="16">
        <f t="shared" si="7"/>
        <v>0</v>
      </c>
      <c r="L56" s="16">
        <f t="shared" si="8"/>
        <v>0</v>
      </c>
      <c r="M56" s="5"/>
      <c r="N56" s="5"/>
      <c r="O56" s="5"/>
    </row>
    <row r="57" spans="1:15" ht="16.5" customHeight="1" x14ac:dyDescent="0.35">
      <c r="A57" s="47" t="s">
        <v>23</v>
      </c>
      <c r="B57" s="20" t="s">
        <v>97</v>
      </c>
      <c r="C57" s="22">
        <v>1800</v>
      </c>
      <c r="D57" s="22">
        <f>18*25</f>
        <v>450</v>
      </c>
      <c r="E57" s="22"/>
      <c r="F57" s="22"/>
      <c r="G57" s="22"/>
      <c r="H57" s="22">
        <f t="shared" si="9"/>
        <v>2250</v>
      </c>
      <c r="I57" s="16"/>
      <c r="J57" s="16"/>
      <c r="K57" s="16">
        <f t="shared" si="7"/>
        <v>0</v>
      </c>
      <c r="L57" s="16">
        <f t="shared" si="8"/>
        <v>0</v>
      </c>
      <c r="M57" s="5"/>
      <c r="N57" s="5"/>
      <c r="O57" s="5"/>
    </row>
    <row r="58" spans="1:15" ht="16.5" customHeight="1" x14ac:dyDescent="0.35">
      <c r="A58" s="47" t="s">
        <v>24</v>
      </c>
      <c r="B58" s="20" t="s">
        <v>97</v>
      </c>
      <c r="C58" s="22">
        <v>900</v>
      </c>
      <c r="D58" s="22">
        <f>10*25</f>
        <v>250</v>
      </c>
      <c r="E58" s="22"/>
      <c r="F58" s="22"/>
      <c r="G58" s="22"/>
      <c r="H58" s="22">
        <f t="shared" si="9"/>
        <v>1150</v>
      </c>
      <c r="I58" s="16"/>
      <c r="J58" s="16"/>
      <c r="K58" s="16">
        <f t="shared" si="7"/>
        <v>0</v>
      </c>
      <c r="L58" s="16">
        <f t="shared" si="8"/>
        <v>0</v>
      </c>
      <c r="M58" s="5"/>
      <c r="N58" s="5"/>
      <c r="O58" s="5"/>
    </row>
    <row r="59" spans="1:15" ht="16.5" customHeight="1" x14ac:dyDescent="0.35">
      <c r="A59" s="47" t="s">
        <v>25</v>
      </c>
      <c r="B59" s="20" t="s">
        <v>97</v>
      </c>
      <c r="C59" s="22"/>
      <c r="D59" s="22"/>
      <c r="E59" s="22"/>
      <c r="F59" s="22"/>
      <c r="G59" s="22"/>
      <c r="H59" s="22">
        <f t="shared" si="9"/>
        <v>0</v>
      </c>
      <c r="I59" s="16"/>
      <c r="J59" s="16"/>
      <c r="K59" s="16">
        <f t="shared" si="7"/>
        <v>0</v>
      </c>
      <c r="L59" s="16">
        <f t="shared" si="8"/>
        <v>0</v>
      </c>
      <c r="M59" s="5"/>
      <c r="N59" s="5"/>
      <c r="O59" s="5"/>
    </row>
    <row r="60" spans="1:15" ht="16.5" customHeight="1" x14ac:dyDescent="0.35">
      <c r="A60" s="47" t="s">
        <v>29</v>
      </c>
      <c r="B60" s="20" t="s">
        <v>28</v>
      </c>
      <c r="C60" s="22"/>
      <c r="D60" s="22"/>
      <c r="E60" s="22"/>
      <c r="F60" s="22"/>
      <c r="G60" s="22"/>
      <c r="H60" s="22">
        <f t="shared" si="9"/>
        <v>0</v>
      </c>
      <c r="I60" s="16"/>
      <c r="J60" s="16"/>
      <c r="K60" s="16">
        <f t="shared" si="7"/>
        <v>0</v>
      </c>
      <c r="L60" s="16">
        <f t="shared" si="8"/>
        <v>0</v>
      </c>
      <c r="M60" s="5"/>
      <c r="N60" s="5"/>
      <c r="O60" s="5"/>
    </row>
    <row r="61" spans="1:15" ht="16.5" customHeight="1" x14ac:dyDescent="0.35">
      <c r="A61" s="47" t="s">
        <v>30</v>
      </c>
      <c r="B61" s="20" t="s">
        <v>98</v>
      </c>
      <c r="C61" s="22"/>
      <c r="D61" s="22"/>
      <c r="E61" s="22"/>
      <c r="F61" s="22"/>
      <c r="G61" s="22"/>
      <c r="H61" s="22">
        <f t="shared" si="9"/>
        <v>0</v>
      </c>
      <c r="I61" s="16"/>
      <c r="J61" s="16"/>
      <c r="K61" s="16">
        <f t="shared" si="7"/>
        <v>0</v>
      </c>
      <c r="L61" s="16">
        <f t="shared" si="8"/>
        <v>0</v>
      </c>
      <c r="M61" s="5"/>
      <c r="N61" s="5"/>
      <c r="O61" s="5"/>
    </row>
    <row r="62" spans="1:15" ht="16.5" customHeight="1" x14ac:dyDescent="0.35">
      <c r="A62" s="47" t="s">
        <v>31</v>
      </c>
      <c r="B62" s="20" t="s">
        <v>19</v>
      </c>
      <c r="C62" s="22"/>
      <c r="D62" s="22"/>
      <c r="E62" s="22"/>
      <c r="F62" s="22"/>
      <c r="G62" s="22"/>
      <c r="H62" s="22">
        <f t="shared" si="9"/>
        <v>0</v>
      </c>
      <c r="I62" s="16"/>
      <c r="J62" s="16"/>
      <c r="K62" s="16">
        <f t="shared" si="7"/>
        <v>0</v>
      </c>
      <c r="L62" s="16">
        <f t="shared" si="8"/>
        <v>0</v>
      </c>
      <c r="M62" s="5"/>
      <c r="N62" s="5"/>
      <c r="O62" s="5"/>
    </row>
    <row r="63" spans="1:15" ht="16.5" customHeight="1" x14ac:dyDescent="0.35">
      <c r="A63" s="64" t="s">
        <v>91</v>
      </c>
      <c r="B63" s="38"/>
      <c r="C63" s="63"/>
      <c r="D63" s="63"/>
      <c r="E63" s="63"/>
      <c r="F63" s="63"/>
      <c r="G63" s="63"/>
      <c r="H63" s="63"/>
      <c r="I63" s="61"/>
      <c r="J63" s="61"/>
      <c r="K63" s="61"/>
      <c r="L63" s="61"/>
      <c r="M63" s="38"/>
      <c r="N63" s="38"/>
      <c r="O63" s="38"/>
    </row>
    <row r="64" spans="1:15" ht="16.5" customHeight="1" x14ac:dyDescent="0.35">
      <c r="A64" s="47" t="s">
        <v>29</v>
      </c>
      <c r="B64" s="20" t="s">
        <v>28</v>
      </c>
      <c r="C64" s="22"/>
      <c r="D64" s="22"/>
      <c r="E64" s="22"/>
      <c r="F64" s="22"/>
      <c r="G64" s="22"/>
      <c r="H64" s="22"/>
      <c r="I64" s="74"/>
      <c r="J64" s="74"/>
      <c r="K64" s="16">
        <f t="shared" ref="K64:K71" si="10">H64*I64*2</f>
        <v>0</v>
      </c>
      <c r="L64" s="16">
        <f t="shared" ref="L64:L71" si="11">H64*J64*3</f>
        <v>0</v>
      </c>
      <c r="M64" s="5"/>
      <c r="N64" s="5"/>
      <c r="O64" s="5"/>
    </row>
    <row r="65" spans="1:15" ht="16.5" customHeight="1" x14ac:dyDescent="0.35">
      <c r="A65" s="47" t="s">
        <v>30</v>
      </c>
      <c r="B65" s="20" t="s">
        <v>28</v>
      </c>
      <c r="C65" s="22"/>
      <c r="D65" s="22"/>
      <c r="E65" s="22"/>
      <c r="F65" s="22"/>
      <c r="G65" s="22"/>
      <c r="H65" s="22"/>
      <c r="I65" s="74"/>
      <c r="J65" s="74"/>
      <c r="K65" s="16">
        <f t="shared" si="10"/>
        <v>0</v>
      </c>
      <c r="L65" s="16">
        <f t="shared" si="11"/>
        <v>0</v>
      </c>
      <c r="M65" s="5"/>
      <c r="N65" s="5"/>
      <c r="O65" s="5"/>
    </row>
    <row r="66" spans="1:15" ht="16.5" customHeight="1" x14ac:dyDescent="0.35">
      <c r="A66" s="47" t="s">
        <v>31</v>
      </c>
      <c r="B66" s="20" t="s">
        <v>98</v>
      </c>
      <c r="C66" s="22"/>
      <c r="D66" s="22"/>
      <c r="E66" s="22"/>
      <c r="F66" s="22"/>
      <c r="G66" s="22"/>
      <c r="H66" s="22"/>
      <c r="I66" s="74"/>
      <c r="J66" s="74"/>
      <c r="K66" s="16">
        <f t="shared" si="10"/>
        <v>0</v>
      </c>
      <c r="L66" s="16">
        <f t="shared" si="11"/>
        <v>0</v>
      </c>
      <c r="M66" s="5"/>
      <c r="N66" s="5"/>
      <c r="O66" s="5"/>
    </row>
    <row r="67" spans="1:15" ht="16.5" customHeight="1" x14ac:dyDescent="0.35">
      <c r="A67" s="18" t="s">
        <v>92</v>
      </c>
      <c r="B67" s="38"/>
      <c r="C67" s="63"/>
      <c r="D67" s="63"/>
      <c r="E67" s="63"/>
      <c r="F67" s="63"/>
      <c r="G67" s="63"/>
      <c r="H67" s="63"/>
      <c r="I67" s="61"/>
      <c r="J67" s="61"/>
      <c r="K67" s="61"/>
      <c r="L67" s="61"/>
      <c r="M67" s="38"/>
      <c r="N67" s="38"/>
      <c r="O67" s="38"/>
    </row>
    <row r="68" spans="1:15" ht="16.5" customHeight="1" x14ac:dyDescent="0.35">
      <c r="A68" s="65" t="s">
        <v>93</v>
      </c>
      <c r="B68" s="20" t="s">
        <v>97</v>
      </c>
      <c r="C68" s="22"/>
      <c r="D68" s="22"/>
      <c r="E68" s="104">
        <f>49*75</f>
        <v>3675</v>
      </c>
      <c r="F68" s="22"/>
      <c r="G68" s="22"/>
      <c r="H68" s="22"/>
      <c r="I68" s="74"/>
      <c r="J68" s="74"/>
      <c r="K68" s="16">
        <f t="shared" si="10"/>
        <v>0</v>
      </c>
      <c r="L68" s="16">
        <f t="shared" si="11"/>
        <v>0</v>
      </c>
      <c r="M68" s="5"/>
      <c r="N68" s="5"/>
      <c r="O68" s="5"/>
    </row>
    <row r="69" spans="1:15" ht="16.5" customHeight="1" x14ac:dyDescent="0.35">
      <c r="A69" s="65" t="s">
        <v>94</v>
      </c>
      <c r="B69" s="20" t="s">
        <v>97</v>
      </c>
      <c r="C69" s="22"/>
      <c r="D69" s="22"/>
      <c r="E69" s="22"/>
      <c r="F69" s="22"/>
      <c r="G69" s="22"/>
      <c r="H69" s="22"/>
      <c r="I69" s="74"/>
      <c r="J69" s="74"/>
      <c r="K69" s="16">
        <f t="shared" si="10"/>
        <v>0</v>
      </c>
      <c r="L69" s="16">
        <f t="shared" si="11"/>
        <v>0</v>
      </c>
      <c r="M69" s="5"/>
      <c r="N69" s="5"/>
      <c r="O69" s="5"/>
    </row>
    <row r="70" spans="1:15" ht="16.5" customHeight="1" x14ac:dyDescent="0.35">
      <c r="A70" s="65" t="s">
        <v>95</v>
      </c>
      <c r="B70" s="20" t="s">
        <v>97</v>
      </c>
      <c r="C70" s="22"/>
      <c r="D70" s="22"/>
      <c r="E70" s="22"/>
      <c r="F70" s="22"/>
      <c r="G70" s="22"/>
      <c r="H70" s="22"/>
      <c r="I70" s="74"/>
      <c r="J70" s="74"/>
      <c r="K70" s="16">
        <f t="shared" si="10"/>
        <v>0</v>
      </c>
      <c r="L70" s="16">
        <f t="shared" si="11"/>
        <v>0</v>
      </c>
      <c r="M70" s="5"/>
      <c r="N70" s="5"/>
      <c r="O70" s="5"/>
    </row>
    <row r="71" spans="1:15" ht="16.5" customHeight="1" x14ac:dyDescent="0.35">
      <c r="A71" s="65" t="s">
        <v>96</v>
      </c>
      <c r="B71" s="20" t="s">
        <v>97</v>
      </c>
      <c r="C71" s="22"/>
      <c r="D71" s="22"/>
      <c r="E71" s="22"/>
      <c r="F71" s="22"/>
      <c r="G71" s="22"/>
      <c r="H71" s="22"/>
      <c r="I71" s="74"/>
      <c r="J71" s="74"/>
      <c r="K71" s="16">
        <f t="shared" si="10"/>
        <v>0</v>
      </c>
      <c r="L71" s="16">
        <f t="shared" si="11"/>
        <v>0</v>
      </c>
      <c r="M71" s="5"/>
      <c r="N71" s="5"/>
      <c r="O71" s="5"/>
    </row>
    <row r="72" spans="1:15" ht="16.5" customHeight="1" x14ac:dyDescent="0.35">
      <c r="A72" s="18" t="s">
        <v>102</v>
      </c>
      <c r="B72" s="38"/>
      <c r="C72" s="38"/>
      <c r="D72" s="38"/>
      <c r="E72" s="38"/>
      <c r="F72" s="38"/>
      <c r="G72" s="38"/>
      <c r="H72" s="38"/>
      <c r="I72" s="61"/>
      <c r="J72" s="61"/>
      <c r="K72" s="61"/>
      <c r="L72" s="61"/>
      <c r="M72" s="38"/>
      <c r="N72" s="38"/>
      <c r="O72" s="38"/>
    </row>
    <row r="73" spans="1:15" ht="16.5" customHeight="1" x14ac:dyDescent="0.35">
      <c r="A73" s="48" t="s">
        <v>46</v>
      </c>
      <c r="B73" s="20" t="s">
        <v>97</v>
      </c>
      <c r="C73" s="22"/>
      <c r="D73" s="22"/>
      <c r="E73" s="22"/>
      <c r="F73" s="24">
        <v>304800</v>
      </c>
      <c r="G73" s="22"/>
      <c r="H73" s="22">
        <f>SUM(C73:G73)</f>
        <v>304800</v>
      </c>
      <c r="I73" s="16"/>
      <c r="J73" s="16"/>
      <c r="K73" s="16">
        <f t="shared" si="7"/>
        <v>0</v>
      </c>
      <c r="L73" s="16">
        <f t="shared" si="8"/>
        <v>0</v>
      </c>
      <c r="M73" s="5"/>
      <c r="N73" s="5"/>
      <c r="O73" s="5"/>
    </row>
    <row r="74" spans="1:15" ht="16.5" customHeight="1" x14ac:dyDescent="0.35">
      <c r="A74" s="19" t="s">
        <v>47</v>
      </c>
      <c r="B74" s="20" t="s">
        <v>97</v>
      </c>
      <c r="C74" s="22"/>
      <c r="D74" s="22"/>
      <c r="E74" s="22"/>
      <c r="F74" s="24">
        <v>108100</v>
      </c>
      <c r="G74" s="22"/>
      <c r="H74" s="22">
        <f t="shared" ref="H74:H82" si="12">SUM(C74:G74)</f>
        <v>108100</v>
      </c>
      <c r="I74" s="16"/>
      <c r="J74" s="16"/>
      <c r="K74" s="16">
        <f t="shared" si="7"/>
        <v>0</v>
      </c>
      <c r="L74" s="16">
        <f t="shared" si="8"/>
        <v>0</v>
      </c>
      <c r="M74" s="5"/>
      <c r="N74" s="5"/>
      <c r="O74" s="5"/>
    </row>
    <row r="75" spans="1:15" ht="16.5" customHeight="1" x14ac:dyDescent="0.35">
      <c r="A75" s="48" t="s">
        <v>48</v>
      </c>
      <c r="B75" s="20" t="s">
        <v>97</v>
      </c>
      <c r="C75" s="22"/>
      <c r="D75" s="22"/>
      <c r="E75" s="22"/>
      <c r="F75" s="24">
        <v>991500</v>
      </c>
      <c r="G75" s="22"/>
      <c r="H75" s="22">
        <f t="shared" si="12"/>
        <v>991500</v>
      </c>
      <c r="I75" s="16"/>
      <c r="J75" s="16"/>
      <c r="K75" s="16">
        <f t="shared" si="7"/>
        <v>0</v>
      </c>
      <c r="L75" s="16">
        <f t="shared" si="8"/>
        <v>0</v>
      </c>
      <c r="M75" s="5"/>
      <c r="N75" s="5"/>
      <c r="O75" s="5"/>
    </row>
    <row r="76" spans="1:15" ht="16.5" customHeight="1" x14ac:dyDescent="0.35">
      <c r="A76" s="48" t="s">
        <v>49</v>
      </c>
      <c r="B76" s="20" t="s">
        <v>10</v>
      </c>
      <c r="C76" s="22"/>
      <c r="D76" s="22"/>
      <c r="E76" s="22"/>
      <c r="F76" s="24">
        <v>220</v>
      </c>
      <c r="G76" s="22"/>
      <c r="H76" s="22">
        <f t="shared" si="12"/>
        <v>220</v>
      </c>
      <c r="I76" s="16"/>
      <c r="J76" s="16"/>
      <c r="K76" s="16">
        <f t="shared" si="7"/>
        <v>0</v>
      </c>
      <c r="L76" s="16">
        <f t="shared" si="8"/>
        <v>0</v>
      </c>
      <c r="M76" s="5"/>
      <c r="N76" s="5"/>
      <c r="O76" s="5"/>
    </row>
    <row r="77" spans="1:15" ht="16.5" customHeight="1" x14ac:dyDescent="0.35">
      <c r="A77" s="48" t="s">
        <v>50</v>
      </c>
      <c r="B77" s="20" t="s">
        <v>97</v>
      </c>
      <c r="C77" s="22"/>
      <c r="D77" s="22"/>
      <c r="E77" s="22"/>
      <c r="F77" s="24">
        <v>10760</v>
      </c>
      <c r="G77" s="22"/>
      <c r="H77" s="22">
        <f t="shared" si="12"/>
        <v>10760</v>
      </c>
      <c r="I77" s="16"/>
      <c r="J77" s="16"/>
      <c r="K77" s="16">
        <f t="shared" si="7"/>
        <v>0</v>
      </c>
      <c r="L77" s="16">
        <f t="shared" si="8"/>
        <v>0</v>
      </c>
      <c r="M77" s="5"/>
      <c r="N77" s="5"/>
      <c r="O77" s="5"/>
    </row>
    <row r="78" spans="1:15" ht="16.5" customHeight="1" x14ac:dyDescent="0.35">
      <c r="A78" s="48" t="s">
        <v>51</v>
      </c>
      <c r="B78" s="20" t="s">
        <v>97</v>
      </c>
      <c r="C78" s="22"/>
      <c r="D78" s="22"/>
      <c r="E78" s="22"/>
      <c r="F78" s="24">
        <v>79240</v>
      </c>
      <c r="G78" s="22"/>
      <c r="H78" s="22">
        <f t="shared" si="12"/>
        <v>79240</v>
      </c>
      <c r="I78" s="16"/>
      <c r="J78" s="16"/>
      <c r="K78" s="16">
        <f t="shared" si="7"/>
        <v>0</v>
      </c>
      <c r="L78" s="16">
        <f t="shared" si="8"/>
        <v>0</v>
      </c>
      <c r="M78" s="5"/>
      <c r="N78" s="5"/>
      <c r="O78" s="5"/>
    </row>
    <row r="79" spans="1:15" ht="16.5" customHeight="1" x14ac:dyDescent="0.35">
      <c r="A79" s="49" t="s">
        <v>52</v>
      </c>
      <c r="B79" s="20" t="s">
        <v>97</v>
      </c>
      <c r="C79" s="22"/>
      <c r="D79" s="22"/>
      <c r="E79" s="22"/>
      <c r="F79" s="24">
        <v>2160</v>
      </c>
      <c r="G79" s="22"/>
      <c r="H79" s="22">
        <f t="shared" si="12"/>
        <v>2160</v>
      </c>
      <c r="I79" s="16"/>
      <c r="J79" s="16"/>
      <c r="K79" s="16">
        <f t="shared" si="7"/>
        <v>0</v>
      </c>
      <c r="L79" s="16">
        <f t="shared" si="8"/>
        <v>0</v>
      </c>
      <c r="M79" s="5"/>
      <c r="N79" s="5"/>
      <c r="O79" s="5"/>
    </row>
    <row r="80" spans="1:15" ht="16.5" customHeight="1" x14ac:dyDescent="0.35">
      <c r="A80" s="48" t="s">
        <v>53</v>
      </c>
      <c r="B80" s="20" t="s">
        <v>97</v>
      </c>
      <c r="C80" s="22"/>
      <c r="D80" s="22"/>
      <c r="E80" s="22"/>
      <c r="F80" s="24">
        <v>17060</v>
      </c>
      <c r="G80" s="22"/>
      <c r="H80" s="22">
        <f t="shared" si="12"/>
        <v>17060</v>
      </c>
      <c r="I80" s="16"/>
      <c r="J80" s="16"/>
      <c r="K80" s="16">
        <f t="shared" si="7"/>
        <v>0</v>
      </c>
      <c r="L80" s="16">
        <f t="shared" si="8"/>
        <v>0</v>
      </c>
      <c r="M80" s="5"/>
      <c r="N80" s="5"/>
      <c r="O80" s="5"/>
    </row>
    <row r="81" spans="1:15" ht="16.5" customHeight="1" x14ac:dyDescent="0.35">
      <c r="A81" s="19" t="s">
        <v>54</v>
      </c>
      <c r="B81" s="20" t="s">
        <v>97</v>
      </c>
      <c r="C81" s="22"/>
      <c r="D81" s="22"/>
      <c r="E81" s="22"/>
      <c r="F81" s="24">
        <v>7320</v>
      </c>
      <c r="G81" s="22"/>
      <c r="H81" s="22">
        <f t="shared" si="12"/>
        <v>7320</v>
      </c>
      <c r="I81" s="16"/>
      <c r="J81" s="16"/>
      <c r="K81" s="16">
        <f t="shared" si="7"/>
        <v>0</v>
      </c>
      <c r="L81" s="16">
        <f t="shared" si="8"/>
        <v>0</v>
      </c>
      <c r="M81" s="5"/>
      <c r="N81" s="5"/>
      <c r="O81" s="5"/>
    </row>
    <row r="82" spans="1:15" ht="16.5" customHeight="1" x14ac:dyDescent="0.35">
      <c r="A82" s="48" t="s">
        <v>55</v>
      </c>
      <c r="B82" s="20" t="s">
        <v>97</v>
      </c>
      <c r="C82" s="22"/>
      <c r="D82" s="22"/>
      <c r="E82" s="22"/>
      <c r="F82" s="24">
        <v>17620</v>
      </c>
      <c r="G82" s="22"/>
      <c r="H82" s="22">
        <f t="shared" si="12"/>
        <v>17620</v>
      </c>
      <c r="I82" s="16"/>
      <c r="J82" s="16"/>
      <c r="K82" s="16">
        <f t="shared" si="7"/>
        <v>0</v>
      </c>
      <c r="L82" s="16">
        <f t="shared" si="8"/>
        <v>0</v>
      </c>
      <c r="M82" s="5"/>
      <c r="N82" s="5"/>
      <c r="O82" s="5"/>
    </row>
    <row r="83" spans="1:15" ht="18.5" x14ac:dyDescent="0.45">
      <c r="A83" s="37"/>
      <c r="B83" s="38"/>
      <c r="C83" s="37"/>
      <c r="D83" s="37"/>
      <c r="E83" s="37"/>
      <c r="F83" s="37"/>
      <c r="G83" s="37"/>
      <c r="H83" s="39"/>
      <c r="I83" s="37"/>
      <c r="J83" s="40" t="s">
        <v>61</v>
      </c>
      <c r="K83" s="41">
        <f>SUM(K17:K82)</f>
        <v>0</v>
      </c>
      <c r="L83" s="41">
        <f>SUM(L17:L82)</f>
        <v>0</v>
      </c>
      <c r="M83" s="37"/>
      <c r="N83" s="37"/>
      <c r="O83" s="37"/>
    </row>
    <row r="84" spans="1:15" x14ac:dyDescent="0.35">
      <c r="A84" s="37" t="s">
        <v>65</v>
      </c>
      <c r="B84" s="38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8" x14ac:dyDescent="0.35">
      <c r="A85" s="50" t="s">
        <v>66</v>
      </c>
      <c r="B85" s="77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9"/>
    </row>
    <row r="86" spans="1:15" ht="18" x14ac:dyDescent="0.35">
      <c r="A86" s="50" t="s">
        <v>74</v>
      </c>
      <c r="B86" s="77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9"/>
    </row>
    <row r="87" spans="1:15" ht="18" x14ac:dyDescent="0.35">
      <c r="A87" s="50" t="s">
        <v>67</v>
      </c>
      <c r="B87" s="77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9"/>
    </row>
    <row r="88" spans="1:15" ht="16.75" customHeight="1" x14ac:dyDescent="0.35">
      <c r="A88" s="51" t="s">
        <v>68</v>
      </c>
      <c r="B88" s="86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8"/>
    </row>
    <row r="89" spans="1:15" ht="18" x14ac:dyDescent="0.35">
      <c r="A89" s="50" t="s">
        <v>69</v>
      </c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/>
    </row>
    <row r="90" spans="1:15" ht="18" x14ac:dyDescent="0.35">
      <c r="A90" s="50" t="s">
        <v>70</v>
      </c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9"/>
    </row>
    <row r="91" spans="1:15" ht="18" x14ac:dyDescent="0.35">
      <c r="A91" s="50" t="s">
        <v>71</v>
      </c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9"/>
    </row>
    <row r="92" spans="1:15" ht="16.75" customHeight="1" x14ac:dyDescent="0.35">
      <c r="A92" s="52" t="s">
        <v>72</v>
      </c>
      <c r="B92" s="89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1"/>
    </row>
    <row r="93" spans="1:15" ht="34.25" customHeight="1" x14ac:dyDescent="0.35">
      <c r="A93" s="52" t="s">
        <v>73</v>
      </c>
      <c r="B93" s="89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1"/>
    </row>
    <row r="94" spans="1:15" ht="18" x14ac:dyDescent="0.35">
      <c r="A94" s="50" t="s">
        <v>32</v>
      </c>
      <c r="B94" s="77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9"/>
    </row>
    <row r="95" spans="1:15" ht="18" x14ac:dyDescent="0.35">
      <c r="A95" s="60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</row>
    <row r="96" spans="1:15" ht="18" x14ac:dyDescent="0.35">
      <c r="A96" s="60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</row>
    <row r="97" spans="1:15" ht="18" x14ac:dyDescent="0.35">
      <c r="A97" s="60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</row>
    <row r="98" spans="1:15" ht="18" x14ac:dyDescent="0.35">
      <c r="A98" s="60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</row>
    <row r="100" spans="1:15" x14ac:dyDescent="0.35">
      <c r="A100" s="92" t="s">
        <v>87</v>
      </c>
      <c r="B100" s="92"/>
      <c r="D100" s="92" t="s">
        <v>88</v>
      </c>
      <c r="E100" s="92"/>
    </row>
    <row r="101" spans="1:15" x14ac:dyDescent="0.35">
      <c r="A101" s="59" t="s">
        <v>89</v>
      </c>
      <c r="B101" s="57"/>
      <c r="D101" s="57" t="s">
        <v>90</v>
      </c>
    </row>
  </sheetData>
  <mergeCells count="22">
    <mergeCell ref="B10:O10"/>
    <mergeCell ref="B11:O11"/>
    <mergeCell ref="B12:O12"/>
    <mergeCell ref="A3:O3"/>
    <mergeCell ref="A2:O2"/>
    <mergeCell ref="B6:O6"/>
    <mergeCell ref="B5:O5"/>
    <mergeCell ref="B7:O7"/>
    <mergeCell ref="B8:O8"/>
    <mergeCell ref="B9:O9"/>
    <mergeCell ref="B85:O85"/>
    <mergeCell ref="B86:O86"/>
    <mergeCell ref="B87:O87"/>
    <mergeCell ref="B88:O88"/>
    <mergeCell ref="B89:O89"/>
    <mergeCell ref="A100:B100"/>
    <mergeCell ref="D100:E100"/>
    <mergeCell ref="B90:O90"/>
    <mergeCell ref="B91:O91"/>
    <mergeCell ref="B92:O92"/>
    <mergeCell ref="B93:O93"/>
    <mergeCell ref="B94:O9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PHH</vt:lpstr>
      <vt:lpstr>GK PHH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Malwina Bukalska</dc:creator>
  <dc:description/>
  <cp:lastModifiedBy>Marcin Prokopiuk</cp:lastModifiedBy>
  <cp:revision>1</cp:revision>
  <dcterms:created xsi:type="dcterms:W3CDTF">2015-06-05T18:17:20Z</dcterms:created>
  <dcterms:modified xsi:type="dcterms:W3CDTF">2022-09-08T13:31:00Z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