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1.1 PRZETARGI 2024\4. OSiR- ENERGIA\poprawione\"/>
    </mc:Choice>
  </mc:AlternateContent>
  <xr:revisionPtr revIDLastSave="0" documentId="13_ncr:1_{8BA37DA9-B5AC-436F-ADFB-9CDF37225E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SIR" sheetId="2" r:id="rId1"/>
  </sheets>
  <calcPr calcId="191029"/>
</workbook>
</file>

<file path=xl/calcChain.xml><?xml version="1.0" encoding="utf-8"?>
<calcChain xmlns="http://schemas.openxmlformats.org/spreadsheetml/2006/main">
  <c r="N6" i="2" l="1"/>
  <c r="N7" i="2"/>
  <c r="N16" i="2" s="1"/>
  <c r="N8" i="2"/>
  <c r="N9" i="2"/>
  <c r="N19" i="2" s="1"/>
  <c r="N10" i="2"/>
  <c r="N11" i="2"/>
  <c r="N12" i="2"/>
  <c r="N13" i="2"/>
  <c r="N14" i="2"/>
  <c r="N15" i="2"/>
  <c r="N5" i="2"/>
  <c r="M6" i="2"/>
  <c r="M9" i="2"/>
  <c r="M14" i="2"/>
  <c r="M15" i="2"/>
  <c r="M5" i="2"/>
  <c r="M20" i="2" s="1"/>
  <c r="N20" i="2"/>
  <c r="M19" i="2" l="1"/>
  <c r="N18" i="2"/>
  <c r="N17" i="2"/>
  <c r="L18" i="2"/>
  <c r="L17" i="2"/>
  <c r="L16" i="2"/>
  <c r="K8" i="2"/>
  <c r="M8" i="2" s="1"/>
  <c r="K7" i="2"/>
  <c r="M7" i="2" s="1"/>
  <c r="M17" i="2" s="1"/>
  <c r="K13" i="2"/>
  <c r="M13" i="2" s="1"/>
  <c r="K12" i="2"/>
  <c r="M12" i="2" s="1"/>
  <c r="K11" i="2"/>
  <c r="M11" i="2" s="1"/>
  <c r="K10" i="2"/>
  <c r="M10" i="2" s="1"/>
  <c r="K16" i="2" l="1"/>
  <c r="K18" i="2"/>
  <c r="M16" i="2"/>
  <c r="N21" i="2"/>
  <c r="K17" i="2"/>
  <c r="M18" i="2"/>
  <c r="M21" i="2" s="1"/>
  <c r="M22" i="2" s="1"/>
  <c r="L20" i="2"/>
  <c r="K20" i="2"/>
  <c r="K19" i="2" l="1"/>
  <c r="L19" i="2"/>
  <c r="L21" i="2" s="1"/>
  <c r="K21" i="2" l="1"/>
  <c r="K22" i="2" s="1"/>
</calcChain>
</file>

<file path=xl/sharedStrings.xml><?xml version="1.0" encoding="utf-8"?>
<sst xmlns="http://schemas.openxmlformats.org/spreadsheetml/2006/main" count="91" uniqueCount="53">
  <si>
    <t>Lp.</t>
  </si>
  <si>
    <t>Numer licznika</t>
  </si>
  <si>
    <t>NIP</t>
  </si>
  <si>
    <t>REGON</t>
  </si>
  <si>
    <t>C11</t>
  </si>
  <si>
    <t>C21</t>
  </si>
  <si>
    <t>C12a</t>
  </si>
  <si>
    <t>Zużycie Taryfa C21</t>
  </si>
  <si>
    <t>Zużycie Taryfa C11</t>
  </si>
  <si>
    <t>RAZEM</t>
  </si>
  <si>
    <t>OSiR Stargard Sp. z o.o./ WO- Pływalnia ul. Szczecińska 35, 73-110 Stargard</t>
  </si>
  <si>
    <t>OSiR Stargard Sp. z o.o./ Stadion, ul. Sportowa 1, 73-110 Stargard</t>
  </si>
  <si>
    <t>OSiR Stargard Sp. o.o./ Stadion ul. Sportowa, 73-110 Stargard</t>
  </si>
  <si>
    <t>OSiR Stargard Sp. z o.o./ Stadion ul. Ceglana 1, 73-110 Stargard</t>
  </si>
  <si>
    <t>OSiR Stargard Sp. o.o. / Trybuna Sportowa ul. Bułgarska nr działki 118, 73-110 Stargard</t>
  </si>
  <si>
    <t>OSiR Stargard Sp. z o.o./ WO-40740, Euroboisko, ul. Bułgarska nr działki 118, 73-110 Stargard</t>
  </si>
  <si>
    <t>OSiR Stargard Sp. z o.o./ WO-40760, Hotel i Hala Sportowa, ul. Pierwszej Brygady 1, 73-110 Stargard</t>
  </si>
  <si>
    <t>OSiR Stargard Sp. o.o. /WO-40750, Hala Sportowa, ul. Pierwszej Brygady 1, 73-110 Stargard</t>
  </si>
  <si>
    <t>OSiR Stargard Sp. o.o./Plac Budowy, ul. Ceglana, 73-110 Stargard</t>
  </si>
  <si>
    <t>B22</t>
  </si>
  <si>
    <t>590310600030132957</t>
  </si>
  <si>
    <t>590310600000022608</t>
  </si>
  <si>
    <t xml:space="preserve"> 590310600000022592</t>
  </si>
  <si>
    <t>590310600000022585</t>
  </si>
  <si>
    <t>590310600002258623</t>
  </si>
  <si>
    <t xml:space="preserve"> 590310600000190321</t>
  </si>
  <si>
    <t xml:space="preserve"> 590310600000190291</t>
  </si>
  <si>
    <t xml:space="preserve"> 590310600000190307</t>
  </si>
  <si>
    <t>590310600030018541</t>
  </si>
  <si>
    <t>PPE</t>
  </si>
  <si>
    <t>Zużycie Taryfa C12a szczyt / pozaszczyt</t>
  </si>
  <si>
    <t>Zużycie Taryfa B22 szczyt / pozaszczyt</t>
  </si>
  <si>
    <t>Uwaga:</t>
  </si>
  <si>
    <t>Zamawiający, nazwa obiektu</t>
  </si>
  <si>
    <t>Rodzaj umowy - obecny sprzedawca</t>
  </si>
  <si>
    <t>Termin ważności umowy sprzedaży</t>
  </si>
  <si>
    <t>Grupa taryfowa</t>
  </si>
  <si>
    <t>Moc umowna</t>
  </si>
  <si>
    <t>320765396</t>
  </si>
  <si>
    <t>Szacunkowe zużycie energii 12 m-cy szczytowa/całodobowa [MWh]</t>
  </si>
  <si>
    <t xml:space="preserve">Szacunkowe zużycie energii 12 m-cy pozaszczytowa [MWh] </t>
  </si>
  <si>
    <t>ONE S.A.</t>
  </si>
  <si>
    <t>do 31.12.2024</t>
  </si>
  <si>
    <t>590310600031906588</t>
  </si>
  <si>
    <t>Na dzień ogłoszenia postępowania brak jest zawartej umowy dystrybucji energii dla obiektu Lodowiska (poz. 10) planowanego do uruchomienie w m-cu 11/2024. Wskazany PPE objęty jest jednak obowiązującą umową sprzedaży z obecnym sprzedawcą energii.</t>
  </si>
  <si>
    <t>590310600031684844</t>
  </si>
  <si>
    <t>OSiR Stargard Sp. o.o./monitoring wizyjny, ul. Sportowa 32, 73-110 Stargard</t>
  </si>
  <si>
    <t>OSiR Stargard Sp. o.o./ WO-40339, LODOWISKO, ul. Sportowa dz. 408, 73-110 Stargard</t>
  </si>
  <si>
    <t>Szacunkowe zużycie energii 24 m-cy szczytowa/całodobowa [MWh]</t>
  </si>
  <si>
    <t xml:space="preserve">Szacunkowe zużycie energii 24 m-cy pozaszczytowa [MWh] </t>
  </si>
  <si>
    <t>Szacunkowe zużycie 
w ciągu 24 miesięcy</t>
  </si>
  <si>
    <t>Załącznik nr 6 do SWZ
na zakup energii elektrycznej dla 
Ośrodka Sportu i Rekreacji OSiR Stargard Sp. z o.o.</t>
  </si>
  <si>
    <t>WYKAZ PUNKTÓW POBORU ENERGII ELEKTRYCZNEJ - OSiR Stargard Sp. z o.o. - na okres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</si>
</sst>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0\ &quot;zł&quot;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1" fillId="0" borderId="2" xfId="0" applyFont="1" applyBorder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49" fontId="2" fillId="0" borderId="3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166" fontId="5" fillId="0" borderId="0" xfId="1" applyNumberFormat="1" applyFont="1"/>
    <xf numFmtId="0" fontId="5" fillId="0" borderId="0" xfId="1" applyFon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vertical="top" wrapText="1"/>
    </xf>
    <xf numFmtId="2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5" fontId="1" fillId="0" borderId="0" xfId="0" applyNumberFormat="1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0" borderId="3" xfId="0" applyFont="1" applyBorder="1"/>
    <xf numFmtId="0" fontId="7" fillId="0" borderId="3" xfId="0" applyFont="1" applyBorder="1" applyAlignment="1">
      <alignment wrapText="1"/>
    </xf>
    <xf numFmtId="49" fontId="1" fillId="0" borderId="0" xfId="0" applyNumberFormat="1" applyFont="1"/>
    <xf numFmtId="0" fontId="1" fillId="0" borderId="0" xfId="0" applyFont="1" applyAlignment="1">
      <alignment horizontal="center" vertical="top"/>
    </xf>
    <xf numFmtId="0" fontId="1" fillId="0" borderId="0" xfId="0" applyFont="1"/>
    <xf numFmtId="0" fontId="1" fillId="0" borderId="0" xfId="1" applyFont="1"/>
    <xf numFmtId="165" fontId="1" fillId="0" borderId="0" xfId="1" applyNumberFormat="1" applyFont="1"/>
    <xf numFmtId="166" fontId="1" fillId="0" borderId="0" xfId="1" applyNumberFormat="1" applyFont="1"/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tabSelected="1" zoomScaleNormal="100" workbookViewId="0">
      <selection activeCell="P9" sqref="A1:XFD1048576"/>
    </sheetView>
  </sheetViews>
  <sheetFormatPr defaultRowHeight="13.2" x14ac:dyDescent="0.25"/>
  <cols>
    <col min="1" max="1" width="4.44140625" style="1" customWidth="1"/>
    <col min="2" max="2" width="32.109375" style="1" customWidth="1"/>
    <col min="3" max="3" width="10.6640625" style="1" customWidth="1"/>
    <col min="4" max="4" width="11.88671875" style="1" customWidth="1"/>
    <col min="5" max="5" width="8.44140625" style="1" customWidth="1"/>
    <col min="6" max="6" width="12.6640625" style="1" customWidth="1"/>
    <col min="7" max="8" width="11.5546875" style="1" customWidth="1"/>
    <col min="9" max="9" width="9.88671875" style="66" customWidth="1"/>
    <col min="10" max="10" width="34.33203125" style="1" customWidth="1"/>
    <col min="11" max="11" width="11.5546875" style="1" hidden="1" customWidth="1"/>
    <col min="12" max="12" width="12.109375" style="1" hidden="1" customWidth="1"/>
    <col min="13" max="13" width="11.109375" style="1" customWidth="1"/>
    <col min="14" max="14" width="11.6640625" style="1" customWidth="1"/>
    <col min="15" max="15" width="9.109375" style="61"/>
    <col min="16" max="16384" width="8.88671875" style="1"/>
  </cols>
  <sheetData>
    <row r="1" spans="1:16" ht="64.2" customHeight="1" x14ac:dyDescent="0.25">
      <c r="A1" s="53" t="s">
        <v>51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6" x14ac:dyDescent="0.25">
      <c r="A2" s="57" t="s">
        <v>52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"/>
    </row>
    <row r="3" spans="1:16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6" s="25" customFormat="1" ht="54.6" customHeight="1" x14ac:dyDescent="0.25">
      <c r="A4" s="11" t="s">
        <v>0</v>
      </c>
      <c r="B4" s="11" t="s">
        <v>33</v>
      </c>
      <c r="C4" s="40" t="s">
        <v>34</v>
      </c>
      <c r="D4" s="11" t="s">
        <v>35</v>
      </c>
      <c r="E4" s="40" t="s">
        <v>36</v>
      </c>
      <c r="F4" s="40" t="s">
        <v>37</v>
      </c>
      <c r="G4" s="11" t="s">
        <v>1</v>
      </c>
      <c r="H4" s="11" t="s">
        <v>2</v>
      </c>
      <c r="I4" s="6" t="s">
        <v>3</v>
      </c>
      <c r="J4" s="24" t="s">
        <v>29</v>
      </c>
      <c r="K4" s="23" t="s">
        <v>39</v>
      </c>
      <c r="L4" s="23" t="s">
        <v>40</v>
      </c>
      <c r="M4" s="23" t="s">
        <v>48</v>
      </c>
      <c r="N4" s="23" t="s">
        <v>49</v>
      </c>
      <c r="O4" s="46"/>
      <c r="P4" s="20"/>
    </row>
    <row r="5" spans="1:16" s="25" customFormat="1" ht="22.8" x14ac:dyDescent="0.25">
      <c r="A5" s="4">
        <v>1</v>
      </c>
      <c r="B5" s="4" t="s">
        <v>10</v>
      </c>
      <c r="C5" s="12" t="s">
        <v>41</v>
      </c>
      <c r="D5" s="4" t="s">
        <v>42</v>
      </c>
      <c r="E5" s="15" t="s">
        <v>19</v>
      </c>
      <c r="F5" s="15">
        <v>299</v>
      </c>
      <c r="G5" s="15">
        <v>10169572</v>
      </c>
      <c r="H5" s="15">
        <v>8542367178</v>
      </c>
      <c r="I5" s="12" t="s">
        <v>38</v>
      </c>
      <c r="J5" s="16" t="s">
        <v>20</v>
      </c>
      <c r="K5" s="35">
        <v>516.74199999999996</v>
      </c>
      <c r="L5" s="35">
        <v>1033.4849999999999</v>
      </c>
      <c r="M5" s="35">
        <f>K5*2</f>
        <v>1033.4839999999999</v>
      </c>
      <c r="N5" s="35">
        <f>L5*2</f>
        <v>2066.9699999999998</v>
      </c>
      <c r="O5" s="47"/>
      <c r="P5" s="18"/>
    </row>
    <row r="6" spans="1:16" s="25" customFormat="1" ht="22.8" x14ac:dyDescent="0.25">
      <c r="A6" s="4">
        <v>2</v>
      </c>
      <c r="B6" s="4" t="s">
        <v>11</v>
      </c>
      <c r="C6" s="12" t="s">
        <v>41</v>
      </c>
      <c r="D6" s="4" t="s">
        <v>42</v>
      </c>
      <c r="E6" s="15" t="s">
        <v>6</v>
      </c>
      <c r="F6" s="15">
        <v>27</v>
      </c>
      <c r="G6" s="15">
        <v>56195333</v>
      </c>
      <c r="H6" s="15">
        <v>8542367178</v>
      </c>
      <c r="I6" s="12" t="s">
        <v>38</v>
      </c>
      <c r="J6" s="12" t="s">
        <v>21</v>
      </c>
      <c r="K6" s="35">
        <v>1.2330000000000001</v>
      </c>
      <c r="L6" s="35">
        <v>4.9320000000000004</v>
      </c>
      <c r="M6" s="35">
        <f t="shared" ref="M6:M15" si="0">K6*2</f>
        <v>2.4660000000000002</v>
      </c>
      <c r="N6" s="35">
        <f t="shared" ref="N6:N15" si="1">L6*2</f>
        <v>9.8640000000000008</v>
      </c>
      <c r="O6" s="47"/>
      <c r="P6" s="18"/>
    </row>
    <row r="7" spans="1:16" s="25" customFormat="1" ht="22.8" x14ac:dyDescent="0.25">
      <c r="A7" s="4">
        <v>3</v>
      </c>
      <c r="B7" s="4" t="s">
        <v>12</v>
      </c>
      <c r="C7" s="12" t="s">
        <v>41</v>
      </c>
      <c r="D7" s="4" t="s">
        <v>42</v>
      </c>
      <c r="E7" s="15" t="s">
        <v>4</v>
      </c>
      <c r="F7" s="15">
        <v>27</v>
      </c>
      <c r="G7" s="15">
        <v>56072635</v>
      </c>
      <c r="H7" s="15">
        <v>8542367178</v>
      </c>
      <c r="I7" s="12" t="s">
        <v>38</v>
      </c>
      <c r="J7" s="12" t="s">
        <v>22</v>
      </c>
      <c r="K7" s="35">
        <f>3971/1000</f>
        <v>3.9710000000000001</v>
      </c>
      <c r="L7" s="35">
        <v>0</v>
      </c>
      <c r="M7" s="35">
        <f t="shared" si="0"/>
        <v>7.9420000000000002</v>
      </c>
      <c r="N7" s="35">
        <f t="shared" si="1"/>
        <v>0</v>
      </c>
      <c r="O7" s="47"/>
      <c r="P7" s="18"/>
    </row>
    <row r="8" spans="1:16" s="25" customFormat="1" ht="22.8" x14ac:dyDescent="0.25">
      <c r="A8" s="4">
        <v>4</v>
      </c>
      <c r="B8" s="4" t="s">
        <v>13</v>
      </c>
      <c r="C8" s="12" t="s">
        <v>41</v>
      </c>
      <c r="D8" s="4" t="s">
        <v>42</v>
      </c>
      <c r="E8" s="15" t="s">
        <v>4</v>
      </c>
      <c r="F8" s="15">
        <v>27</v>
      </c>
      <c r="G8" s="15">
        <v>56072712</v>
      </c>
      <c r="H8" s="15">
        <v>8542367178</v>
      </c>
      <c r="I8" s="12" t="s">
        <v>38</v>
      </c>
      <c r="J8" s="12" t="s">
        <v>23</v>
      </c>
      <c r="K8" s="35">
        <f>10313/1000</f>
        <v>10.313000000000001</v>
      </c>
      <c r="L8" s="35">
        <v>0</v>
      </c>
      <c r="M8" s="35">
        <f t="shared" si="0"/>
        <v>20.626000000000001</v>
      </c>
      <c r="N8" s="35">
        <f t="shared" si="1"/>
        <v>0</v>
      </c>
      <c r="O8" s="47"/>
      <c r="P8" s="18"/>
    </row>
    <row r="9" spans="1:16" s="25" customFormat="1" ht="34.200000000000003" x14ac:dyDescent="0.25">
      <c r="A9" s="4">
        <v>5</v>
      </c>
      <c r="B9" s="4" t="s">
        <v>14</v>
      </c>
      <c r="C9" s="12" t="s">
        <v>41</v>
      </c>
      <c r="D9" s="4" t="s">
        <v>42</v>
      </c>
      <c r="E9" s="15" t="s">
        <v>6</v>
      </c>
      <c r="F9" s="15">
        <v>12</v>
      </c>
      <c r="G9" s="15">
        <v>83050418</v>
      </c>
      <c r="H9" s="15">
        <v>8542367178</v>
      </c>
      <c r="I9" s="12" t="s">
        <v>38</v>
      </c>
      <c r="J9" s="12" t="s">
        <v>24</v>
      </c>
      <c r="K9" s="35">
        <v>0.26800000000000002</v>
      </c>
      <c r="L9" s="35">
        <v>1.07</v>
      </c>
      <c r="M9" s="35">
        <f t="shared" si="0"/>
        <v>0.53600000000000003</v>
      </c>
      <c r="N9" s="35">
        <f t="shared" si="1"/>
        <v>2.14</v>
      </c>
      <c r="O9" s="47"/>
      <c r="P9" s="18"/>
    </row>
    <row r="10" spans="1:16" s="25" customFormat="1" ht="34.200000000000003" x14ac:dyDescent="0.25">
      <c r="A10" s="4">
        <v>6</v>
      </c>
      <c r="B10" s="4" t="s">
        <v>15</v>
      </c>
      <c r="C10" s="12" t="s">
        <v>41</v>
      </c>
      <c r="D10" s="4" t="s">
        <v>42</v>
      </c>
      <c r="E10" s="15" t="s">
        <v>5</v>
      </c>
      <c r="F10" s="15">
        <v>50</v>
      </c>
      <c r="G10" s="15">
        <v>51163147</v>
      </c>
      <c r="H10" s="15">
        <v>8542367178</v>
      </c>
      <c r="I10" s="12" t="s">
        <v>38</v>
      </c>
      <c r="J10" s="12" t="s">
        <v>25</v>
      </c>
      <c r="K10" s="35">
        <f>22209/1000</f>
        <v>22.209</v>
      </c>
      <c r="L10" s="35">
        <v>0</v>
      </c>
      <c r="M10" s="35">
        <f t="shared" si="0"/>
        <v>44.417999999999999</v>
      </c>
      <c r="N10" s="35">
        <f t="shared" si="1"/>
        <v>0</v>
      </c>
      <c r="O10" s="47"/>
      <c r="P10" s="18"/>
    </row>
    <row r="11" spans="1:16" s="25" customFormat="1" ht="34.200000000000003" x14ac:dyDescent="0.25">
      <c r="A11" s="4">
        <v>7</v>
      </c>
      <c r="B11" s="4" t="s">
        <v>16</v>
      </c>
      <c r="C11" s="12" t="s">
        <v>41</v>
      </c>
      <c r="D11" s="4" t="s">
        <v>42</v>
      </c>
      <c r="E11" s="15" t="s">
        <v>5</v>
      </c>
      <c r="F11" s="15">
        <v>45</v>
      </c>
      <c r="G11" s="15">
        <v>96860777</v>
      </c>
      <c r="H11" s="15">
        <v>8542367178</v>
      </c>
      <c r="I11" s="12" t="s">
        <v>38</v>
      </c>
      <c r="J11" s="12" t="s">
        <v>26</v>
      </c>
      <c r="K11" s="35">
        <f>85084/1000</f>
        <v>85.084000000000003</v>
      </c>
      <c r="L11" s="35">
        <v>0</v>
      </c>
      <c r="M11" s="35">
        <f t="shared" si="0"/>
        <v>170.16800000000001</v>
      </c>
      <c r="N11" s="35">
        <f t="shared" si="1"/>
        <v>0</v>
      </c>
      <c r="O11" s="47"/>
      <c r="P11" s="18"/>
    </row>
    <row r="12" spans="1:16" s="25" customFormat="1" ht="34.200000000000003" x14ac:dyDescent="0.25">
      <c r="A12" s="4">
        <v>8</v>
      </c>
      <c r="B12" s="4" t="s">
        <v>17</v>
      </c>
      <c r="C12" s="12" t="s">
        <v>41</v>
      </c>
      <c r="D12" s="4" t="s">
        <v>42</v>
      </c>
      <c r="E12" s="15" t="s">
        <v>5</v>
      </c>
      <c r="F12" s="15">
        <v>30</v>
      </c>
      <c r="G12" s="15">
        <v>96588402</v>
      </c>
      <c r="H12" s="15">
        <v>8542367178</v>
      </c>
      <c r="I12" s="12" t="s">
        <v>38</v>
      </c>
      <c r="J12" s="12" t="s">
        <v>27</v>
      </c>
      <c r="K12" s="35">
        <f>6173/1000</f>
        <v>6.173</v>
      </c>
      <c r="L12" s="35">
        <v>0</v>
      </c>
      <c r="M12" s="35">
        <f t="shared" si="0"/>
        <v>12.346</v>
      </c>
      <c r="N12" s="35">
        <f t="shared" si="1"/>
        <v>0</v>
      </c>
      <c r="O12" s="47"/>
      <c r="P12" s="18"/>
    </row>
    <row r="13" spans="1:16" s="25" customFormat="1" ht="22.8" x14ac:dyDescent="0.25">
      <c r="A13" s="4">
        <v>9</v>
      </c>
      <c r="B13" s="4" t="s">
        <v>18</v>
      </c>
      <c r="C13" s="12" t="s">
        <v>41</v>
      </c>
      <c r="D13" s="4" t="s">
        <v>42</v>
      </c>
      <c r="E13" s="15" t="s">
        <v>4</v>
      </c>
      <c r="F13" s="15">
        <v>12</v>
      </c>
      <c r="G13" s="15">
        <v>13041634</v>
      </c>
      <c r="H13" s="15">
        <v>8542367178</v>
      </c>
      <c r="I13" s="12" t="s">
        <v>38</v>
      </c>
      <c r="J13" s="12" t="s">
        <v>28</v>
      </c>
      <c r="K13" s="35">
        <f>1298/1000</f>
        <v>1.298</v>
      </c>
      <c r="L13" s="35">
        <v>0</v>
      </c>
      <c r="M13" s="35">
        <f t="shared" si="0"/>
        <v>2.5960000000000001</v>
      </c>
      <c r="N13" s="35">
        <f t="shared" si="1"/>
        <v>0</v>
      </c>
      <c r="O13" s="47"/>
      <c r="P13" s="18"/>
    </row>
    <row r="14" spans="1:16" s="62" customFormat="1" ht="34.200000000000003" x14ac:dyDescent="0.25">
      <c r="A14" s="45">
        <v>10</v>
      </c>
      <c r="B14" s="4" t="s">
        <v>47</v>
      </c>
      <c r="C14" s="12" t="s">
        <v>41</v>
      </c>
      <c r="D14" s="4" t="s">
        <v>42</v>
      </c>
      <c r="E14" s="45" t="s">
        <v>5</v>
      </c>
      <c r="F14" s="45">
        <v>150</v>
      </c>
      <c r="G14" s="45"/>
      <c r="H14" s="15">
        <v>8542367178</v>
      </c>
      <c r="I14" s="12" t="s">
        <v>38</v>
      </c>
      <c r="J14" s="51" t="s">
        <v>45</v>
      </c>
      <c r="K14" s="52">
        <v>100</v>
      </c>
      <c r="L14" s="35">
        <v>0</v>
      </c>
      <c r="M14" s="35">
        <f t="shared" si="0"/>
        <v>200</v>
      </c>
      <c r="N14" s="35">
        <f t="shared" si="1"/>
        <v>0</v>
      </c>
      <c r="O14" s="47"/>
      <c r="P14" s="10"/>
    </row>
    <row r="15" spans="1:16" s="62" customFormat="1" ht="22.8" x14ac:dyDescent="0.25">
      <c r="A15" s="45">
        <v>11</v>
      </c>
      <c r="B15" s="4" t="s">
        <v>46</v>
      </c>
      <c r="C15" s="12" t="s">
        <v>41</v>
      </c>
      <c r="D15" s="4" t="s">
        <v>42</v>
      </c>
      <c r="E15" s="45" t="s">
        <v>4</v>
      </c>
      <c r="F15" s="45">
        <v>4</v>
      </c>
      <c r="G15" s="45">
        <v>81253614</v>
      </c>
      <c r="H15" s="15">
        <v>8542367178</v>
      </c>
      <c r="I15" s="12" t="s">
        <v>38</v>
      </c>
      <c r="J15" s="51" t="s">
        <v>43</v>
      </c>
      <c r="K15" s="52">
        <v>1</v>
      </c>
      <c r="L15" s="35">
        <v>0</v>
      </c>
      <c r="M15" s="35">
        <f t="shared" si="0"/>
        <v>2</v>
      </c>
      <c r="N15" s="35">
        <f t="shared" si="1"/>
        <v>0</v>
      </c>
      <c r="O15" s="47"/>
      <c r="P15" s="10"/>
    </row>
    <row r="16" spans="1:16" x14ac:dyDescent="0.25">
      <c r="A16" s="2"/>
      <c r="B16" s="7"/>
      <c r="C16" s="8"/>
      <c r="D16" s="63"/>
      <c r="E16" s="2"/>
      <c r="F16" s="2"/>
      <c r="G16" s="2"/>
      <c r="H16" s="2"/>
      <c r="I16" s="9"/>
      <c r="J16" s="3" t="s">
        <v>9</v>
      </c>
      <c r="K16" s="36">
        <f>SUM(K5:K15)</f>
        <v>748.29099999999994</v>
      </c>
      <c r="L16" s="36">
        <f>SUM(L5:L15)</f>
        <v>1039.4869999999999</v>
      </c>
      <c r="M16" s="36">
        <f>SUM(M5:M15)</f>
        <v>1496.5819999999999</v>
      </c>
      <c r="N16" s="36">
        <f>SUM(N5:N15)</f>
        <v>2078.9739999999997</v>
      </c>
      <c r="O16" s="48"/>
      <c r="P16" s="19"/>
    </row>
    <row r="17" spans="1:16" x14ac:dyDescent="0.25">
      <c r="A17" s="26"/>
      <c r="B17" s="27" t="s">
        <v>8</v>
      </c>
      <c r="C17" s="12"/>
      <c r="D17" s="31"/>
      <c r="E17" s="28"/>
      <c r="F17" s="28"/>
      <c r="G17" s="26"/>
      <c r="H17" s="26"/>
      <c r="I17" s="29"/>
      <c r="J17" s="30"/>
      <c r="K17" s="37">
        <f>SUM(K7,K8,K13,K15)</f>
        <v>16.582000000000001</v>
      </c>
      <c r="L17" s="37">
        <f>SUM(L7,L8,L13,L15)</f>
        <v>0</v>
      </c>
      <c r="M17" s="37">
        <f>SUM(M7,M8,M13,M15)</f>
        <v>33.164000000000001</v>
      </c>
      <c r="N17" s="37">
        <f>SUM(N7,N8,N13,N15)</f>
        <v>0</v>
      </c>
      <c r="O17" s="47"/>
      <c r="P17" s="18"/>
    </row>
    <row r="18" spans="1:16" x14ac:dyDescent="0.25">
      <c r="A18" s="26"/>
      <c r="B18" s="27" t="s">
        <v>7</v>
      </c>
      <c r="C18" s="16"/>
      <c r="D18" s="31"/>
      <c r="E18" s="28"/>
      <c r="F18" s="28"/>
      <c r="G18" s="26"/>
      <c r="H18" s="26"/>
      <c r="I18" s="29"/>
      <c r="J18" s="30"/>
      <c r="K18" s="38">
        <f>SUM(K10,K11,K12,K14)</f>
        <v>213.46600000000001</v>
      </c>
      <c r="L18" s="38">
        <f>SUM(L10,L11,L12,L14)</f>
        <v>0</v>
      </c>
      <c r="M18" s="38">
        <f>SUM(M10,M11,M12,M14)</f>
        <v>426.93200000000002</v>
      </c>
      <c r="N18" s="38">
        <f>SUM(N10,N11,N12,N14)</f>
        <v>0</v>
      </c>
      <c r="O18" s="49"/>
      <c r="P18" s="21"/>
    </row>
    <row r="19" spans="1:16" x14ac:dyDescent="0.25">
      <c r="A19" s="31"/>
      <c r="B19" s="32" t="s">
        <v>30</v>
      </c>
      <c r="C19" s="16"/>
      <c r="D19" s="31"/>
      <c r="E19" s="28"/>
      <c r="F19" s="28"/>
      <c r="G19" s="26"/>
      <c r="H19" s="26"/>
      <c r="I19" s="33"/>
      <c r="J19" s="64"/>
      <c r="K19" s="39">
        <f>SUM(K6,K9)</f>
        <v>1.5010000000000001</v>
      </c>
      <c r="L19" s="39">
        <f>SUM(L6,L9)</f>
        <v>6.0020000000000007</v>
      </c>
      <c r="M19" s="39">
        <f>SUM(M6,M9)</f>
        <v>3.0020000000000002</v>
      </c>
      <c r="N19" s="39">
        <f>SUM(N6,N9)</f>
        <v>12.004000000000001</v>
      </c>
      <c r="O19" s="49"/>
      <c r="P19" s="17"/>
    </row>
    <row r="20" spans="1:16" x14ac:dyDescent="0.25">
      <c r="A20" s="26"/>
      <c r="B20" s="32" t="s">
        <v>31</v>
      </c>
      <c r="C20" s="16"/>
      <c r="D20" s="31"/>
      <c r="E20" s="28"/>
      <c r="F20" s="28"/>
      <c r="G20" s="26"/>
      <c r="H20" s="26"/>
      <c r="I20" s="33"/>
      <c r="J20" s="64"/>
      <c r="K20" s="39">
        <f>SUM(K5)</f>
        <v>516.74199999999996</v>
      </c>
      <c r="L20" s="39">
        <f>SUM(L5)</f>
        <v>1033.4849999999999</v>
      </c>
      <c r="M20" s="39">
        <f>SUM(M5)</f>
        <v>1033.4839999999999</v>
      </c>
      <c r="N20" s="39">
        <f>SUM(N5)</f>
        <v>2066.9699999999998</v>
      </c>
      <c r="O20" s="49"/>
      <c r="P20" s="17"/>
    </row>
    <row r="21" spans="1:16" ht="24" x14ac:dyDescent="0.25">
      <c r="A21" s="26"/>
      <c r="B21" s="65" t="s">
        <v>50</v>
      </c>
      <c r="C21" s="16"/>
      <c r="D21" s="31"/>
      <c r="E21" s="28"/>
      <c r="F21" s="28"/>
      <c r="G21" s="26"/>
      <c r="H21" s="26"/>
      <c r="I21" s="33"/>
      <c r="J21" s="64"/>
      <c r="K21" s="34">
        <f>SUM(K17:K20)</f>
        <v>748.29099999999994</v>
      </c>
      <c r="L21" s="34">
        <f>SUM(L17:L20)</f>
        <v>1039.4869999999999</v>
      </c>
      <c r="M21" s="34">
        <f>SUM(M17:M20)</f>
        <v>1496.5819999999999</v>
      </c>
      <c r="N21" s="34">
        <f>SUM(N17:N20)</f>
        <v>2078.9739999999997</v>
      </c>
      <c r="O21" s="50"/>
      <c r="P21" s="22"/>
    </row>
    <row r="22" spans="1:16" ht="15.6" x14ac:dyDescent="0.25">
      <c r="A22" s="13"/>
      <c r="I22" s="1"/>
      <c r="J22" s="14" t="s">
        <v>9</v>
      </c>
      <c r="K22" s="59">
        <f>SUM(K21:L21)</f>
        <v>1787.7779999999998</v>
      </c>
      <c r="L22" s="60"/>
      <c r="M22" s="59">
        <f>SUM(M21:N21)</f>
        <v>3575.5559999999996</v>
      </c>
      <c r="N22" s="60"/>
      <c r="O22" s="56"/>
      <c r="P22" s="56"/>
    </row>
    <row r="23" spans="1:16" x14ac:dyDescent="0.25">
      <c r="A23" s="1" t="s">
        <v>32</v>
      </c>
    </row>
    <row r="24" spans="1:16" x14ac:dyDescent="0.25">
      <c r="A24" s="67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6" ht="26.25" customHeight="1" x14ac:dyDescent="0.25">
      <c r="A25" s="55" t="s">
        <v>44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44"/>
    </row>
    <row r="26" spans="1:16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70"/>
      <c r="P26" s="69"/>
    </row>
    <row r="27" spans="1:16" x14ac:dyDescent="0.25">
      <c r="A27" s="69"/>
      <c r="B27" s="69"/>
      <c r="C27" s="69"/>
      <c r="D27" s="69"/>
      <c r="E27" s="69"/>
      <c r="F27" s="71"/>
      <c r="G27" s="69"/>
      <c r="H27" s="69"/>
      <c r="I27" s="69"/>
      <c r="J27" s="69"/>
      <c r="K27" s="69"/>
      <c r="L27" s="69"/>
      <c r="M27" s="69"/>
      <c r="N27" s="69"/>
      <c r="O27" s="70"/>
      <c r="P27" s="69"/>
    </row>
    <row r="28" spans="1:16" x14ac:dyDescent="0.25">
      <c r="A28" s="69"/>
      <c r="B28" s="69"/>
      <c r="C28" s="69"/>
      <c r="D28" s="69"/>
      <c r="E28" s="69"/>
      <c r="F28" s="71"/>
      <c r="G28" s="69"/>
      <c r="H28" s="69"/>
      <c r="I28" s="69"/>
      <c r="J28" s="69"/>
      <c r="K28" s="69"/>
      <c r="L28" s="69"/>
      <c r="M28" s="69"/>
      <c r="N28" s="69"/>
      <c r="O28" s="70"/>
      <c r="P28" s="69"/>
    </row>
    <row r="29" spans="1:16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70"/>
      <c r="P29" s="69"/>
    </row>
    <row r="30" spans="1:16" x14ac:dyDescent="0.25">
      <c r="A30" s="69"/>
      <c r="B30" s="69"/>
      <c r="C30" s="43"/>
      <c r="D30" s="43"/>
      <c r="E30" s="69"/>
      <c r="F30" s="42"/>
      <c r="G30" s="69"/>
      <c r="H30" s="69"/>
      <c r="I30" s="69"/>
      <c r="J30" s="69"/>
      <c r="K30" s="69"/>
      <c r="L30" s="69"/>
      <c r="M30" s="69"/>
      <c r="N30" s="69"/>
      <c r="O30" s="70"/>
      <c r="P30" s="69"/>
    </row>
  </sheetData>
  <mergeCells count="6">
    <mergeCell ref="A1:N1"/>
    <mergeCell ref="A25:L25"/>
    <mergeCell ref="O22:P22"/>
    <mergeCell ref="A2:K3"/>
    <mergeCell ref="K22:L22"/>
    <mergeCell ref="M22:N22"/>
  </mergeCells>
  <phoneticPr fontId="10" type="noConversion"/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OSIR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Angelika Gajewskia</cp:lastModifiedBy>
  <cp:lastPrinted>2024-09-17T12:30:25Z</cp:lastPrinted>
  <dcterms:created xsi:type="dcterms:W3CDTF">2010-08-11T14:06:59Z</dcterms:created>
  <dcterms:modified xsi:type="dcterms:W3CDTF">2024-09-26T18:45:31Z</dcterms:modified>
</cp:coreProperties>
</file>