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oanna.drozdzowska\przetargi\2024\przebudowa drogi nr 97 w leśnictwie Golejów\"/>
    </mc:Choice>
  </mc:AlternateContent>
  <xr:revisionPtr revIDLastSave="0" documentId="8_{989328E5-1D7B-4CC4-AEEC-553F858D852C}" xr6:coauthVersionLast="47" xr6:coauthVersionMax="47" xr10:uidLastSave="{00000000-0000-0000-0000-000000000000}"/>
  <bookViews>
    <workbookView xWindow="-120" yWindow="-120" windowWidth="29040" windowHeight="17640" xr2:uid="{FFCFA7F8-6D69-43AE-96E5-06ACE8EECB73}"/>
  </bookViews>
  <sheets>
    <sheet name="Przedmiar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4" i="1" l="1"/>
  <c r="E83" i="1"/>
  <c r="F76" i="1" s="1"/>
  <c r="E81" i="1"/>
  <c r="E80" i="1"/>
  <c r="E79" i="1"/>
  <c r="E73" i="1"/>
  <c r="E71" i="1"/>
  <c r="F68" i="1"/>
  <c r="F65" i="1"/>
  <c r="E63" i="1"/>
  <c r="F59" i="1"/>
  <c r="E58" i="1"/>
  <c r="F55" i="1"/>
  <c r="E54" i="1"/>
  <c r="F51" i="1"/>
  <c r="E50" i="1"/>
  <c r="F47" i="1"/>
  <c r="F41" i="1"/>
  <c r="F36" i="1"/>
  <c r="F34" i="1"/>
  <c r="F32" i="1"/>
  <c r="E31" i="1"/>
  <c r="E30" i="1"/>
  <c r="E29" i="1"/>
  <c r="E28" i="1"/>
  <c r="F27" i="1" s="1"/>
  <c r="E25" i="1"/>
  <c r="F22" i="1"/>
  <c r="E21" i="1"/>
  <c r="F18" i="1" s="1"/>
  <c r="E17" i="1"/>
  <c r="F14" i="1"/>
  <c r="E13" i="1"/>
  <c r="F6" i="1"/>
</calcChain>
</file>

<file path=xl/sharedStrings.xml><?xml version="1.0" encoding="utf-8"?>
<sst xmlns="http://schemas.openxmlformats.org/spreadsheetml/2006/main" count="188" uniqueCount="122">
  <si>
    <t>PRZEDMIAR ROBÓT</t>
  </si>
  <si>
    <t xml:space="preserve"> Przebudowa drogi leśnej nr 97 położonej na terenie leśnictwa Golejów o dł. 3,85km</t>
  </si>
  <si>
    <t>Lp</t>
  </si>
  <si>
    <t>Kod</t>
  </si>
  <si>
    <t>O pi s, lokalizacja i wyliczenia</t>
  </si>
  <si>
    <t>Jm .</t>
  </si>
  <si>
    <t>Ilości
składowe</t>
  </si>
  <si>
    <t>Razem</t>
  </si>
  <si>
    <t>45111200- 0
C PV</t>
  </si>
  <si>
    <r>
      <rPr>
        <b/>
        <sz val="8"/>
        <rFont val="Times New Roman"/>
        <family val="1"/>
        <charset val="1"/>
      </rPr>
      <t>Roboty w zakresie  przygotowania terenu pod       budowę</t>
    </r>
    <r>
      <rPr>
        <sz val="8"/>
        <rFont val="Times New Roman"/>
        <family val="1"/>
        <charset val="1"/>
      </rPr>
      <t xml:space="preserve">  </t>
    </r>
    <r>
      <rPr>
        <b/>
        <sz val="8"/>
        <rFont val="Times New Roman"/>
        <family val="1"/>
        <charset val="1"/>
      </rPr>
      <t>i roboty ziemne</t>
    </r>
  </si>
  <si>
    <t>KNNR 1</t>
  </si>
  <si>
    <t>Robot y pomiarowe przy liniowych robot ach ziemnych (drogi).</t>
  </si>
  <si>
    <t>km</t>
  </si>
  <si>
    <t>0111- 0100</t>
  </si>
  <si>
    <t>Trasa dróg w terenie równinnym</t>
  </si>
  <si>
    <t>D.01.01.01</t>
  </si>
  <si>
    <t>3850*0,001</t>
  </si>
  <si>
    <t>Karczowanie pni koparką podsiębierną w grunt ach o normalnej</t>
  </si>
  <si>
    <t>szt .</t>
  </si>
  <si>
    <t>0104- 0400</t>
  </si>
  <si>
    <t>wilgotności kategorii I-II. Średnice pni 36-80 cm</t>
  </si>
  <si>
    <t>D-01.02.01</t>
  </si>
  <si>
    <t>3850/10</t>
  </si>
  <si>
    <t>Wywożenie karpiny na odległość do 2 km</t>
  </si>
  <si>
    <t>m-p</t>
  </si>
  <si>
    <t>0107- 0200</t>
  </si>
  <si>
    <t>D.01.02.01</t>
  </si>
  <si>
    <t>385*0,5</t>
  </si>
  <si>
    <t>Usuniecie i spalenie pozostałości po karczunku. Drągowina,</t>
  </si>
  <si>
    <t>0110- 0100</t>
  </si>
  <si>
    <t>karcze, gałęzie i reszt ki z drzew bez względu na średnicę</t>
  </si>
  <si>
    <t>385*0,2</t>
  </si>
  <si>
    <t>Mechaniczne karczowanie zagajników gęstych powyżej 60%</t>
  </si>
  <si>
    <t>ha</t>
  </si>
  <si>
    <t>0102- 0100</t>
  </si>
  <si>
    <t>powierzchni</t>
  </si>
  <si>
    <t>3850*2*3/10000</t>
  </si>
  <si>
    <r>
      <rPr>
        <b/>
        <sz val="8"/>
        <rFont val="Times New Roman"/>
        <family val="1"/>
        <charset val="1"/>
      </rPr>
      <t>Roboty w z ak re si e  prz ygotowan i a te re n u pod bu dowę</t>
    </r>
    <r>
      <rPr>
        <sz val="8"/>
        <rFont val="Times New Roman"/>
        <family val="1"/>
        <charset val="1"/>
      </rPr>
      <t xml:space="preserve">  </t>
    </r>
    <r>
      <rPr>
        <b/>
        <sz val="8"/>
        <rFont val="Times New Roman"/>
        <family val="1"/>
        <charset val="1"/>
      </rPr>
      <t>i roboty z i e m n e</t>
    </r>
  </si>
  <si>
    <t>KNNR 1
0201- 0600
D-01.02.02</t>
  </si>
  <si>
    <t xml:space="preserve">Robot y ziemne wykonywane koparkami przedsiębiernymi o poj.łyżki 0,40 m3 z transportem urobku samochodami
Samowyładow .do 5 t na odl. do 1 km. Grunt kat .III-IV -
Odhumusowanie </t>
  </si>
  <si>
    <t>m3</t>
  </si>
  <si>
    <t>mijanki</t>
  </si>
  <si>
    <t>1225,5*0,3</t>
  </si>
  <si>
    <t>zjazdy i
skrzyżowania</t>
  </si>
  <si>
    <t>4733,75*0,3</t>
  </si>
  <si>
    <t>jezdnia</t>
  </si>
  <si>
    <t>14754,05*0,3*0,4</t>
  </si>
  <si>
    <t>place składowe</t>
  </si>
  <si>
    <t>5112*0,3</t>
  </si>
  <si>
    <t>KNNR 1
0311- 0100
D-02.03.01</t>
  </si>
  <si>
    <t>Formowanie nasypów z ziemi dostarczanej samochodami samowyładowczymi. Grunt  kategorii I-II - UW AGA: grunt  na wykonanie nasypów zapewnia Wykonawca robót.</t>
  </si>
  <si>
    <t>Nasyp</t>
  </si>
  <si>
    <t>KNNR 1
0201- 0701
D-02.01.01</t>
  </si>
  <si>
    <t>Roboty ziemne wykonywane koparkami przedsiębiernymi o poj. Łyżki 0,60 m3 z transportem urobku samochodami
samowyładowczymi 5-10 t  na odl.do 1 km. Grunt  kat .I-II</t>
  </si>
  <si>
    <t>Wykop</t>
  </si>
  <si>
    <t>Zagęszczanie nasypów zagęszczarkami. Grunt  sypki kat egorii I-II</t>
  </si>
  <si>
    <t>0408- 0300</t>
  </si>
  <si>
    <t>D-02.03.01</t>
  </si>
  <si>
    <t>45232452- 5
C PV</t>
  </si>
  <si>
    <t>Roboty odwadniające</t>
  </si>
  <si>
    <t>KNNR 1
0214- 0200
D-02.03.01</t>
  </si>
  <si>
    <t>Zasypanie wykopów fundament owych
podłużnych,punkt owych,obiekt owych,rowów spycharkami
55kW .Zagęszczanie spycharkami warstwy luźnej grub.30 cm. Grunt  kat .III-IV</t>
  </si>
  <si>
    <t>26*2</t>
  </si>
  <si>
    <t>KNR 2-31</t>
  </si>
  <si>
    <t>Rozebranie przepustów rurowych. Rury betonowe o średnicy 60-80cm</t>
  </si>
  <si>
    <t>m</t>
  </si>
  <si>
    <t>0816- 0300</t>
  </si>
  <si>
    <t>D-01.02.04</t>
  </si>
  <si>
    <t>KNNR 6</t>
  </si>
  <si>
    <t>Przepust y rurowe ławy fundament owe z kruszywa łamanego</t>
  </si>
  <si>
    <t>0605- 0100</t>
  </si>
  <si>
    <t>stabilizowanego mechanicznie o uziarnieniu 0-63 mm</t>
  </si>
  <si>
    <t>D-03.01.03a</t>
  </si>
  <si>
    <t>((33*9+5)+(5*8))*0,6*0,2</t>
  </si>
  <si>
    <t>KNR 2-33</t>
  </si>
  <si>
    <t>Części przelot owe prefabrykowanych przepust ów drogowych</t>
  </si>
  <si>
    <t>0601- 0100</t>
  </si>
  <si>
    <t>rurowych jednootworowych. Część przelot owa przepust u z rur o</t>
  </si>
  <si>
    <t>średnicy 50 cm - P EHD SN8</t>
  </si>
  <si>
    <t>33*9+5</t>
  </si>
  <si>
    <t>Części przelotowe prefabrykowanych przepust ów drogowych</t>
  </si>
  <si>
    <t>średnicy 60 cm - P EHD SN8</t>
  </si>
  <si>
    <t>5*8</t>
  </si>
  <si>
    <t>Umocnienie wlot ów i wylot ów przepust ów brukowcem o</t>
  </si>
  <si>
    <t>m2</t>
  </si>
  <si>
    <t>0509- 0200</t>
  </si>
  <si>
    <t>grubości 16-20 cm z kamienia narzut owego (polnego),</t>
  </si>
  <si>
    <t>D-06.01.01</t>
  </si>
  <si>
    <t>ułożonego na podsypce cement owo-piaskowej 1:4 gr. 10 cm,</t>
  </si>
  <si>
    <t>spoiny wypełnione zaprawą cement ową</t>
  </si>
  <si>
    <t>przepust y</t>
  </si>
  <si>
    <t>((33+5)*2+1)*3,5</t>
  </si>
  <si>
    <t>45233220- 7
C PV</t>
  </si>
  <si>
    <t>Roboty w zakresie  nawierzchni dróg</t>
  </si>
  <si>
    <t>Profilowanie i zagęszczanie podłoża pod warstwy konstrukcyjne</t>
  </si>
  <si>
    <t>0103- 0300</t>
  </si>
  <si>
    <t>nawierzchni,wykonywane mechanicznie,przy użyciu walca</t>
  </si>
  <si>
    <t>D-04.01.01</t>
  </si>
  <si>
    <t>wibracyjnego w gruntach kat egorii II-VI</t>
  </si>
  <si>
    <t>Dolna warstwa podbudowy z kruszywa łamanego stabilizowanego</t>
  </si>
  <si>
    <t>0113- 0200</t>
  </si>
  <si>
    <t>mechanicznie o uziarnieniu 0-63 mm,grubość warstwy po</t>
  </si>
  <si>
    <t>D-04.04.02</t>
  </si>
  <si>
    <t>zagęszczeniu 18 cm</t>
  </si>
  <si>
    <t>14754,05*1,05</t>
  </si>
  <si>
    <t>zjazdy i</t>
  </si>
  <si>
    <t>4733,75*1,05</t>
  </si>
  <si>
    <t>skrzyżowania</t>
  </si>
  <si>
    <t>Górna warstwa podbudowy z kruszywa łamanego  stabilizowanego</t>
  </si>
  <si>
    <t>0113- 0500</t>
  </si>
  <si>
    <t>mechanicznie o uziarnieniu 0-31,5 mm, grubość warstwy po</t>
  </si>
  <si>
    <t>zagęszczeniu 9 cm wraz z zamiałowaniem miałem skalnym</t>
  </si>
  <si>
    <t>Górna warstwa przy nawierzchniach z kruszywa łamanego</t>
  </si>
  <si>
    <t>0204- 0500</t>
  </si>
  <si>
    <t>stabilizowanego mechanicznie, mieszanka                  sortowana o</t>
  </si>
  <si>
    <t>D-05.02.01</t>
  </si>
  <si>
    <t>uziarnieniu 0-31,5 mm w kolorze kontrastującym do koloru</t>
  </si>
  <si>
    <t>nawierzchni jezdni, grubość warstwy po uwałowaniu 10 cm</t>
  </si>
  <si>
    <t>pobocza</t>
  </si>
  <si>
    <t>Kalkulacja własna</t>
  </si>
  <si>
    <t xml:space="preserve">Wykonanie Punktu czerpania wody zgodnie z dokumentacją projektową. </t>
  </si>
  <si>
    <t xml:space="preserve">kpl.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</si>
</sst>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0"/>
    <numFmt numFmtId="166" formatCode="#,##0.000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38"/>
    </font>
    <font>
      <b/>
      <sz val="8"/>
      <name val="Times New Roman"/>
      <family val="1"/>
      <charset val="1"/>
    </font>
    <font>
      <sz val="8"/>
      <color rgb="FF000000"/>
      <name val="Times New Roman"/>
      <family val="2"/>
      <charset val="1"/>
    </font>
    <font>
      <b/>
      <sz val="8"/>
      <color rgb="FF000000"/>
      <name val="Times New Roman"/>
      <family val="2"/>
      <charset val="1"/>
    </font>
    <font>
      <sz val="8"/>
      <name val="Times New Roman"/>
      <family val="1"/>
      <charset val="1"/>
    </font>
    <font>
      <sz val="8"/>
      <name val="Times New Roman"/>
      <charset val="1"/>
    </font>
    <font>
      <sz val="8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shrinkToFit="1"/>
    </xf>
    <xf numFmtId="1" fontId="4" fillId="0" borderId="1" xfId="0" applyNumberFormat="1" applyFont="1" applyBorder="1" applyAlignment="1">
      <alignment horizontal="center" vertical="top" shrinkToFi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164" fontId="3" fillId="0" borderId="2" xfId="0" applyNumberFormat="1" applyFont="1" applyBorder="1" applyAlignment="1">
      <alignment horizontal="center" vertical="top" shrinkToFi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/>
    </xf>
    <xf numFmtId="165" fontId="3" fillId="0" borderId="2" xfId="0" applyNumberFormat="1" applyFont="1" applyBorder="1" applyAlignment="1">
      <alignment horizontal="right" vertical="top" shrinkToFit="1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/>
    </xf>
    <xf numFmtId="4" fontId="0" fillId="0" borderId="3" xfId="0" applyNumberFormat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166" fontId="3" fillId="0" borderId="4" xfId="0" applyNumberFormat="1" applyFont="1" applyBorder="1" applyAlignment="1">
      <alignment horizontal="right" vertical="top" shrinkToFit="1"/>
    </xf>
    <xf numFmtId="4" fontId="0" fillId="0" borderId="4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right" vertical="top" shrinkToFit="1"/>
    </xf>
    <xf numFmtId="3" fontId="3" fillId="0" borderId="4" xfId="0" applyNumberFormat="1" applyFont="1" applyBorder="1" applyAlignment="1">
      <alignment horizontal="right" vertical="top" shrinkToFit="1"/>
    </xf>
    <xf numFmtId="4" fontId="3" fillId="0" borderId="2" xfId="0" applyNumberFormat="1" applyFont="1" applyBorder="1" applyAlignment="1">
      <alignment horizontal="right" vertical="top" shrinkToFit="1"/>
    </xf>
    <xf numFmtId="4" fontId="3" fillId="0" borderId="4" xfId="0" applyNumberFormat="1" applyFont="1" applyBorder="1" applyAlignment="1">
      <alignment horizontal="right" vertical="top" shrinkToFit="1"/>
    </xf>
    <xf numFmtId="166" fontId="3" fillId="0" borderId="2" xfId="0" applyNumberFormat="1" applyFont="1" applyBorder="1" applyAlignment="1">
      <alignment horizontal="right" vertical="top" shrinkToFit="1"/>
    </xf>
    <xf numFmtId="4" fontId="0" fillId="0" borderId="1" xfId="0" applyNumberFormat="1" applyBorder="1" applyAlignment="1">
      <alignment horizontal="left" vertical="top"/>
    </xf>
    <xf numFmtId="4" fontId="6" fillId="0" borderId="2" xfId="0" applyNumberFormat="1" applyFont="1" applyBorder="1" applyAlignment="1">
      <alignment horizontal="right" vertical="top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right" vertical="top"/>
    </xf>
    <xf numFmtId="4" fontId="0" fillId="0" borderId="3" xfId="0" applyNumberFormat="1" applyBorder="1" applyAlignment="1">
      <alignment horizontal="left" vertical="center"/>
    </xf>
    <xf numFmtId="0" fontId="6" fillId="0" borderId="3" xfId="0" applyFont="1" applyBorder="1" applyAlignment="1">
      <alignment horizontal="right" vertical="top"/>
    </xf>
    <xf numFmtId="3" fontId="3" fillId="0" borderId="3" xfId="0" applyNumberFormat="1" applyFont="1" applyBorder="1" applyAlignment="1">
      <alignment horizontal="right" vertical="top" shrinkToFit="1"/>
    </xf>
    <xf numFmtId="4" fontId="6" fillId="0" borderId="4" xfId="0" applyNumberFormat="1" applyFont="1" applyBorder="1" applyAlignment="1">
      <alignment horizontal="right" vertical="top"/>
    </xf>
    <xf numFmtId="0" fontId="0" fillId="0" borderId="3" xfId="0" applyBorder="1" applyAlignment="1">
      <alignment horizontal="center" vertical="top"/>
    </xf>
    <xf numFmtId="4" fontId="3" fillId="0" borderId="3" xfId="0" applyNumberFormat="1" applyFont="1" applyBorder="1" applyAlignment="1">
      <alignment horizontal="left" vertical="top" shrinkToFit="1"/>
    </xf>
    <xf numFmtId="2" fontId="6" fillId="0" borderId="3" xfId="0" applyNumberFormat="1" applyFont="1" applyBorder="1" applyAlignment="1">
      <alignment horizontal="right" vertical="top"/>
    </xf>
    <xf numFmtId="4" fontId="0" fillId="0" borderId="3" xfId="0" applyNumberFormat="1" applyBorder="1" applyAlignment="1">
      <alignment horizontal="left" vertical="top"/>
    </xf>
    <xf numFmtId="2" fontId="6" fillId="0" borderId="3" xfId="0" applyNumberFormat="1" applyFont="1" applyBorder="1" applyAlignment="1">
      <alignment horizontal="left" vertical="top"/>
    </xf>
    <xf numFmtId="0" fontId="0" fillId="0" borderId="3" xfId="0" applyBorder="1" applyAlignment="1">
      <alignment horizontal="left" vertical="center"/>
    </xf>
    <xf numFmtId="2" fontId="3" fillId="0" borderId="4" xfId="0" applyNumberFormat="1" applyFont="1" applyBorder="1" applyAlignment="1">
      <alignment horizontal="left" vertical="top" shrinkToFit="1"/>
    </xf>
    <xf numFmtId="2" fontId="3" fillId="0" borderId="4" xfId="0" applyNumberFormat="1" applyFont="1" applyBorder="1" applyAlignment="1">
      <alignment horizontal="right" vertical="top" shrinkToFit="1"/>
    </xf>
    <xf numFmtId="0" fontId="6" fillId="0" borderId="1" xfId="0" applyFont="1" applyBorder="1" applyAlignment="1">
      <alignment horizontal="left" indent="3"/>
    </xf>
    <xf numFmtId="0" fontId="6" fillId="0" borderId="4" xfId="0" applyFont="1" applyBorder="1" applyAlignment="1">
      <alignment horizontal="left" vertical="top"/>
    </xf>
    <xf numFmtId="4" fontId="7" fillId="0" borderId="4" xfId="0" applyNumberFormat="1" applyFont="1" applyBorder="1" applyAlignment="1">
      <alignment horizontal="right" vertical="top" shrinkToFit="1"/>
    </xf>
    <xf numFmtId="4" fontId="0" fillId="0" borderId="2" xfId="0" applyNumberForma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4" fontId="0" fillId="0" borderId="4" xfId="0" applyNumberFormat="1" applyBorder="1" applyAlignment="1">
      <alignment horizontal="left"/>
    </xf>
    <xf numFmtId="164" fontId="3" fillId="0" borderId="3" xfId="0" applyNumberFormat="1" applyFont="1" applyBorder="1" applyAlignment="1">
      <alignment horizontal="center" vertical="top" shrinkToFit="1"/>
    </xf>
    <xf numFmtId="0" fontId="0" fillId="0" borderId="3" xfId="0" applyBorder="1" applyAlignment="1">
      <alignment horizontal="right"/>
    </xf>
    <xf numFmtId="4" fontId="6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left"/>
    </xf>
    <xf numFmtId="0" fontId="5" fillId="0" borderId="0" xfId="0" applyFont="1" applyAlignment="1">
      <alignment horizontal="left" vertical="top"/>
    </xf>
    <xf numFmtId="0" fontId="0" fillId="0" borderId="2" xfId="0" applyBorder="1" applyAlignment="1">
      <alignment horizontal="right"/>
    </xf>
    <xf numFmtId="0" fontId="5" fillId="0" borderId="4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164" fontId="3" fillId="0" borderId="1" xfId="0" applyNumberFormat="1" applyFont="1" applyBorder="1" applyAlignment="1">
      <alignment horizontal="center" vertical="top" shrinkToFit="1"/>
    </xf>
    <xf numFmtId="0" fontId="6" fillId="0" borderId="4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7788F-6D89-469B-9ED1-257F4D659698}">
  <dimension ref="A1:F89"/>
  <sheetViews>
    <sheetView tabSelected="1" topLeftCell="A25" zoomScale="160" zoomScaleNormal="160" workbookViewId="0">
      <selection activeCell="I32" sqref="I32"/>
    </sheetView>
  </sheetViews>
  <sheetFormatPr defaultColWidth="8.83203125" defaultRowHeight="12.75" x14ac:dyDescent="0.2"/>
  <cols>
    <col min="1" max="1" width="4.83203125" customWidth="1"/>
    <col min="2" max="2" width="11.5" customWidth="1"/>
    <col min="3" max="3" width="43.5" customWidth="1"/>
    <col min="4" max="4" width="9.33203125" customWidth="1"/>
    <col min="5" max="5" width="9" customWidth="1"/>
    <col min="6" max="6" width="10.5" customWidth="1"/>
    <col min="7" max="1020" width="8.6640625" customWidth="1"/>
    <col min="1021" max="1023" width="12.83203125" customWidth="1"/>
    <col min="16383" max="16384" width="12.83203125" customWidth="1"/>
  </cols>
  <sheetData>
    <row r="1" spans="1:6" x14ac:dyDescent="0.2">
      <c r="A1" s="1" t="s">
        <v>0</v>
      </c>
      <c r="B1" s="1"/>
      <c r="C1" s="1"/>
      <c r="D1" s="1"/>
      <c r="E1" s="1"/>
      <c r="F1" s="1"/>
    </row>
    <row r="2" spans="1:6" x14ac:dyDescent="0.2">
      <c r="A2" s="1" t="s">
        <v>1</v>
      </c>
      <c r="B2" s="1"/>
      <c r="C2" s="1"/>
      <c r="D2" s="1"/>
      <c r="E2" s="1"/>
      <c r="F2" s="1"/>
    </row>
    <row r="3" spans="1:6" ht="31.5" x14ac:dyDescent="0.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spans="1:6" x14ac:dyDescent="0.2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</row>
    <row r="5" spans="1:6" ht="21.75" x14ac:dyDescent="0.2">
      <c r="A5" s="4">
        <v>1</v>
      </c>
      <c r="B5" s="5" t="s">
        <v>8</v>
      </c>
      <c r="C5" s="5" t="s">
        <v>9</v>
      </c>
      <c r="D5" s="6"/>
      <c r="E5" s="5"/>
      <c r="F5" s="7"/>
    </row>
    <row r="6" spans="1:6" ht="22.5" x14ac:dyDescent="0.2">
      <c r="A6" s="8">
        <v>1.1000000000000001</v>
      </c>
      <c r="B6" s="9" t="s">
        <v>10</v>
      </c>
      <c r="C6" s="9" t="s">
        <v>11</v>
      </c>
      <c r="D6" s="10" t="s">
        <v>12</v>
      </c>
      <c r="E6" s="11"/>
      <c r="F6" s="12">
        <f>E9</f>
        <v>3.85</v>
      </c>
    </row>
    <row r="7" spans="1:6" x14ac:dyDescent="0.2">
      <c r="A7" s="13"/>
      <c r="B7" s="14" t="s">
        <v>13</v>
      </c>
      <c r="C7" s="14" t="s">
        <v>14</v>
      </c>
      <c r="D7" s="13"/>
      <c r="E7" s="15"/>
      <c r="F7" s="16"/>
    </row>
    <row r="8" spans="1:6" x14ac:dyDescent="0.2">
      <c r="A8" s="13"/>
      <c r="B8" s="14" t="s">
        <v>15</v>
      </c>
      <c r="C8" s="15"/>
      <c r="D8" s="13"/>
      <c r="E8" s="15"/>
      <c r="F8" s="16"/>
    </row>
    <row r="9" spans="1:6" x14ac:dyDescent="0.2">
      <c r="A9" s="17"/>
      <c r="B9" s="18"/>
      <c r="C9" s="19" t="s">
        <v>16</v>
      </c>
      <c r="D9" s="20" t="s">
        <v>12</v>
      </c>
      <c r="E9" s="21">
        <v>3.85</v>
      </c>
      <c r="F9" s="22"/>
    </row>
    <row r="10" spans="1:6" ht="22.5" x14ac:dyDescent="0.2">
      <c r="A10" s="8">
        <v>1.2</v>
      </c>
      <c r="B10" s="9" t="s">
        <v>10</v>
      </c>
      <c r="C10" s="9" t="s">
        <v>17</v>
      </c>
      <c r="D10" s="10" t="s">
        <v>18</v>
      </c>
      <c r="E10" s="11"/>
      <c r="F10" s="23">
        <v>385</v>
      </c>
    </row>
    <row r="11" spans="1:6" x14ac:dyDescent="0.2">
      <c r="A11" s="13"/>
      <c r="B11" s="14" t="s">
        <v>19</v>
      </c>
      <c r="C11" s="14" t="s">
        <v>20</v>
      </c>
      <c r="D11" s="13"/>
      <c r="E11" s="15"/>
      <c r="F11" s="16"/>
    </row>
    <row r="12" spans="1:6" x14ac:dyDescent="0.2">
      <c r="A12" s="13"/>
      <c r="B12" s="14" t="s">
        <v>21</v>
      </c>
      <c r="C12" s="15"/>
      <c r="D12" s="13"/>
      <c r="E12" s="15"/>
      <c r="F12" s="16"/>
    </row>
    <row r="13" spans="1:6" x14ac:dyDescent="0.2">
      <c r="A13" s="17"/>
      <c r="B13" s="18"/>
      <c r="C13" s="19" t="s">
        <v>22</v>
      </c>
      <c r="D13" s="20" t="s">
        <v>18</v>
      </c>
      <c r="E13" s="24">
        <f>3850/10</f>
        <v>385</v>
      </c>
      <c r="F13" s="22"/>
    </row>
    <row r="14" spans="1:6" x14ac:dyDescent="0.2">
      <c r="A14" s="8">
        <v>1.3</v>
      </c>
      <c r="B14" s="9" t="s">
        <v>10</v>
      </c>
      <c r="C14" s="9" t="s">
        <v>23</v>
      </c>
      <c r="D14" s="10" t="s">
        <v>24</v>
      </c>
      <c r="E14" s="11"/>
      <c r="F14" s="25">
        <f>E17</f>
        <v>192.5</v>
      </c>
    </row>
    <row r="15" spans="1:6" x14ac:dyDescent="0.2">
      <c r="A15" s="13"/>
      <c r="B15" s="14" t="s">
        <v>25</v>
      </c>
      <c r="C15" s="15"/>
      <c r="D15" s="13"/>
      <c r="E15" s="15"/>
      <c r="F15" s="16"/>
    </row>
    <row r="16" spans="1:6" x14ac:dyDescent="0.2">
      <c r="A16" s="13"/>
      <c r="B16" s="14" t="s">
        <v>26</v>
      </c>
      <c r="C16" s="15"/>
      <c r="D16" s="13"/>
      <c r="E16" s="15"/>
      <c r="F16" s="16"/>
    </row>
    <row r="17" spans="1:6" x14ac:dyDescent="0.2">
      <c r="A17" s="17"/>
      <c r="B17" s="18"/>
      <c r="C17" s="19" t="s">
        <v>27</v>
      </c>
      <c r="D17" s="20" t="s">
        <v>24</v>
      </c>
      <c r="E17" s="24">
        <f>385*0.5</f>
        <v>192.5</v>
      </c>
      <c r="F17" s="22"/>
    </row>
    <row r="18" spans="1:6" ht="22.5" x14ac:dyDescent="0.2">
      <c r="A18" s="8">
        <v>1.4</v>
      </c>
      <c r="B18" s="9" t="s">
        <v>10</v>
      </c>
      <c r="C18" s="9" t="s">
        <v>28</v>
      </c>
      <c r="D18" s="10" t="s">
        <v>24</v>
      </c>
      <c r="E18" s="11"/>
      <c r="F18" s="25">
        <f>E21</f>
        <v>77</v>
      </c>
    </row>
    <row r="19" spans="1:6" ht="22.5" x14ac:dyDescent="0.2">
      <c r="A19" s="13"/>
      <c r="B19" s="14" t="s">
        <v>29</v>
      </c>
      <c r="C19" s="14" t="s">
        <v>30</v>
      </c>
      <c r="D19" s="13"/>
      <c r="E19" s="15"/>
      <c r="F19" s="16"/>
    </row>
    <row r="20" spans="1:6" x14ac:dyDescent="0.2">
      <c r="A20" s="13"/>
      <c r="B20" s="14" t="s">
        <v>26</v>
      </c>
      <c r="C20" s="15"/>
      <c r="D20" s="13"/>
      <c r="E20" s="15"/>
      <c r="F20" s="16"/>
    </row>
    <row r="21" spans="1:6" x14ac:dyDescent="0.2">
      <c r="A21" s="17"/>
      <c r="B21" s="18"/>
      <c r="C21" s="19" t="s">
        <v>31</v>
      </c>
      <c r="D21" s="20" t="s">
        <v>24</v>
      </c>
      <c r="E21" s="26">
        <f>385*0.2</f>
        <v>77</v>
      </c>
      <c r="F21" s="22"/>
    </row>
    <row r="22" spans="1:6" ht="22.5" x14ac:dyDescent="0.2">
      <c r="A22" s="8">
        <v>1.5</v>
      </c>
      <c r="B22" s="9" t="s">
        <v>10</v>
      </c>
      <c r="C22" s="9" t="s">
        <v>32</v>
      </c>
      <c r="D22" s="10" t="s">
        <v>33</v>
      </c>
      <c r="E22" s="11"/>
      <c r="F22" s="27">
        <f>E25</f>
        <v>2.31</v>
      </c>
    </row>
    <row r="23" spans="1:6" x14ac:dyDescent="0.2">
      <c r="A23" s="13"/>
      <c r="B23" s="14" t="s">
        <v>34</v>
      </c>
      <c r="C23" s="14" t="s">
        <v>35</v>
      </c>
      <c r="D23" s="13"/>
      <c r="E23" s="15"/>
      <c r="F23" s="16"/>
    </row>
    <row r="24" spans="1:6" x14ac:dyDescent="0.2">
      <c r="A24" s="13"/>
      <c r="B24" s="14" t="s">
        <v>21</v>
      </c>
      <c r="C24" s="15"/>
      <c r="D24" s="13"/>
      <c r="E24" s="15"/>
      <c r="F24" s="16"/>
    </row>
    <row r="25" spans="1:6" x14ac:dyDescent="0.2">
      <c r="A25" s="17"/>
      <c r="B25" s="18"/>
      <c r="C25" s="19" t="s">
        <v>36</v>
      </c>
      <c r="D25" s="20" t="s">
        <v>33</v>
      </c>
      <c r="E25" s="21">
        <f>3850*2*3/10000</f>
        <v>2.31</v>
      </c>
      <c r="F25" s="22"/>
    </row>
    <row r="26" spans="1:6" ht="21.75" x14ac:dyDescent="0.2">
      <c r="A26" s="4">
        <v>2</v>
      </c>
      <c r="B26" s="5" t="s">
        <v>8</v>
      </c>
      <c r="C26" s="5" t="s">
        <v>37</v>
      </c>
      <c r="D26" s="6"/>
      <c r="E26" s="5"/>
      <c r="F26" s="28"/>
    </row>
    <row r="27" spans="1:6" ht="67.5" x14ac:dyDescent="0.2">
      <c r="A27" s="8">
        <v>2.1</v>
      </c>
      <c r="B27" s="9" t="s">
        <v>38</v>
      </c>
      <c r="C27" s="9" t="s">
        <v>39</v>
      </c>
      <c r="D27" s="10" t="s">
        <v>40</v>
      </c>
      <c r="E27" s="9"/>
      <c r="F27" s="29">
        <f>E28+E29+E30+E31</f>
        <v>5091.8609999999999</v>
      </c>
    </row>
    <row r="28" spans="1:6" x14ac:dyDescent="0.2">
      <c r="A28" s="30"/>
      <c r="B28" s="14" t="s">
        <v>41</v>
      </c>
      <c r="C28" s="14" t="s">
        <v>42</v>
      </c>
      <c r="D28" s="31" t="s">
        <v>40</v>
      </c>
      <c r="E28" s="32">
        <f>1225.5*0.3</f>
        <v>367.65</v>
      </c>
      <c r="F28" s="33"/>
    </row>
    <row r="29" spans="1:6" ht="22.5" x14ac:dyDescent="0.2">
      <c r="A29" s="30"/>
      <c r="B29" s="14" t="s">
        <v>43</v>
      </c>
      <c r="C29" s="14" t="s">
        <v>44</v>
      </c>
      <c r="D29" s="31" t="s">
        <v>40</v>
      </c>
      <c r="E29" s="34">
        <f>4733.75*0.3</f>
        <v>1420.125</v>
      </c>
      <c r="F29" s="33"/>
    </row>
    <row r="30" spans="1:6" x14ac:dyDescent="0.2">
      <c r="A30" s="30"/>
      <c r="B30" s="14" t="s">
        <v>45</v>
      </c>
      <c r="C30" s="14" t="s">
        <v>46</v>
      </c>
      <c r="D30" s="31" t="s">
        <v>40</v>
      </c>
      <c r="E30" s="35">
        <f>14754.05*0.3*0.4</f>
        <v>1770.4859999999999</v>
      </c>
      <c r="F30" s="33"/>
    </row>
    <row r="31" spans="1:6" ht="22.5" x14ac:dyDescent="0.2">
      <c r="A31" s="17"/>
      <c r="B31" s="19" t="s">
        <v>47</v>
      </c>
      <c r="C31" s="19" t="s">
        <v>48</v>
      </c>
      <c r="D31" s="20" t="s">
        <v>40</v>
      </c>
      <c r="E31" s="36">
        <f>5112*0.3</f>
        <v>1533.6</v>
      </c>
      <c r="F31" s="22"/>
    </row>
    <row r="32" spans="1:6" ht="45" x14ac:dyDescent="0.2">
      <c r="A32" s="8">
        <v>2.2000000000000002</v>
      </c>
      <c r="B32" s="9" t="s">
        <v>49</v>
      </c>
      <c r="C32" s="9" t="s">
        <v>50</v>
      </c>
      <c r="D32" s="10" t="s">
        <v>40</v>
      </c>
      <c r="E32" s="9"/>
      <c r="F32" s="29">
        <f>E33</f>
        <v>3114.2</v>
      </c>
    </row>
    <row r="33" spans="1:6" x14ac:dyDescent="0.2">
      <c r="A33" s="37"/>
      <c r="B33" s="14" t="s">
        <v>51</v>
      </c>
      <c r="C33" s="38">
        <v>3114.2</v>
      </c>
      <c r="D33" s="31" t="s">
        <v>40</v>
      </c>
      <c r="E33" s="39">
        <v>3114.2</v>
      </c>
      <c r="F33" s="40"/>
    </row>
    <row r="34" spans="1:6" ht="56.25" x14ac:dyDescent="0.2">
      <c r="A34" s="8">
        <v>2.2999999999999998</v>
      </c>
      <c r="B34" s="9" t="s">
        <v>52</v>
      </c>
      <c r="C34" s="9" t="s">
        <v>53</v>
      </c>
      <c r="D34" s="10" t="s">
        <v>40</v>
      </c>
      <c r="E34" s="9"/>
      <c r="F34" s="29">
        <f>E35</f>
        <v>5725.35</v>
      </c>
    </row>
    <row r="35" spans="1:6" x14ac:dyDescent="0.2">
      <c r="A35" s="30"/>
      <c r="B35" s="14" t="s">
        <v>54</v>
      </c>
      <c r="C35" s="41">
        <v>5725.35</v>
      </c>
      <c r="D35" s="31" t="s">
        <v>40</v>
      </c>
      <c r="E35" s="39">
        <v>5725.35</v>
      </c>
      <c r="F35" s="33"/>
    </row>
    <row r="36" spans="1:6" ht="22.5" x14ac:dyDescent="0.2">
      <c r="A36" s="8">
        <v>2.4</v>
      </c>
      <c r="B36" s="9" t="s">
        <v>10</v>
      </c>
      <c r="C36" s="9" t="s">
        <v>55</v>
      </c>
      <c r="D36" s="10" t="s">
        <v>40</v>
      </c>
      <c r="E36" s="11"/>
      <c r="F36" s="29">
        <f>E39</f>
        <v>3114.2</v>
      </c>
    </row>
    <row r="37" spans="1:6" x14ac:dyDescent="0.2">
      <c r="A37" s="13"/>
      <c r="B37" s="14" t="s">
        <v>56</v>
      </c>
      <c r="C37" s="15"/>
      <c r="D37" s="13"/>
      <c r="E37" s="15"/>
      <c r="F37" s="16"/>
    </row>
    <row r="38" spans="1:6" x14ac:dyDescent="0.2">
      <c r="A38" s="13"/>
      <c r="B38" s="14" t="s">
        <v>57</v>
      </c>
      <c r="C38" s="15"/>
      <c r="D38" s="13"/>
      <c r="E38" s="15"/>
      <c r="F38" s="16"/>
    </row>
    <row r="39" spans="1:6" x14ac:dyDescent="0.2">
      <c r="A39" s="30"/>
      <c r="B39" s="42"/>
      <c r="C39" s="43">
        <v>3114.2</v>
      </c>
      <c r="D39" s="31" t="s">
        <v>40</v>
      </c>
      <c r="E39" s="44">
        <v>3114.2</v>
      </c>
      <c r="F39" s="33"/>
    </row>
    <row r="40" spans="1:6" ht="21" x14ac:dyDescent="0.2">
      <c r="A40" s="4">
        <v>3</v>
      </c>
      <c r="B40" s="5" t="s">
        <v>58</v>
      </c>
      <c r="C40" s="5" t="s">
        <v>59</v>
      </c>
      <c r="D40" s="6"/>
      <c r="E40" s="5"/>
      <c r="F40" s="28"/>
    </row>
    <row r="41" spans="1:6" ht="56.25" x14ac:dyDescent="0.2">
      <c r="A41" s="8">
        <v>3.1</v>
      </c>
      <c r="B41" s="9" t="s">
        <v>60</v>
      </c>
      <c r="C41" s="9" t="s">
        <v>61</v>
      </c>
      <c r="D41" s="10" t="s">
        <v>40</v>
      </c>
      <c r="E41" s="45">
        <v>52</v>
      </c>
      <c r="F41" s="29">
        <f>E41</f>
        <v>52</v>
      </c>
    </row>
    <row r="42" spans="1:6" x14ac:dyDescent="0.2">
      <c r="A42" s="17"/>
      <c r="B42" s="18"/>
      <c r="C42" s="46" t="s">
        <v>62</v>
      </c>
      <c r="D42" s="20" t="s">
        <v>40</v>
      </c>
      <c r="E42" s="45"/>
      <c r="F42" s="22"/>
    </row>
    <row r="43" spans="1:6" ht="22.5" x14ac:dyDescent="0.2">
      <c r="A43" s="8">
        <v>3.2</v>
      </c>
      <c r="B43" s="9" t="s">
        <v>63</v>
      </c>
      <c r="C43" s="9" t="s">
        <v>64</v>
      </c>
      <c r="D43" s="10" t="s">
        <v>65</v>
      </c>
      <c r="E43" s="11"/>
      <c r="F43" s="25">
        <v>26</v>
      </c>
    </row>
    <row r="44" spans="1:6" x14ac:dyDescent="0.2">
      <c r="A44" s="13"/>
      <c r="B44" s="14" t="s">
        <v>66</v>
      </c>
      <c r="C44" s="14"/>
      <c r="D44" s="13"/>
      <c r="E44" s="15"/>
      <c r="F44" s="16"/>
    </row>
    <row r="45" spans="1:6" x14ac:dyDescent="0.2">
      <c r="A45" s="13"/>
      <c r="B45" s="14" t="s">
        <v>67</v>
      </c>
      <c r="C45" s="15"/>
      <c r="D45" s="13"/>
      <c r="E45" s="15"/>
      <c r="F45" s="16"/>
    </row>
    <row r="46" spans="1:6" x14ac:dyDescent="0.2">
      <c r="A46" s="17"/>
      <c r="B46" s="18"/>
      <c r="C46" s="46">
        <v>26</v>
      </c>
      <c r="D46" s="20" t="s">
        <v>65</v>
      </c>
      <c r="E46" s="24">
        <v>26</v>
      </c>
      <c r="F46" s="22"/>
    </row>
    <row r="47" spans="1:6" ht="22.5" x14ac:dyDescent="0.2">
      <c r="A47" s="8">
        <v>3.3</v>
      </c>
      <c r="B47" s="9" t="s">
        <v>68</v>
      </c>
      <c r="C47" s="9" t="s">
        <v>69</v>
      </c>
      <c r="D47" s="10" t="s">
        <v>40</v>
      </c>
      <c r="E47" s="11"/>
      <c r="F47" s="25">
        <f>E50</f>
        <v>41.04</v>
      </c>
    </row>
    <row r="48" spans="1:6" x14ac:dyDescent="0.2">
      <c r="A48" s="13"/>
      <c r="B48" s="14" t="s">
        <v>70</v>
      </c>
      <c r="C48" s="14" t="s">
        <v>71</v>
      </c>
      <c r="D48" s="13"/>
      <c r="E48" s="15"/>
      <c r="F48" s="16"/>
    </row>
    <row r="49" spans="1:6" x14ac:dyDescent="0.2">
      <c r="A49" s="13"/>
      <c r="B49" s="14" t="s">
        <v>72</v>
      </c>
      <c r="C49" s="15"/>
      <c r="D49" s="13"/>
      <c r="E49" s="15"/>
      <c r="F49" s="16"/>
    </row>
    <row r="50" spans="1:6" x14ac:dyDescent="0.2">
      <c r="A50" s="17"/>
      <c r="B50" s="18"/>
      <c r="C50" s="19" t="s">
        <v>73</v>
      </c>
      <c r="D50" s="20" t="s">
        <v>40</v>
      </c>
      <c r="E50" s="47">
        <f>((33*9+5)+(5*8))*0.6*0.2</f>
        <v>41.04</v>
      </c>
      <c r="F50" s="22"/>
    </row>
    <row r="51" spans="1:6" ht="22.5" x14ac:dyDescent="0.2">
      <c r="A51" s="8">
        <v>3.5</v>
      </c>
      <c r="B51" s="9" t="s">
        <v>74</v>
      </c>
      <c r="C51" s="9" t="s">
        <v>75</v>
      </c>
      <c r="D51" s="10" t="s">
        <v>65</v>
      </c>
      <c r="E51" s="11"/>
      <c r="F51" s="25">
        <f>E54</f>
        <v>302</v>
      </c>
    </row>
    <row r="52" spans="1:6" ht="22.5" x14ac:dyDescent="0.2">
      <c r="A52" s="13"/>
      <c r="B52" s="14" t="s">
        <v>76</v>
      </c>
      <c r="C52" s="14" t="s">
        <v>77</v>
      </c>
      <c r="D52" s="13"/>
      <c r="E52" s="15"/>
      <c r="F52" s="16"/>
    </row>
    <row r="53" spans="1:6" x14ac:dyDescent="0.2">
      <c r="A53" s="13"/>
      <c r="B53" s="14" t="s">
        <v>72</v>
      </c>
      <c r="C53" s="14" t="s">
        <v>78</v>
      </c>
      <c r="D53" s="13"/>
      <c r="E53" s="15"/>
      <c r="F53" s="16"/>
    </row>
    <row r="54" spans="1:6" x14ac:dyDescent="0.2">
      <c r="A54" s="17"/>
      <c r="B54" s="18"/>
      <c r="C54" s="19" t="s">
        <v>79</v>
      </c>
      <c r="D54" s="20" t="s">
        <v>65</v>
      </c>
      <c r="E54" s="26">
        <f>33*9+5</f>
        <v>302</v>
      </c>
      <c r="F54" s="22"/>
    </row>
    <row r="55" spans="1:6" ht="22.5" x14ac:dyDescent="0.2">
      <c r="A55" s="8">
        <v>3.6</v>
      </c>
      <c r="B55" s="9" t="s">
        <v>74</v>
      </c>
      <c r="C55" s="9" t="s">
        <v>80</v>
      </c>
      <c r="D55" s="10" t="s">
        <v>65</v>
      </c>
      <c r="E55" s="48"/>
      <c r="F55" s="25">
        <f>E58</f>
        <v>40</v>
      </c>
    </row>
    <row r="56" spans="1:6" ht="22.5" x14ac:dyDescent="0.2">
      <c r="A56" s="13"/>
      <c r="B56" s="14" t="s">
        <v>76</v>
      </c>
      <c r="C56" s="14" t="s">
        <v>77</v>
      </c>
      <c r="D56" s="13"/>
      <c r="E56" s="16"/>
      <c r="F56" s="16"/>
    </row>
    <row r="57" spans="1:6" x14ac:dyDescent="0.2">
      <c r="A57" s="13"/>
      <c r="B57" s="14" t="s">
        <v>72</v>
      </c>
      <c r="C57" s="14" t="s">
        <v>81</v>
      </c>
      <c r="D57" s="13"/>
      <c r="E57" s="16"/>
      <c r="F57" s="16"/>
    </row>
    <row r="58" spans="1:6" x14ac:dyDescent="0.2">
      <c r="A58" s="17"/>
      <c r="B58" s="18"/>
      <c r="C58" s="19" t="s">
        <v>82</v>
      </c>
      <c r="D58" s="20" t="s">
        <v>65</v>
      </c>
      <c r="E58" s="26">
        <f>5*8</f>
        <v>40</v>
      </c>
      <c r="F58" s="22"/>
    </row>
    <row r="59" spans="1:6" ht="22.5" x14ac:dyDescent="0.2">
      <c r="A59" s="8">
        <v>3.7</v>
      </c>
      <c r="B59" s="9" t="s">
        <v>10</v>
      </c>
      <c r="C59" s="9" t="s">
        <v>83</v>
      </c>
      <c r="D59" s="10" t="s">
        <v>84</v>
      </c>
      <c r="E59" s="48"/>
      <c r="F59" s="25">
        <f>E63</f>
        <v>269.5</v>
      </c>
    </row>
    <row r="60" spans="1:6" ht="22.5" x14ac:dyDescent="0.2">
      <c r="A60" s="13"/>
      <c r="B60" s="14" t="s">
        <v>85</v>
      </c>
      <c r="C60" s="14" t="s">
        <v>86</v>
      </c>
      <c r="D60" s="13"/>
      <c r="E60" s="16"/>
      <c r="F60" s="16"/>
    </row>
    <row r="61" spans="1:6" ht="22.5" x14ac:dyDescent="0.2">
      <c r="A61" s="13"/>
      <c r="B61" s="14" t="s">
        <v>87</v>
      </c>
      <c r="C61" s="14" t="s">
        <v>88</v>
      </c>
      <c r="D61" s="13"/>
      <c r="E61" s="16"/>
      <c r="F61" s="16"/>
    </row>
    <row r="62" spans="1:6" x14ac:dyDescent="0.2">
      <c r="A62" s="13"/>
      <c r="B62" s="15"/>
      <c r="C62" s="14" t="s">
        <v>89</v>
      </c>
      <c r="D62" s="13"/>
      <c r="E62" s="16"/>
      <c r="F62" s="16"/>
    </row>
    <row r="63" spans="1:6" x14ac:dyDescent="0.2">
      <c r="A63" s="17"/>
      <c r="B63" s="19" t="s">
        <v>90</v>
      </c>
      <c r="C63" s="19" t="s">
        <v>91</v>
      </c>
      <c r="D63" s="20" t="s">
        <v>84</v>
      </c>
      <c r="E63" s="47">
        <f>((33+5)*2+1)*3.5</f>
        <v>269.5</v>
      </c>
      <c r="F63" s="22"/>
    </row>
    <row r="64" spans="1:6" ht="21" x14ac:dyDescent="0.2">
      <c r="A64" s="4">
        <v>4</v>
      </c>
      <c r="B64" s="5" t="s">
        <v>92</v>
      </c>
      <c r="C64" s="5" t="s">
        <v>93</v>
      </c>
      <c r="D64" s="6"/>
      <c r="E64" s="5"/>
      <c r="F64" s="28"/>
    </row>
    <row r="65" spans="1:6" ht="22.5" x14ac:dyDescent="0.2">
      <c r="A65" s="8">
        <v>4.0999999999999996</v>
      </c>
      <c r="B65" s="9" t="s">
        <v>68</v>
      </c>
      <c r="C65" s="9" t="s">
        <v>94</v>
      </c>
      <c r="D65" s="10" t="s">
        <v>84</v>
      </c>
      <c r="E65" s="11"/>
      <c r="F65" s="29">
        <f>F68</f>
        <v>26799.690000000002</v>
      </c>
    </row>
    <row r="66" spans="1:6" ht="22.5" x14ac:dyDescent="0.2">
      <c r="A66" s="13"/>
      <c r="B66" s="14" t="s">
        <v>95</v>
      </c>
      <c r="C66" s="14" t="s">
        <v>96</v>
      </c>
      <c r="D66" s="13"/>
      <c r="E66" s="15"/>
      <c r="F66" s="16"/>
    </row>
    <row r="67" spans="1:6" x14ac:dyDescent="0.2">
      <c r="A67" s="49"/>
      <c r="B67" s="19" t="s">
        <v>97</v>
      </c>
      <c r="C67" s="19" t="s">
        <v>98</v>
      </c>
      <c r="D67" s="49"/>
      <c r="E67" s="50"/>
      <c r="F67" s="51"/>
    </row>
    <row r="68" spans="1:6" ht="22.5" x14ac:dyDescent="0.2">
      <c r="A68" s="52">
        <v>4.2</v>
      </c>
      <c r="B68" s="14" t="s">
        <v>68</v>
      </c>
      <c r="C68" s="14" t="s">
        <v>99</v>
      </c>
      <c r="D68" s="31" t="s">
        <v>84</v>
      </c>
      <c r="E68" s="53"/>
      <c r="F68" s="54">
        <f>E71+E72+E73+E75</f>
        <v>26799.690000000002</v>
      </c>
    </row>
    <row r="69" spans="1:6" ht="22.5" x14ac:dyDescent="0.2">
      <c r="A69" s="13"/>
      <c r="B69" s="14" t="s">
        <v>100</v>
      </c>
      <c r="C69" s="14" t="s">
        <v>101</v>
      </c>
      <c r="D69" s="13"/>
      <c r="E69" s="53"/>
      <c r="F69" s="16"/>
    </row>
    <row r="70" spans="1:6" x14ac:dyDescent="0.2">
      <c r="A70" s="13"/>
      <c r="B70" s="14" t="s">
        <v>102</v>
      </c>
      <c r="C70" s="14" t="s">
        <v>103</v>
      </c>
      <c r="D70" s="13"/>
      <c r="E70" s="53"/>
      <c r="F70" s="16"/>
    </row>
    <row r="71" spans="1:6" x14ac:dyDescent="0.2">
      <c r="A71" s="30"/>
      <c r="B71" s="14" t="s">
        <v>45</v>
      </c>
      <c r="C71" s="14" t="s">
        <v>104</v>
      </c>
      <c r="D71" s="31" t="s">
        <v>40</v>
      </c>
      <c r="E71" s="32">
        <f>14754.05*1.05</f>
        <v>15491.752500000001</v>
      </c>
      <c r="F71" s="33"/>
    </row>
    <row r="72" spans="1:6" x14ac:dyDescent="0.2">
      <c r="A72" s="30"/>
      <c r="B72" s="14" t="s">
        <v>41</v>
      </c>
      <c r="C72" s="14">
        <v>1225.5</v>
      </c>
      <c r="D72" s="31" t="s">
        <v>40</v>
      </c>
      <c r="E72" s="32">
        <v>1225.5</v>
      </c>
      <c r="F72" s="33"/>
    </row>
    <row r="73" spans="1:6" x14ac:dyDescent="0.2">
      <c r="A73" s="55"/>
      <c r="B73" s="14" t="s">
        <v>105</v>
      </c>
      <c r="C73" s="14" t="s">
        <v>106</v>
      </c>
      <c r="D73" s="31" t="s">
        <v>40</v>
      </c>
      <c r="E73" s="32">
        <f>4733.75*1.05</f>
        <v>4970.4375</v>
      </c>
      <c r="F73" s="56"/>
    </row>
    <row r="74" spans="1:6" x14ac:dyDescent="0.2">
      <c r="A74" s="55"/>
      <c r="B74" s="14" t="s">
        <v>107</v>
      </c>
      <c r="C74" s="19"/>
      <c r="D74" s="13"/>
      <c r="E74" s="53"/>
      <c r="F74" s="56"/>
    </row>
    <row r="75" spans="1:6" ht="22.5" x14ac:dyDescent="0.2">
      <c r="A75" s="55"/>
      <c r="B75" s="19" t="s">
        <v>47</v>
      </c>
      <c r="C75" s="57">
        <v>5112</v>
      </c>
      <c r="D75" s="20" t="s">
        <v>40</v>
      </c>
      <c r="E75" s="26">
        <v>5112</v>
      </c>
      <c r="F75" s="56"/>
    </row>
    <row r="76" spans="1:6" ht="22.5" x14ac:dyDescent="0.2">
      <c r="A76" s="8">
        <v>4.3</v>
      </c>
      <c r="B76" s="9" t="s">
        <v>68</v>
      </c>
      <c r="C76" s="9" t="s">
        <v>108</v>
      </c>
      <c r="D76" s="10" t="s">
        <v>84</v>
      </c>
      <c r="E76" s="58"/>
      <c r="F76" s="29">
        <f>E79+E80+E81+E83</f>
        <v>25825.3</v>
      </c>
    </row>
    <row r="77" spans="1:6" ht="22.5" x14ac:dyDescent="0.2">
      <c r="A77" s="13"/>
      <c r="B77" s="14" t="s">
        <v>109</v>
      </c>
      <c r="C77" s="14" t="s">
        <v>110</v>
      </c>
      <c r="D77" s="13"/>
      <c r="E77" s="53"/>
      <c r="F77" s="16"/>
    </row>
    <row r="78" spans="1:6" ht="22.5" x14ac:dyDescent="0.2">
      <c r="A78" s="13"/>
      <c r="B78" s="14" t="s">
        <v>102</v>
      </c>
      <c r="C78" s="14" t="s">
        <v>111</v>
      </c>
      <c r="D78" s="13"/>
      <c r="E78" s="53"/>
      <c r="F78" s="16"/>
    </row>
    <row r="79" spans="1:6" x14ac:dyDescent="0.2">
      <c r="A79" s="30"/>
      <c r="B79" s="14" t="s">
        <v>45</v>
      </c>
      <c r="C79" s="14">
        <v>14754.05</v>
      </c>
      <c r="D79" s="31" t="s">
        <v>40</v>
      </c>
      <c r="E79" s="32">
        <f>C79</f>
        <v>14754.05</v>
      </c>
      <c r="F79" s="33"/>
    </row>
    <row r="80" spans="1:6" x14ac:dyDescent="0.2">
      <c r="A80" s="30"/>
      <c r="B80" s="14" t="s">
        <v>41</v>
      </c>
      <c r="C80" s="14">
        <v>1225.5</v>
      </c>
      <c r="D80" s="31" t="s">
        <v>40</v>
      </c>
      <c r="E80" s="32">
        <f>C80</f>
        <v>1225.5</v>
      </c>
      <c r="F80" s="33"/>
    </row>
    <row r="81" spans="1:6" x14ac:dyDescent="0.2">
      <c r="A81" s="55"/>
      <c r="B81" s="14" t="s">
        <v>105</v>
      </c>
      <c r="C81" s="14">
        <v>4733.75</v>
      </c>
      <c r="D81" s="31" t="s">
        <v>40</v>
      </c>
      <c r="E81" s="32">
        <f>C81</f>
        <v>4733.75</v>
      </c>
      <c r="F81" s="56"/>
    </row>
    <row r="82" spans="1:6" x14ac:dyDescent="0.2">
      <c r="A82" s="55"/>
      <c r="B82" s="14" t="s">
        <v>107</v>
      </c>
      <c r="C82" s="19"/>
      <c r="D82" s="13"/>
      <c r="E82" s="53"/>
      <c r="F82" s="56"/>
    </row>
    <row r="83" spans="1:6" ht="22.5" x14ac:dyDescent="0.2">
      <c r="A83" s="55"/>
      <c r="B83" s="19" t="s">
        <v>47</v>
      </c>
      <c r="C83" s="57">
        <v>5112</v>
      </c>
      <c r="D83" s="20" t="s">
        <v>40</v>
      </c>
      <c r="E83" s="59">
        <f>C83</f>
        <v>5112</v>
      </c>
      <c r="F83" s="56"/>
    </row>
    <row r="84" spans="1:6" ht="22.5" x14ac:dyDescent="0.2">
      <c r="A84" s="8">
        <v>4.4000000000000004</v>
      </c>
      <c r="B84" s="9" t="s">
        <v>68</v>
      </c>
      <c r="C84" s="9" t="s">
        <v>112</v>
      </c>
      <c r="D84" s="10" t="s">
        <v>84</v>
      </c>
      <c r="E84" s="11"/>
      <c r="F84" s="29">
        <f>E88</f>
        <v>6694.5</v>
      </c>
    </row>
    <row r="85" spans="1:6" ht="22.5" x14ac:dyDescent="0.2">
      <c r="A85" s="13"/>
      <c r="B85" s="14" t="s">
        <v>113</v>
      </c>
      <c r="C85" s="14" t="s">
        <v>114</v>
      </c>
      <c r="D85" s="13"/>
      <c r="E85" s="15"/>
      <c r="F85" s="16"/>
    </row>
    <row r="86" spans="1:6" ht="22.5" x14ac:dyDescent="0.2">
      <c r="A86" s="13"/>
      <c r="B86" s="14" t="s">
        <v>115</v>
      </c>
      <c r="C86" s="14" t="s">
        <v>116</v>
      </c>
      <c r="D86" s="13"/>
      <c r="E86" s="15"/>
      <c r="F86" s="16"/>
    </row>
    <row r="87" spans="1:6" ht="22.5" x14ac:dyDescent="0.2">
      <c r="A87" s="13"/>
      <c r="B87" s="15"/>
      <c r="C87" s="14" t="s">
        <v>117</v>
      </c>
      <c r="D87" s="13"/>
      <c r="E87" s="15"/>
      <c r="F87" s="16"/>
    </row>
    <row r="88" spans="1:6" x14ac:dyDescent="0.2">
      <c r="A88" s="17"/>
      <c r="B88" s="19" t="s">
        <v>118</v>
      </c>
      <c r="C88" s="46">
        <v>6694.5</v>
      </c>
      <c r="D88" s="20" t="s">
        <v>84</v>
      </c>
      <c r="E88" s="60">
        <v>6694.5</v>
      </c>
      <c r="F88" s="33"/>
    </row>
    <row r="89" spans="1:6" ht="22.5" x14ac:dyDescent="0.2">
      <c r="A89" s="61">
        <v>4.5</v>
      </c>
      <c r="B89" s="19" t="s">
        <v>119</v>
      </c>
      <c r="C89" s="62" t="s">
        <v>120</v>
      </c>
      <c r="D89" s="20" t="s">
        <v>121</v>
      </c>
      <c r="E89" s="60">
        <v>1</v>
      </c>
      <c r="F89" s="63">
        <v>1</v>
      </c>
    </row>
  </sheetData>
  <mergeCells count="7">
    <mergeCell ref="A1:F1"/>
    <mergeCell ref="A2:F2"/>
    <mergeCell ref="E41:E42"/>
    <mergeCell ref="A73:A75"/>
    <mergeCell ref="F73:F75"/>
    <mergeCell ref="A81:A83"/>
    <mergeCell ref="F81:F8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Drożdżowska</dc:creator>
  <cp:lastModifiedBy>Joanna Drożdżowska</cp:lastModifiedBy>
  <dcterms:created xsi:type="dcterms:W3CDTF">2024-11-22T06:21:50Z</dcterms:created>
  <dcterms:modified xsi:type="dcterms:W3CDTF">2024-11-22T06:24:29Z</dcterms:modified>
</cp:coreProperties>
</file>