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W:\KOSZALIN\PRZETARG_2025-2026\SWZ\20241003\"/>
    </mc:Choice>
  </mc:AlternateContent>
  <xr:revisionPtr revIDLastSave="0" documentId="13_ncr:1_{1641F8F9-9307-4F86-95C0-19015A75E8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B1_część I" sheetId="6" r:id="rId1"/>
  </sheets>
  <definedNames>
    <definedName name="_xlnm._FilterDatabase" localSheetId="0" hidden="1">'Zał. B1_część I'!$A$2:$K$2</definedName>
    <definedName name="_xlnm.Print_Area" localSheetId="0">'Zał. B1_część I'!$A$1:$K$101</definedName>
    <definedName name="_xlnm.Print_Titles" localSheetId="0">'Zał. B1_część I'!$1:$2</definedName>
  </definedNames>
  <calcPr calcId="191029"/>
  <fileRecoveryPr autoRecover="0"/>
</workbook>
</file>

<file path=xl/calcChain.xml><?xml version="1.0" encoding="utf-8"?>
<calcChain xmlns="http://schemas.openxmlformats.org/spreadsheetml/2006/main">
  <c r="E12" i="6" l="1"/>
  <c r="E71" i="6"/>
  <c r="E16" i="6"/>
  <c r="E15" i="6"/>
  <c r="E73" i="6"/>
  <c r="E72" i="6"/>
  <c r="J99" i="6"/>
  <c r="I99" i="6"/>
  <c r="F99" i="6"/>
  <c r="E98" i="6" l="1"/>
  <c r="E4" i="6"/>
  <c r="E5" i="6"/>
  <c r="E6" i="6"/>
  <c r="E7" i="6"/>
  <c r="E9" i="6"/>
  <c r="E11" i="6"/>
  <c r="E3" i="6"/>
  <c r="D93" i="6"/>
  <c r="E93" i="6" s="1"/>
  <c r="D91" i="6"/>
  <c r="D88" i="6"/>
  <c r="D87" i="6"/>
  <c r="D86" i="6"/>
  <c r="D85" i="6"/>
  <c r="D84" i="6"/>
  <c r="D79" i="6"/>
  <c r="D78" i="6"/>
  <c r="D68" i="6"/>
  <c r="D64" i="6"/>
  <c r="D55" i="6"/>
  <c r="D48" i="6"/>
  <c r="D38" i="6"/>
  <c r="E65" i="6"/>
  <c r="G12" i="6" l="1"/>
  <c r="G99" i="6" s="1"/>
  <c r="E70" i="6"/>
  <c r="E82" i="6"/>
  <c r="E62" i="6"/>
  <c r="E61" i="6"/>
  <c r="E60" i="6"/>
  <c r="E58" i="6"/>
  <c r="E83" i="6"/>
  <c r="E94" i="6"/>
  <c r="E77" i="6"/>
  <c r="E81" i="6"/>
  <c r="E88" i="6"/>
  <c r="E85" i="6"/>
  <c r="E84" i="6"/>
  <c r="E79" i="6"/>
  <c r="E78" i="6"/>
  <c r="E75" i="6"/>
  <c r="E67" i="6"/>
  <c r="E66" i="6"/>
  <c r="E64" i="6"/>
  <c r="E37" i="6"/>
  <c r="E39" i="6"/>
  <c r="E40" i="6"/>
  <c r="E41" i="6"/>
  <c r="E38" i="6"/>
  <c r="K35" i="6"/>
  <c r="K99" i="6" s="1"/>
  <c r="E36" i="6"/>
  <c r="E35" i="6"/>
  <c r="E34" i="6"/>
  <c r="E92" i="6"/>
  <c r="E63" i="6"/>
  <c r="E59" i="6"/>
  <c r="E55" i="6"/>
  <c r="E54" i="6"/>
  <c r="E49" i="6"/>
  <c r="E48" i="6"/>
  <c r="E46" i="6"/>
  <c r="E45" i="6"/>
  <c r="E44" i="6"/>
  <c r="E43" i="6"/>
  <c r="E87" i="6"/>
  <c r="E86" i="6"/>
  <c r="E89" i="6"/>
  <c r="E19" i="6"/>
  <c r="E20" i="6"/>
  <c r="E21" i="6"/>
  <c r="E22" i="6"/>
  <c r="E23" i="6"/>
  <c r="E24" i="6"/>
  <c r="E25" i="6"/>
  <c r="E26" i="6"/>
  <c r="E27" i="6"/>
  <c r="E28" i="6"/>
  <c r="E18" i="6"/>
  <c r="E91" i="6"/>
  <c r="E47" i="6"/>
  <c r="E68" i="6"/>
  <c r="E80" i="6"/>
  <c r="E76" i="6"/>
  <c r="E69" i="6"/>
  <c r="E57" i="6"/>
  <c r="E52" i="6"/>
  <c r="E53" i="6"/>
  <c r="E51" i="6"/>
  <c r="E50" i="6"/>
  <c r="E32" i="6"/>
  <c r="E33" i="6"/>
  <c r="E31" i="6"/>
  <c r="E30" i="6"/>
  <c r="E17" i="6"/>
  <c r="E99" i="6" s="1"/>
</calcChain>
</file>

<file path=xl/sharedStrings.xml><?xml version="1.0" encoding="utf-8"?>
<sst xmlns="http://schemas.openxmlformats.org/spreadsheetml/2006/main" count="688" uniqueCount="178">
  <si>
    <t>Szkoła Podstawowa nr 4</t>
  </si>
  <si>
    <t>LP.</t>
  </si>
  <si>
    <t>Jednostka</t>
  </si>
  <si>
    <t>Miejsce ubezpieczenia</t>
  </si>
  <si>
    <t>BUDYNKI</t>
  </si>
  <si>
    <t>BUDOWLE</t>
  </si>
  <si>
    <t>Powierzchnia w m2</t>
  </si>
  <si>
    <t>Suma ubezpieczenia wg wartości księgowej brutto</t>
  </si>
  <si>
    <t>Razem suma ubezpieczenia</t>
  </si>
  <si>
    <t>* szczegółowy wykaz budynków zostanie przekazany po wyłonieniu Ubezpieczyciela</t>
  </si>
  <si>
    <t>** wartość odtworzeniowa równa jest wartości księgowej brutto, ponieważ budynki są nowowybudowane</t>
  </si>
  <si>
    <t>Szkoła Podstawowa nr 9</t>
  </si>
  <si>
    <t>Zarząd Budynków Mieszkalnych</t>
  </si>
  <si>
    <t>Zarząd Dróg i Transportu w Koszalinie</t>
  </si>
  <si>
    <t xml:space="preserve">Centrum Usług Społecznych </t>
  </si>
  <si>
    <t>Centrum Kultury 105 w Koszalinie</t>
  </si>
  <si>
    <t>Bałtycki Teatr Dramatyczny im. Juliusza Słowackiego</t>
  </si>
  <si>
    <t>Plac Teatralny 1, 75-729 Koszalin</t>
  </si>
  <si>
    <t>Muzeum w Koszalinie</t>
  </si>
  <si>
    <t>Filharmonia Koszalińska</t>
  </si>
  <si>
    <t>Pałac Młodzieży</t>
  </si>
  <si>
    <t>Koszalińska  Biblioteka Publiczna im. Joachima Lelewela + 10 filii bibliotecznych</t>
  </si>
  <si>
    <t xml:space="preserve">ul. Morska 43, 75-823 Koszalin          </t>
  </si>
  <si>
    <t xml:space="preserve">Żłobek Miejski Oddział "Jacek i Agatka"           </t>
  </si>
  <si>
    <t>ul. Konstytucji 3 Maja 29, 75-823 Koszalin</t>
  </si>
  <si>
    <t xml:space="preserve">Żłobek Miejski Oddział "Skrzat"                                           </t>
  </si>
  <si>
    <t>ul. Lelewela 12, 75-450 Koszalin</t>
  </si>
  <si>
    <t xml:space="preserve">Żłobek Miejski Oddział "Maluch"                               </t>
  </si>
  <si>
    <t>ul. Jagoszewskiego 6, 75-452 Koszalin</t>
  </si>
  <si>
    <t>Żłobek Miejski Oddział "Bolek I Lolek"</t>
  </si>
  <si>
    <t>ul. Mireckiego 3, 75-506 Koszalin</t>
  </si>
  <si>
    <t xml:space="preserve">Żłobek Miejski Oddział "Puchatek"                                   </t>
  </si>
  <si>
    <t>ul. Dokerów 6, 75-202 Koszalin</t>
  </si>
  <si>
    <t xml:space="preserve">Żłobek Miejski Oddział "Smyk"                                </t>
  </si>
  <si>
    <t>ul. Chrzanowskiego 10, 75-327 Koszalin</t>
  </si>
  <si>
    <t>Żłobek Miejski Oddział "Jaś i Małgosia"</t>
  </si>
  <si>
    <t>ul. Spasowskiego 14, 75-007 Koszalin</t>
  </si>
  <si>
    <t xml:space="preserve"> Zespół Obsługi Ekonomiczno-Administracyjnej Przedszkoli Miejskich</t>
  </si>
  <si>
    <t>Przedszkole nr 3</t>
  </si>
  <si>
    <t>Przedszkole nr 7</t>
  </si>
  <si>
    <t>Przedszkole nr 8 im. J. Korczaka</t>
  </si>
  <si>
    <t>ul. Bałtycka 44, 75-331 Koszalin</t>
  </si>
  <si>
    <t>Przedszkole nr 9 im Bursztynek</t>
  </si>
  <si>
    <t>Przedszkole Nr 10 im. Misia Uszatka</t>
  </si>
  <si>
    <t>Przedszkole nr 11</t>
  </si>
  <si>
    <t>Przedszkole Nr 12</t>
  </si>
  <si>
    <t>Przedszkole nr 13 Mała Akademia</t>
  </si>
  <si>
    <t>Przedszkole nr 14</t>
  </si>
  <si>
    <t>Przedszkole nr 15</t>
  </si>
  <si>
    <t>Przedszkole nr 16</t>
  </si>
  <si>
    <t>Przedszkole nr 19</t>
  </si>
  <si>
    <t xml:space="preserve">Przedszkole nr 20 </t>
  </si>
  <si>
    <t>Przedszkole nr 21</t>
  </si>
  <si>
    <t>Przedszkole nr 22</t>
  </si>
  <si>
    <t>Przedszkole Nr 34</t>
  </si>
  <si>
    <t>Przedszkole Nr 35</t>
  </si>
  <si>
    <t>Przedszkole Integracyjne</t>
  </si>
  <si>
    <t>Przedszkole nr 37</t>
  </si>
  <si>
    <t>Sportowa Szkoła Podstawowa nr 1</t>
  </si>
  <si>
    <t>Szkoła Podstawowa Nr 3 im. Ks. Jana Twardowskiego</t>
  </si>
  <si>
    <t>Szkoła Podstawowa nr 5 im. UNICEF</t>
  </si>
  <si>
    <t>Szkoła Podstawowa nr 6 im. Narodowego Święta Niepodległości</t>
  </si>
  <si>
    <t>Szkoła Podstawowa nr 7</t>
  </si>
  <si>
    <t>Szkoła Podstawowa nr 10 im. Stefana Żeromskiego w Koszalinie</t>
  </si>
  <si>
    <t>Szkoła Podstawowa nr 13 im. Jana Brzechwy w Koszalinie</t>
  </si>
  <si>
    <t>Szkoła Podstawowa nr 17 im. Orła Białego</t>
  </si>
  <si>
    <t>Szkoła Podstawowa Nr 18 im. Jana Matejki w Koszalinie</t>
  </si>
  <si>
    <t>Szkoła Podstawowa Integracyjna nr 21</t>
  </si>
  <si>
    <t>Szkoła Podstawowa nr 23 im. Lotników Polskich</t>
  </si>
  <si>
    <t>Zespół Szkół Nr 1 im. M. Kopernika</t>
  </si>
  <si>
    <t>ul. Władysława Andersa 30, 75-626 Koszalin</t>
  </si>
  <si>
    <t>V Liceum Ogólnokształcące</t>
  </si>
  <si>
    <t>Zespół Szkół nr 7 im. Bronisława Bukowskiego</t>
  </si>
  <si>
    <t>Zespół Szkół nr 8 im. Tadeusza Kościuszki</t>
  </si>
  <si>
    <t>Zespół Szkół nr 10</t>
  </si>
  <si>
    <t>Zespół Szkół nr 12</t>
  </si>
  <si>
    <t xml:space="preserve">I Liceum Ogólnokształcące im. St. Dubois </t>
  </si>
  <si>
    <t xml:space="preserve">II Liceum Ogólnokształcące  im. Wł. Broniewskiego </t>
  </si>
  <si>
    <t>VI Liceum Ogólnokształcące</t>
  </si>
  <si>
    <t>Dom Pomocy Społecznej "Zielony Taras"</t>
  </si>
  <si>
    <t>Dzienny Dom Pomocy "Złoty Wiek"</t>
  </si>
  <si>
    <t>Bursa Międzyszkolna</t>
  </si>
  <si>
    <t>Specjalny Ośrodek Szkolno-Wychowawczy w Koszalinie</t>
  </si>
  <si>
    <t>Centrum Kształcenia Ustawicznego im. St. Staszica</t>
  </si>
  <si>
    <t>Miejska Poradnia Psychologiczno - Pedagogiczna w Koszalinie</t>
  </si>
  <si>
    <t>Centrum Obsługi Placówek Opiekuńczo-Wychowawczych w Koszalinie</t>
  </si>
  <si>
    <t>Placówka Opiekuńczo - Wychowawcza Nr 1</t>
  </si>
  <si>
    <t>Placówka Opiekuńczo - Wychowawcza Nr 2</t>
  </si>
  <si>
    <t xml:space="preserve">Żłobek Miejski Koszalin </t>
  </si>
  <si>
    <t>Przedszkole nr 23 Stokrotka</t>
  </si>
  <si>
    <t>Zespół Szkół Nr 9 im. Romualda Traugutta</t>
  </si>
  <si>
    <t>WARTOŚĆ KSIĘGOWA BRUTTO (WKB) lub ODTWORZENIOWA              (WO 1m2 = 6.169 PLN )</t>
  </si>
  <si>
    <t>Suma ubezpieczenia (WO)</t>
  </si>
  <si>
    <t>WO (1m2=6.169 PLN)</t>
  </si>
  <si>
    <t>75-057 Koszalin, ul. Bogusława II 2</t>
  </si>
  <si>
    <t>75-736 Koszalin Gnieżnieńska 6</t>
  </si>
  <si>
    <t>75 - 255 Koszalin, ul. Franciszkańska120;</t>
  </si>
  <si>
    <t>75-445 Koszalin, ul. Wańkowicza 15</t>
  </si>
  <si>
    <t>75-442 Koszalin,Kornela Makuszyńskiego 9</t>
  </si>
  <si>
    <t xml:space="preserve">75-581 Koszalin, ul. Chałbińskiego 6 </t>
  </si>
  <si>
    <t xml:space="preserve">75-712 Koszalin, ul. Wojska Polskiego 36 - </t>
  </si>
  <si>
    <t>Koszalin, ul. Rzemieślnicza 9</t>
  </si>
  <si>
    <t>75-445 Koszalin ul. Melchiora Wańkowicza 11 - budynek szkoły</t>
  </si>
  <si>
    <t>75-445 Koszalin ul. Melchiora Wańkowicza 11 - hala sportowa</t>
  </si>
  <si>
    <t>Koszalin, , ul. Podgórna 55</t>
  </si>
  <si>
    <t>75-522 Koszalin, ul. Orląt lwowskich 18</t>
  </si>
  <si>
    <t>Fotowoltaika (wliczona w wartość budynku)</t>
  </si>
  <si>
    <t>Zestaw solarny (wliczony w wartość budynku)</t>
  </si>
  <si>
    <t xml:space="preserve">75-445 Koszalin, ul. Wańkowicza 5f/1, </t>
  </si>
  <si>
    <t>75-736 Koszalin, ul. Gnieźnieńska 3</t>
  </si>
  <si>
    <t>75-243 Koszalin, ul. Rzemieślnicza 6</t>
  </si>
  <si>
    <t xml:space="preserve">75-075 Koszalin, ul.Mariańska 9, </t>
  </si>
  <si>
    <t xml:space="preserve">75-007 Koszalin, Rynek Staromiejski 6 -7 </t>
  </si>
  <si>
    <t>75-055 Koszalin, ul. Dabrówki 1</t>
  </si>
  <si>
    <t>Koszalin, ul. Młyńska</t>
  </si>
  <si>
    <t xml:space="preserve">75-007 Koszalin, Rynek Staromiejski 8, </t>
  </si>
  <si>
    <t>75-704 Koszalin ul. A. Struga 5 - filia nr 9</t>
  </si>
  <si>
    <t>75-415 Koszalin, ul. Plac Polonii 1,  - KBP</t>
  </si>
  <si>
    <t>Koszalin, ul. Jana Pawła II 17</t>
  </si>
  <si>
    <t>75-001 Koszalin, ul. Zwycięstwa 105</t>
  </si>
  <si>
    <t>75-001 Koszalin, ul. Piastowska 7</t>
  </si>
  <si>
    <t>75-420 Koszalin, ul. Młyńska 37-39</t>
  </si>
  <si>
    <t>75-950 Koszalin, ul. Grodzka 3</t>
  </si>
  <si>
    <t>75-950 Koszalin, ul. Grodzka 5</t>
  </si>
  <si>
    <t>75-950 Koszalin, ul. Jamneńska 24</t>
  </si>
  <si>
    <t xml:space="preserve">75-452 Koszalin, ul. Jana Pawła II 17, </t>
  </si>
  <si>
    <t>75-206 Koszalin, ul. Leonida Teligi 4</t>
  </si>
  <si>
    <t>75-400  Koszalin ul.Piastowska 2</t>
  </si>
  <si>
    <t>75-070 Koszalin, ul. Komisji Edykacji Narodowej 1</t>
  </si>
  <si>
    <t>75-631 Koszalin, ul. Chełmońskiego 7,</t>
  </si>
  <si>
    <t>75-611 Koszalin, ul. Zycięstwa 188</t>
  </si>
  <si>
    <t xml:space="preserve">75-512 Koszalin, ul. Piłsudskiego 44, </t>
  </si>
  <si>
    <t>75-444 Koszalin, ul. J.Tuwiam 1</t>
  </si>
  <si>
    <t xml:space="preserve">75-113  Koszalin, ul. Łużycka 14, </t>
  </si>
  <si>
    <t>Koszalin ul. Lechicka 45 75-842</t>
  </si>
  <si>
    <t>75-552 Koszalin, ul. Giełdowa 20</t>
  </si>
  <si>
    <t xml:space="preserve">75-621 Koszalin, ul. Piaskowa 4 </t>
  </si>
  <si>
    <t>Koszalin, ulica Połczyńska 55,</t>
  </si>
  <si>
    <t>75-001 Koszalin, ul.  Gen. J. Bema 9</t>
  </si>
  <si>
    <t>Koszalin, ul. B.Spasowskiego 14 a 75-451</t>
  </si>
  <si>
    <t>75-724 Koszalin, ul. Rzeczna 5,</t>
  </si>
  <si>
    <t>75-601 Koszalin ul. Zwycięstwa 117</t>
  </si>
  <si>
    <t>75-321 Koszalin, ul. Podgórna 45,</t>
  </si>
  <si>
    <t xml:space="preserve">75-255 Koszalin, ul. Franciszkańska 102, </t>
  </si>
  <si>
    <t xml:space="preserve">75-567 Koszalin, ul. Fryderyka Chopina 42, </t>
  </si>
  <si>
    <t xml:space="preserve">75-449 Koszalin, ul.Staszica 6, </t>
  </si>
  <si>
    <t xml:space="preserve">75-503 Koszalin,, ul. Sportowa 19, </t>
  </si>
  <si>
    <t xml:space="preserve">75-401 Koszalin, ul. Jedności 9, </t>
  </si>
  <si>
    <t xml:space="preserve">75-816 Koszalin, ul. Połczyńska 71 a </t>
  </si>
  <si>
    <t xml:space="preserve">75-064 Koszalin, ul. Krzywoustego 5 </t>
  </si>
  <si>
    <t>75-354 Koszalin, ul. S. Dąbka 1</t>
  </si>
  <si>
    <t>75-235 Koszalin, ul. Morska 108</t>
  </si>
  <si>
    <t>75-412 Koszalin, al. Monte Cassino 2</t>
  </si>
  <si>
    <t xml:space="preserve">75-215 Koszalin, ul. Morska 43, </t>
  </si>
  <si>
    <t xml:space="preserve">75-449 Koszalin, ul. Staszica 11, </t>
  </si>
  <si>
    <t>75-736 Koszalin Gnieżnieńska 8</t>
  </si>
  <si>
    <t xml:space="preserve">75-361 Koszalin, ul. Rodła 10, </t>
  </si>
  <si>
    <t xml:space="preserve">75-347 Koszalin, ul.Władysława IV 143 </t>
  </si>
  <si>
    <t xml:space="preserve">75-900 Koszalin, ul. Szkolna 1, </t>
  </si>
  <si>
    <t>75-075 Koszalin, ul.Mariańska 9</t>
  </si>
  <si>
    <t xml:space="preserve"> 75-004 Koszalin, ul.Mickiewicza 26</t>
  </si>
  <si>
    <t xml:space="preserve">75-411 Koszalin, ul.Partyzantów 3 </t>
  </si>
  <si>
    <t xml:space="preserve">75-453 Koszalin, ul. Śniadeckich 4 </t>
  </si>
  <si>
    <t>75-446 Koszalin, ul. Wańkowicza 26</t>
  </si>
  <si>
    <t>75-815 Koszalin, ul. Połczyńska 24</t>
  </si>
  <si>
    <t>75-679 Koszalin, ul. Jabłoniowa 23</t>
  </si>
  <si>
    <t>75-100 Koszalin, ul. Powstańców Wielkopolskich 23</t>
  </si>
  <si>
    <t>Schronisko dla Bezdomnych Zwierząt „Leśny Zakątek”</t>
  </si>
  <si>
    <t>ul. Mieszka I 55, 75-124 Koszalin</t>
  </si>
  <si>
    <t>Wartość lokali po przeliczeniu m2</t>
  </si>
  <si>
    <t>Powierzcjnia w m2 lokali (obce i własne)</t>
  </si>
  <si>
    <t xml:space="preserve">Urząd Miejski w Koszalinie </t>
  </si>
  <si>
    <t xml:space="preserve">Zgodnie z załącznikiem B2 / CZĘŚĆ I </t>
  </si>
  <si>
    <t>x</t>
  </si>
  <si>
    <t>WKB</t>
  </si>
  <si>
    <t>Piłsudskiego 64, 75-950 Koszalin</t>
  </si>
  <si>
    <t>Jana Pawła II 2/3, 75-452 Koszalin</t>
  </si>
  <si>
    <t>WO (1m2=6.169 PLN)=WKB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</si>
</sst>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&quot; zł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Garamond"/>
      <family val="1"/>
      <charset val="238"/>
    </font>
    <font>
      <sz val="12"/>
      <name val="Garamond"/>
      <family val="1"/>
      <charset val="238"/>
    </font>
    <font>
      <sz val="12"/>
      <color rgb="FFFF0000"/>
      <name val="Garamond"/>
      <family val="1"/>
      <charset val="238"/>
    </font>
    <font>
      <b/>
      <sz val="12"/>
      <color rgb="FFFF0000"/>
      <name val="Garamond"/>
      <family val="1"/>
      <charset val="238"/>
    </font>
    <font>
      <sz val="12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164" fontId="4" fillId="0" borderId="1" xfId="1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4" fontId="5" fillId="0" borderId="0" xfId="1" applyNumberFormat="1" applyFont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64" fontId="3" fillId="0" borderId="15" xfId="1" applyNumberFormat="1" applyFont="1" applyBorder="1" applyAlignment="1">
      <alignment horizontal="center"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164" fontId="3" fillId="0" borderId="18" xfId="1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vertical="center" wrapText="1"/>
    </xf>
    <xf numFmtId="0" fontId="4" fillId="0" borderId="5" xfId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 wrapText="1"/>
    </xf>
    <xf numFmtId="165" fontId="4" fillId="0" borderId="9" xfId="1" applyNumberFormat="1" applyFont="1" applyBorder="1" applyAlignment="1">
      <alignment horizontal="center" vertical="center" wrapText="1"/>
    </xf>
    <xf numFmtId="164" fontId="4" fillId="0" borderId="9" xfId="1" applyNumberFormat="1" applyFont="1" applyBorder="1" applyAlignment="1">
      <alignment horizontal="center" vertical="center" wrapText="1"/>
    </xf>
    <xf numFmtId="165" fontId="4" fillId="0" borderId="11" xfId="1" applyNumberFormat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16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4" fillId="0" borderId="13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4"/>
  <sheetViews>
    <sheetView tabSelected="1" view="pageBreakPreview" zoomScale="70" zoomScaleNormal="40" zoomScaleSheetLayoutView="70" zoomScalePageLayoutView="60" workbookViewId="0">
      <selection activeCell="D1" sqref="D1:H1"/>
    </sheetView>
  </sheetViews>
  <sheetFormatPr defaultColWidth="11.42578125" defaultRowHeight="44.45" customHeight="1" x14ac:dyDescent="0.2"/>
  <cols>
    <col min="1" max="1" width="11.42578125" style="18" customWidth="1"/>
    <col min="2" max="2" width="35.5703125" style="18" customWidth="1"/>
    <col min="3" max="3" width="31.42578125" style="18" customWidth="1"/>
    <col min="4" max="4" width="14.7109375" style="18" customWidth="1"/>
    <col min="5" max="7" width="22.7109375" style="19" customWidth="1"/>
    <col min="8" max="10" width="29.28515625" style="13" customWidth="1"/>
    <col min="11" max="11" width="24.85546875" style="13" customWidth="1"/>
    <col min="12" max="16384" width="11.42578125" style="13"/>
  </cols>
  <sheetData>
    <row r="1" spans="1:11" s="4" customFormat="1" ht="36.6" customHeight="1" x14ac:dyDescent="0.2">
      <c r="A1" s="48" t="s">
        <v>1</v>
      </c>
      <c r="B1" s="50" t="s">
        <v>2</v>
      </c>
      <c r="C1" s="50" t="s">
        <v>3</v>
      </c>
      <c r="D1" s="52" t="s">
        <v>4</v>
      </c>
      <c r="E1" s="52"/>
      <c r="F1" s="52"/>
      <c r="G1" s="52"/>
      <c r="H1" s="52"/>
      <c r="I1" s="36" t="s">
        <v>107</v>
      </c>
      <c r="J1" s="36" t="s">
        <v>106</v>
      </c>
      <c r="K1" s="3" t="s">
        <v>5</v>
      </c>
    </row>
    <row r="2" spans="1:11" s="4" customFormat="1" ht="72.599999999999994" customHeight="1" thickBot="1" x14ac:dyDescent="0.25">
      <c r="A2" s="49"/>
      <c r="B2" s="51"/>
      <c r="C2" s="51"/>
      <c r="D2" s="20" t="s">
        <v>6</v>
      </c>
      <c r="E2" s="21" t="s">
        <v>92</v>
      </c>
      <c r="F2" s="21" t="s">
        <v>170</v>
      </c>
      <c r="G2" s="21" t="s">
        <v>169</v>
      </c>
      <c r="H2" s="21" t="s">
        <v>91</v>
      </c>
      <c r="I2" s="37"/>
      <c r="J2" s="37"/>
      <c r="K2" s="22" t="s">
        <v>7</v>
      </c>
    </row>
    <row r="3" spans="1:11" s="5" customFormat="1" ht="44.45" customHeight="1" x14ac:dyDescent="0.2">
      <c r="A3" s="53">
        <v>1</v>
      </c>
      <c r="B3" s="54" t="s">
        <v>171</v>
      </c>
      <c r="C3" s="26" t="s">
        <v>112</v>
      </c>
      <c r="D3" s="27">
        <v>4692.3</v>
      </c>
      <c r="E3" s="28">
        <f>D3*6169</f>
        <v>28946798.700000003</v>
      </c>
      <c r="F3" s="28" t="s">
        <v>173</v>
      </c>
      <c r="G3" s="28" t="s">
        <v>173</v>
      </c>
      <c r="H3" s="28" t="s">
        <v>93</v>
      </c>
      <c r="I3" s="28" t="s">
        <v>173</v>
      </c>
      <c r="J3" s="28" t="s">
        <v>173</v>
      </c>
      <c r="K3" s="43">
        <v>122976268.90000001</v>
      </c>
    </row>
    <row r="4" spans="1:11" s="5" customFormat="1" ht="44.45" customHeight="1" x14ac:dyDescent="0.2">
      <c r="A4" s="40"/>
      <c r="B4" s="39"/>
      <c r="C4" s="7" t="s">
        <v>113</v>
      </c>
      <c r="D4" s="8">
        <v>859</v>
      </c>
      <c r="E4" s="1">
        <f>D4*6169</f>
        <v>5299171</v>
      </c>
      <c r="F4" s="1" t="s">
        <v>173</v>
      </c>
      <c r="G4" s="1" t="s">
        <v>173</v>
      </c>
      <c r="H4" s="1" t="s">
        <v>93</v>
      </c>
      <c r="I4" s="1" t="s">
        <v>173</v>
      </c>
      <c r="J4" s="1" t="s">
        <v>173</v>
      </c>
      <c r="K4" s="44"/>
    </row>
    <row r="5" spans="1:11" s="5" customFormat="1" ht="44.45" customHeight="1" x14ac:dyDescent="0.2">
      <c r="A5" s="40"/>
      <c r="B5" s="39"/>
      <c r="C5" s="7" t="s">
        <v>159</v>
      </c>
      <c r="D5" s="8">
        <v>540</v>
      </c>
      <c r="E5" s="1">
        <f>D5*6169</f>
        <v>3331260</v>
      </c>
      <c r="F5" s="1" t="s">
        <v>173</v>
      </c>
      <c r="G5" s="1" t="s">
        <v>173</v>
      </c>
      <c r="H5" s="1" t="s">
        <v>93</v>
      </c>
      <c r="I5" s="1" t="s">
        <v>173</v>
      </c>
      <c r="J5" s="1" t="s">
        <v>173</v>
      </c>
      <c r="K5" s="44"/>
    </row>
    <row r="6" spans="1:11" s="5" customFormat="1" ht="44.45" customHeight="1" x14ac:dyDescent="0.2">
      <c r="A6" s="40"/>
      <c r="B6" s="39"/>
      <c r="C6" s="7" t="s">
        <v>160</v>
      </c>
      <c r="D6" s="8">
        <v>2307</v>
      </c>
      <c r="E6" s="1">
        <f>D6*6169</f>
        <v>14231883</v>
      </c>
      <c r="F6" s="1" t="s">
        <v>173</v>
      </c>
      <c r="G6" s="1" t="s">
        <v>173</v>
      </c>
      <c r="H6" s="1" t="s">
        <v>93</v>
      </c>
      <c r="I6" s="1" t="s">
        <v>173</v>
      </c>
      <c r="J6" s="1" t="s">
        <v>173</v>
      </c>
      <c r="K6" s="44"/>
    </row>
    <row r="7" spans="1:11" s="5" customFormat="1" ht="44.45" customHeight="1" x14ac:dyDescent="0.2">
      <c r="A7" s="40"/>
      <c r="B7" s="39"/>
      <c r="C7" s="7" t="s">
        <v>161</v>
      </c>
      <c r="D7" s="8">
        <v>497</v>
      </c>
      <c r="E7" s="1">
        <f>D7*6169</f>
        <v>3065993</v>
      </c>
      <c r="F7" s="1" t="s">
        <v>173</v>
      </c>
      <c r="G7" s="1" t="s">
        <v>173</v>
      </c>
      <c r="H7" s="1" t="s">
        <v>93</v>
      </c>
      <c r="I7" s="1" t="s">
        <v>173</v>
      </c>
      <c r="J7" s="1" t="s">
        <v>173</v>
      </c>
      <c r="K7" s="44"/>
    </row>
    <row r="8" spans="1:11" s="5" customFormat="1" ht="44.45" customHeight="1" x14ac:dyDescent="0.2">
      <c r="A8" s="40"/>
      <c r="B8" s="39"/>
      <c r="C8" s="7" t="s">
        <v>162</v>
      </c>
      <c r="D8" s="8" t="s">
        <v>173</v>
      </c>
      <c r="E8" s="1">
        <v>30639932.84</v>
      </c>
      <c r="F8" s="1" t="s">
        <v>173</v>
      </c>
      <c r="G8" s="1" t="s">
        <v>173</v>
      </c>
      <c r="H8" s="1" t="s">
        <v>174</v>
      </c>
      <c r="I8" s="1" t="s">
        <v>173</v>
      </c>
      <c r="J8" s="1" t="s">
        <v>173</v>
      </c>
      <c r="K8" s="44"/>
    </row>
    <row r="9" spans="1:11" s="5" customFormat="1" ht="44.45" customHeight="1" x14ac:dyDescent="0.2">
      <c r="A9" s="40"/>
      <c r="B9" s="39"/>
      <c r="C9" s="7" t="s">
        <v>115</v>
      </c>
      <c r="D9" s="8">
        <v>2700.67</v>
      </c>
      <c r="E9" s="1">
        <f>D9*6169</f>
        <v>16660433.23</v>
      </c>
      <c r="F9" s="1" t="s">
        <v>173</v>
      </c>
      <c r="G9" s="1" t="s">
        <v>173</v>
      </c>
      <c r="H9" s="1" t="s">
        <v>93</v>
      </c>
      <c r="I9" s="1" t="s">
        <v>173</v>
      </c>
      <c r="J9" s="1" t="s">
        <v>173</v>
      </c>
      <c r="K9" s="44"/>
    </row>
    <row r="10" spans="1:11" s="5" customFormat="1" ht="44.45" customHeight="1" x14ac:dyDescent="0.2">
      <c r="A10" s="40"/>
      <c r="B10" s="39"/>
      <c r="C10" s="7" t="s">
        <v>111</v>
      </c>
      <c r="D10" s="8" t="s">
        <v>173</v>
      </c>
      <c r="E10" s="1">
        <v>95433.82</v>
      </c>
      <c r="F10" s="1" t="s">
        <v>173</v>
      </c>
      <c r="G10" s="1" t="s">
        <v>173</v>
      </c>
      <c r="H10" s="1" t="s">
        <v>174</v>
      </c>
      <c r="I10" s="1" t="s">
        <v>173</v>
      </c>
      <c r="J10" s="1" t="s">
        <v>173</v>
      </c>
      <c r="K10" s="44"/>
    </row>
    <row r="11" spans="1:11" s="5" customFormat="1" ht="44.45" customHeight="1" x14ac:dyDescent="0.2">
      <c r="A11" s="40"/>
      <c r="B11" s="39"/>
      <c r="C11" s="7" t="s">
        <v>114</v>
      </c>
      <c r="D11" s="8">
        <v>68.98</v>
      </c>
      <c r="E11" s="1">
        <f>D11*6169</f>
        <v>425537.62000000005</v>
      </c>
      <c r="F11" s="1" t="s">
        <v>173</v>
      </c>
      <c r="G11" s="1" t="s">
        <v>173</v>
      </c>
      <c r="H11" s="1" t="s">
        <v>93</v>
      </c>
      <c r="I11" s="1" t="s">
        <v>173</v>
      </c>
      <c r="J11" s="1" t="s">
        <v>173</v>
      </c>
      <c r="K11" s="44"/>
    </row>
    <row r="12" spans="1:11" s="5" customFormat="1" ht="44.45" customHeight="1" x14ac:dyDescent="0.2">
      <c r="A12" s="6">
        <v>2</v>
      </c>
      <c r="B12" s="9" t="s">
        <v>12</v>
      </c>
      <c r="C12" s="17" t="s">
        <v>172</v>
      </c>
      <c r="D12" s="8">
        <v>189132.82</v>
      </c>
      <c r="E12" s="1">
        <f>D12*6169</f>
        <v>1166760366.5800002</v>
      </c>
      <c r="F12" s="1">
        <v>184675.36</v>
      </c>
      <c r="G12" s="1">
        <f>F12*6169</f>
        <v>1139262295.8399999</v>
      </c>
      <c r="H12" s="1" t="s">
        <v>93</v>
      </c>
      <c r="I12" s="1" t="s">
        <v>173</v>
      </c>
      <c r="J12" s="1" t="s">
        <v>173</v>
      </c>
      <c r="K12" s="10">
        <v>7540671.1900000004</v>
      </c>
    </row>
    <row r="13" spans="1:11" s="5" customFormat="1" ht="44.45" customHeight="1" x14ac:dyDescent="0.2">
      <c r="A13" s="11">
        <v>3</v>
      </c>
      <c r="B13" s="9" t="s">
        <v>13</v>
      </c>
      <c r="C13" s="7" t="s">
        <v>164</v>
      </c>
      <c r="D13" s="8">
        <v>1020.91</v>
      </c>
      <c r="E13" s="2">
        <v>7409415.9299999997</v>
      </c>
      <c r="F13" s="2" t="s">
        <v>173</v>
      </c>
      <c r="G13" s="2" t="s">
        <v>173</v>
      </c>
      <c r="H13" s="1" t="s">
        <v>177</v>
      </c>
      <c r="I13" s="1" t="s">
        <v>173</v>
      </c>
      <c r="J13" s="1" t="s">
        <v>173</v>
      </c>
      <c r="K13" s="14">
        <v>901699918.97000003</v>
      </c>
    </row>
    <row r="14" spans="1:11" s="5" customFormat="1" ht="44.45" customHeight="1" x14ac:dyDescent="0.2">
      <c r="A14" s="6">
        <v>4</v>
      </c>
      <c r="B14" s="9" t="s">
        <v>14</v>
      </c>
      <c r="C14" s="7" t="s">
        <v>152</v>
      </c>
      <c r="D14" s="8" t="s">
        <v>173</v>
      </c>
      <c r="E14" s="1" t="s">
        <v>173</v>
      </c>
      <c r="F14" s="1" t="s">
        <v>173</v>
      </c>
      <c r="G14" s="1" t="s">
        <v>173</v>
      </c>
      <c r="H14" s="1" t="s">
        <v>173</v>
      </c>
      <c r="I14" s="1" t="s">
        <v>173</v>
      </c>
      <c r="J14" s="1" t="s">
        <v>173</v>
      </c>
      <c r="K14" s="10" t="s">
        <v>173</v>
      </c>
    </row>
    <row r="15" spans="1:11" ht="44.45" customHeight="1" x14ac:dyDescent="0.2">
      <c r="A15" s="38">
        <v>5</v>
      </c>
      <c r="B15" s="39" t="s">
        <v>15</v>
      </c>
      <c r="C15" s="7" t="s">
        <v>119</v>
      </c>
      <c r="D15" s="8">
        <v>4677</v>
      </c>
      <c r="E15" s="1">
        <f t="shared" ref="E15:E28" si="0">D15*6169</f>
        <v>28852413</v>
      </c>
      <c r="F15" s="1" t="s">
        <v>173</v>
      </c>
      <c r="G15" s="1" t="s">
        <v>173</v>
      </c>
      <c r="H15" s="1" t="s">
        <v>93</v>
      </c>
      <c r="I15" s="1" t="s">
        <v>173</v>
      </c>
      <c r="J15" s="1" t="s">
        <v>173</v>
      </c>
      <c r="K15" s="10">
        <v>0</v>
      </c>
    </row>
    <row r="16" spans="1:11" ht="44.45" customHeight="1" x14ac:dyDescent="0.2">
      <c r="A16" s="38"/>
      <c r="B16" s="39"/>
      <c r="C16" s="7" t="s">
        <v>120</v>
      </c>
      <c r="D16" s="8">
        <v>8256.6</v>
      </c>
      <c r="E16" s="1">
        <f t="shared" si="0"/>
        <v>50934965.400000006</v>
      </c>
      <c r="F16" s="1" t="s">
        <v>173</v>
      </c>
      <c r="G16" s="1" t="s">
        <v>173</v>
      </c>
      <c r="H16" s="1" t="s">
        <v>93</v>
      </c>
      <c r="I16" s="1" t="s">
        <v>173</v>
      </c>
      <c r="J16" s="1" t="s">
        <v>173</v>
      </c>
      <c r="K16" s="10">
        <v>0</v>
      </c>
    </row>
    <row r="17" spans="1:11" ht="44.45" customHeight="1" x14ac:dyDescent="0.2">
      <c r="A17" s="12">
        <v>6</v>
      </c>
      <c r="B17" s="7" t="s">
        <v>16</v>
      </c>
      <c r="C17" s="7" t="s">
        <v>17</v>
      </c>
      <c r="D17" s="8">
        <v>2700</v>
      </c>
      <c r="E17" s="1">
        <f t="shared" si="0"/>
        <v>16656300</v>
      </c>
      <c r="F17" s="1" t="s">
        <v>173</v>
      </c>
      <c r="G17" s="1" t="s">
        <v>173</v>
      </c>
      <c r="H17" s="1" t="s">
        <v>93</v>
      </c>
      <c r="I17" s="1" t="s">
        <v>173</v>
      </c>
      <c r="J17" s="1" t="s">
        <v>173</v>
      </c>
      <c r="K17" s="10">
        <v>0</v>
      </c>
    </row>
    <row r="18" spans="1:11" s="5" customFormat="1" ht="44.45" customHeight="1" x14ac:dyDescent="0.2">
      <c r="A18" s="40">
        <v>7</v>
      </c>
      <c r="B18" s="39" t="s">
        <v>18</v>
      </c>
      <c r="C18" s="7" t="s">
        <v>121</v>
      </c>
      <c r="D18" s="8">
        <v>1148</v>
      </c>
      <c r="E18" s="1">
        <f t="shared" si="0"/>
        <v>7082012</v>
      </c>
      <c r="F18" s="1" t="s">
        <v>173</v>
      </c>
      <c r="G18" s="1" t="s">
        <v>173</v>
      </c>
      <c r="H18" s="1" t="s">
        <v>93</v>
      </c>
      <c r="I18" s="1" t="s">
        <v>173</v>
      </c>
      <c r="J18" s="1" t="s">
        <v>173</v>
      </c>
      <c r="K18" s="10">
        <v>912864.88</v>
      </c>
    </row>
    <row r="19" spans="1:11" s="5" customFormat="1" ht="44.45" customHeight="1" x14ac:dyDescent="0.2">
      <c r="A19" s="40"/>
      <c r="B19" s="39"/>
      <c r="C19" s="7" t="s">
        <v>121</v>
      </c>
      <c r="D19" s="8">
        <v>1614</v>
      </c>
      <c r="E19" s="1">
        <f t="shared" si="0"/>
        <v>9956766</v>
      </c>
      <c r="F19" s="1" t="s">
        <v>173</v>
      </c>
      <c r="G19" s="1" t="s">
        <v>173</v>
      </c>
      <c r="H19" s="1" t="s">
        <v>93</v>
      </c>
      <c r="I19" s="1" t="s">
        <v>173</v>
      </c>
      <c r="J19" s="1" t="s">
        <v>173</v>
      </c>
      <c r="K19" s="10">
        <v>0</v>
      </c>
    </row>
    <row r="20" spans="1:11" s="5" customFormat="1" ht="44.45" customHeight="1" x14ac:dyDescent="0.2">
      <c r="A20" s="40"/>
      <c r="B20" s="39"/>
      <c r="C20" s="7" t="s">
        <v>121</v>
      </c>
      <c r="D20" s="8">
        <v>393</v>
      </c>
      <c r="E20" s="1">
        <f t="shared" si="0"/>
        <v>2424417</v>
      </c>
      <c r="F20" s="1" t="s">
        <v>173</v>
      </c>
      <c r="G20" s="1" t="s">
        <v>173</v>
      </c>
      <c r="H20" s="1" t="s">
        <v>93</v>
      </c>
      <c r="I20" s="1" t="s">
        <v>173</v>
      </c>
      <c r="J20" s="1" t="s">
        <v>173</v>
      </c>
      <c r="K20" s="10">
        <v>0</v>
      </c>
    </row>
    <row r="21" spans="1:11" s="5" customFormat="1" ht="44.45" customHeight="1" x14ac:dyDescent="0.2">
      <c r="A21" s="40"/>
      <c r="B21" s="39"/>
      <c r="C21" s="7" t="s">
        <v>121</v>
      </c>
      <c r="D21" s="8">
        <v>125</v>
      </c>
      <c r="E21" s="1">
        <f t="shared" si="0"/>
        <v>771125</v>
      </c>
      <c r="F21" s="1" t="s">
        <v>173</v>
      </c>
      <c r="G21" s="1" t="s">
        <v>173</v>
      </c>
      <c r="H21" s="1" t="s">
        <v>93</v>
      </c>
      <c r="I21" s="1" t="s">
        <v>173</v>
      </c>
      <c r="J21" s="1" t="s">
        <v>173</v>
      </c>
      <c r="K21" s="10">
        <v>0</v>
      </c>
    </row>
    <row r="22" spans="1:11" s="5" customFormat="1" ht="44.45" customHeight="1" x14ac:dyDescent="0.2">
      <c r="A22" s="40"/>
      <c r="B22" s="39"/>
      <c r="C22" s="7" t="s">
        <v>121</v>
      </c>
      <c r="D22" s="8">
        <v>207</v>
      </c>
      <c r="E22" s="1">
        <f t="shared" si="0"/>
        <v>1276983</v>
      </c>
      <c r="F22" s="1" t="s">
        <v>173</v>
      </c>
      <c r="G22" s="1" t="s">
        <v>173</v>
      </c>
      <c r="H22" s="1" t="s">
        <v>93</v>
      </c>
      <c r="I22" s="1" t="s">
        <v>173</v>
      </c>
      <c r="J22" s="1" t="s">
        <v>173</v>
      </c>
      <c r="K22" s="10">
        <v>0</v>
      </c>
    </row>
    <row r="23" spans="1:11" s="5" customFormat="1" ht="44.45" customHeight="1" x14ac:dyDescent="0.2">
      <c r="A23" s="40"/>
      <c r="B23" s="39"/>
      <c r="C23" s="7" t="s">
        <v>121</v>
      </c>
      <c r="D23" s="8">
        <v>215</v>
      </c>
      <c r="E23" s="1">
        <f t="shared" si="0"/>
        <v>1326335</v>
      </c>
      <c r="F23" s="1" t="s">
        <v>173</v>
      </c>
      <c r="G23" s="1" t="s">
        <v>173</v>
      </c>
      <c r="H23" s="1" t="s">
        <v>93</v>
      </c>
      <c r="I23" s="1" t="s">
        <v>173</v>
      </c>
      <c r="J23" s="1" t="s">
        <v>173</v>
      </c>
      <c r="K23" s="10">
        <v>0</v>
      </c>
    </row>
    <row r="24" spans="1:11" s="5" customFormat="1" ht="44.45" customHeight="1" x14ac:dyDescent="0.2">
      <c r="A24" s="40"/>
      <c r="B24" s="39"/>
      <c r="C24" s="7" t="s">
        <v>121</v>
      </c>
      <c r="D24" s="8">
        <v>536</v>
      </c>
      <c r="E24" s="1">
        <f t="shared" si="0"/>
        <v>3306584</v>
      </c>
      <c r="F24" s="1" t="s">
        <v>173</v>
      </c>
      <c r="G24" s="1" t="s">
        <v>173</v>
      </c>
      <c r="H24" s="1" t="s">
        <v>93</v>
      </c>
      <c r="I24" s="1" t="s">
        <v>173</v>
      </c>
      <c r="J24" s="1" t="s">
        <v>173</v>
      </c>
      <c r="K24" s="10">
        <v>0</v>
      </c>
    </row>
    <row r="25" spans="1:11" s="5" customFormat="1" ht="44.45" customHeight="1" x14ac:dyDescent="0.2">
      <c r="A25" s="40"/>
      <c r="B25" s="39"/>
      <c r="C25" s="7" t="s">
        <v>122</v>
      </c>
      <c r="D25" s="8">
        <v>171</v>
      </c>
      <c r="E25" s="1">
        <f t="shared" si="0"/>
        <v>1054899</v>
      </c>
      <c r="F25" s="1" t="s">
        <v>173</v>
      </c>
      <c r="G25" s="1" t="s">
        <v>173</v>
      </c>
      <c r="H25" s="1" t="s">
        <v>93</v>
      </c>
      <c r="I25" s="1" t="s">
        <v>173</v>
      </c>
      <c r="J25" s="1" t="s">
        <v>173</v>
      </c>
      <c r="K25" s="10">
        <v>0</v>
      </c>
    </row>
    <row r="26" spans="1:11" s="5" customFormat="1" ht="44.45" customHeight="1" x14ac:dyDescent="0.2">
      <c r="A26" s="40"/>
      <c r="B26" s="39"/>
      <c r="C26" s="7" t="s">
        <v>123</v>
      </c>
      <c r="D26" s="8">
        <v>187</v>
      </c>
      <c r="E26" s="1">
        <f t="shared" si="0"/>
        <v>1153603</v>
      </c>
      <c r="F26" s="1" t="s">
        <v>173</v>
      </c>
      <c r="G26" s="1" t="s">
        <v>173</v>
      </c>
      <c r="H26" s="1" t="s">
        <v>93</v>
      </c>
      <c r="I26" s="1" t="s">
        <v>173</v>
      </c>
      <c r="J26" s="1" t="s">
        <v>173</v>
      </c>
      <c r="K26" s="10">
        <v>0</v>
      </c>
    </row>
    <row r="27" spans="1:11" s="5" customFormat="1" ht="44.45" customHeight="1" x14ac:dyDescent="0.2">
      <c r="A27" s="40"/>
      <c r="B27" s="39"/>
      <c r="C27" s="7" t="s">
        <v>124</v>
      </c>
      <c r="D27" s="8">
        <v>200</v>
      </c>
      <c r="E27" s="1">
        <f t="shared" si="0"/>
        <v>1233800</v>
      </c>
      <c r="F27" s="1" t="s">
        <v>173</v>
      </c>
      <c r="G27" s="1" t="s">
        <v>173</v>
      </c>
      <c r="H27" s="1" t="s">
        <v>93</v>
      </c>
      <c r="I27" s="1" t="s">
        <v>173</v>
      </c>
      <c r="J27" s="1" t="s">
        <v>173</v>
      </c>
      <c r="K27" s="10">
        <v>0</v>
      </c>
    </row>
    <row r="28" spans="1:11" s="5" customFormat="1" ht="44.45" customHeight="1" x14ac:dyDescent="0.2">
      <c r="A28" s="40"/>
      <c r="B28" s="39"/>
      <c r="C28" s="7" t="s">
        <v>124</v>
      </c>
      <c r="D28" s="8">
        <v>121</v>
      </c>
      <c r="E28" s="1">
        <f t="shared" si="0"/>
        <v>746449</v>
      </c>
      <c r="F28" s="1" t="s">
        <v>173</v>
      </c>
      <c r="G28" s="1" t="s">
        <v>173</v>
      </c>
      <c r="H28" s="1" t="s">
        <v>93</v>
      </c>
      <c r="I28" s="1" t="s">
        <v>173</v>
      </c>
      <c r="J28" s="1" t="s">
        <v>173</v>
      </c>
      <c r="K28" s="10">
        <v>0</v>
      </c>
    </row>
    <row r="29" spans="1:11" s="5" customFormat="1" ht="44.45" customHeight="1" x14ac:dyDescent="0.2">
      <c r="A29" s="6">
        <v>8</v>
      </c>
      <c r="B29" s="7" t="s">
        <v>19</v>
      </c>
      <c r="C29" s="25" t="s">
        <v>127</v>
      </c>
      <c r="D29" s="1" t="s">
        <v>173</v>
      </c>
      <c r="E29" s="1" t="s">
        <v>173</v>
      </c>
      <c r="F29" s="1" t="s">
        <v>173</v>
      </c>
      <c r="G29" s="1" t="s">
        <v>173</v>
      </c>
      <c r="H29" s="1" t="s">
        <v>173</v>
      </c>
      <c r="I29" s="1" t="s">
        <v>173</v>
      </c>
      <c r="J29" s="1" t="s">
        <v>173</v>
      </c>
      <c r="K29" s="10" t="s">
        <v>173</v>
      </c>
    </row>
    <row r="30" spans="1:11" ht="44.45" customHeight="1" x14ac:dyDescent="0.2">
      <c r="A30" s="38">
        <v>9</v>
      </c>
      <c r="B30" s="39" t="s">
        <v>20</v>
      </c>
      <c r="C30" s="7" t="s">
        <v>94</v>
      </c>
      <c r="D30" s="8">
        <v>2198.59</v>
      </c>
      <c r="E30" s="1">
        <f t="shared" ref="E30:E41" si="1">D30*6169</f>
        <v>13563101.710000001</v>
      </c>
      <c r="F30" s="1" t="s">
        <v>173</v>
      </c>
      <c r="G30" s="1" t="s">
        <v>173</v>
      </c>
      <c r="H30" s="1" t="s">
        <v>93</v>
      </c>
      <c r="I30" s="1" t="s">
        <v>173</v>
      </c>
      <c r="J30" s="1" t="s">
        <v>173</v>
      </c>
      <c r="K30" s="10">
        <v>0</v>
      </c>
    </row>
    <row r="31" spans="1:11" ht="44.45" customHeight="1" x14ac:dyDescent="0.2">
      <c r="A31" s="38"/>
      <c r="B31" s="39"/>
      <c r="C31" s="7" t="s">
        <v>95</v>
      </c>
      <c r="D31" s="8">
        <v>910.9</v>
      </c>
      <c r="E31" s="1">
        <f t="shared" si="1"/>
        <v>5619342.0999999996</v>
      </c>
      <c r="F31" s="1" t="s">
        <v>173</v>
      </c>
      <c r="G31" s="1" t="s">
        <v>173</v>
      </c>
      <c r="H31" s="1" t="s">
        <v>93</v>
      </c>
      <c r="I31" s="1" t="s">
        <v>173</v>
      </c>
      <c r="J31" s="1" t="s">
        <v>173</v>
      </c>
      <c r="K31" s="10">
        <v>0</v>
      </c>
    </row>
    <row r="32" spans="1:11" ht="44.45" customHeight="1" x14ac:dyDescent="0.2">
      <c r="A32" s="38">
        <v>10</v>
      </c>
      <c r="B32" s="39" t="s">
        <v>21</v>
      </c>
      <c r="C32" s="7" t="s">
        <v>117</v>
      </c>
      <c r="D32" s="8">
        <v>5200</v>
      </c>
      <c r="E32" s="1">
        <f t="shared" si="1"/>
        <v>32078800</v>
      </c>
      <c r="F32" s="1" t="s">
        <v>173</v>
      </c>
      <c r="G32" s="1" t="s">
        <v>173</v>
      </c>
      <c r="H32" s="1" t="s">
        <v>93</v>
      </c>
      <c r="I32" s="1" t="s">
        <v>173</v>
      </c>
      <c r="J32" s="1" t="s">
        <v>173</v>
      </c>
      <c r="K32" s="10">
        <v>0</v>
      </c>
    </row>
    <row r="33" spans="1:11" ht="44.45" customHeight="1" x14ac:dyDescent="0.2">
      <c r="A33" s="38"/>
      <c r="B33" s="39"/>
      <c r="C33" s="7" t="s">
        <v>116</v>
      </c>
      <c r="D33" s="8">
        <v>274</v>
      </c>
      <c r="E33" s="1">
        <f t="shared" si="1"/>
        <v>1690306</v>
      </c>
      <c r="F33" s="1" t="s">
        <v>173</v>
      </c>
      <c r="G33" s="1" t="s">
        <v>173</v>
      </c>
      <c r="H33" s="1" t="s">
        <v>93</v>
      </c>
      <c r="I33" s="1" t="s">
        <v>173</v>
      </c>
      <c r="J33" s="1" t="s">
        <v>173</v>
      </c>
      <c r="K33" s="10">
        <v>112299.03</v>
      </c>
    </row>
    <row r="34" spans="1:11" s="5" customFormat="1" ht="44.45" customHeight="1" x14ac:dyDescent="0.2">
      <c r="A34" s="6">
        <v>11</v>
      </c>
      <c r="B34" s="9" t="s">
        <v>88</v>
      </c>
      <c r="C34" s="9" t="s">
        <v>22</v>
      </c>
      <c r="D34" s="8">
        <v>235</v>
      </c>
      <c r="E34" s="1">
        <f t="shared" si="1"/>
        <v>1449715</v>
      </c>
      <c r="F34" s="1" t="s">
        <v>173</v>
      </c>
      <c r="G34" s="1" t="s">
        <v>173</v>
      </c>
      <c r="H34" s="1" t="s">
        <v>93</v>
      </c>
      <c r="I34" s="1" t="s">
        <v>173</v>
      </c>
      <c r="J34" s="1" t="s">
        <v>173</v>
      </c>
      <c r="K34" s="10" t="s">
        <v>173</v>
      </c>
    </row>
    <row r="35" spans="1:11" s="5" customFormat="1" ht="44.45" customHeight="1" x14ac:dyDescent="0.2">
      <c r="A35" s="6">
        <v>12</v>
      </c>
      <c r="B35" s="9" t="s">
        <v>23</v>
      </c>
      <c r="C35" s="9" t="s">
        <v>24</v>
      </c>
      <c r="D35" s="8">
        <v>1008</v>
      </c>
      <c r="E35" s="1">
        <f t="shared" si="1"/>
        <v>6218352</v>
      </c>
      <c r="F35" s="1" t="s">
        <v>173</v>
      </c>
      <c r="G35" s="1" t="s">
        <v>173</v>
      </c>
      <c r="H35" s="1" t="s">
        <v>93</v>
      </c>
      <c r="I35" s="1" t="s">
        <v>173</v>
      </c>
      <c r="J35" s="1" t="s">
        <v>173</v>
      </c>
      <c r="K35" s="10">
        <f>14621+23849</f>
        <v>38470</v>
      </c>
    </row>
    <row r="36" spans="1:11" s="5" customFormat="1" ht="44.45" customHeight="1" x14ac:dyDescent="0.2">
      <c r="A36" s="6">
        <v>13</v>
      </c>
      <c r="B36" s="9" t="s">
        <v>25</v>
      </c>
      <c r="C36" s="9" t="s">
        <v>26</v>
      </c>
      <c r="D36" s="8">
        <v>786</v>
      </c>
      <c r="E36" s="8">
        <f t="shared" si="1"/>
        <v>4848834</v>
      </c>
      <c r="F36" s="1" t="s">
        <v>173</v>
      </c>
      <c r="G36" s="1" t="s">
        <v>173</v>
      </c>
      <c r="H36" s="1" t="s">
        <v>93</v>
      </c>
      <c r="I36" s="1" t="s">
        <v>173</v>
      </c>
      <c r="J36" s="1" t="s">
        <v>173</v>
      </c>
      <c r="K36" s="10">
        <v>9636</v>
      </c>
    </row>
    <row r="37" spans="1:11" s="5" customFormat="1" ht="44.45" customHeight="1" x14ac:dyDescent="0.2">
      <c r="A37" s="6">
        <v>14</v>
      </c>
      <c r="B37" s="9" t="s">
        <v>27</v>
      </c>
      <c r="C37" s="9" t="s">
        <v>28</v>
      </c>
      <c r="D37" s="8">
        <v>958</v>
      </c>
      <c r="E37" s="8">
        <f t="shared" si="1"/>
        <v>5909902</v>
      </c>
      <c r="F37" s="1" t="s">
        <v>173</v>
      </c>
      <c r="G37" s="1" t="s">
        <v>173</v>
      </c>
      <c r="H37" s="1" t="s">
        <v>93</v>
      </c>
      <c r="I37" s="1" t="s">
        <v>173</v>
      </c>
      <c r="J37" s="1" t="s">
        <v>173</v>
      </c>
      <c r="K37" s="10" t="s">
        <v>173</v>
      </c>
    </row>
    <row r="38" spans="1:11" s="5" customFormat="1" ht="44.45" customHeight="1" x14ac:dyDescent="0.2">
      <c r="A38" s="6">
        <v>15</v>
      </c>
      <c r="B38" s="9" t="s">
        <v>29</v>
      </c>
      <c r="C38" s="9" t="s">
        <v>30</v>
      </c>
      <c r="D38" s="8">
        <f>407+125</f>
        <v>532</v>
      </c>
      <c r="E38" s="8">
        <f t="shared" si="1"/>
        <v>3281908</v>
      </c>
      <c r="F38" s="1" t="s">
        <v>173</v>
      </c>
      <c r="G38" s="1" t="s">
        <v>173</v>
      </c>
      <c r="H38" s="1" t="s">
        <v>93</v>
      </c>
      <c r="I38" s="1" t="s">
        <v>173</v>
      </c>
      <c r="J38" s="1" t="s">
        <v>173</v>
      </c>
      <c r="K38" s="14">
        <v>294</v>
      </c>
    </row>
    <row r="39" spans="1:11" s="5" customFormat="1" ht="44.45" customHeight="1" x14ac:dyDescent="0.2">
      <c r="A39" s="6">
        <v>16</v>
      </c>
      <c r="B39" s="9" t="s">
        <v>31</v>
      </c>
      <c r="C39" s="9" t="s">
        <v>32</v>
      </c>
      <c r="D39" s="8">
        <v>343</v>
      </c>
      <c r="E39" s="8">
        <f t="shared" si="1"/>
        <v>2115967</v>
      </c>
      <c r="F39" s="1" t="s">
        <v>173</v>
      </c>
      <c r="G39" s="1" t="s">
        <v>173</v>
      </c>
      <c r="H39" s="1" t="s">
        <v>93</v>
      </c>
      <c r="I39" s="1" t="s">
        <v>173</v>
      </c>
      <c r="J39" s="1" t="s">
        <v>173</v>
      </c>
      <c r="K39" s="10" t="s">
        <v>173</v>
      </c>
    </row>
    <row r="40" spans="1:11" s="5" customFormat="1" ht="44.45" customHeight="1" x14ac:dyDescent="0.2">
      <c r="A40" s="6">
        <v>17</v>
      </c>
      <c r="B40" s="9" t="s">
        <v>33</v>
      </c>
      <c r="C40" s="9" t="s">
        <v>34</v>
      </c>
      <c r="D40" s="8">
        <v>349</v>
      </c>
      <c r="E40" s="8">
        <f t="shared" si="1"/>
        <v>2152981</v>
      </c>
      <c r="F40" s="1" t="s">
        <v>173</v>
      </c>
      <c r="G40" s="1" t="s">
        <v>173</v>
      </c>
      <c r="H40" s="1" t="s">
        <v>93</v>
      </c>
      <c r="I40" s="1" t="s">
        <v>173</v>
      </c>
      <c r="J40" s="1" t="s">
        <v>173</v>
      </c>
      <c r="K40" s="10" t="s">
        <v>173</v>
      </c>
    </row>
    <row r="41" spans="1:11" s="5" customFormat="1" ht="44.45" customHeight="1" x14ac:dyDescent="0.2">
      <c r="A41" s="6">
        <v>18</v>
      </c>
      <c r="B41" s="9" t="s">
        <v>35</v>
      </c>
      <c r="C41" s="9" t="s">
        <v>36</v>
      </c>
      <c r="D41" s="8">
        <v>695</v>
      </c>
      <c r="E41" s="8">
        <f t="shared" si="1"/>
        <v>4287455</v>
      </c>
      <c r="F41" s="1" t="s">
        <v>173</v>
      </c>
      <c r="G41" s="1" t="s">
        <v>173</v>
      </c>
      <c r="H41" s="1" t="s">
        <v>93</v>
      </c>
      <c r="I41" s="1" t="s">
        <v>173</v>
      </c>
      <c r="J41" s="1" t="s">
        <v>173</v>
      </c>
      <c r="K41" s="14">
        <v>13712.13</v>
      </c>
    </row>
    <row r="42" spans="1:11" ht="44.45" customHeight="1" x14ac:dyDescent="0.2">
      <c r="A42" s="12">
        <v>19</v>
      </c>
      <c r="B42" s="9" t="s">
        <v>37</v>
      </c>
      <c r="C42" s="1" t="s">
        <v>173</v>
      </c>
      <c r="D42" s="1" t="s">
        <v>173</v>
      </c>
      <c r="E42" s="1" t="s">
        <v>173</v>
      </c>
      <c r="F42" s="1" t="s">
        <v>173</v>
      </c>
      <c r="G42" s="1" t="s">
        <v>173</v>
      </c>
      <c r="H42" s="1" t="s">
        <v>93</v>
      </c>
      <c r="I42" s="1" t="s">
        <v>173</v>
      </c>
      <c r="J42" s="1" t="s">
        <v>173</v>
      </c>
      <c r="K42" s="10" t="s">
        <v>173</v>
      </c>
    </row>
    <row r="43" spans="1:11" s="5" customFormat="1" ht="44.45" customHeight="1" x14ac:dyDescent="0.2">
      <c r="A43" s="6">
        <v>20</v>
      </c>
      <c r="B43" s="9" t="s">
        <v>38</v>
      </c>
      <c r="C43" s="7" t="s">
        <v>130</v>
      </c>
      <c r="D43" s="8">
        <v>1466</v>
      </c>
      <c r="E43" s="2">
        <f t="shared" ref="E43:E55" si="2">D43*6169</f>
        <v>9043754</v>
      </c>
      <c r="F43" s="1" t="s">
        <v>173</v>
      </c>
      <c r="G43" s="1" t="s">
        <v>173</v>
      </c>
      <c r="H43" s="1" t="s">
        <v>93</v>
      </c>
      <c r="I43" s="1" t="s">
        <v>173</v>
      </c>
      <c r="J43" s="1" t="s">
        <v>173</v>
      </c>
      <c r="K43" s="14">
        <v>171700.83</v>
      </c>
    </row>
    <row r="44" spans="1:11" s="5" customFormat="1" ht="44.45" customHeight="1" x14ac:dyDescent="0.2">
      <c r="A44" s="6">
        <v>21</v>
      </c>
      <c r="B44" s="9" t="s">
        <v>39</v>
      </c>
      <c r="C44" s="7" t="s">
        <v>131</v>
      </c>
      <c r="D44" s="8">
        <v>717.88</v>
      </c>
      <c r="E44" s="2">
        <f t="shared" si="2"/>
        <v>4428601.72</v>
      </c>
      <c r="F44" s="1" t="s">
        <v>173</v>
      </c>
      <c r="G44" s="1" t="s">
        <v>173</v>
      </c>
      <c r="H44" s="1" t="s">
        <v>93</v>
      </c>
      <c r="I44" s="1" t="s">
        <v>173</v>
      </c>
      <c r="J44" s="1" t="s">
        <v>173</v>
      </c>
      <c r="K44" s="14">
        <v>62990.91</v>
      </c>
    </row>
    <row r="45" spans="1:11" s="5" customFormat="1" ht="44.45" customHeight="1" x14ac:dyDescent="0.2">
      <c r="A45" s="6">
        <v>22</v>
      </c>
      <c r="B45" s="9" t="s">
        <v>40</v>
      </c>
      <c r="C45" s="7" t="s">
        <v>41</v>
      </c>
      <c r="D45" s="8">
        <v>643</v>
      </c>
      <c r="E45" s="2">
        <f t="shared" si="2"/>
        <v>3966667</v>
      </c>
      <c r="F45" s="1" t="s">
        <v>173</v>
      </c>
      <c r="G45" s="1" t="s">
        <v>173</v>
      </c>
      <c r="H45" s="1" t="s">
        <v>93</v>
      </c>
      <c r="I45" s="1" t="s">
        <v>173</v>
      </c>
      <c r="J45" s="1" t="s">
        <v>173</v>
      </c>
      <c r="K45" s="14">
        <v>211016.68</v>
      </c>
    </row>
    <row r="46" spans="1:11" s="5" customFormat="1" ht="44.45" customHeight="1" x14ac:dyDescent="0.2">
      <c r="A46" s="6">
        <v>23</v>
      </c>
      <c r="B46" s="9" t="s">
        <v>42</v>
      </c>
      <c r="C46" s="7" t="s">
        <v>132</v>
      </c>
      <c r="D46" s="8">
        <v>842</v>
      </c>
      <c r="E46" s="2">
        <f t="shared" si="2"/>
        <v>5194298</v>
      </c>
      <c r="F46" s="1" t="s">
        <v>173</v>
      </c>
      <c r="G46" s="1" t="s">
        <v>173</v>
      </c>
      <c r="H46" s="1" t="s">
        <v>93</v>
      </c>
      <c r="I46" s="1" t="s">
        <v>173</v>
      </c>
      <c r="J46" s="1" t="s">
        <v>173</v>
      </c>
      <c r="K46" s="14">
        <v>337193.01</v>
      </c>
    </row>
    <row r="47" spans="1:11" s="5" customFormat="1" ht="44.45" customHeight="1" x14ac:dyDescent="0.2">
      <c r="A47" s="6">
        <v>24</v>
      </c>
      <c r="B47" s="9" t="s">
        <v>43</v>
      </c>
      <c r="C47" s="7" t="s">
        <v>110</v>
      </c>
      <c r="D47" s="8">
        <v>708</v>
      </c>
      <c r="E47" s="2">
        <f t="shared" si="2"/>
        <v>4367652</v>
      </c>
      <c r="F47" s="1" t="s">
        <v>173</v>
      </c>
      <c r="G47" s="1" t="s">
        <v>173</v>
      </c>
      <c r="H47" s="1" t="s">
        <v>93</v>
      </c>
      <c r="I47" s="1" t="s">
        <v>173</v>
      </c>
      <c r="J47" s="1" t="s">
        <v>173</v>
      </c>
      <c r="K47" s="14">
        <v>409161.19</v>
      </c>
    </row>
    <row r="48" spans="1:11" s="5" customFormat="1" ht="44.45" customHeight="1" x14ac:dyDescent="0.2">
      <c r="A48" s="6">
        <v>25</v>
      </c>
      <c r="B48" s="9" t="s">
        <v>44</v>
      </c>
      <c r="C48" s="7" t="s">
        <v>133</v>
      </c>
      <c r="D48" s="8">
        <f>708+100</f>
        <v>808</v>
      </c>
      <c r="E48" s="2">
        <f t="shared" si="2"/>
        <v>4984552</v>
      </c>
      <c r="F48" s="1" t="s">
        <v>173</v>
      </c>
      <c r="G48" s="1" t="s">
        <v>173</v>
      </c>
      <c r="H48" s="1" t="s">
        <v>93</v>
      </c>
      <c r="I48" s="1" t="s">
        <v>173</v>
      </c>
      <c r="J48" s="1" t="s">
        <v>173</v>
      </c>
      <c r="K48" s="14">
        <v>167906.11</v>
      </c>
    </row>
    <row r="49" spans="1:11" s="5" customFormat="1" ht="44.45" customHeight="1" x14ac:dyDescent="0.2">
      <c r="A49" s="6">
        <v>26</v>
      </c>
      <c r="B49" s="9" t="s">
        <v>45</v>
      </c>
      <c r="C49" s="7" t="s">
        <v>134</v>
      </c>
      <c r="D49" s="8">
        <v>2008</v>
      </c>
      <c r="E49" s="2">
        <f t="shared" si="2"/>
        <v>12387352</v>
      </c>
      <c r="F49" s="1" t="s">
        <v>173</v>
      </c>
      <c r="G49" s="1" t="s">
        <v>173</v>
      </c>
      <c r="H49" s="1" t="s">
        <v>93</v>
      </c>
      <c r="I49" s="1" t="s">
        <v>173</v>
      </c>
      <c r="J49" s="1" t="s">
        <v>173</v>
      </c>
      <c r="K49" s="14">
        <v>47502.57</v>
      </c>
    </row>
    <row r="50" spans="1:11" s="5" customFormat="1" ht="44.45" customHeight="1" x14ac:dyDescent="0.2">
      <c r="A50" s="6">
        <v>27</v>
      </c>
      <c r="B50" s="15" t="s">
        <v>46</v>
      </c>
      <c r="C50" s="7" t="s">
        <v>96</v>
      </c>
      <c r="D50" s="8">
        <v>772</v>
      </c>
      <c r="E50" s="2">
        <f t="shared" si="2"/>
        <v>4762468</v>
      </c>
      <c r="F50" s="1" t="s">
        <v>173</v>
      </c>
      <c r="G50" s="1" t="s">
        <v>173</v>
      </c>
      <c r="H50" s="1" t="s">
        <v>93</v>
      </c>
      <c r="I50" s="1" t="s">
        <v>173</v>
      </c>
      <c r="J50" s="1" t="s">
        <v>173</v>
      </c>
      <c r="K50" s="14">
        <v>66217.89</v>
      </c>
    </row>
    <row r="51" spans="1:11" s="5" customFormat="1" ht="44.45" customHeight="1" x14ac:dyDescent="0.2">
      <c r="A51" s="6">
        <v>28</v>
      </c>
      <c r="B51" s="15" t="s">
        <v>47</v>
      </c>
      <c r="C51" s="7" t="s">
        <v>97</v>
      </c>
      <c r="D51" s="8">
        <v>1100</v>
      </c>
      <c r="E51" s="2">
        <f t="shared" si="2"/>
        <v>6785900</v>
      </c>
      <c r="F51" s="1" t="s">
        <v>173</v>
      </c>
      <c r="G51" s="1" t="s">
        <v>173</v>
      </c>
      <c r="H51" s="1" t="s">
        <v>93</v>
      </c>
      <c r="I51" s="1" t="s">
        <v>173</v>
      </c>
      <c r="J51" s="1" t="s">
        <v>173</v>
      </c>
      <c r="K51" s="14">
        <v>192231.64</v>
      </c>
    </row>
    <row r="52" spans="1:11" s="5" customFormat="1" ht="44.45" customHeight="1" x14ac:dyDescent="0.2">
      <c r="A52" s="6">
        <v>29</v>
      </c>
      <c r="B52" s="9" t="s">
        <v>48</v>
      </c>
      <c r="C52" s="7" t="s">
        <v>154</v>
      </c>
      <c r="D52" s="8">
        <v>2472.92</v>
      </c>
      <c r="E52" s="2">
        <f t="shared" si="2"/>
        <v>15255443.48</v>
      </c>
      <c r="F52" s="1" t="s">
        <v>173</v>
      </c>
      <c r="G52" s="1" t="s">
        <v>173</v>
      </c>
      <c r="H52" s="1" t="s">
        <v>93</v>
      </c>
      <c r="I52" s="1" t="s">
        <v>173</v>
      </c>
      <c r="J52" s="1" t="s">
        <v>173</v>
      </c>
      <c r="K52" s="14">
        <v>37604.54</v>
      </c>
    </row>
    <row r="53" spans="1:11" s="5" customFormat="1" ht="44.45" customHeight="1" x14ac:dyDescent="0.2">
      <c r="A53" s="6">
        <v>30</v>
      </c>
      <c r="B53" s="15" t="s">
        <v>49</v>
      </c>
      <c r="C53" s="7" t="s">
        <v>98</v>
      </c>
      <c r="D53" s="8">
        <v>842</v>
      </c>
      <c r="E53" s="2">
        <f t="shared" si="2"/>
        <v>5194298</v>
      </c>
      <c r="F53" s="1" t="s">
        <v>173</v>
      </c>
      <c r="G53" s="1" t="s">
        <v>173</v>
      </c>
      <c r="H53" s="1" t="s">
        <v>93</v>
      </c>
      <c r="I53" s="1" t="s">
        <v>173</v>
      </c>
      <c r="J53" s="1" t="s">
        <v>173</v>
      </c>
      <c r="K53" s="14">
        <v>185505.56</v>
      </c>
    </row>
    <row r="54" spans="1:11" s="5" customFormat="1" ht="44.45" customHeight="1" x14ac:dyDescent="0.2">
      <c r="A54" s="6">
        <v>31</v>
      </c>
      <c r="B54" s="9" t="s">
        <v>50</v>
      </c>
      <c r="C54" s="7" t="s">
        <v>135</v>
      </c>
      <c r="D54" s="8">
        <v>841</v>
      </c>
      <c r="E54" s="2">
        <f t="shared" si="2"/>
        <v>5188129</v>
      </c>
      <c r="F54" s="1" t="s">
        <v>173</v>
      </c>
      <c r="G54" s="1" t="s">
        <v>173</v>
      </c>
      <c r="H54" s="1" t="s">
        <v>93</v>
      </c>
      <c r="I54" s="1" t="s">
        <v>173</v>
      </c>
      <c r="J54" s="1" t="s">
        <v>173</v>
      </c>
      <c r="K54" s="10" t="s">
        <v>173</v>
      </c>
    </row>
    <row r="55" spans="1:11" s="5" customFormat="1" ht="44.45" customHeight="1" x14ac:dyDescent="0.2">
      <c r="A55" s="6">
        <v>32</v>
      </c>
      <c r="B55" s="9" t="s">
        <v>51</v>
      </c>
      <c r="C55" s="7" t="s">
        <v>136</v>
      </c>
      <c r="D55" s="8">
        <f>841+15</f>
        <v>856</v>
      </c>
      <c r="E55" s="2">
        <f t="shared" si="2"/>
        <v>5280664</v>
      </c>
      <c r="F55" s="1" t="s">
        <v>173</v>
      </c>
      <c r="G55" s="1" t="s">
        <v>173</v>
      </c>
      <c r="H55" s="1" t="s">
        <v>93</v>
      </c>
      <c r="I55" s="1" t="s">
        <v>173</v>
      </c>
      <c r="J55" s="1" t="s">
        <v>173</v>
      </c>
      <c r="K55" s="14">
        <v>121583</v>
      </c>
    </row>
    <row r="56" spans="1:11" s="5" customFormat="1" ht="44.45" customHeight="1" x14ac:dyDescent="0.2">
      <c r="A56" s="6">
        <v>33</v>
      </c>
      <c r="B56" s="9" t="s">
        <v>52</v>
      </c>
      <c r="C56" s="7" t="s">
        <v>137</v>
      </c>
      <c r="D56" s="1" t="s">
        <v>173</v>
      </c>
      <c r="E56" s="2">
        <v>837743.39</v>
      </c>
      <c r="F56" s="1" t="s">
        <v>173</v>
      </c>
      <c r="G56" s="1" t="s">
        <v>173</v>
      </c>
      <c r="H56" s="1" t="s">
        <v>174</v>
      </c>
      <c r="I56" s="1" t="s">
        <v>173</v>
      </c>
      <c r="J56" s="1" t="s">
        <v>173</v>
      </c>
      <c r="K56" s="14">
        <v>62900</v>
      </c>
    </row>
    <row r="57" spans="1:11" s="5" customFormat="1" ht="44.45" customHeight="1" x14ac:dyDescent="0.2">
      <c r="A57" s="6">
        <v>34</v>
      </c>
      <c r="B57" s="15" t="s">
        <v>53</v>
      </c>
      <c r="C57" s="7" t="s">
        <v>99</v>
      </c>
      <c r="D57" s="8">
        <v>841</v>
      </c>
      <c r="E57" s="2">
        <f t="shared" ref="E57:E72" si="3">D57*6169</f>
        <v>5188129</v>
      </c>
      <c r="F57" s="1" t="s">
        <v>173</v>
      </c>
      <c r="G57" s="1" t="s">
        <v>173</v>
      </c>
      <c r="H57" s="1" t="s">
        <v>93</v>
      </c>
      <c r="I57" s="1" t="s">
        <v>173</v>
      </c>
      <c r="J57" s="1" t="s">
        <v>173</v>
      </c>
      <c r="K57" s="14">
        <v>341706.37</v>
      </c>
    </row>
    <row r="58" spans="1:11" ht="44.45" customHeight="1" x14ac:dyDescent="0.2">
      <c r="A58" s="6">
        <v>35</v>
      </c>
      <c r="B58" s="9" t="s">
        <v>89</v>
      </c>
      <c r="C58" s="7" t="s">
        <v>156</v>
      </c>
      <c r="D58" s="8">
        <v>1178.49</v>
      </c>
      <c r="E58" s="2">
        <f t="shared" si="3"/>
        <v>7270104.8100000005</v>
      </c>
      <c r="F58" s="1" t="s">
        <v>173</v>
      </c>
      <c r="G58" s="1" t="s">
        <v>173</v>
      </c>
      <c r="H58" s="1" t="s">
        <v>93</v>
      </c>
      <c r="I58" s="1" t="s">
        <v>173</v>
      </c>
      <c r="J58" s="1" t="s">
        <v>173</v>
      </c>
      <c r="K58" s="14">
        <v>1000000</v>
      </c>
    </row>
    <row r="59" spans="1:11" s="5" customFormat="1" ht="44.45" customHeight="1" x14ac:dyDescent="0.2">
      <c r="A59" s="6">
        <v>36</v>
      </c>
      <c r="B59" s="9" t="s">
        <v>54</v>
      </c>
      <c r="C59" s="7" t="s">
        <v>138</v>
      </c>
      <c r="D59" s="8">
        <v>1306</v>
      </c>
      <c r="E59" s="2">
        <f t="shared" si="3"/>
        <v>8056714</v>
      </c>
      <c r="F59" s="1" t="s">
        <v>173</v>
      </c>
      <c r="G59" s="1" t="s">
        <v>173</v>
      </c>
      <c r="H59" s="1" t="s">
        <v>93</v>
      </c>
      <c r="I59" s="1" t="s">
        <v>173</v>
      </c>
      <c r="J59" s="1" t="s">
        <v>173</v>
      </c>
      <c r="K59" s="14">
        <v>136555.92000000001</v>
      </c>
    </row>
    <row r="60" spans="1:11" ht="44.45" customHeight="1" x14ac:dyDescent="0.2">
      <c r="A60" s="6">
        <v>37</v>
      </c>
      <c r="B60" s="9" t="s">
        <v>55</v>
      </c>
      <c r="C60" s="7" t="s">
        <v>156</v>
      </c>
      <c r="D60" s="8">
        <v>1178.49</v>
      </c>
      <c r="E60" s="2">
        <f t="shared" si="3"/>
        <v>7270104.8100000005</v>
      </c>
      <c r="F60" s="1" t="s">
        <v>173</v>
      </c>
      <c r="G60" s="1" t="s">
        <v>173</v>
      </c>
      <c r="H60" s="1" t="s">
        <v>93</v>
      </c>
      <c r="I60" s="1" t="s">
        <v>173</v>
      </c>
      <c r="J60" s="1" t="s">
        <v>173</v>
      </c>
      <c r="K60" s="14">
        <v>71989.710000000006</v>
      </c>
    </row>
    <row r="61" spans="1:11" s="5" customFormat="1" ht="44.45" customHeight="1" x14ac:dyDescent="0.2">
      <c r="A61" s="40">
        <v>38</v>
      </c>
      <c r="B61" s="39" t="s">
        <v>56</v>
      </c>
      <c r="C61" s="7" t="s">
        <v>157</v>
      </c>
      <c r="D61" s="8">
        <v>1472</v>
      </c>
      <c r="E61" s="2">
        <f t="shared" si="3"/>
        <v>9080768</v>
      </c>
      <c r="F61" s="1" t="s">
        <v>173</v>
      </c>
      <c r="G61" s="1" t="s">
        <v>173</v>
      </c>
      <c r="H61" s="1" t="s">
        <v>93</v>
      </c>
      <c r="I61" s="1" t="s">
        <v>173</v>
      </c>
      <c r="J61" s="1" t="s">
        <v>173</v>
      </c>
      <c r="K61" s="14">
        <v>289688.42</v>
      </c>
    </row>
    <row r="62" spans="1:11" s="5" customFormat="1" ht="44.45" customHeight="1" x14ac:dyDescent="0.2">
      <c r="A62" s="40"/>
      <c r="B62" s="39"/>
      <c r="C62" s="7" t="s">
        <v>158</v>
      </c>
      <c r="D62" s="8">
        <v>498</v>
      </c>
      <c r="E62" s="2">
        <f t="shared" si="3"/>
        <v>3072162</v>
      </c>
      <c r="F62" s="1" t="s">
        <v>173</v>
      </c>
      <c r="G62" s="1" t="s">
        <v>173</v>
      </c>
      <c r="H62" s="1" t="s">
        <v>93</v>
      </c>
      <c r="I62" s="1" t="s">
        <v>173</v>
      </c>
      <c r="J62" s="1" t="s">
        <v>173</v>
      </c>
      <c r="K62" s="14">
        <v>6050</v>
      </c>
    </row>
    <row r="63" spans="1:11" s="5" customFormat="1" ht="44.45" customHeight="1" x14ac:dyDescent="0.2">
      <c r="A63" s="6">
        <v>39</v>
      </c>
      <c r="B63" s="9" t="s">
        <v>57</v>
      </c>
      <c r="C63" s="7" t="s">
        <v>139</v>
      </c>
      <c r="D63" s="8">
        <v>1100</v>
      </c>
      <c r="E63" s="2">
        <f t="shared" si="3"/>
        <v>6785900</v>
      </c>
      <c r="F63" s="1" t="s">
        <v>173</v>
      </c>
      <c r="G63" s="1" t="s">
        <v>173</v>
      </c>
      <c r="H63" s="1" t="s">
        <v>93</v>
      </c>
      <c r="I63" s="1" t="s">
        <v>173</v>
      </c>
      <c r="J63" s="1" t="s">
        <v>173</v>
      </c>
      <c r="K63" s="14">
        <v>961686.93</v>
      </c>
    </row>
    <row r="64" spans="1:11" s="5" customFormat="1" ht="44.45" customHeight="1" x14ac:dyDescent="0.2">
      <c r="A64" s="6">
        <v>40</v>
      </c>
      <c r="B64" s="9" t="s">
        <v>58</v>
      </c>
      <c r="C64" s="7" t="s">
        <v>141</v>
      </c>
      <c r="D64" s="8">
        <f>2740+477</f>
        <v>3217</v>
      </c>
      <c r="E64" s="2">
        <f t="shared" si="3"/>
        <v>19845673</v>
      </c>
      <c r="F64" s="1" t="s">
        <v>173</v>
      </c>
      <c r="G64" s="1" t="s">
        <v>173</v>
      </c>
      <c r="H64" s="1" t="s">
        <v>93</v>
      </c>
      <c r="I64" s="1" t="s">
        <v>173</v>
      </c>
      <c r="J64" s="1" t="s">
        <v>173</v>
      </c>
      <c r="K64" s="14">
        <v>145309.70000000001</v>
      </c>
    </row>
    <row r="65" spans="1:11" s="5" customFormat="1" ht="44.45" customHeight="1" x14ac:dyDescent="0.2">
      <c r="A65" s="6">
        <v>41</v>
      </c>
      <c r="B65" s="9" t="s">
        <v>59</v>
      </c>
      <c r="C65" s="7" t="s">
        <v>165</v>
      </c>
      <c r="D65" s="8">
        <v>8857</v>
      </c>
      <c r="E65" s="2">
        <f t="shared" si="3"/>
        <v>54638833</v>
      </c>
      <c r="F65" s="1" t="s">
        <v>173</v>
      </c>
      <c r="G65" s="1" t="s">
        <v>173</v>
      </c>
      <c r="H65" s="1" t="s">
        <v>93</v>
      </c>
      <c r="I65" s="1" t="s">
        <v>173</v>
      </c>
      <c r="J65" s="1" t="s">
        <v>173</v>
      </c>
      <c r="K65" s="14">
        <v>1534794.17</v>
      </c>
    </row>
    <row r="66" spans="1:11" s="5" customFormat="1" ht="44.45" customHeight="1" x14ac:dyDescent="0.2">
      <c r="A66" s="6">
        <v>42</v>
      </c>
      <c r="B66" s="9" t="s">
        <v>0</v>
      </c>
      <c r="C66" s="7" t="s">
        <v>142</v>
      </c>
      <c r="D66" s="8">
        <v>2940</v>
      </c>
      <c r="E66" s="2">
        <f t="shared" si="3"/>
        <v>18136860</v>
      </c>
      <c r="F66" s="1" t="s">
        <v>173</v>
      </c>
      <c r="G66" s="1" t="s">
        <v>173</v>
      </c>
      <c r="H66" s="1" t="s">
        <v>93</v>
      </c>
      <c r="I66" s="1" t="s">
        <v>173</v>
      </c>
      <c r="J66" s="1" t="s">
        <v>173</v>
      </c>
      <c r="K66" s="14">
        <v>1577315.9</v>
      </c>
    </row>
    <row r="67" spans="1:11" s="5" customFormat="1" ht="44.45" customHeight="1" x14ac:dyDescent="0.2">
      <c r="A67" s="6">
        <v>43</v>
      </c>
      <c r="B67" s="9" t="s">
        <v>60</v>
      </c>
      <c r="C67" s="7" t="s">
        <v>143</v>
      </c>
      <c r="D67" s="8">
        <v>4558</v>
      </c>
      <c r="E67" s="2">
        <f t="shared" si="3"/>
        <v>28118302</v>
      </c>
      <c r="F67" s="1" t="s">
        <v>173</v>
      </c>
      <c r="G67" s="1" t="s">
        <v>173</v>
      </c>
      <c r="H67" s="1" t="s">
        <v>93</v>
      </c>
      <c r="I67" s="1" t="s">
        <v>173</v>
      </c>
      <c r="J67" s="1" t="s">
        <v>173</v>
      </c>
      <c r="K67" s="14">
        <v>3268311.01</v>
      </c>
    </row>
    <row r="68" spans="1:11" ht="44.45" customHeight="1" x14ac:dyDescent="0.2">
      <c r="A68" s="6">
        <v>44</v>
      </c>
      <c r="B68" s="15" t="s">
        <v>61</v>
      </c>
      <c r="C68" s="7" t="s">
        <v>109</v>
      </c>
      <c r="D68" s="8">
        <f>3011+162</f>
        <v>3173</v>
      </c>
      <c r="E68" s="2">
        <f t="shared" si="3"/>
        <v>19574237</v>
      </c>
      <c r="F68" s="1" t="s">
        <v>173</v>
      </c>
      <c r="G68" s="1" t="s">
        <v>173</v>
      </c>
      <c r="H68" s="1" t="s">
        <v>93</v>
      </c>
      <c r="I68" s="1" t="s">
        <v>173</v>
      </c>
      <c r="J68" s="1" t="s">
        <v>173</v>
      </c>
      <c r="K68" s="14">
        <v>625513.16</v>
      </c>
    </row>
    <row r="69" spans="1:11" ht="44.45" customHeight="1" x14ac:dyDescent="0.2">
      <c r="A69" s="6">
        <v>45</v>
      </c>
      <c r="B69" s="15" t="s">
        <v>62</v>
      </c>
      <c r="C69" s="7" t="s">
        <v>100</v>
      </c>
      <c r="D69" s="8">
        <v>3186</v>
      </c>
      <c r="E69" s="2">
        <f t="shared" si="3"/>
        <v>19654434</v>
      </c>
      <c r="F69" s="1" t="s">
        <v>173</v>
      </c>
      <c r="G69" s="1" t="s">
        <v>173</v>
      </c>
      <c r="H69" s="1" t="s">
        <v>93</v>
      </c>
      <c r="I69" s="1" t="s">
        <v>173</v>
      </c>
      <c r="J69" s="1" t="s">
        <v>173</v>
      </c>
      <c r="K69" s="14">
        <v>2266732.75</v>
      </c>
    </row>
    <row r="70" spans="1:11" s="5" customFormat="1" ht="44.45" customHeight="1" x14ac:dyDescent="0.2">
      <c r="A70" s="6">
        <v>46</v>
      </c>
      <c r="B70" s="9" t="s">
        <v>11</v>
      </c>
      <c r="C70" s="7" t="s">
        <v>166</v>
      </c>
      <c r="D70" s="8">
        <v>3415</v>
      </c>
      <c r="E70" s="2">
        <f t="shared" si="3"/>
        <v>21067135</v>
      </c>
      <c r="F70" s="1" t="s">
        <v>173</v>
      </c>
      <c r="G70" s="1" t="s">
        <v>173</v>
      </c>
      <c r="H70" s="1" t="s">
        <v>93</v>
      </c>
      <c r="I70" s="1" t="s">
        <v>173</v>
      </c>
      <c r="J70" s="1" t="s">
        <v>173</v>
      </c>
      <c r="K70" s="14">
        <v>175217.38</v>
      </c>
    </row>
    <row r="71" spans="1:11" s="5" customFormat="1" ht="44.45" customHeight="1" x14ac:dyDescent="0.2">
      <c r="A71" s="6">
        <v>47</v>
      </c>
      <c r="B71" s="9" t="s">
        <v>63</v>
      </c>
      <c r="C71" s="7" t="s">
        <v>144</v>
      </c>
      <c r="D71" s="8">
        <v>3935</v>
      </c>
      <c r="E71" s="2">
        <f t="shared" si="3"/>
        <v>24275015</v>
      </c>
      <c r="F71" s="1" t="s">
        <v>173</v>
      </c>
      <c r="G71" s="1" t="s">
        <v>173</v>
      </c>
      <c r="H71" s="1" t="s">
        <v>93</v>
      </c>
      <c r="I71" s="1" t="s">
        <v>173</v>
      </c>
      <c r="J71" s="1" t="s">
        <v>173</v>
      </c>
      <c r="K71" s="14">
        <v>1704408</v>
      </c>
    </row>
    <row r="72" spans="1:11" s="5" customFormat="1" ht="44.45" customHeight="1" x14ac:dyDescent="0.2">
      <c r="A72" s="6">
        <v>48</v>
      </c>
      <c r="B72" s="15" t="s">
        <v>64</v>
      </c>
      <c r="C72" s="7" t="s">
        <v>101</v>
      </c>
      <c r="D72" s="8">
        <v>3046</v>
      </c>
      <c r="E72" s="2">
        <f t="shared" si="3"/>
        <v>18790774</v>
      </c>
      <c r="F72" s="1" t="s">
        <v>173</v>
      </c>
      <c r="G72" s="1" t="s">
        <v>173</v>
      </c>
      <c r="H72" s="1" t="s">
        <v>93</v>
      </c>
      <c r="I72" s="1" t="s">
        <v>173</v>
      </c>
      <c r="J72" s="1" t="s">
        <v>173</v>
      </c>
      <c r="K72" s="14">
        <v>2603414.37</v>
      </c>
    </row>
    <row r="73" spans="1:11" s="5" customFormat="1" ht="44.45" customHeight="1" x14ac:dyDescent="0.2">
      <c r="A73" s="40">
        <v>49</v>
      </c>
      <c r="B73" s="39" t="s">
        <v>65</v>
      </c>
      <c r="C73" s="7" t="s">
        <v>102</v>
      </c>
      <c r="D73" s="8">
        <v>6544.04</v>
      </c>
      <c r="E73" s="56">
        <f>SUM(D73:D74)*6169</f>
        <v>49259465</v>
      </c>
      <c r="F73" s="1" t="s">
        <v>173</v>
      </c>
      <c r="G73" s="1" t="s">
        <v>173</v>
      </c>
      <c r="H73" s="41" t="s">
        <v>93</v>
      </c>
      <c r="I73" s="1" t="s">
        <v>173</v>
      </c>
      <c r="J73" s="1" t="s">
        <v>173</v>
      </c>
      <c r="K73" s="42">
        <v>1832743.09</v>
      </c>
    </row>
    <row r="74" spans="1:11" s="5" customFormat="1" ht="44.45" customHeight="1" x14ac:dyDescent="0.2">
      <c r="A74" s="40"/>
      <c r="B74" s="39"/>
      <c r="C74" s="7" t="s">
        <v>103</v>
      </c>
      <c r="D74" s="8">
        <v>1440.96</v>
      </c>
      <c r="E74" s="56"/>
      <c r="F74" s="1" t="s">
        <v>173</v>
      </c>
      <c r="G74" s="1" t="s">
        <v>173</v>
      </c>
      <c r="H74" s="41"/>
      <c r="I74" s="1" t="s">
        <v>173</v>
      </c>
      <c r="J74" s="1" t="s">
        <v>173</v>
      </c>
      <c r="K74" s="42"/>
    </row>
    <row r="75" spans="1:11" s="5" customFormat="1" ht="44.45" customHeight="1" x14ac:dyDescent="0.2">
      <c r="A75" s="6">
        <v>50</v>
      </c>
      <c r="B75" s="9" t="s">
        <v>66</v>
      </c>
      <c r="C75" s="7" t="s">
        <v>145</v>
      </c>
      <c r="D75" s="8">
        <v>10179</v>
      </c>
      <c r="E75" s="2">
        <f t="shared" ref="E75:E89" si="4">D75*6169</f>
        <v>62794251</v>
      </c>
      <c r="F75" s="1" t="s">
        <v>173</v>
      </c>
      <c r="G75" s="1" t="s">
        <v>173</v>
      </c>
      <c r="H75" s="1" t="s">
        <v>93</v>
      </c>
      <c r="I75" s="1" t="s">
        <v>173</v>
      </c>
      <c r="J75" s="1" t="s">
        <v>173</v>
      </c>
      <c r="K75" s="14">
        <v>1639297</v>
      </c>
    </row>
    <row r="76" spans="1:11" s="5" customFormat="1" ht="44.45" customHeight="1" x14ac:dyDescent="0.2">
      <c r="A76" s="6">
        <v>51</v>
      </c>
      <c r="B76" s="15" t="s">
        <v>67</v>
      </c>
      <c r="C76" s="7" t="s">
        <v>104</v>
      </c>
      <c r="D76" s="8">
        <v>3134</v>
      </c>
      <c r="E76" s="2">
        <f t="shared" si="4"/>
        <v>19333646</v>
      </c>
      <c r="F76" s="1" t="s">
        <v>173</v>
      </c>
      <c r="G76" s="1" t="s">
        <v>173</v>
      </c>
      <c r="H76" s="1" t="s">
        <v>93</v>
      </c>
      <c r="I76" s="1" t="s">
        <v>173</v>
      </c>
      <c r="J76" s="1" t="s">
        <v>173</v>
      </c>
      <c r="K76" s="14">
        <v>98063.2</v>
      </c>
    </row>
    <row r="77" spans="1:11" s="5" customFormat="1" ht="44.45" customHeight="1" x14ac:dyDescent="0.2">
      <c r="A77" s="6">
        <v>52</v>
      </c>
      <c r="B77" s="9" t="s">
        <v>68</v>
      </c>
      <c r="C77" s="7" t="s">
        <v>146</v>
      </c>
      <c r="D77" s="8">
        <v>3167.54</v>
      </c>
      <c r="E77" s="2">
        <f t="shared" si="4"/>
        <v>19540554.259999998</v>
      </c>
      <c r="F77" s="1" t="s">
        <v>173</v>
      </c>
      <c r="G77" s="1" t="s">
        <v>173</v>
      </c>
      <c r="H77" s="1" t="s">
        <v>93</v>
      </c>
      <c r="I77" s="1" t="s">
        <v>173</v>
      </c>
      <c r="J77" s="1" t="s">
        <v>173</v>
      </c>
      <c r="K77" s="14">
        <v>670070.30000000005</v>
      </c>
    </row>
    <row r="78" spans="1:11" s="5" customFormat="1" ht="44.45" customHeight="1" x14ac:dyDescent="0.2">
      <c r="A78" s="6">
        <v>53</v>
      </c>
      <c r="B78" s="9" t="s">
        <v>69</v>
      </c>
      <c r="C78" s="7" t="s">
        <v>70</v>
      </c>
      <c r="D78" s="8">
        <f>4680.79+1596.68+1101.46</f>
        <v>7378.93</v>
      </c>
      <c r="E78" s="2">
        <f t="shared" si="4"/>
        <v>45520619.170000002</v>
      </c>
      <c r="F78" s="1" t="s">
        <v>173</v>
      </c>
      <c r="G78" s="1" t="s">
        <v>173</v>
      </c>
      <c r="H78" s="1" t="s">
        <v>93</v>
      </c>
      <c r="I78" s="1" t="s">
        <v>173</v>
      </c>
      <c r="J78" s="1" t="s">
        <v>173</v>
      </c>
      <c r="K78" s="14">
        <v>203369.28</v>
      </c>
    </row>
    <row r="79" spans="1:11" s="5" customFormat="1" ht="44.45" customHeight="1" x14ac:dyDescent="0.2">
      <c r="A79" s="6">
        <v>54</v>
      </c>
      <c r="B79" s="9" t="s">
        <v>71</v>
      </c>
      <c r="C79" s="7" t="s">
        <v>147</v>
      </c>
      <c r="D79" s="8">
        <f>3121.25+984+1177</f>
        <v>5282.25</v>
      </c>
      <c r="E79" s="2">
        <f t="shared" si="4"/>
        <v>32586200.25</v>
      </c>
      <c r="F79" s="1" t="s">
        <v>173</v>
      </c>
      <c r="G79" s="1" t="s">
        <v>173</v>
      </c>
      <c r="H79" s="1" t="s">
        <v>93</v>
      </c>
      <c r="I79" s="1" t="s">
        <v>173</v>
      </c>
      <c r="J79" s="1" t="s">
        <v>173</v>
      </c>
      <c r="K79" s="14">
        <v>66858.539999999994</v>
      </c>
    </row>
    <row r="80" spans="1:11" s="5" customFormat="1" ht="44.45" customHeight="1" x14ac:dyDescent="0.2">
      <c r="A80" s="6">
        <v>55</v>
      </c>
      <c r="B80" s="15" t="s">
        <v>72</v>
      </c>
      <c r="C80" s="7" t="s">
        <v>105</v>
      </c>
      <c r="D80" s="8">
        <v>3023.37</v>
      </c>
      <c r="E80" s="2">
        <f t="shared" si="4"/>
        <v>18651169.529999997</v>
      </c>
      <c r="F80" s="1" t="s">
        <v>173</v>
      </c>
      <c r="G80" s="1" t="s">
        <v>173</v>
      </c>
      <c r="H80" s="1" t="s">
        <v>93</v>
      </c>
      <c r="I80" s="1">
        <v>20703.5</v>
      </c>
      <c r="J80" s="1">
        <v>19542.2</v>
      </c>
      <c r="K80" s="14">
        <v>232286.7</v>
      </c>
    </row>
    <row r="81" spans="1:11" s="5" customFormat="1" ht="44.45" customHeight="1" x14ac:dyDescent="0.2">
      <c r="A81" s="6">
        <v>56</v>
      </c>
      <c r="B81" s="9" t="s">
        <v>73</v>
      </c>
      <c r="C81" s="7" t="s">
        <v>151</v>
      </c>
      <c r="D81" s="8">
        <v>3248.22</v>
      </c>
      <c r="E81" s="2">
        <f t="shared" si="4"/>
        <v>20038269.18</v>
      </c>
      <c r="F81" s="1" t="s">
        <v>173</v>
      </c>
      <c r="G81" s="1" t="s">
        <v>173</v>
      </c>
      <c r="H81" s="1" t="s">
        <v>93</v>
      </c>
      <c r="I81" s="1" t="s">
        <v>173</v>
      </c>
      <c r="J81" s="1" t="s">
        <v>173</v>
      </c>
      <c r="K81" s="14">
        <v>192027.27</v>
      </c>
    </row>
    <row r="82" spans="1:11" ht="44.45" customHeight="1" x14ac:dyDescent="0.2">
      <c r="A82" s="6">
        <v>57</v>
      </c>
      <c r="B82" s="9" t="s">
        <v>90</v>
      </c>
      <c r="C82" s="7" t="s">
        <v>163</v>
      </c>
      <c r="D82" s="8">
        <v>3014.75</v>
      </c>
      <c r="E82" s="2">
        <f t="shared" si="4"/>
        <v>18597992.75</v>
      </c>
      <c r="F82" s="1" t="s">
        <v>173</v>
      </c>
      <c r="G82" s="1" t="s">
        <v>173</v>
      </c>
      <c r="H82" s="1" t="s">
        <v>93</v>
      </c>
      <c r="I82" s="1" t="s">
        <v>173</v>
      </c>
      <c r="J82" s="1" t="s">
        <v>173</v>
      </c>
      <c r="K82" s="14">
        <v>183870.94</v>
      </c>
    </row>
    <row r="83" spans="1:11" s="5" customFormat="1" ht="44.45" customHeight="1" x14ac:dyDescent="0.2">
      <c r="A83" s="6">
        <v>58</v>
      </c>
      <c r="B83" s="9" t="s">
        <v>74</v>
      </c>
      <c r="C83" s="7" t="s">
        <v>155</v>
      </c>
      <c r="D83" s="8">
        <v>10494.78</v>
      </c>
      <c r="E83" s="2">
        <f t="shared" si="4"/>
        <v>64742297.820000008</v>
      </c>
      <c r="F83" s="1" t="s">
        <v>173</v>
      </c>
      <c r="G83" s="1" t="s">
        <v>173</v>
      </c>
      <c r="H83" s="1" t="s">
        <v>93</v>
      </c>
      <c r="I83" s="1" t="s">
        <v>173</v>
      </c>
      <c r="J83" s="1" t="s">
        <v>173</v>
      </c>
      <c r="K83" s="14">
        <v>1271069.17</v>
      </c>
    </row>
    <row r="84" spans="1:11" ht="44.45" customHeight="1" x14ac:dyDescent="0.2">
      <c r="A84" s="40">
        <v>59</v>
      </c>
      <c r="B84" s="39" t="s">
        <v>75</v>
      </c>
      <c r="C84" s="7" t="s">
        <v>148</v>
      </c>
      <c r="D84" s="8">
        <f>2884.72+315.82+450.67</f>
        <v>3651.21</v>
      </c>
      <c r="E84" s="2">
        <f t="shared" si="4"/>
        <v>22524314.490000002</v>
      </c>
      <c r="F84" s="1" t="s">
        <v>173</v>
      </c>
      <c r="G84" s="1" t="s">
        <v>173</v>
      </c>
      <c r="H84" s="1" t="s">
        <v>93</v>
      </c>
      <c r="I84" s="1" t="s">
        <v>173</v>
      </c>
      <c r="J84" s="1" t="s">
        <v>173</v>
      </c>
      <c r="K84" s="14" t="s">
        <v>173</v>
      </c>
    </row>
    <row r="85" spans="1:11" ht="44.45" customHeight="1" x14ac:dyDescent="0.2">
      <c r="A85" s="40"/>
      <c r="B85" s="39"/>
      <c r="C85" s="7" t="s">
        <v>149</v>
      </c>
      <c r="D85" s="8">
        <f>1968+430</f>
        <v>2398</v>
      </c>
      <c r="E85" s="2">
        <f t="shared" si="4"/>
        <v>14793262</v>
      </c>
      <c r="F85" s="1" t="s">
        <v>173</v>
      </c>
      <c r="G85" s="1" t="s">
        <v>173</v>
      </c>
      <c r="H85" s="1" t="s">
        <v>93</v>
      </c>
      <c r="I85" s="1" t="s">
        <v>173</v>
      </c>
      <c r="J85" s="1" t="s">
        <v>173</v>
      </c>
      <c r="K85" s="14">
        <v>84273.62</v>
      </c>
    </row>
    <row r="86" spans="1:11" s="5" customFormat="1" ht="44.45" customHeight="1" x14ac:dyDescent="0.2">
      <c r="A86" s="6">
        <v>60</v>
      </c>
      <c r="B86" s="9" t="s">
        <v>76</v>
      </c>
      <c r="C86" s="7" t="s">
        <v>128</v>
      </c>
      <c r="D86" s="8">
        <f>5400+1955</f>
        <v>7355</v>
      </c>
      <c r="E86" s="2">
        <f t="shared" si="4"/>
        <v>45372995</v>
      </c>
      <c r="F86" s="1" t="s">
        <v>173</v>
      </c>
      <c r="G86" s="1" t="s">
        <v>173</v>
      </c>
      <c r="H86" s="1" t="s">
        <v>93</v>
      </c>
      <c r="I86" s="1" t="s">
        <v>173</v>
      </c>
      <c r="J86" s="1" t="s">
        <v>173</v>
      </c>
      <c r="K86" s="14">
        <v>540782.93000000005</v>
      </c>
    </row>
    <row r="87" spans="1:11" s="5" customFormat="1" ht="44.45" customHeight="1" x14ac:dyDescent="0.2">
      <c r="A87" s="6">
        <v>61</v>
      </c>
      <c r="B87" s="9" t="s">
        <v>77</v>
      </c>
      <c r="C87" s="7" t="s">
        <v>129</v>
      </c>
      <c r="D87" s="8">
        <f>4246+2010+577+186</f>
        <v>7019</v>
      </c>
      <c r="E87" s="2">
        <f t="shared" si="4"/>
        <v>43300211</v>
      </c>
      <c r="F87" s="1" t="s">
        <v>173</v>
      </c>
      <c r="G87" s="1" t="s">
        <v>173</v>
      </c>
      <c r="H87" s="1" t="s">
        <v>93</v>
      </c>
      <c r="I87" s="1" t="s">
        <v>173</v>
      </c>
      <c r="J87" s="1" t="s">
        <v>173</v>
      </c>
      <c r="K87" s="14">
        <v>48634.2</v>
      </c>
    </row>
    <row r="88" spans="1:11" ht="44.45" customHeight="1" x14ac:dyDescent="0.2">
      <c r="A88" s="6">
        <v>62</v>
      </c>
      <c r="B88" s="9" t="s">
        <v>78</v>
      </c>
      <c r="C88" s="7" t="s">
        <v>150</v>
      </c>
      <c r="D88" s="8">
        <f>3600+2600</f>
        <v>6200</v>
      </c>
      <c r="E88" s="2">
        <f t="shared" si="4"/>
        <v>38247800</v>
      </c>
      <c r="F88" s="1" t="s">
        <v>173</v>
      </c>
      <c r="G88" s="1" t="s">
        <v>173</v>
      </c>
      <c r="H88" s="1" t="s">
        <v>93</v>
      </c>
      <c r="I88" s="1" t="s">
        <v>173</v>
      </c>
      <c r="J88" s="1" t="s">
        <v>173</v>
      </c>
      <c r="K88" s="14">
        <v>898352.69</v>
      </c>
    </row>
    <row r="89" spans="1:11" s="5" customFormat="1" ht="44.45" customHeight="1" x14ac:dyDescent="0.2">
      <c r="A89" s="6">
        <v>63</v>
      </c>
      <c r="B89" s="9" t="s">
        <v>79</v>
      </c>
      <c r="C89" s="7" t="s">
        <v>126</v>
      </c>
      <c r="D89" s="8">
        <v>4279.3999999999996</v>
      </c>
      <c r="E89" s="2">
        <f t="shared" si="4"/>
        <v>26399618.599999998</v>
      </c>
      <c r="F89" s="1" t="s">
        <v>173</v>
      </c>
      <c r="G89" s="1" t="s">
        <v>173</v>
      </c>
      <c r="H89" s="1" t="s">
        <v>93</v>
      </c>
      <c r="I89" s="1" t="s">
        <v>173</v>
      </c>
      <c r="J89" s="1" t="s">
        <v>173</v>
      </c>
      <c r="K89" s="14">
        <v>33804.379999999997</v>
      </c>
    </row>
    <row r="90" spans="1:11" ht="44.45" customHeight="1" x14ac:dyDescent="0.2">
      <c r="A90" s="6">
        <v>64</v>
      </c>
      <c r="B90" s="15" t="s">
        <v>80</v>
      </c>
      <c r="C90" s="7" t="s">
        <v>175</v>
      </c>
      <c r="D90" s="8" t="s">
        <v>173</v>
      </c>
      <c r="E90" s="2" t="s">
        <v>173</v>
      </c>
      <c r="F90" s="1" t="s">
        <v>173</v>
      </c>
      <c r="G90" s="1" t="s">
        <v>173</v>
      </c>
      <c r="H90" s="1" t="s">
        <v>173</v>
      </c>
      <c r="I90" s="1" t="s">
        <v>173</v>
      </c>
      <c r="J90" s="1" t="s">
        <v>173</v>
      </c>
      <c r="K90" s="14" t="s">
        <v>173</v>
      </c>
    </row>
    <row r="91" spans="1:11" s="5" customFormat="1" ht="44.45" customHeight="1" x14ac:dyDescent="0.2">
      <c r="A91" s="6">
        <v>65</v>
      </c>
      <c r="B91" s="15" t="s">
        <v>81</v>
      </c>
      <c r="C91" s="7" t="s">
        <v>118</v>
      </c>
      <c r="D91" s="8">
        <f>5854+160</f>
        <v>6014</v>
      </c>
      <c r="E91" s="2">
        <f>D91*6169</f>
        <v>37100366</v>
      </c>
      <c r="F91" s="1" t="s">
        <v>173</v>
      </c>
      <c r="G91" s="1" t="s">
        <v>173</v>
      </c>
      <c r="H91" s="1" t="s">
        <v>93</v>
      </c>
      <c r="I91" s="1" t="s">
        <v>173</v>
      </c>
      <c r="J91" s="1" t="s">
        <v>173</v>
      </c>
      <c r="K91" s="14">
        <v>37486</v>
      </c>
    </row>
    <row r="92" spans="1:11" s="5" customFormat="1" ht="44.45" customHeight="1" x14ac:dyDescent="0.2">
      <c r="A92" s="6">
        <v>66</v>
      </c>
      <c r="B92" s="9" t="s">
        <v>82</v>
      </c>
      <c r="C92" s="7" t="s">
        <v>140</v>
      </c>
      <c r="D92" s="8">
        <v>3055.61</v>
      </c>
      <c r="E92" s="2">
        <f>D92*6169</f>
        <v>18850058.09</v>
      </c>
      <c r="F92" s="1" t="s">
        <v>173</v>
      </c>
      <c r="G92" s="1" t="s">
        <v>173</v>
      </c>
      <c r="H92" s="1" t="s">
        <v>93</v>
      </c>
      <c r="I92" s="1" t="s">
        <v>173</v>
      </c>
      <c r="J92" s="1" t="s">
        <v>173</v>
      </c>
      <c r="K92" s="14">
        <v>843276.96</v>
      </c>
    </row>
    <row r="93" spans="1:11" s="5" customFormat="1" ht="44.45" customHeight="1" x14ac:dyDescent="0.2">
      <c r="A93" s="6">
        <v>67</v>
      </c>
      <c r="B93" s="9" t="s">
        <v>83</v>
      </c>
      <c r="C93" s="7" t="s">
        <v>125</v>
      </c>
      <c r="D93" s="8">
        <f>2997+3316</f>
        <v>6313</v>
      </c>
      <c r="E93" s="2">
        <f>D93*6169</f>
        <v>38944897</v>
      </c>
      <c r="F93" s="1" t="s">
        <v>173</v>
      </c>
      <c r="G93" s="1" t="s">
        <v>173</v>
      </c>
      <c r="H93" s="1" t="s">
        <v>93</v>
      </c>
      <c r="I93" s="1" t="s">
        <v>173</v>
      </c>
      <c r="J93" s="1" t="s">
        <v>173</v>
      </c>
      <c r="K93" s="14">
        <v>2700000</v>
      </c>
    </row>
    <row r="94" spans="1:11" s="5" customFormat="1" ht="44.45" customHeight="1" x14ac:dyDescent="0.2">
      <c r="A94" s="6">
        <v>68</v>
      </c>
      <c r="B94" s="15" t="s">
        <v>84</v>
      </c>
      <c r="C94" s="7" t="s">
        <v>153</v>
      </c>
      <c r="D94" s="8">
        <v>1497</v>
      </c>
      <c r="E94" s="2">
        <f>D94*6169</f>
        <v>9234993</v>
      </c>
      <c r="F94" s="1" t="s">
        <v>173</v>
      </c>
      <c r="G94" s="1" t="s">
        <v>173</v>
      </c>
      <c r="H94" s="1" t="s">
        <v>93</v>
      </c>
      <c r="I94" s="1" t="s">
        <v>173</v>
      </c>
      <c r="J94" s="1" t="s">
        <v>173</v>
      </c>
      <c r="K94" s="14">
        <v>102519.24</v>
      </c>
    </row>
    <row r="95" spans="1:11" s="5" customFormat="1" ht="44.45" customHeight="1" x14ac:dyDescent="0.2">
      <c r="A95" s="6">
        <v>69</v>
      </c>
      <c r="B95" s="9" t="s">
        <v>85</v>
      </c>
      <c r="C95" s="7" t="s">
        <v>108</v>
      </c>
      <c r="D95" s="8" t="s">
        <v>173</v>
      </c>
      <c r="E95" s="2" t="s">
        <v>173</v>
      </c>
      <c r="F95" s="1" t="s">
        <v>173</v>
      </c>
      <c r="G95" s="1" t="s">
        <v>173</v>
      </c>
      <c r="H95" s="1" t="s">
        <v>93</v>
      </c>
      <c r="I95" s="1" t="s">
        <v>173</v>
      </c>
      <c r="J95" s="1" t="s">
        <v>173</v>
      </c>
      <c r="K95" s="10" t="s">
        <v>173</v>
      </c>
    </row>
    <row r="96" spans="1:11" ht="44.45" customHeight="1" x14ac:dyDescent="0.2">
      <c r="A96" s="6">
        <v>70</v>
      </c>
      <c r="B96" s="9" t="s">
        <v>86</v>
      </c>
      <c r="C96" s="1" t="s">
        <v>176</v>
      </c>
      <c r="D96" s="1" t="s">
        <v>173</v>
      </c>
      <c r="E96" s="1" t="s">
        <v>173</v>
      </c>
      <c r="F96" s="1" t="s">
        <v>173</v>
      </c>
      <c r="G96" s="1" t="s">
        <v>173</v>
      </c>
      <c r="H96" s="1" t="s">
        <v>173</v>
      </c>
      <c r="I96" s="1" t="s">
        <v>173</v>
      </c>
      <c r="J96" s="1" t="s">
        <v>173</v>
      </c>
      <c r="K96" s="10" t="s">
        <v>173</v>
      </c>
    </row>
    <row r="97" spans="1:11" ht="44.45" customHeight="1" x14ac:dyDescent="0.2">
      <c r="A97" s="6">
        <v>71</v>
      </c>
      <c r="B97" s="9" t="s">
        <v>87</v>
      </c>
      <c r="C97" s="1" t="s">
        <v>176</v>
      </c>
      <c r="D97" s="1" t="s">
        <v>173</v>
      </c>
      <c r="E97" s="1" t="s">
        <v>173</v>
      </c>
      <c r="F97" s="1" t="s">
        <v>173</v>
      </c>
      <c r="G97" s="1" t="s">
        <v>173</v>
      </c>
      <c r="H97" s="1" t="s">
        <v>173</v>
      </c>
      <c r="I97" s="1" t="s">
        <v>173</v>
      </c>
      <c r="J97" s="1" t="s">
        <v>173</v>
      </c>
      <c r="K97" s="10" t="s">
        <v>173</v>
      </c>
    </row>
    <row r="98" spans="1:11" s="5" customFormat="1" ht="44.45" customHeight="1" thickBot="1" x14ac:dyDescent="0.25">
      <c r="A98" s="29">
        <v>72</v>
      </c>
      <c r="B98" s="30" t="s">
        <v>167</v>
      </c>
      <c r="C98" s="31" t="s">
        <v>168</v>
      </c>
      <c r="D98" s="32">
        <v>1303.7</v>
      </c>
      <c r="E98" s="33">
        <f>D98*6169</f>
        <v>8042525.3000000007</v>
      </c>
      <c r="F98" s="34" t="s">
        <v>173</v>
      </c>
      <c r="G98" s="34" t="s">
        <v>173</v>
      </c>
      <c r="H98" s="34" t="s">
        <v>93</v>
      </c>
      <c r="I98" s="34">
        <v>0</v>
      </c>
      <c r="J98" s="34">
        <v>0</v>
      </c>
      <c r="K98" s="35">
        <v>390000</v>
      </c>
    </row>
    <row r="99" spans="1:11" s="16" customFormat="1" ht="44.45" customHeight="1" thickBot="1" x14ac:dyDescent="0.25">
      <c r="A99" s="46" t="s">
        <v>8</v>
      </c>
      <c r="B99" s="47"/>
      <c r="C99" s="47"/>
      <c r="D99" s="47"/>
      <c r="E99" s="23">
        <f>SUM(E13:E98,E3:E11)</f>
        <v>1332477347.9999995</v>
      </c>
      <c r="F99" s="23">
        <f>SUM(F3:F98)</f>
        <v>184675.36</v>
      </c>
      <c r="G99" s="23">
        <f>SUM(G3:G98)</f>
        <v>1139262295.8399999</v>
      </c>
      <c r="H99" s="23" t="s">
        <v>173</v>
      </c>
      <c r="I99" s="23">
        <f>SUM(I3:I98)</f>
        <v>20703.5</v>
      </c>
      <c r="J99" s="23">
        <f>SUM(J3:J98)</f>
        <v>19542.2</v>
      </c>
      <c r="K99" s="24">
        <f>SUM(K13:K98,K3)</f>
        <v>1056614457.1399999</v>
      </c>
    </row>
    <row r="100" spans="1:11" ht="44.45" customHeight="1" x14ac:dyDescent="0.2">
      <c r="A100" s="55" t="s">
        <v>9</v>
      </c>
      <c r="B100" s="55"/>
      <c r="C100" s="55"/>
      <c r="D100" s="55"/>
      <c r="E100" s="55"/>
      <c r="F100" s="55"/>
      <c r="G100" s="55"/>
      <c r="H100" s="55"/>
      <c r="I100" s="55"/>
      <c r="J100" s="55"/>
      <c r="K100" s="55"/>
    </row>
    <row r="101" spans="1:11" ht="44.45" customHeight="1" x14ac:dyDescent="0.2">
      <c r="A101" s="45" t="s">
        <v>10</v>
      </c>
      <c r="B101" s="45"/>
      <c r="C101" s="45"/>
      <c r="D101" s="45"/>
      <c r="E101" s="45"/>
      <c r="F101" s="45"/>
      <c r="G101" s="45"/>
      <c r="H101" s="45"/>
      <c r="I101" s="45"/>
      <c r="J101" s="45"/>
      <c r="K101" s="45"/>
    </row>
    <row r="116" spans="1:11" s="19" customFormat="1" ht="44.45" customHeight="1" x14ac:dyDescent="0.2">
      <c r="A116" s="18"/>
      <c r="B116" s="18"/>
      <c r="C116" s="18"/>
      <c r="D116" s="18"/>
      <c r="H116" s="13"/>
      <c r="I116" s="13"/>
      <c r="J116" s="13"/>
      <c r="K116" s="13"/>
    </row>
    <row r="117" spans="1:11" s="19" customFormat="1" ht="44.45" customHeight="1" x14ac:dyDescent="0.2">
      <c r="A117" s="18"/>
      <c r="B117" s="18"/>
      <c r="C117" s="18"/>
      <c r="D117" s="18"/>
      <c r="H117" s="13"/>
      <c r="I117" s="13"/>
      <c r="J117" s="13"/>
      <c r="K117" s="13"/>
    </row>
    <row r="118" spans="1:11" s="19" customFormat="1" ht="44.45" customHeight="1" x14ac:dyDescent="0.2">
      <c r="A118" s="18"/>
      <c r="B118" s="18"/>
      <c r="C118" s="18"/>
      <c r="D118" s="18"/>
      <c r="H118" s="13"/>
      <c r="I118" s="13"/>
      <c r="J118" s="13"/>
      <c r="K118" s="13"/>
    </row>
    <row r="119" spans="1:11" s="19" customFormat="1" ht="44.45" customHeight="1" x14ac:dyDescent="0.2">
      <c r="A119" s="18"/>
      <c r="B119" s="18"/>
      <c r="C119" s="18"/>
      <c r="D119" s="18"/>
      <c r="H119" s="13"/>
      <c r="I119" s="13"/>
      <c r="J119" s="13"/>
      <c r="K119" s="13"/>
    </row>
    <row r="120" spans="1:11" s="19" customFormat="1" ht="44.45" customHeight="1" x14ac:dyDescent="0.2">
      <c r="A120" s="18"/>
      <c r="B120" s="18"/>
      <c r="C120" s="18"/>
      <c r="D120" s="18"/>
      <c r="H120" s="13"/>
      <c r="I120" s="13"/>
      <c r="J120" s="13"/>
      <c r="K120" s="13"/>
    </row>
    <row r="121" spans="1:11" s="19" customFormat="1" ht="44.45" customHeight="1" x14ac:dyDescent="0.2">
      <c r="A121" s="18"/>
      <c r="B121" s="18"/>
      <c r="C121" s="18"/>
      <c r="D121" s="18"/>
      <c r="H121" s="13"/>
      <c r="I121" s="13"/>
      <c r="J121" s="13"/>
      <c r="K121" s="13"/>
    </row>
    <row r="122" spans="1:11" s="19" customFormat="1" ht="44.45" customHeight="1" x14ac:dyDescent="0.2">
      <c r="A122" s="18"/>
      <c r="B122" s="18"/>
      <c r="C122" s="18"/>
      <c r="D122" s="18"/>
      <c r="H122" s="13"/>
      <c r="I122" s="13"/>
      <c r="J122" s="13"/>
      <c r="K122" s="13"/>
    </row>
    <row r="123" spans="1:11" s="19" customFormat="1" ht="44.45" customHeight="1" x14ac:dyDescent="0.2">
      <c r="A123" s="18"/>
      <c r="B123" s="18"/>
      <c r="C123" s="18"/>
      <c r="D123" s="18"/>
      <c r="H123" s="13"/>
      <c r="I123" s="13"/>
      <c r="J123" s="13"/>
      <c r="K123" s="13"/>
    </row>
    <row r="124" spans="1:11" s="19" customFormat="1" ht="44.45" customHeight="1" x14ac:dyDescent="0.2">
      <c r="A124" s="18"/>
      <c r="B124" s="18"/>
      <c r="C124" s="18"/>
      <c r="D124" s="18"/>
      <c r="H124" s="13"/>
      <c r="I124" s="13"/>
      <c r="J124" s="13"/>
      <c r="K124" s="13"/>
    </row>
    <row r="125" spans="1:11" s="19" customFormat="1" ht="44.45" customHeight="1" x14ac:dyDescent="0.2">
      <c r="A125" s="18"/>
      <c r="B125" s="18"/>
      <c r="C125" s="18"/>
      <c r="D125" s="18"/>
      <c r="H125" s="13"/>
      <c r="I125" s="13"/>
      <c r="J125" s="13"/>
      <c r="K125" s="13"/>
    </row>
    <row r="126" spans="1:11" s="19" customFormat="1" ht="44.45" customHeight="1" x14ac:dyDescent="0.2">
      <c r="A126" s="18"/>
      <c r="B126" s="18"/>
      <c r="C126" s="18"/>
      <c r="D126" s="18"/>
      <c r="H126" s="13"/>
      <c r="I126" s="13"/>
      <c r="J126" s="13"/>
      <c r="K126" s="13"/>
    </row>
    <row r="127" spans="1:11" s="19" customFormat="1" ht="44.45" customHeight="1" x14ac:dyDescent="0.2">
      <c r="A127" s="18"/>
      <c r="B127" s="18"/>
      <c r="C127" s="18"/>
      <c r="D127" s="18"/>
      <c r="H127" s="13"/>
      <c r="I127" s="13"/>
      <c r="J127" s="13"/>
      <c r="K127" s="13"/>
    </row>
    <row r="128" spans="1:11" s="19" customFormat="1" ht="44.45" customHeight="1" x14ac:dyDescent="0.2">
      <c r="A128" s="18"/>
      <c r="B128" s="18"/>
      <c r="C128" s="18"/>
      <c r="D128" s="18"/>
      <c r="H128" s="13"/>
      <c r="I128" s="13"/>
      <c r="J128" s="13"/>
      <c r="K128" s="13"/>
    </row>
    <row r="129" spans="1:11" s="19" customFormat="1" ht="44.45" customHeight="1" x14ac:dyDescent="0.2">
      <c r="A129" s="18"/>
      <c r="B129" s="18"/>
      <c r="C129" s="18"/>
      <c r="D129" s="18"/>
      <c r="H129" s="13"/>
      <c r="I129" s="13"/>
      <c r="J129" s="13"/>
      <c r="K129" s="13"/>
    </row>
    <row r="130" spans="1:11" s="19" customFormat="1" ht="44.45" customHeight="1" x14ac:dyDescent="0.2">
      <c r="A130" s="18"/>
      <c r="B130" s="18"/>
      <c r="C130" s="18"/>
      <c r="D130" s="18"/>
      <c r="H130" s="13"/>
      <c r="I130" s="13"/>
      <c r="J130" s="13"/>
      <c r="K130" s="13"/>
    </row>
    <row r="131" spans="1:11" s="19" customFormat="1" ht="44.45" customHeight="1" x14ac:dyDescent="0.2">
      <c r="A131" s="18"/>
      <c r="B131" s="18"/>
      <c r="C131" s="18"/>
      <c r="D131" s="18"/>
      <c r="H131" s="13"/>
      <c r="I131" s="13"/>
      <c r="J131" s="13"/>
      <c r="K131" s="13"/>
    </row>
    <row r="132" spans="1:11" s="19" customFormat="1" ht="44.45" customHeight="1" x14ac:dyDescent="0.2">
      <c r="A132" s="18"/>
      <c r="B132" s="18"/>
      <c r="C132" s="18"/>
      <c r="D132" s="18"/>
      <c r="H132" s="13"/>
      <c r="I132" s="13"/>
      <c r="J132" s="13"/>
      <c r="K132" s="13"/>
    </row>
    <row r="133" spans="1:11" s="19" customFormat="1" ht="44.45" customHeight="1" x14ac:dyDescent="0.2">
      <c r="A133" s="18"/>
      <c r="B133" s="18"/>
      <c r="C133" s="18"/>
      <c r="D133" s="18"/>
      <c r="H133" s="13"/>
      <c r="I133" s="13"/>
      <c r="J133" s="13"/>
      <c r="K133" s="13"/>
    </row>
    <row r="134" spans="1:11" s="19" customFormat="1" ht="44.45" customHeight="1" x14ac:dyDescent="0.2">
      <c r="A134" s="18"/>
      <c r="B134" s="18"/>
      <c r="C134" s="18"/>
      <c r="D134" s="18"/>
      <c r="H134" s="13"/>
      <c r="I134" s="13"/>
      <c r="J134" s="13"/>
      <c r="K134" s="13"/>
    </row>
    <row r="135" spans="1:11" s="19" customFormat="1" ht="44.45" customHeight="1" x14ac:dyDescent="0.2">
      <c r="A135" s="18"/>
      <c r="B135" s="18"/>
      <c r="C135" s="18"/>
      <c r="D135" s="18"/>
      <c r="H135" s="13"/>
      <c r="I135" s="13"/>
      <c r="J135" s="13"/>
      <c r="K135" s="13"/>
    </row>
    <row r="136" spans="1:11" s="19" customFormat="1" ht="44.45" customHeight="1" x14ac:dyDescent="0.2">
      <c r="A136" s="18"/>
      <c r="B136" s="18"/>
      <c r="C136" s="18"/>
      <c r="D136" s="18"/>
      <c r="H136" s="13"/>
      <c r="I136" s="13"/>
      <c r="J136" s="13"/>
      <c r="K136" s="13"/>
    </row>
    <row r="137" spans="1:11" s="19" customFormat="1" ht="44.45" customHeight="1" x14ac:dyDescent="0.2">
      <c r="A137" s="18"/>
      <c r="B137" s="18"/>
      <c r="C137" s="18"/>
      <c r="D137" s="18"/>
      <c r="H137" s="13"/>
      <c r="I137" s="13"/>
      <c r="J137" s="13"/>
      <c r="K137" s="13"/>
    </row>
    <row r="138" spans="1:11" s="19" customFormat="1" ht="44.45" customHeight="1" x14ac:dyDescent="0.2">
      <c r="A138" s="18"/>
      <c r="B138" s="18"/>
      <c r="C138" s="18"/>
      <c r="D138" s="18"/>
      <c r="H138" s="13"/>
      <c r="I138" s="13"/>
      <c r="J138" s="13"/>
      <c r="K138" s="13"/>
    </row>
    <row r="139" spans="1:11" s="19" customFormat="1" ht="44.45" customHeight="1" x14ac:dyDescent="0.2">
      <c r="A139" s="18"/>
      <c r="B139" s="18"/>
      <c r="C139" s="18"/>
      <c r="D139" s="18"/>
      <c r="H139" s="13"/>
      <c r="I139" s="13"/>
      <c r="J139" s="13"/>
      <c r="K139" s="13"/>
    </row>
    <row r="140" spans="1:11" s="19" customFormat="1" ht="44.45" customHeight="1" x14ac:dyDescent="0.2">
      <c r="A140" s="18"/>
      <c r="B140" s="18"/>
      <c r="C140" s="18"/>
      <c r="D140" s="18"/>
      <c r="H140" s="13"/>
      <c r="I140" s="13"/>
      <c r="J140" s="13"/>
      <c r="K140" s="13"/>
    </row>
    <row r="141" spans="1:11" s="19" customFormat="1" ht="44.45" customHeight="1" x14ac:dyDescent="0.2">
      <c r="A141" s="18"/>
      <c r="B141" s="18"/>
      <c r="C141" s="18"/>
      <c r="D141" s="18"/>
      <c r="H141" s="13"/>
      <c r="I141" s="13"/>
      <c r="J141" s="13"/>
      <c r="K141" s="13"/>
    </row>
    <row r="142" spans="1:11" s="19" customFormat="1" ht="44.45" customHeight="1" x14ac:dyDescent="0.2">
      <c r="A142" s="18"/>
      <c r="B142" s="18"/>
      <c r="C142" s="18"/>
      <c r="D142" s="18"/>
      <c r="H142" s="13"/>
      <c r="I142" s="13"/>
      <c r="J142" s="13"/>
      <c r="K142" s="13"/>
    </row>
    <row r="143" spans="1:11" s="19" customFormat="1" ht="44.45" customHeight="1" x14ac:dyDescent="0.2">
      <c r="A143" s="18"/>
      <c r="B143" s="18"/>
      <c r="C143" s="18"/>
      <c r="D143" s="18"/>
      <c r="H143" s="13"/>
      <c r="I143" s="13"/>
      <c r="J143" s="13"/>
      <c r="K143" s="13"/>
    </row>
    <row r="144" spans="1:11" s="19" customFormat="1" ht="44.45" customHeight="1" x14ac:dyDescent="0.2">
      <c r="A144" s="18"/>
      <c r="B144" s="18"/>
      <c r="C144" s="18"/>
      <c r="D144" s="18"/>
      <c r="H144" s="13"/>
      <c r="I144" s="13"/>
      <c r="J144" s="13"/>
      <c r="K144" s="13"/>
    </row>
    <row r="145" spans="1:11" s="19" customFormat="1" ht="44.45" customHeight="1" x14ac:dyDescent="0.2">
      <c r="A145" s="18"/>
      <c r="B145" s="18"/>
      <c r="C145" s="18"/>
      <c r="D145" s="18"/>
      <c r="H145" s="13"/>
      <c r="I145" s="13"/>
      <c r="J145" s="13"/>
      <c r="K145" s="13"/>
    </row>
    <row r="146" spans="1:11" s="19" customFormat="1" ht="44.45" customHeight="1" x14ac:dyDescent="0.2">
      <c r="A146" s="18"/>
      <c r="B146" s="18"/>
      <c r="C146" s="18"/>
      <c r="D146" s="18"/>
      <c r="H146" s="13"/>
      <c r="I146" s="13"/>
      <c r="J146" s="13"/>
      <c r="K146" s="13"/>
    </row>
    <row r="147" spans="1:11" s="19" customFormat="1" ht="44.45" customHeight="1" x14ac:dyDescent="0.2">
      <c r="A147" s="18"/>
      <c r="B147" s="18"/>
      <c r="C147" s="18"/>
      <c r="D147" s="18"/>
      <c r="H147" s="13"/>
      <c r="I147" s="13"/>
      <c r="J147" s="13"/>
      <c r="K147" s="13"/>
    </row>
    <row r="148" spans="1:11" s="19" customFormat="1" ht="44.45" customHeight="1" x14ac:dyDescent="0.2">
      <c r="A148" s="18"/>
      <c r="B148" s="18"/>
      <c r="C148" s="18"/>
      <c r="D148" s="18"/>
      <c r="H148" s="13"/>
      <c r="I148" s="13"/>
      <c r="J148" s="13"/>
      <c r="K148" s="13"/>
    </row>
    <row r="149" spans="1:11" s="19" customFormat="1" ht="44.45" customHeight="1" x14ac:dyDescent="0.2">
      <c r="A149" s="18"/>
      <c r="B149" s="18"/>
      <c r="C149" s="18"/>
      <c r="D149" s="18"/>
      <c r="H149" s="13"/>
      <c r="I149" s="13"/>
      <c r="J149" s="13"/>
      <c r="K149" s="13"/>
    </row>
    <row r="150" spans="1:11" s="19" customFormat="1" ht="44.45" customHeight="1" x14ac:dyDescent="0.2">
      <c r="A150" s="18"/>
      <c r="B150" s="18"/>
      <c r="C150" s="18"/>
      <c r="D150" s="18"/>
      <c r="H150" s="13"/>
      <c r="I150" s="13"/>
      <c r="J150" s="13"/>
      <c r="K150" s="13"/>
    </row>
    <row r="151" spans="1:11" s="19" customFormat="1" ht="44.45" customHeight="1" x14ac:dyDescent="0.2">
      <c r="A151" s="18"/>
      <c r="B151" s="18"/>
      <c r="C151" s="18"/>
      <c r="D151" s="18"/>
      <c r="H151" s="13"/>
      <c r="I151" s="13"/>
      <c r="J151" s="13"/>
      <c r="K151" s="13"/>
    </row>
    <row r="152" spans="1:11" s="19" customFormat="1" ht="44.45" customHeight="1" x14ac:dyDescent="0.2">
      <c r="A152" s="18"/>
      <c r="B152" s="18"/>
      <c r="C152" s="18"/>
      <c r="D152" s="18"/>
      <c r="H152" s="13"/>
      <c r="I152" s="13"/>
      <c r="J152" s="13"/>
      <c r="K152" s="13"/>
    </row>
    <row r="153" spans="1:11" s="19" customFormat="1" ht="44.45" customHeight="1" x14ac:dyDescent="0.2">
      <c r="A153" s="18"/>
      <c r="B153" s="18"/>
      <c r="C153" s="18"/>
      <c r="D153" s="18"/>
      <c r="H153" s="13"/>
      <c r="I153" s="13"/>
      <c r="J153" s="13"/>
      <c r="K153" s="13"/>
    </row>
    <row r="154" spans="1:11" s="19" customFormat="1" ht="44.45" customHeight="1" x14ac:dyDescent="0.2">
      <c r="A154" s="18"/>
      <c r="B154" s="18"/>
      <c r="C154" s="18"/>
      <c r="D154" s="18"/>
      <c r="H154" s="13"/>
      <c r="I154" s="13"/>
      <c r="J154" s="13"/>
      <c r="K154" s="13"/>
    </row>
    <row r="155" spans="1:11" s="19" customFormat="1" ht="44.45" customHeight="1" x14ac:dyDescent="0.2">
      <c r="A155" s="18"/>
      <c r="B155" s="18"/>
      <c r="C155" s="18"/>
      <c r="D155" s="18"/>
      <c r="H155" s="13"/>
      <c r="I155" s="13"/>
      <c r="J155" s="13"/>
      <c r="K155" s="13"/>
    </row>
    <row r="156" spans="1:11" s="19" customFormat="1" ht="44.45" customHeight="1" x14ac:dyDescent="0.2">
      <c r="A156" s="18"/>
      <c r="B156" s="18"/>
      <c r="C156" s="18"/>
      <c r="D156" s="18"/>
      <c r="H156" s="13"/>
      <c r="I156" s="13"/>
      <c r="J156" s="13"/>
      <c r="K156" s="13"/>
    </row>
    <row r="157" spans="1:11" s="19" customFormat="1" ht="44.45" customHeight="1" x14ac:dyDescent="0.2">
      <c r="A157" s="18"/>
      <c r="B157" s="18"/>
      <c r="C157" s="18"/>
      <c r="D157" s="18"/>
      <c r="H157" s="13"/>
      <c r="I157" s="13"/>
      <c r="J157" s="13"/>
      <c r="K157" s="13"/>
    </row>
    <row r="158" spans="1:11" s="19" customFormat="1" ht="44.45" customHeight="1" x14ac:dyDescent="0.2">
      <c r="A158" s="18"/>
      <c r="B158" s="18"/>
      <c r="C158" s="18"/>
      <c r="D158" s="18"/>
      <c r="H158" s="13"/>
      <c r="I158" s="13"/>
      <c r="J158" s="13"/>
      <c r="K158" s="13"/>
    </row>
    <row r="159" spans="1:11" s="19" customFormat="1" ht="44.45" customHeight="1" x14ac:dyDescent="0.2">
      <c r="A159" s="18"/>
      <c r="B159" s="18"/>
      <c r="C159" s="18"/>
      <c r="D159" s="18"/>
      <c r="H159" s="13"/>
      <c r="I159" s="13"/>
      <c r="J159" s="13"/>
      <c r="K159" s="13"/>
    </row>
    <row r="160" spans="1:11" s="19" customFormat="1" ht="44.45" customHeight="1" x14ac:dyDescent="0.2">
      <c r="A160" s="18"/>
      <c r="B160" s="18"/>
      <c r="C160" s="18"/>
      <c r="D160" s="18"/>
      <c r="H160" s="13"/>
      <c r="I160" s="13"/>
      <c r="J160" s="13"/>
      <c r="K160" s="13"/>
    </row>
    <row r="161" spans="1:11" s="19" customFormat="1" ht="44.45" customHeight="1" x14ac:dyDescent="0.2">
      <c r="A161" s="18"/>
      <c r="B161" s="18"/>
      <c r="C161" s="18"/>
      <c r="D161" s="18"/>
      <c r="H161" s="13"/>
      <c r="I161" s="13"/>
      <c r="J161" s="13"/>
      <c r="K161" s="13"/>
    </row>
    <row r="162" spans="1:11" s="19" customFormat="1" ht="44.45" customHeight="1" x14ac:dyDescent="0.2">
      <c r="A162" s="18"/>
      <c r="B162" s="18"/>
      <c r="C162" s="18"/>
      <c r="D162" s="18"/>
      <c r="H162" s="13"/>
      <c r="I162" s="13"/>
      <c r="J162" s="13"/>
      <c r="K162" s="13"/>
    </row>
    <row r="163" spans="1:11" s="19" customFormat="1" ht="44.45" customHeight="1" x14ac:dyDescent="0.2">
      <c r="A163" s="18"/>
      <c r="B163" s="18"/>
      <c r="C163" s="18"/>
      <c r="D163" s="18"/>
      <c r="H163" s="13"/>
      <c r="I163" s="13"/>
      <c r="J163" s="13"/>
      <c r="K163" s="13"/>
    </row>
    <row r="164" spans="1:11" s="19" customFormat="1" ht="44.45" customHeight="1" x14ac:dyDescent="0.2">
      <c r="A164" s="18"/>
      <c r="B164" s="18"/>
      <c r="C164" s="18"/>
      <c r="D164" s="18"/>
      <c r="H164" s="13"/>
      <c r="I164" s="13"/>
      <c r="J164" s="13"/>
      <c r="K164" s="13"/>
    </row>
    <row r="165" spans="1:11" s="19" customFormat="1" ht="44.45" customHeight="1" x14ac:dyDescent="0.2">
      <c r="A165" s="18"/>
      <c r="B165" s="18"/>
      <c r="C165" s="18"/>
      <c r="D165" s="18"/>
      <c r="H165" s="13"/>
      <c r="I165" s="13"/>
      <c r="J165" s="13"/>
      <c r="K165" s="13"/>
    </row>
    <row r="166" spans="1:11" s="19" customFormat="1" ht="44.45" customHeight="1" x14ac:dyDescent="0.2">
      <c r="A166" s="18"/>
      <c r="B166" s="18"/>
      <c r="C166" s="18"/>
      <c r="D166" s="18"/>
      <c r="H166" s="13"/>
      <c r="I166" s="13"/>
      <c r="J166" s="13"/>
      <c r="K166" s="13"/>
    </row>
    <row r="167" spans="1:11" s="19" customFormat="1" ht="44.45" customHeight="1" x14ac:dyDescent="0.2">
      <c r="A167" s="18"/>
      <c r="B167" s="18"/>
      <c r="C167" s="18"/>
      <c r="D167" s="18"/>
      <c r="H167" s="13"/>
      <c r="I167" s="13"/>
      <c r="J167" s="13"/>
      <c r="K167" s="13"/>
    </row>
    <row r="168" spans="1:11" s="19" customFormat="1" ht="44.45" customHeight="1" x14ac:dyDescent="0.2">
      <c r="A168" s="18"/>
      <c r="B168" s="18"/>
      <c r="C168" s="18"/>
      <c r="D168" s="18"/>
      <c r="H168" s="13"/>
      <c r="I168" s="13"/>
      <c r="J168" s="13"/>
      <c r="K168" s="13"/>
    </row>
    <row r="169" spans="1:11" s="19" customFormat="1" ht="44.45" customHeight="1" x14ac:dyDescent="0.2">
      <c r="A169" s="18"/>
      <c r="B169" s="18"/>
      <c r="C169" s="18"/>
      <c r="D169" s="18"/>
      <c r="H169" s="13"/>
      <c r="I169" s="13"/>
      <c r="J169" s="13"/>
      <c r="K169" s="13"/>
    </row>
    <row r="170" spans="1:11" s="19" customFormat="1" ht="44.45" customHeight="1" x14ac:dyDescent="0.2">
      <c r="A170" s="18"/>
      <c r="B170" s="18"/>
      <c r="C170" s="18"/>
      <c r="D170" s="18"/>
      <c r="H170" s="13"/>
      <c r="I170" s="13"/>
      <c r="J170" s="13"/>
      <c r="K170" s="13"/>
    </row>
    <row r="171" spans="1:11" s="19" customFormat="1" ht="44.45" customHeight="1" x14ac:dyDescent="0.2">
      <c r="A171" s="18"/>
      <c r="B171" s="18"/>
      <c r="C171" s="18"/>
      <c r="D171" s="18"/>
      <c r="H171" s="13"/>
      <c r="I171" s="13"/>
      <c r="J171" s="13"/>
      <c r="K171" s="13"/>
    </row>
    <row r="172" spans="1:11" s="19" customFormat="1" ht="44.45" customHeight="1" x14ac:dyDescent="0.2">
      <c r="A172" s="18"/>
      <c r="B172" s="18"/>
      <c r="C172" s="18"/>
      <c r="D172" s="18"/>
      <c r="H172" s="13"/>
      <c r="I172" s="13"/>
      <c r="J172" s="13"/>
      <c r="K172" s="13"/>
    </row>
    <row r="173" spans="1:11" s="19" customFormat="1" ht="44.45" customHeight="1" x14ac:dyDescent="0.2">
      <c r="A173" s="18"/>
      <c r="B173" s="18"/>
      <c r="C173" s="18"/>
      <c r="D173" s="18"/>
      <c r="H173" s="13"/>
      <c r="I173" s="13"/>
      <c r="J173" s="13"/>
      <c r="K173" s="13"/>
    </row>
    <row r="174" spans="1:11" s="19" customFormat="1" ht="44.45" customHeight="1" x14ac:dyDescent="0.2">
      <c r="A174" s="18"/>
      <c r="B174" s="18"/>
      <c r="C174" s="18"/>
      <c r="D174" s="18"/>
      <c r="H174" s="13"/>
      <c r="I174" s="13"/>
      <c r="J174" s="13"/>
      <c r="K174" s="13"/>
    </row>
    <row r="175" spans="1:11" s="19" customFormat="1" ht="44.45" customHeight="1" x14ac:dyDescent="0.2">
      <c r="A175" s="18"/>
      <c r="B175" s="18"/>
      <c r="C175" s="18"/>
      <c r="D175" s="18"/>
      <c r="H175" s="13"/>
      <c r="I175" s="13"/>
      <c r="J175" s="13"/>
      <c r="K175" s="13"/>
    </row>
    <row r="176" spans="1:11" s="19" customFormat="1" ht="44.45" customHeight="1" x14ac:dyDescent="0.2">
      <c r="A176" s="18"/>
      <c r="B176" s="18"/>
      <c r="C176" s="18"/>
      <c r="D176" s="18"/>
      <c r="H176" s="13"/>
      <c r="I176" s="13"/>
      <c r="J176" s="13"/>
      <c r="K176" s="13"/>
    </row>
    <row r="177" spans="1:11" s="19" customFormat="1" ht="44.45" customHeight="1" x14ac:dyDescent="0.2">
      <c r="A177" s="18"/>
      <c r="B177" s="18"/>
      <c r="C177" s="18"/>
      <c r="D177" s="18"/>
      <c r="H177" s="13"/>
      <c r="I177" s="13"/>
      <c r="J177" s="13"/>
      <c r="K177" s="13"/>
    </row>
    <row r="178" spans="1:11" s="19" customFormat="1" ht="44.45" customHeight="1" x14ac:dyDescent="0.2">
      <c r="A178" s="18"/>
      <c r="B178" s="18"/>
      <c r="C178" s="18"/>
      <c r="D178" s="18"/>
      <c r="H178" s="13"/>
      <c r="I178" s="13"/>
      <c r="J178" s="13"/>
      <c r="K178" s="13"/>
    </row>
    <row r="179" spans="1:11" s="19" customFormat="1" ht="44.45" customHeight="1" x14ac:dyDescent="0.2">
      <c r="A179" s="18"/>
      <c r="B179" s="18"/>
      <c r="C179" s="18"/>
      <c r="D179" s="18"/>
      <c r="H179" s="13"/>
      <c r="I179" s="13"/>
      <c r="J179" s="13"/>
      <c r="K179" s="13"/>
    </row>
    <row r="180" spans="1:11" s="19" customFormat="1" ht="44.45" customHeight="1" x14ac:dyDescent="0.2">
      <c r="A180" s="18"/>
      <c r="B180" s="18"/>
      <c r="C180" s="18"/>
      <c r="D180" s="18"/>
      <c r="H180" s="13"/>
      <c r="I180" s="13"/>
      <c r="J180" s="13"/>
      <c r="K180" s="13"/>
    </row>
    <row r="181" spans="1:11" s="19" customFormat="1" ht="44.45" customHeight="1" x14ac:dyDescent="0.2">
      <c r="A181" s="18"/>
      <c r="B181" s="18"/>
      <c r="C181" s="18"/>
      <c r="D181" s="18"/>
      <c r="H181" s="13"/>
      <c r="I181" s="13"/>
      <c r="J181" s="13"/>
      <c r="K181" s="13"/>
    </row>
    <row r="182" spans="1:11" s="19" customFormat="1" ht="44.45" customHeight="1" x14ac:dyDescent="0.2">
      <c r="A182" s="18"/>
      <c r="B182" s="18"/>
      <c r="C182" s="18"/>
      <c r="D182" s="18"/>
      <c r="H182" s="13"/>
      <c r="I182" s="13"/>
      <c r="J182" s="13"/>
      <c r="K182" s="13"/>
    </row>
    <row r="183" spans="1:11" s="19" customFormat="1" ht="44.45" customHeight="1" x14ac:dyDescent="0.2">
      <c r="A183" s="18"/>
      <c r="B183" s="18"/>
      <c r="C183" s="18"/>
      <c r="D183" s="18"/>
      <c r="H183" s="13"/>
      <c r="I183" s="13"/>
      <c r="J183" s="13"/>
      <c r="K183" s="13"/>
    </row>
    <row r="184" spans="1:11" s="19" customFormat="1" ht="44.45" customHeight="1" x14ac:dyDescent="0.2">
      <c r="A184" s="18"/>
      <c r="B184" s="18"/>
      <c r="C184" s="18"/>
      <c r="D184" s="18"/>
      <c r="H184" s="13"/>
      <c r="I184" s="13"/>
      <c r="J184" s="13"/>
      <c r="K184" s="13"/>
    </row>
    <row r="185" spans="1:11" s="19" customFormat="1" ht="44.45" customHeight="1" x14ac:dyDescent="0.2">
      <c r="A185" s="18"/>
      <c r="B185" s="18"/>
      <c r="C185" s="18"/>
      <c r="D185" s="18"/>
      <c r="H185" s="13"/>
      <c r="I185" s="13"/>
      <c r="J185" s="13"/>
      <c r="K185" s="13"/>
    </row>
    <row r="186" spans="1:11" s="19" customFormat="1" ht="44.45" customHeight="1" x14ac:dyDescent="0.2">
      <c r="A186" s="18"/>
      <c r="B186" s="18"/>
      <c r="C186" s="18"/>
      <c r="D186" s="18"/>
      <c r="H186" s="13"/>
      <c r="I186" s="13"/>
      <c r="J186" s="13"/>
      <c r="K186" s="13"/>
    </row>
    <row r="187" spans="1:11" s="19" customFormat="1" ht="44.45" customHeight="1" x14ac:dyDescent="0.2">
      <c r="A187" s="18"/>
      <c r="B187" s="18"/>
      <c r="C187" s="18"/>
      <c r="D187" s="18"/>
      <c r="H187" s="13"/>
      <c r="I187" s="13"/>
      <c r="J187" s="13"/>
      <c r="K187" s="13"/>
    </row>
    <row r="188" spans="1:11" s="19" customFormat="1" ht="44.45" customHeight="1" x14ac:dyDescent="0.2">
      <c r="A188" s="18"/>
      <c r="B188" s="18"/>
      <c r="C188" s="18"/>
      <c r="D188" s="18"/>
      <c r="H188" s="13"/>
      <c r="I188" s="13"/>
      <c r="J188" s="13"/>
      <c r="K188" s="13"/>
    </row>
    <row r="189" spans="1:11" s="19" customFormat="1" ht="44.45" customHeight="1" x14ac:dyDescent="0.2">
      <c r="A189" s="18"/>
      <c r="B189" s="18"/>
      <c r="C189" s="18"/>
      <c r="D189" s="18"/>
      <c r="H189" s="13"/>
      <c r="I189" s="13"/>
      <c r="J189" s="13"/>
      <c r="K189" s="13"/>
    </row>
    <row r="190" spans="1:11" s="19" customFormat="1" ht="44.45" customHeight="1" x14ac:dyDescent="0.2">
      <c r="A190" s="18"/>
      <c r="B190" s="18"/>
      <c r="C190" s="18"/>
      <c r="D190" s="18"/>
      <c r="H190" s="13"/>
      <c r="I190" s="13"/>
      <c r="J190" s="13"/>
      <c r="K190" s="13"/>
    </row>
    <row r="191" spans="1:11" s="19" customFormat="1" ht="44.45" customHeight="1" x14ac:dyDescent="0.2">
      <c r="A191" s="18"/>
      <c r="B191" s="18"/>
      <c r="C191" s="18"/>
      <c r="D191" s="18"/>
      <c r="H191" s="13"/>
      <c r="I191" s="13"/>
      <c r="J191" s="13"/>
      <c r="K191" s="13"/>
    </row>
    <row r="192" spans="1:11" s="19" customFormat="1" ht="44.45" customHeight="1" x14ac:dyDescent="0.2">
      <c r="A192" s="18"/>
      <c r="B192" s="18"/>
      <c r="C192" s="18"/>
      <c r="D192" s="18"/>
      <c r="H192" s="13"/>
      <c r="I192" s="13"/>
      <c r="J192" s="13"/>
      <c r="K192" s="13"/>
    </row>
    <row r="193" spans="1:11" s="19" customFormat="1" ht="44.45" customHeight="1" x14ac:dyDescent="0.2">
      <c r="A193" s="18"/>
      <c r="B193" s="18"/>
      <c r="C193" s="18"/>
      <c r="D193" s="18"/>
      <c r="H193" s="13"/>
      <c r="I193" s="13"/>
      <c r="J193" s="13"/>
      <c r="K193" s="13"/>
    </row>
    <row r="194" spans="1:11" s="19" customFormat="1" ht="44.45" customHeight="1" x14ac:dyDescent="0.2">
      <c r="A194" s="18"/>
      <c r="B194" s="18"/>
      <c r="C194" s="18"/>
      <c r="D194" s="18"/>
      <c r="H194" s="13"/>
      <c r="I194" s="13"/>
      <c r="J194" s="13"/>
      <c r="K194" s="13"/>
    </row>
    <row r="195" spans="1:11" s="19" customFormat="1" ht="44.45" customHeight="1" x14ac:dyDescent="0.2">
      <c r="A195" s="18"/>
      <c r="B195" s="18"/>
      <c r="C195" s="18"/>
      <c r="D195" s="18"/>
      <c r="H195" s="13"/>
      <c r="I195" s="13"/>
      <c r="J195" s="13"/>
      <c r="K195" s="13"/>
    </row>
    <row r="196" spans="1:11" s="19" customFormat="1" ht="44.45" customHeight="1" x14ac:dyDescent="0.2">
      <c r="A196" s="18"/>
      <c r="B196" s="18"/>
      <c r="C196" s="18"/>
      <c r="D196" s="18"/>
      <c r="H196" s="13"/>
      <c r="I196" s="13"/>
      <c r="J196" s="13"/>
      <c r="K196" s="13"/>
    </row>
    <row r="197" spans="1:11" s="19" customFormat="1" ht="44.45" customHeight="1" x14ac:dyDescent="0.2">
      <c r="A197" s="18"/>
      <c r="B197" s="18"/>
      <c r="C197" s="18"/>
      <c r="D197" s="18"/>
      <c r="H197" s="13"/>
      <c r="I197" s="13"/>
      <c r="J197" s="13"/>
      <c r="K197" s="13"/>
    </row>
    <row r="198" spans="1:11" s="19" customFormat="1" ht="44.45" customHeight="1" x14ac:dyDescent="0.2">
      <c r="A198" s="18"/>
      <c r="B198" s="18"/>
      <c r="C198" s="18"/>
      <c r="D198" s="18"/>
      <c r="H198" s="13"/>
      <c r="I198" s="13"/>
      <c r="J198" s="13"/>
      <c r="K198" s="13"/>
    </row>
    <row r="199" spans="1:11" s="19" customFormat="1" ht="44.45" customHeight="1" x14ac:dyDescent="0.2">
      <c r="A199" s="18"/>
      <c r="B199" s="18"/>
      <c r="C199" s="18"/>
      <c r="D199" s="18"/>
      <c r="H199" s="13"/>
      <c r="I199" s="13"/>
      <c r="J199" s="13"/>
      <c r="K199" s="13"/>
    </row>
    <row r="200" spans="1:11" s="19" customFormat="1" ht="44.45" customHeight="1" x14ac:dyDescent="0.2">
      <c r="A200" s="18"/>
      <c r="B200" s="18"/>
      <c r="C200" s="18"/>
      <c r="D200" s="18"/>
      <c r="H200" s="13"/>
      <c r="I200" s="13"/>
      <c r="J200" s="13"/>
      <c r="K200" s="13"/>
    </row>
    <row r="201" spans="1:11" s="19" customFormat="1" ht="44.45" customHeight="1" x14ac:dyDescent="0.2">
      <c r="A201" s="18"/>
      <c r="B201" s="18"/>
      <c r="C201" s="18"/>
      <c r="D201" s="18"/>
      <c r="H201" s="13"/>
      <c r="I201" s="13"/>
      <c r="J201" s="13"/>
      <c r="K201" s="13"/>
    </row>
    <row r="202" spans="1:11" s="19" customFormat="1" ht="44.45" customHeight="1" x14ac:dyDescent="0.2">
      <c r="A202" s="18"/>
      <c r="B202" s="18"/>
      <c r="C202" s="18"/>
      <c r="D202" s="18"/>
      <c r="H202" s="13"/>
      <c r="I202" s="13"/>
      <c r="J202" s="13"/>
      <c r="K202" s="13"/>
    </row>
    <row r="203" spans="1:11" s="19" customFormat="1" ht="44.45" customHeight="1" x14ac:dyDescent="0.2">
      <c r="A203" s="18"/>
      <c r="B203" s="18"/>
      <c r="C203" s="18"/>
      <c r="D203" s="18"/>
      <c r="H203" s="13"/>
      <c r="I203" s="13"/>
      <c r="J203" s="13"/>
      <c r="K203" s="13"/>
    </row>
    <row r="204" spans="1:11" s="19" customFormat="1" ht="44.45" customHeight="1" x14ac:dyDescent="0.2">
      <c r="A204" s="18"/>
      <c r="B204" s="18"/>
      <c r="C204" s="18"/>
      <c r="D204" s="18"/>
      <c r="H204" s="13"/>
      <c r="I204" s="13"/>
      <c r="J204" s="13"/>
      <c r="K204" s="13"/>
    </row>
    <row r="205" spans="1:11" s="19" customFormat="1" ht="44.45" customHeight="1" x14ac:dyDescent="0.2">
      <c r="A205" s="18"/>
      <c r="B205" s="18"/>
      <c r="C205" s="18"/>
      <c r="D205" s="18"/>
      <c r="H205" s="13"/>
      <c r="I205" s="13"/>
      <c r="J205" s="13"/>
      <c r="K205" s="13"/>
    </row>
    <row r="206" spans="1:11" s="19" customFormat="1" ht="44.45" customHeight="1" x14ac:dyDescent="0.2">
      <c r="A206" s="18"/>
      <c r="B206" s="18"/>
      <c r="C206" s="18"/>
      <c r="D206" s="18"/>
      <c r="H206" s="13"/>
      <c r="I206" s="13"/>
      <c r="J206" s="13"/>
      <c r="K206" s="13"/>
    </row>
    <row r="207" spans="1:11" s="19" customFormat="1" ht="44.45" customHeight="1" x14ac:dyDescent="0.2">
      <c r="A207" s="18"/>
      <c r="B207" s="18"/>
      <c r="C207" s="18"/>
      <c r="D207" s="18"/>
      <c r="H207" s="13"/>
      <c r="I207" s="13"/>
      <c r="J207" s="13"/>
      <c r="K207" s="13"/>
    </row>
    <row r="208" spans="1:11" s="19" customFormat="1" ht="44.45" customHeight="1" x14ac:dyDescent="0.2">
      <c r="A208" s="18"/>
      <c r="B208" s="18"/>
      <c r="C208" s="18"/>
      <c r="D208" s="18"/>
      <c r="H208" s="13"/>
      <c r="I208" s="13"/>
      <c r="J208" s="13"/>
      <c r="K208" s="13"/>
    </row>
    <row r="209" spans="1:11" s="19" customFormat="1" ht="44.45" customHeight="1" x14ac:dyDescent="0.2">
      <c r="A209" s="18"/>
      <c r="B209" s="18"/>
      <c r="C209" s="18"/>
      <c r="D209" s="18"/>
      <c r="H209" s="13"/>
      <c r="I209" s="13"/>
      <c r="J209" s="13"/>
      <c r="K209" s="13"/>
    </row>
    <row r="210" spans="1:11" s="19" customFormat="1" ht="44.45" customHeight="1" x14ac:dyDescent="0.2">
      <c r="A210" s="18"/>
      <c r="B210" s="18"/>
      <c r="C210" s="18"/>
      <c r="D210" s="18"/>
      <c r="H210" s="13"/>
      <c r="I210" s="13"/>
      <c r="J210" s="13"/>
      <c r="K210" s="13"/>
    </row>
    <row r="211" spans="1:11" s="19" customFormat="1" ht="44.45" customHeight="1" x14ac:dyDescent="0.2">
      <c r="A211" s="18"/>
      <c r="B211" s="18"/>
      <c r="C211" s="18"/>
      <c r="D211" s="18"/>
      <c r="H211" s="13"/>
      <c r="I211" s="13"/>
      <c r="J211" s="13"/>
      <c r="K211" s="13"/>
    </row>
    <row r="212" spans="1:11" s="19" customFormat="1" ht="44.45" customHeight="1" x14ac:dyDescent="0.2">
      <c r="A212" s="18"/>
      <c r="B212" s="18"/>
      <c r="C212" s="18"/>
      <c r="D212" s="18"/>
      <c r="H212" s="13"/>
      <c r="I212" s="13"/>
      <c r="J212" s="13"/>
      <c r="K212" s="13"/>
    </row>
    <row r="213" spans="1:11" s="19" customFormat="1" ht="44.45" customHeight="1" x14ac:dyDescent="0.2">
      <c r="A213" s="18"/>
      <c r="B213" s="18"/>
      <c r="C213" s="18"/>
      <c r="D213" s="18"/>
      <c r="H213" s="13"/>
      <c r="I213" s="13"/>
      <c r="J213" s="13"/>
      <c r="K213" s="13"/>
    </row>
    <row r="214" spans="1:11" s="19" customFormat="1" ht="44.45" customHeight="1" x14ac:dyDescent="0.2">
      <c r="A214" s="18"/>
      <c r="B214" s="18"/>
      <c r="C214" s="18"/>
      <c r="D214" s="18"/>
      <c r="H214" s="13"/>
      <c r="I214" s="13"/>
      <c r="J214" s="13"/>
      <c r="K214" s="13"/>
    </row>
    <row r="215" spans="1:11" s="19" customFormat="1" ht="44.45" customHeight="1" x14ac:dyDescent="0.2">
      <c r="A215" s="18"/>
      <c r="B215" s="18"/>
      <c r="C215" s="18"/>
      <c r="D215" s="18"/>
      <c r="H215" s="13"/>
      <c r="I215" s="13"/>
      <c r="J215" s="13"/>
      <c r="K215" s="13"/>
    </row>
    <row r="216" spans="1:11" s="19" customFormat="1" ht="44.45" customHeight="1" x14ac:dyDescent="0.2">
      <c r="A216" s="18"/>
      <c r="B216" s="18"/>
      <c r="C216" s="18"/>
      <c r="D216" s="18"/>
      <c r="H216" s="13"/>
      <c r="I216" s="13"/>
      <c r="J216" s="13"/>
      <c r="K216" s="13"/>
    </row>
    <row r="217" spans="1:11" s="19" customFormat="1" ht="44.45" customHeight="1" x14ac:dyDescent="0.2">
      <c r="A217" s="18"/>
      <c r="B217" s="18"/>
      <c r="C217" s="18"/>
      <c r="D217" s="18"/>
      <c r="H217" s="13"/>
      <c r="I217" s="13"/>
      <c r="J217" s="13"/>
      <c r="K217" s="13"/>
    </row>
    <row r="218" spans="1:11" s="19" customFormat="1" ht="44.45" customHeight="1" x14ac:dyDescent="0.2">
      <c r="A218" s="18"/>
      <c r="B218" s="18"/>
      <c r="C218" s="18"/>
      <c r="D218" s="18"/>
      <c r="H218" s="13"/>
      <c r="I218" s="13"/>
      <c r="J218" s="13"/>
      <c r="K218" s="13"/>
    </row>
    <row r="219" spans="1:11" s="19" customFormat="1" ht="44.45" customHeight="1" x14ac:dyDescent="0.2">
      <c r="A219" s="18"/>
      <c r="B219" s="18"/>
      <c r="C219" s="18"/>
      <c r="D219" s="18"/>
      <c r="H219" s="13"/>
      <c r="I219" s="13"/>
      <c r="J219" s="13"/>
      <c r="K219" s="13"/>
    </row>
    <row r="220" spans="1:11" s="19" customFormat="1" ht="44.45" customHeight="1" x14ac:dyDescent="0.2">
      <c r="A220" s="18"/>
      <c r="B220" s="18"/>
      <c r="C220" s="18"/>
      <c r="D220" s="18"/>
      <c r="H220" s="13"/>
      <c r="I220" s="13"/>
      <c r="J220" s="13"/>
      <c r="K220" s="13"/>
    </row>
    <row r="221" spans="1:11" s="19" customFormat="1" ht="44.45" customHeight="1" x14ac:dyDescent="0.2">
      <c r="A221" s="18"/>
      <c r="B221" s="18"/>
      <c r="C221" s="18"/>
      <c r="D221" s="18"/>
      <c r="H221" s="13"/>
      <c r="I221" s="13"/>
      <c r="J221" s="13"/>
      <c r="K221" s="13"/>
    </row>
    <row r="222" spans="1:11" s="19" customFormat="1" ht="44.45" customHeight="1" x14ac:dyDescent="0.2">
      <c r="A222" s="18"/>
      <c r="B222" s="18"/>
      <c r="C222" s="18"/>
      <c r="D222" s="18"/>
      <c r="H222" s="13"/>
      <c r="I222" s="13"/>
      <c r="J222" s="13"/>
      <c r="K222" s="13"/>
    </row>
    <row r="223" spans="1:11" s="19" customFormat="1" ht="44.45" customHeight="1" x14ac:dyDescent="0.2">
      <c r="A223" s="18"/>
      <c r="B223" s="18"/>
      <c r="C223" s="18"/>
      <c r="D223" s="18"/>
      <c r="H223" s="13"/>
      <c r="I223" s="13"/>
      <c r="J223" s="13"/>
      <c r="K223" s="13"/>
    </row>
    <row r="224" spans="1:11" s="19" customFormat="1" ht="44.45" customHeight="1" x14ac:dyDescent="0.2">
      <c r="A224" s="18"/>
      <c r="B224" s="18"/>
      <c r="C224" s="18"/>
      <c r="D224" s="18"/>
      <c r="H224" s="13"/>
      <c r="I224" s="13"/>
      <c r="J224" s="13"/>
      <c r="K224" s="13"/>
    </row>
    <row r="225" spans="1:11" s="19" customFormat="1" ht="44.45" customHeight="1" x14ac:dyDescent="0.2">
      <c r="A225" s="18"/>
      <c r="B225" s="18"/>
      <c r="C225" s="18"/>
      <c r="D225" s="18"/>
      <c r="H225" s="13"/>
      <c r="I225" s="13"/>
      <c r="J225" s="13"/>
      <c r="K225" s="13"/>
    </row>
    <row r="226" spans="1:11" s="19" customFormat="1" ht="44.45" customHeight="1" x14ac:dyDescent="0.2">
      <c r="A226" s="18"/>
      <c r="B226" s="18"/>
      <c r="C226" s="18"/>
      <c r="D226" s="18"/>
      <c r="H226" s="13"/>
      <c r="I226" s="13"/>
      <c r="J226" s="13"/>
      <c r="K226" s="13"/>
    </row>
    <row r="227" spans="1:11" s="19" customFormat="1" ht="44.45" customHeight="1" x14ac:dyDescent="0.2">
      <c r="A227" s="18"/>
      <c r="B227" s="18"/>
      <c r="C227" s="18"/>
      <c r="D227" s="18"/>
      <c r="H227" s="13"/>
      <c r="I227" s="13"/>
      <c r="J227" s="13"/>
      <c r="K227" s="13"/>
    </row>
    <row r="228" spans="1:11" s="19" customFormat="1" ht="44.45" customHeight="1" x14ac:dyDescent="0.2">
      <c r="A228" s="18"/>
      <c r="B228" s="18"/>
      <c r="C228" s="18"/>
      <c r="D228" s="18"/>
      <c r="H228" s="13"/>
      <c r="I228" s="13"/>
      <c r="J228" s="13"/>
      <c r="K228" s="13"/>
    </row>
    <row r="229" spans="1:11" s="19" customFormat="1" ht="44.45" customHeight="1" x14ac:dyDescent="0.2">
      <c r="A229" s="18"/>
      <c r="B229" s="18"/>
      <c r="C229" s="18"/>
      <c r="D229" s="18"/>
      <c r="H229" s="13"/>
      <c r="I229" s="13"/>
      <c r="J229" s="13"/>
      <c r="K229" s="13"/>
    </row>
    <row r="230" spans="1:11" s="19" customFormat="1" ht="44.45" customHeight="1" x14ac:dyDescent="0.2">
      <c r="A230" s="18"/>
      <c r="B230" s="18"/>
      <c r="C230" s="18"/>
      <c r="D230" s="18"/>
      <c r="H230" s="13"/>
      <c r="I230" s="13"/>
      <c r="J230" s="13"/>
      <c r="K230" s="13"/>
    </row>
    <row r="231" spans="1:11" s="19" customFormat="1" ht="44.45" customHeight="1" x14ac:dyDescent="0.2">
      <c r="A231" s="18"/>
      <c r="B231" s="18"/>
      <c r="C231" s="18"/>
      <c r="D231" s="18"/>
      <c r="H231" s="13"/>
      <c r="I231" s="13"/>
      <c r="J231" s="13"/>
      <c r="K231" s="13"/>
    </row>
    <row r="232" spans="1:11" s="19" customFormat="1" ht="44.45" customHeight="1" x14ac:dyDescent="0.2">
      <c r="A232" s="18"/>
      <c r="B232" s="18"/>
      <c r="C232" s="18"/>
      <c r="D232" s="18"/>
      <c r="H232" s="13"/>
      <c r="I232" s="13"/>
      <c r="J232" s="13"/>
      <c r="K232" s="13"/>
    </row>
    <row r="233" spans="1:11" s="19" customFormat="1" ht="44.45" customHeight="1" x14ac:dyDescent="0.2">
      <c r="A233" s="18"/>
      <c r="B233" s="18"/>
      <c r="C233" s="18"/>
      <c r="D233" s="18"/>
      <c r="H233" s="13"/>
      <c r="I233" s="13"/>
      <c r="J233" s="13"/>
      <c r="K233" s="13"/>
    </row>
    <row r="234" spans="1:11" s="19" customFormat="1" ht="44.45" customHeight="1" x14ac:dyDescent="0.2">
      <c r="A234" s="18"/>
      <c r="B234" s="18"/>
      <c r="C234" s="18"/>
      <c r="D234" s="18"/>
      <c r="H234" s="13"/>
      <c r="I234" s="13"/>
      <c r="J234" s="13"/>
      <c r="K234" s="13"/>
    </row>
    <row r="235" spans="1:11" s="19" customFormat="1" ht="44.45" customHeight="1" x14ac:dyDescent="0.2">
      <c r="A235" s="18"/>
      <c r="B235" s="18"/>
      <c r="C235" s="18"/>
      <c r="D235" s="18"/>
      <c r="H235" s="13"/>
      <c r="I235" s="13"/>
      <c r="J235" s="13"/>
      <c r="K235" s="13"/>
    </row>
    <row r="236" spans="1:11" s="19" customFormat="1" ht="44.45" customHeight="1" x14ac:dyDescent="0.2">
      <c r="A236" s="18"/>
      <c r="B236" s="18"/>
      <c r="C236" s="18"/>
      <c r="D236" s="18"/>
      <c r="H236" s="13"/>
      <c r="I236" s="13"/>
      <c r="J236" s="13"/>
      <c r="K236" s="13"/>
    </row>
    <row r="237" spans="1:11" s="19" customFormat="1" ht="44.45" customHeight="1" x14ac:dyDescent="0.2">
      <c r="A237" s="18"/>
      <c r="B237" s="18"/>
      <c r="C237" s="18"/>
      <c r="D237" s="18"/>
      <c r="H237" s="13"/>
      <c r="I237" s="13"/>
      <c r="J237" s="13"/>
      <c r="K237" s="13"/>
    </row>
    <row r="238" spans="1:11" s="19" customFormat="1" ht="44.45" customHeight="1" x14ac:dyDescent="0.2">
      <c r="A238" s="18"/>
      <c r="B238" s="18"/>
      <c r="C238" s="18"/>
      <c r="D238" s="18"/>
      <c r="H238" s="13"/>
      <c r="I238" s="13"/>
      <c r="J238" s="13"/>
      <c r="K238" s="13"/>
    </row>
    <row r="239" spans="1:11" s="19" customFormat="1" ht="44.45" customHeight="1" x14ac:dyDescent="0.2">
      <c r="A239" s="18"/>
      <c r="B239" s="18"/>
      <c r="C239" s="18"/>
      <c r="D239" s="18"/>
      <c r="H239" s="13"/>
      <c r="I239" s="13"/>
      <c r="J239" s="13"/>
      <c r="K239" s="13"/>
    </row>
    <row r="240" spans="1:11" s="19" customFormat="1" ht="44.45" customHeight="1" x14ac:dyDescent="0.2">
      <c r="A240" s="18"/>
      <c r="B240" s="18"/>
      <c r="C240" s="18"/>
      <c r="D240" s="18"/>
      <c r="H240" s="13"/>
      <c r="I240" s="13"/>
      <c r="J240" s="13"/>
      <c r="K240" s="13"/>
    </row>
    <row r="241" spans="1:11" s="19" customFormat="1" ht="44.45" customHeight="1" x14ac:dyDescent="0.2">
      <c r="A241" s="18"/>
      <c r="B241" s="18"/>
      <c r="C241" s="18"/>
      <c r="D241" s="18"/>
      <c r="H241" s="13"/>
      <c r="I241" s="13"/>
      <c r="J241" s="13"/>
      <c r="K241" s="13"/>
    </row>
    <row r="242" spans="1:11" s="19" customFormat="1" ht="44.45" customHeight="1" x14ac:dyDescent="0.2">
      <c r="A242" s="18"/>
      <c r="B242" s="18"/>
      <c r="C242" s="18"/>
      <c r="D242" s="18"/>
      <c r="H242" s="13"/>
      <c r="I242" s="13"/>
      <c r="J242" s="13"/>
      <c r="K242" s="13"/>
    </row>
    <row r="243" spans="1:11" s="19" customFormat="1" ht="44.45" customHeight="1" x14ac:dyDescent="0.2">
      <c r="A243" s="18"/>
      <c r="B243" s="18"/>
      <c r="C243" s="18"/>
      <c r="D243" s="18"/>
      <c r="H243" s="13"/>
      <c r="I243" s="13"/>
      <c r="J243" s="13"/>
      <c r="K243" s="13"/>
    </row>
    <row r="244" spans="1:11" s="19" customFormat="1" ht="44.45" customHeight="1" x14ac:dyDescent="0.2">
      <c r="A244" s="18"/>
      <c r="B244" s="18"/>
      <c r="C244" s="18"/>
      <c r="D244" s="18"/>
      <c r="H244" s="13"/>
      <c r="I244" s="13"/>
      <c r="J244" s="13"/>
      <c r="K244" s="13"/>
    </row>
    <row r="245" spans="1:11" s="19" customFormat="1" ht="44.45" customHeight="1" x14ac:dyDescent="0.2">
      <c r="A245" s="18"/>
      <c r="B245" s="18"/>
      <c r="C245" s="18"/>
      <c r="D245" s="18"/>
      <c r="H245" s="13"/>
      <c r="I245" s="13"/>
      <c r="J245" s="13"/>
      <c r="K245" s="13"/>
    </row>
    <row r="246" spans="1:11" s="19" customFormat="1" ht="44.45" customHeight="1" x14ac:dyDescent="0.2">
      <c r="A246" s="18"/>
      <c r="B246" s="18"/>
      <c r="C246" s="18"/>
      <c r="D246" s="18"/>
      <c r="H246" s="13"/>
      <c r="I246" s="13"/>
      <c r="J246" s="13"/>
      <c r="K246" s="13"/>
    </row>
    <row r="247" spans="1:11" s="19" customFormat="1" ht="44.45" customHeight="1" x14ac:dyDescent="0.2">
      <c r="A247" s="18"/>
      <c r="B247" s="18"/>
      <c r="C247" s="18"/>
      <c r="D247" s="18"/>
      <c r="H247" s="13"/>
      <c r="I247" s="13"/>
      <c r="J247" s="13"/>
      <c r="K247" s="13"/>
    </row>
    <row r="248" spans="1:11" s="19" customFormat="1" ht="44.45" customHeight="1" x14ac:dyDescent="0.2">
      <c r="A248" s="18"/>
      <c r="B248" s="18"/>
      <c r="C248" s="18"/>
      <c r="D248" s="18"/>
      <c r="H248" s="13"/>
      <c r="I248" s="13"/>
      <c r="J248" s="13"/>
      <c r="K248" s="13"/>
    </row>
    <row r="249" spans="1:11" s="19" customFormat="1" ht="44.45" customHeight="1" x14ac:dyDescent="0.2">
      <c r="A249" s="18"/>
      <c r="B249" s="18"/>
      <c r="C249" s="18"/>
      <c r="D249" s="18"/>
      <c r="H249" s="13"/>
      <c r="I249" s="13"/>
      <c r="J249" s="13"/>
      <c r="K249" s="13"/>
    </row>
    <row r="250" spans="1:11" s="19" customFormat="1" ht="44.45" customHeight="1" x14ac:dyDescent="0.2">
      <c r="A250" s="18"/>
      <c r="B250" s="18"/>
      <c r="C250" s="18"/>
      <c r="D250" s="18"/>
      <c r="H250" s="13"/>
      <c r="I250" s="13"/>
      <c r="J250" s="13"/>
      <c r="K250" s="13"/>
    </row>
    <row r="251" spans="1:11" s="19" customFormat="1" ht="44.45" customHeight="1" x14ac:dyDescent="0.2">
      <c r="A251" s="18"/>
      <c r="B251" s="18"/>
      <c r="C251" s="18"/>
      <c r="D251" s="18"/>
      <c r="H251" s="13"/>
      <c r="I251" s="13"/>
      <c r="J251" s="13"/>
      <c r="K251" s="13"/>
    </row>
    <row r="252" spans="1:11" s="19" customFormat="1" ht="44.45" customHeight="1" x14ac:dyDescent="0.2">
      <c r="A252" s="18"/>
      <c r="B252" s="18"/>
      <c r="C252" s="18"/>
      <c r="D252" s="18"/>
      <c r="H252" s="13"/>
      <c r="I252" s="13"/>
      <c r="J252" s="13"/>
      <c r="K252" s="13"/>
    </row>
    <row r="253" spans="1:11" s="19" customFormat="1" ht="44.45" customHeight="1" x14ac:dyDescent="0.2">
      <c r="A253" s="18"/>
      <c r="B253" s="18"/>
      <c r="C253" s="18"/>
      <c r="D253" s="18"/>
      <c r="H253" s="13"/>
      <c r="I253" s="13"/>
      <c r="J253" s="13"/>
      <c r="K253" s="13"/>
    </row>
    <row r="254" spans="1:11" s="19" customFormat="1" ht="44.45" customHeight="1" x14ac:dyDescent="0.2">
      <c r="A254" s="18"/>
      <c r="B254" s="18"/>
      <c r="C254" s="18"/>
      <c r="D254" s="18"/>
      <c r="H254" s="13"/>
      <c r="I254" s="13"/>
      <c r="J254" s="13"/>
      <c r="K254" s="13"/>
    </row>
    <row r="255" spans="1:11" s="19" customFormat="1" ht="44.45" customHeight="1" x14ac:dyDescent="0.2">
      <c r="A255" s="18"/>
      <c r="B255" s="18"/>
      <c r="C255" s="18"/>
      <c r="D255" s="18"/>
      <c r="H255" s="13"/>
      <c r="I255" s="13"/>
      <c r="J255" s="13"/>
      <c r="K255" s="13"/>
    </row>
    <row r="256" spans="1:11" s="19" customFormat="1" ht="44.45" customHeight="1" x14ac:dyDescent="0.2">
      <c r="A256" s="18"/>
      <c r="B256" s="18"/>
      <c r="C256" s="18"/>
      <c r="D256" s="18"/>
      <c r="H256" s="13"/>
      <c r="I256" s="13"/>
      <c r="J256" s="13"/>
      <c r="K256" s="13"/>
    </row>
    <row r="257" spans="1:11" s="19" customFormat="1" ht="44.45" customHeight="1" x14ac:dyDescent="0.2">
      <c r="A257" s="18"/>
      <c r="B257" s="18"/>
      <c r="C257" s="18"/>
      <c r="D257" s="18"/>
      <c r="H257" s="13"/>
      <c r="I257" s="13"/>
      <c r="J257" s="13"/>
      <c r="K257" s="13"/>
    </row>
    <row r="258" spans="1:11" s="19" customFormat="1" ht="44.45" customHeight="1" x14ac:dyDescent="0.2">
      <c r="A258" s="18"/>
      <c r="B258" s="18"/>
      <c r="C258" s="18"/>
      <c r="D258" s="18"/>
      <c r="H258" s="13"/>
      <c r="I258" s="13"/>
      <c r="J258" s="13"/>
      <c r="K258" s="13"/>
    </row>
    <row r="259" spans="1:11" s="19" customFormat="1" ht="44.45" customHeight="1" x14ac:dyDescent="0.2">
      <c r="A259" s="18"/>
      <c r="B259" s="18"/>
      <c r="C259" s="18"/>
      <c r="D259" s="18"/>
      <c r="H259" s="13"/>
      <c r="I259" s="13"/>
      <c r="J259" s="13"/>
      <c r="K259" s="13"/>
    </row>
    <row r="260" spans="1:11" s="19" customFormat="1" ht="44.45" customHeight="1" x14ac:dyDescent="0.2">
      <c r="A260" s="18"/>
      <c r="B260" s="18"/>
      <c r="C260" s="18"/>
      <c r="D260" s="18"/>
      <c r="H260" s="13"/>
      <c r="I260" s="13"/>
      <c r="J260" s="13"/>
      <c r="K260" s="13"/>
    </row>
    <row r="261" spans="1:11" s="19" customFormat="1" ht="44.45" customHeight="1" x14ac:dyDescent="0.2">
      <c r="A261" s="18"/>
      <c r="B261" s="18"/>
      <c r="C261" s="18"/>
      <c r="D261" s="18"/>
      <c r="H261" s="13"/>
      <c r="I261" s="13"/>
      <c r="J261" s="13"/>
      <c r="K261" s="13"/>
    </row>
    <row r="262" spans="1:11" s="19" customFormat="1" ht="44.45" customHeight="1" x14ac:dyDescent="0.2">
      <c r="A262" s="18"/>
      <c r="B262" s="18"/>
      <c r="C262" s="18"/>
      <c r="D262" s="18"/>
      <c r="H262" s="13"/>
      <c r="I262" s="13"/>
      <c r="J262" s="13"/>
      <c r="K262" s="13"/>
    </row>
    <row r="263" spans="1:11" s="19" customFormat="1" ht="44.45" customHeight="1" x14ac:dyDescent="0.2">
      <c r="A263" s="18"/>
      <c r="B263" s="18"/>
      <c r="C263" s="18"/>
      <c r="D263" s="18"/>
      <c r="H263" s="13"/>
      <c r="I263" s="13"/>
      <c r="J263" s="13"/>
      <c r="K263" s="13"/>
    </row>
    <row r="264" spans="1:11" s="19" customFormat="1" ht="44.45" customHeight="1" x14ac:dyDescent="0.2">
      <c r="A264" s="18"/>
      <c r="B264" s="18"/>
      <c r="C264" s="18"/>
      <c r="D264" s="18"/>
      <c r="H264" s="13"/>
      <c r="I264" s="13"/>
      <c r="J264" s="13"/>
      <c r="K264" s="13"/>
    </row>
  </sheetData>
  <mergeCells count="29">
    <mergeCell ref="K3:K11"/>
    <mergeCell ref="A101:K101"/>
    <mergeCell ref="A99:D99"/>
    <mergeCell ref="A1:A2"/>
    <mergeCell ref="B1:B2"/>
    <mergeCell ref="C1:C2"/>
    <mergeCell ref="D1:H1"/>
    <mergeCell ref="A30:A31"/>
    <mergeCell ref="A84:A85"/>
    <mergeCell ref="B84:B85"/>
    <mergeCell ref="A3:A11"/>
    <mergeCell ref="B3:B11"/>
    <mergeCell ref="B32:B33"/>
    <mergeCell ref="A100:K100"/>
    <mergeCell ref="E73:E74"/>
    <mergeCell ref="B30:B31"/>
    <mergeCell ref="H73:H74"/>
    <mergeCell ref="K73:K74"/>
    <mergeCell ref="A32:A33"/>
    <mergeCell ref="A73:A74"/>
    <mergeCell ref="B73:B74"/>
    <mergeCell ref="A61:A62"/>
    <mergeCell ref="B61:B62"/>
    <mergeCell ref="I1:I2"/>
    <mergeCell ref="J1:J2"/>
    <mergeCell ref="A15:A16"/>
    <mergeCell ref="B15:B16"/>
    <mergeCell ref="A18:A28"/>
    <mergeCell ref="B18:B28"/>
  </mergeCells>
  <phoneticPr fontId="1" type="noConversion"/>
  <printOptions horizontalCentered="1"/>
  <pageMargins left="0.55118110236220474" right="0.51181102362204722" top="0.98425196850393704" bottom="0.59055118110236227" header="0.62992125984251968" footer="0.23622047244094491"/>
  <pageSetup paperSize="9" scale="50" fitToHeight="0" orientation="landscape" r:id="rId1"/>
  <headerFooter alignWithMargins="0">
    <oddHeader xml:space="preserve">&amp;C&amp;"Garamond,Pogrubiony"&amp;12ZAŁĄCZNIK B1 / CZĘŚĆ I - WYKAZ BUDYNKÓW I BUDOWLI JEDNOSTEK GMINY MIASTO KOSZALIN
</oddHeader>
  </headerFooter>
  <rowBreaks count="1" manualBreakCount="1">
    <brk id="22" max="10" man="1"/>
  </rowBreaks>
  <colBreaks count="1" manualBreakCount="1">
    <brk id="1" max="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B1_część I</vt:lpstr>
      <vt:lpstr>'Zał. B1_część I'!Obszar_wydruku</vt:lpstr>
      <vt:lpstr>'Zał. B1_część I'!Tytuły_wydruku</vt:lpstr>
    </vt:vector>
  </TitlesOfParts>
  <Company>Broker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Mateusz Baryliszyn - Pomerania Brokers Sp. z o.o.</cp:lastModifiedBy>
  <cp:lastPrinted>2024-10-03T12:13:05Z</cp:lastPrinted>
  <dcterms:created xsi:type="dcterms:W3CDTF">2013-02-12T12:44:31Z</dcterms:created>
  <dcterms:modified xsi:type="dcterms:W3CDTF">2024-10-03T12:13:26Z</dcterms:modified>
</cp:coreProperties>
</file>