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KOSZALIN\PRZETARG_2025-2026\PYTANIA MODYFIKACJE ODPOWIEDZI\"/>
    </mc:Choice>
  </mc:AlternateContent>
  <bookViews>
    <workbookView xWindow="-108" yWindow="-108" windowWidth="23256" windowHeight="12456"/>
  </bookViews>
  <sheets>
    <sheet name="Zał. B1_część I" sheetId="6" r:id="rId1"/>
  </sheets>
  <definedNames>
    <definedName name="_xlnm._FilterDatabase" localSheetId="0" hidden="1">'Zał. B1_część I'!$A$1:$S$101</definedName>
    <definedName name="_xlnm.Print_Area" localSheetId="0">'Zał. B1_część I'!$A$1:$S$101</definedName>
    <definedName name="_xlnm.Print_Titles" localSheetId="0">'Zał. B1_część I'!$1:$2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6" l="1"/>
  <c r="M99" i="6" l="1"/>
  <c r="F12" i="6" l="1"/>
  <c r="F71" i="6"/>
  <c r="F16" i="6"/>
  <c r="F15" i="6"/>
  <c r="F72" i="6"/>
  <c r="K99" i="6"/>
  <c r="J99" i="6"/>
  <c r="G99" i="6"/>
  <c r="F98" i="6" l="1"/>
  <c r="F4" i="6"/>
  <c r="F5" i="6"/>
  <c r="F6" i="6"/>
  <c r="F7" i="6"/>
  <c r="F9" i="6"/>
  <c r="F11" i="6"/>
  <c r="F3" i="6"/>
  <c r="E93" i="6"/>
  <c r="F93" i="6" s="1"/>
  <c r="E91" i="6"/>
  <c r="E88" i="6"/>
  <c r="E87" i="6"/>
  <c r="E86" i="6"/>
  <c r="E85" i="6"/>
  <c r="E84" i="6"/>
  <c r="E79" i="6"/>
  <c r="E78" i="6"/>
  <c r="E68" i="6"/>
  <c r="E64" i="6"/>
  <c r="E55" i="6"/>
  <c r="E48" i="6"/>
  <c r="E38" i="6"/>
  <c r="F65" i="6"/>
  <c r="H12" i="6" l="1"/>
  <c r="H99" i="6" s="1"/>
  <c r="F70" i="6"/>
  <c r="F82" i="6"/>
  <c r="F62" i="6"/>
  <c r="F61" i="6"/>
  <c r="F60" i="6"/>
  <c r="F58" i="6"/>
  <c r="F83" i="6"/>
  <c r="F94" i="6"/>
  <c r="F77" i="6"/>
  <c r="F81" i="6"/>
  <c r="F88" i="6"/>
  <c r="F85" i="6"/>
  <c r="F84" i="6"/>
  <c r="F79" i="6"/>
  <c r="F78" i="6"/>
  <c r="F75" i="6"/>
  <c r="F67" i="6"/>
  <c r="F66" i="6"/>
  <c r="F64" i="6"/>
  <c r="F37" i="6"/>
  <c r="F39" i="6"/>
  <c r="F40" i="6"/>
  <c r="F41" i="6"/>
  <c r="F38" i="6"/>
  <c r="M35" i="6"/>
  <c r="F36" i="6"/>
  <c r="F35" i="6"/>
  <c r="F34" i="6"/>
  <c r="F92" i="6"/>
  <c r="F63" i="6"/>
  <c r="F59" i="6"/>
  <c r="F55" i="6"/>
  <c r="F54" i="6"/>
  <c r="F49" i="6"/>
  <c r="F48" i="6"/>
  <c r="F46" i="6"/>
  <c r="F45" i="6"/>
  <c r="F44" i="6"/>
  <c r="F43" i="6"/>
  <c r="F87" i="6"/>
  <c r="F86" i="6"/>
  <c r="F89" i="6"/>
  <c r="F19" i="6"/>
  <c r="F20" i="6"/>
  <c r="F21" i="6"/>
  <c r="F22" i="6"/>
  <c r="F23" i="6"/>
  <c r="F24" i="6"/>
  <c r="F27" i="6"/>
  <c r="F28" i="6"/>
  <c r="F25" i="6"/>
  <c r="F26" i="6"/>
  <c r="F18" i="6"/>
  <c r="F91" i="6"/>
  <c r="F47" i="6"/>
  <c r="F68" i="6"/>
  <c r="F80" i="6"/>
  <c r="F76" i="6"/>
  <c r="F69" i="6"/>
  <c r="F57" i="6"/>
  <c r="F52" i="6"/>
  <c r="F53" i="6"/>
  <c r="F51" i="6"/>
  <c r="F50" i="6"/>
  <c r="F32" i="6"/>
  <c r="F33" i="6"/>
  <c r="F31" i="6"/>
  <c r="F30" i="6"/>
  <c r="F17" i="6"/>
  <c r="F99" i="6" l="1"/>
</calcChain>
</file>

<file path=xl/sharedStrings.xml><?xml version="1.0" encoding="utf-8"?>
<sst xmlns="http://schemas.openxmlformats.org/spreadsheetml/2006/main" count="1374" uniqueCount="469">
  <si>
    <t>Szkoła Podstawowa nr 4</t>
  </si>
  <si>
    <t>LP.</t>
  </si>
  <si>
    <t>Jednostka</t>
  </si>
  <si>
    <t>Miejsce ubezpieczenia</t>
  </si>
  <si>
    <t>BUDYNKI</t>
  </si>
  <si>
    <t>BUDOWLE</t>
  </si>
  <si>
    <t>Powierzchnia w m2</t>
  </si>
  <si>
    <t>Razem suma ubezpieczenia</t>
  </si>
  <si>
    <t>* szczegółowy wykaz budynków zostanie przekazany po wyłonieniu Ubezpieczyciela</t>
  </si>
  <si>
    <t>** wartość odtworzeniowa równa jest wartości księgowej brutto, ponieważ budynki są nowowybudowane</t>
  </si>
  <si>
    <t>Szkoła Podstawowa nr 9</t>
  </si>
  <si>
    <t>Zarząd Budynków Mieszkalnych</t>
  </si>
  <si>
    <t>Zarząd Dróg i Transportu w Koszalinie</t>
  </si>
  <si>
    <t xml:space="preserve">Centrum Usług Społecznych </t>
  </si>
  <si>
    <t>Centrum Kultury 105 w Koszalinie</t>
  </si>
  <si>
    <t>Bałtycki Teatr Dramatyczny im. Juliusza Słowackiego</t>
  </si>
  <si>
    <t>Plac Teatralny 1, 75-729 Koszalin</t>
  </si>
  <si>
    <t>Muzeum w Koszalinie</t>
  </si>
  <si>
    <t>Filharmonia Koszalińska</t>
  </si>
  <si>
    <t>Pałac Młodzieży</t>
  </si>
  <si>
    <t>Koszalińska  Biblioteka Publiczna im. Joachima Lelewela + 10 filii bibliotecznych</t>
  </si>
  <si>
    <t xml:space="preserve">ul. Morska 43, 75-823 Koszalin          </t>
  </si>
  <si>
    <t xml:space="preserve">Żłobek Miejski Oddział "Jacek i Agatka"           </t>
  </si>
  <si>
    <t>ul. Konstytucji 3 Maja 29, 75-823 Koszalin</t>
  </si>
  <si>
    <t xml:space="preserve">Żłobek Miejski Oddział "Skrzat"                                           </t>
  </si>
  <si>
    <t>ul. Lelewela 12, 75-450 Koszalin</t>
  </si>
  <si>
    <t xml:space="preserve">Żłobek Miejski Oddział "Maluch"                               </t>
  </si>
  <si>
    <t>ul. Jagoszewskiego 6, 75-452 Koszalin</t>
  </si>
  <si>
    <t>Żłobek Miejski Oddział "Bolek I Lolek"</t>
  </si>
  <si>
    <t>ul. Mireckiego 3, 75-506 Koszalin</t>
  </si>
  <si>
    <t xml:space="preserve">Żłobek Miejski Oddział "Puchatek"                                   </t>
  </si>
  <si>
    <t>ul. Dokerów 6, 75-202 Koszalin</t>
  </si>
  <si>
    <t xml:space="preserve">Żłobek Miejski Oddział "Smyk"                                </t>
  </si>
  <si>
    <t>ul. Chrzanowskiego 10, 75-327 Koszalin</t>
  </si>
  <si>
    <t>Żłobek Miejski Oddział "Jaś i Małgosia"</t>
  </si>
  <si>
    <t>ul. Spasowskiego 14, 75-007 Koszalin</t>
  </si>
  <si>
    <t xml:space="preserve"> Zespół Obsługi Ekonomiczno-Administracyjnej Przedszkoli Miejskich</t>
  </si>
  <si>
    <t>Przedszkole nr 3</t>
  </si>
  <si>
    <t>Przedszkole nr 7</t>
  </si>
  <si>
    <t>Przedszkole nr 8 im. J. Korczaka</t>
  </si>
  <si>
    <t>ul. Bałtycka 44, 75-331 Koszalin</t>
  </si>
  <si>
    <t>Przedszkole nr 9 im Bursztynek</t>
  </si>
  <si>
    <t>Przedszkole Nr 10 im. Misia Uszatka</t>
  </si>
  <si>
    <t>Przedszkole nr 11</t>
  </si>
  <si>
    <t>Przedszkole Nr 12</t>
  </si>
  <si>
    <t>Przedszkole nr 13 Mała Akademia</t>
  </si>
  <si>
    <t>Przedszkole nr 14</t>
  </si>
  <si>
    <t>Przedszkole nr 15</t>
  </si>
  <si>
    <t>Przedszkole nr 16</t>
  </si>
  <si>
    <t>Przedszkole nr 19</t>
  </si>
  <si>
    <t xml:space="preserve">Przedszkole nr 20 </t>
  </si>
  <si>
    <t>Przedszkole nr 21</t>
  </si>
  <si>
    <t>Przedszkole nr 22</t>
  </si>
  <si>
    <t>Przedszkole Nr 34</t>
  </si>
  <si>
    <t>Przedszkole Nr 35</t>
  </si>
  <si>
    <t>Przedszkole Integracyjne</t>
  </si>
  <si>
    <t>Przedszkole nr 37</t>
  </si>
  <si>
    <t>Sportowa Szkoła Podstawowa nr 1</t>
  </si>
  <si>
    <t>Szkoła Podstawowa Nr 3 im. Ks. Jana Twardowskiego</t>
  </si>
  <si>
    <t>Szkoła Podstawowa nr 5 im. UNICEF</t>
  </si>
  <si>
    <t>Szkoła Podstawowa nr 6 im. Narodowego Święta Niepodległości</t>
  </si>
  <si>
    <t>Szkoła Podstawowa nr 7</t>
  </si>
  <si>
    <t>Szkoła Podstawowa nr 10 im. Stefana Żeromskiego w Koszalinie</t>
  </si>
  <si>
    <t>Szkoła Podstawowa nr 13 im. Jana Brzechwy w Koszalinie</t>
  </si>
  <si>
    <t>Szkoła Podstawowa nr 17 im. Orła Białego</t>
  </si>
  <si>
    <t>Szkoła Podstawowa Nr 18 im. Jana Matejki w Koszalinie</t>
  </si>
  <si>
    <t>Szkoła Podstawowa Integracyjna nr 21</t>
  </si>
  <si>
    <t>Szkoła Podstawowa nr 23 im. Lotników Polskich</t>
  </si>
  <si>
    <t>Zespół Szkół Nr 1 im. M. Kopernika</t>
  </si>
  <si>
    <t>ul. Władysława Andersa 30, 75-626 Koszalin</t>
  </si>
  <si>
    <t>V Liceum Ogólnokształcące</t>
  </si>
  <si>
    <t>Zespół Szkół nr 7 im. Bronisława Bukowskiego</t>
  </si>
  <si>
    <t>Zespół Szkół nr 8 im. Tadeusza Kościuszki</t>
  </si>
  <si>
    <t>Zespół Szkół nr 10</t>
  </si>
  <si>
    <t>Zespół Szkół nr 12</t>
  </si>
  <si>
    <t xml:space="preserve">I Liceum Ogólnokształcące im. St. Dubois </t>
  </si>
  <si>
    <t xml:space="preserve">II Liceum Ogólnokształcące  im. Wł. Broniewskiego </t>
  </si>
  <si>
    <t>VI Liceum Ogólnokształcące</t>
  </si>
  <si>
    <t>Dom Pomocy Społecznej "Zielony Taras"</t>
  </si>
  <si>
    <t>Dzienny Dom Pomocy "Złoty Wiek"</t>
  </si>
  <si>
    <t>Bursa Międzyszkolna</t>
  </si>
  <si>
    <t>Specjalny Ośrodek Szkolno-Wychowawczy w Koszalinie</t>
  </si>
  <si>
    <t>Centrum Kształcenia Ustawicznego im. St. Staszica</t>
  </si>
  <si>
    <t>Miejska Poradnia Psychologiczno - Pedagogiczna w Koszalinie</t>
  </si>
  <si>
    <t>Centrum Obsługi Placówek Opiekuńczo-Wychowawczych w Koszalinie</t>
  </si>
  <si>
    <t>Placówka Opiekuńczo - Wychowawcza Nr 1</t>
  </si>
  <si>
    <t>Placówka Opiekuńczo - Wychowawcza Nr 2</t>
  </si>
  <si>
    <t xml:space="preserve">Żłobek Miejski Koszalin </t>
  </si>
  <si>
    <t>Przedszkole nr 23 Stokrotka</t>
  </si>
  <si>
    <t>Zespół Szkół Nr 9 im. Romualda Traugutta</t>
  </si>
  <si>
    <t>WARTOŚĆ KSIĘGOWA BRUTTO (WKB) lub ODTWORZENIOWA              (WO 1m2 = 6.169 PLN )</t>
  </si>
  <si>
    <t>WO (1m2=6.169 PLN)</t>
  </si>
  <si>
    <t>75-057 Koszalin, ul. Bogusława II 2</t>
  </si>
  <si>
    <t>75-736 Koszalin Gnieżnieńska 6</t>
  </si>
  <si>
    <t>75 - 255 Koszalin, ul. Franciszkańska120;</t>
  </si>
  <si>
    <t>75-445 Koszalin, ul. Wańkowicza 15</t>
  </si>
  <si>
    <t>75-442 Koszalin,Kornela Makuszyńskiego 9</t>
  </si>
  <si>
    <t xml:space="preserve">75-581 Koszalin, ul. Chałbińskiego 6 </t>
  </si>
  <si>
    <t>Koszalin, ul. Rzemieślnicza 9</t>
  </si>
  <si>
    <t>75-445 Koszalin ul. Melchiora Wańkowicza 11 - budynek szkoły</t>
  </si>
  <si>
    <t>75-445 Koszalin ul. Melchiora Wańkowicza 11 - hala sportowa</t>
  </si>
  <si>
    <t>Koszalin, , ul. Podgórna 55</t>
  </si>
  <si>
    <t>75-522 Koszalin, ul. Orląt lwowskich 18</t>
  </si>
  <si>
    <t>Fotowoltaika (wliczona w wartość budynku)</t>
  </si>
  <si>
    <t>Zestaw solarny (wliczony w wartość budynku)</t>
  </si>
  <si>
    <t xml:space="preserve">75-445 Koszalin, ul. Wańkowicza 5f/1, </t>
  </si>
  <si>
    <t>75-736 Koszalin, ul. Gnieźnieńska 3</t>
  </si>
  <si>
    <t>75-243 Koszalin, ul. Rzemieślnicza 6</t>
  </si>
  <si>
    <t xml:space="preserve">75-075 Koszalin, ul.Mariańska 9, </t>
  </si>
  <si>
    <t xml:space="preserve">75-007 Koszalin, Rynek Staromiejski 6 -7 </t>
  </si>
  <si>
    <t>75-055 Koszalin, ul. Dabrówki 1</t>
  </si>
  <si>
    <t>Koszalin, ul. Młyńska</t>
  </si>
  <si>
    <t xml:space="preserve">75-007 Koszalin, Rynek Staromiejski 8, </t>
  </si>
  <si>
    <t>75-704 Koszalin ul. A. Struga 5 - filia nr 9</t>
  </si>
  <si>
    <t>75-415 Koszalin, ul. Plac Polonii 1,  - KBP</t>
  </si>
  <si>
    <t>Koszalin, ul. Jana Pawła II 17</t>
  </si>
  <si>
    <t>75-001 Koszalin, ul. Zwycięstwa 105</t>
  </si>
  <si>
    <t>75-001 Koszalin, ul. Piastowska 7</t>
  </si>
  <si>
    <t>75-420 Koszalin, ul. Młyńska 37-39</t>
  </si>
  <si>
    <t>75-950 Koszalin, ul. Grodzka 3</t>
  </si>
  <si>
    <t>75-950 Koszalin, ul. Grodzka 5</t>
  </si>
  <si>
    <t>75-950 Koszalin, ul. Jamneńska 24</t>
  </si>
  <si>
    <t xml:space="preserve">75-452 Koszalin, ul. Jana Pawła II 17, </t>
  </si>
  <si>
    <t>75-206 Koszalin, ul. Leonida Teligi 4</t>
  </si>
  <si>
    <t>75-400  Koszalin ul.Piastowska 2</t>
  </si>
  <si>
    <t>75-070 Koszalin, ul. Komisji Edykacji Narodowej 1</t>
  </si>
  <si>
    <t>75-631 Koszalin, ul. Chełmońskiego 7,</t>
  </si>
  <si>
    <t>75-611 Koszalin, ul. Zycięstwa 188</t>
  </si>
  <si>
    <t xml:space="preserve">75-512 Koszalin, ul. Piłsudskiego 44, </t>
  </si>
  <si>
    <t>75-444 Koszalin, ul. J.Tuwiam 1</t>
  </si>
  <si>
    <t xml:space="preserve">75-113  Koszalin, ul. Łużycka 14, </t>
  </si>
  <si>
    <t>Koszalin ul. Lechicka 45 75-842</t>
  </si>
  <si>
    <t>75-552 Koszalin, ul. Giełdowa 20</t>
  </si>
  <si>
    <t xml:space="preserve">75-621 Koszalin, ul. Piaskowa 4 </t>
  </si>
  <si>
    <t>Koszalin, ulica Połczyńska 55,</t>
  </si>
  <si>
    <t>75-001 Koszalin, ul.  Gen. J. Bema 9</t>
  </si>
  <si>
    <t>Koszalin, ul. B.Spasowskiego 14 a 75-451</t>
  </si>
  <si>
    <t>75-724 Koszalin, ul. Rzeczna 5,</t>
  </si>
  <si>
    <t>75-601 Koszalin ul. Zwycięstwa 117</t>
  </si>
  <si>
    <t>75-321 Koszalin, ul. Podgórna 45,</t>
  </si>
  <si>
    <t xml:space="preserve">75-255 Koszalin, ul. Franciszkańska 102, </t>
  </si>
  <si>
    <t xml:space="preserve">75-567 Koszalin, ul. Fryderyka Chopina 42, </t>
  </si>
  <si>
    <t xml:space="preserve">75-449 Koszalin, ul.Staszica 6, </t>
  </si>
  <si>
    <t xml:space="preserve">75-503 Koszalin,, ul. Sportowa 19, </t>
  </si>
  <si>
    <t xml:space="preserve">75-401 Koszalin, ul. Jedności 9, </t>
  </si>
  <si>
    <t xml:space="preserve">75-816 Koszalin, ul. Połczyńska 71 a </t>
  </si>
  <si>
    <t xml:space="preserve">75-064 Koszalin, ul. Krzywoustego 5 </t>
  </si>
  <si>
    <t>75-354 Koszalin, ul. S. Dąbka 1</t>
  </si>
  <si>
    <t>75-235 Koszalin, ul. Morska 108</t>
  </si>
  <si>
    <t>75-412 Koszalin, al. Monte Cassino 2</t>
  </si>
  <si>
    <t xml:space="preserve">75-215 Koszalin, ul. Morska 43, </t>
  </si>
  <si>
    <t xml:space="preserve">75-449 Koszalin, ul. Staszica 11, </t>
  </si>
  <si>
    <t>75-736 Koszalin Gnieżnieńska 8</t>
  </si>
  <si>
    <t xml:space="preserve">75-361 Koszalin, ul. Rodła 10, </t>
  </si>
  <si>
    <t xml:space="preserve">75-347 Koszalin, ul.Władysława IV 143 </t>
  </si>
  <si>
    <t xml:space="preserve">75-900 Koszalin, ul. Szkolna 1, </t>
  </si>
  <si>
    <t>75-075 Koszalin, ul.Mariańska 9</t>
  </si>
  <si>
    <t xml:space="preserve"> 75-004 Koszalin, ul.Mickiewicza 26</t>
  </si>
  <si>
    <t xml:space="preserve">75-411 Koszalin, ul.Partyzantów 3 </t>
  </si>
  <si>
    <t xml:space="preserve">75-453 Koszalin, ul. Śniadeckich 4 </t>
  </si>
  <si>
    <t>75-446 Koszalin, ul. Wańkowicza 26</t>
  </si>
  <si>
    <t>75-815 Koszalin, ul. Połczyńska 24</t>
  </si>
  <si>
    <t>75-679 Koszalin, ul. Jabłoniowa 23</t>
  </si>
  <si>
    <t>75-100 Koszalin, ul. Powstańców Wielkopolskich 23</t>
  </si>
  <si>
    <t>Schronisko dla Bezdomnych Zwierząt „Leśny Zakątek”</t>
  </si>
  <si>
    <t>ul. Mieszka I 55, 75-124 Koszalin</t>
  </si>
  <si>
    <t xml:space="preserve">Urząd Miejski w Koszalinie </t>
  </si>
  <si>
    <t xml:space="preserve">Zgodnie z załącznikiem B2 / CZĘŚĆ I </t>
  </si>
  <si>
    <t>x</t>
  </si>
  <si>
    <t>WKB</t>
  </si>
  <si>
    <t>Piłsudskiego 64, 75-950 Koszalin</t>
  </si>
  <si>
    <t>Jana Pawła II 2/3, 75-452 Koszalin</t>
  </si>
  <si>
    <t>WO (1m2=6.169 PLN)=WKB</t>
  </si>
  <si>
    <t>Powierzchnia w m2 lokali (obce i własne)</t>
  </si>
  <si>
    <t>Suma ubezpieczenia (WO) w PLN</t>
  </si>
  <si>
    <t>Wartość lokali po przeliczeniu m2 w PLN</t>
  </si>
  <si>
    <t>Suma ubezpieczenia wg wartości księgowej brutto w PLN</t>
  </si>
  <si>
    <t>OPIS BUDYNKÓW I BUDOWLI</t>
  </si>
  <si>
    <t>Rok ostatniego remontu</t>
  </si>
  <si>
    <t>Konstrukcja dachu/ Pokrycie dachu</t>
  </si>
  <si>
    <t>Konstrukcja budynku/ Konstrukcja stropów</t>
  </si>
  <si>
    <t>Zabezpieczenia przeciwpożarowe</t>
  </si>
  <si>
    <t>Zabezpieczenia pkradzieżowe</t>
  </si>
  <si>
    <t>Rok budowy</t>
  </si>
  <si>
    <t>rodzaj budowli</t>
  </si>
  <si>
    <t>-</t>
  </si>
  <si>
    <t>Dach - żelbet, pokrycie dachu - papa</t>
  </si>
  <si>
    <t>Stropy - żelbet, ściany - beton</t>
  </si>
  <si>
    <t>Gaśnice, hydranty wewnętrzne, instalacja sygnalizacji pożaru</t>
  </si>
  <si>
    <t>Całodobowy dozór fizyczny wewnętrzny, system alarmowy z powiadomieniem służb patrolowych, monitoring wewnętrzny i zewnętrzny</t>
  </si>
  <si>
    <t>Dach - drewniany, pokrycie dachu - dachówka</t>
  </si>
  <si>
    <t>Stropy - żelbet, ściany - cegła</t>
  </si>
  <si>
    <t>Gaśnice, hydranty wewnętrzne</t>
  </si>
  <si>
    <t>Dozór fizyczny wewnętrzny w godzinach pracy, system alarmowy z powiadomieniem służb patrolowych</t>
  </si>
  <si>
    <t>System alarmowy z powiadomieniem służb patrolowych, monitoring zewnętrzny</t>
  </si>
  <si>
    <t>System alarmowy z powiadomieniem służb patrolowych, monitoring wewnętrzny i zewnętrzny</t>
  </si>
  <si>
    <t>Gaśnice</t>
  </si>
  <si>
    <t>Stropy - żżelbet, ściany - cegła, beton</t>
  </si>
  <si>
    <t>instalacji sygnalizacji pożaru</t>
  </si>
  <si>
    <t>alarm z powiadomieniem służb patrolowych,</t>
  </si>
  <si>
    <t>Dachu - drewniana, pokrycie dachu - dachówka.</t>
  </si>
  <si>
    <t>Stropy - beton, ściana - murowana</t>
  </si>
  <si>
    <t>Dachu - żelbet, pokrycie dachu - blacha</t>
  </si>
  <si>
    <t>Stropy - żelbeton, ściany - beton</t>
  </si>
  <si>
    <t>budynek 1905; rozbudowa lata 80. i 90</t>
  </si>
  <si>
    <t>Dach - żelbet, pokrycie dachu- blachodachówka, papa</t>
  </si>
  <si>
    <t>Stropy  - żelbet, ściany - murowane</t>
  </si>
  <si>
    <t>Całodobowy dozór fizyczny wewnętrzny i zewnętrzny, system alarmowy z powiadomieniem służb patrolowych, monitoring zewnętrzny</t>
  </si>
  <si>
    <t>Dach - drewniany, pokrycie dachu - blacha</t>
  </si>
  <si>
    <t>Sciany - cegła</t>
  </si>
  <si>
    <t>Sstem podłaczony do Agencji Ochrony, system CCTV</t>
  </si>
  <si>
    <t>Ściany - drewno</t>
  </si>
  <si>
    <t>Dach - drewniany, pokrycie dachu - trzcina</t>
  </si>
  <si>
    <t>Ściany - inne</t>
  </si>
  <si>
    <t>Ściany - cegła,</t>
  </si>
  <si>
    <t>Ściany - cegła</t>
  </si>
  <si>
    <t>Dach – drewniany, pokrycie dachu - dachówka</t>
  </si>
  <si>
    <t>Stropy - żelbetowe, ściany - murowane</t>
  </si>
  <si>
    <t xml:space="preserve">Całodobowy dozór elektroniczny  system alarmowy z powiadomieniem służb patrolowych, </t>
  </si>
  <si>
    <t>Dach - żelbet</t>
  </si>
  <si>
    <t>Ściany - murowane, stropy - żelbet</t>
  </si>
  <si>
    <t>Dachu - żelbet, pokrycie dachu - papa.</t>
  </si>
  <si>
    <t>Ściany - beton, stropy - żelbet</t>
  </si>
  <si>
    <t>System alarmowy z powiadomieniem służb patrolowych, monitoring wewnętrzny i zewnętrzny.</t>
  </si>
  <si>
    <t>Dach - żelbet, pokrycie dachu - papa.</t>
  </si>
  <si>
    <t>Ściany - cegła, stropy - żelbet</t>
  </si>
  <si>
    <t>lokal wynajmowany od Miejskiej Poradni Psychologiczno - Pedagogicznej</t>
  </si>
  <si>
    <t>Gaśnice, hydranty wewnętrzne, urządzenia odgromowe</t>
  </si>
  <si>
    <t>System alarmowy z powiadomieniem służb patrolowych całodobowy</t>
  </si>
  <si>
    <t>Sciany - murowane (cegła)</t>
  </si>
  <si>
    <t>Gaśnice, hydranty zewnętrzne, instalacja sygnalizacji pożaru urachamiany ręcznie, urządzenia odgromowe</t>
  </si>
  <si>
    <t>System alarmowy z powiadomieniem służb patrolowych całodobowy, alarm z sygnałem lokalnym</t>
  </si>
  <si>
    <t>Sciany - beton</t>
  </si>
  <si>
    <t>lata 70 - 80</t>
  </si>
  <si>
    <t>Pokrycie dachu - papa</t>
  </si>
  <si>
    <t xml:space="preserve">Sciany - murowane </t>
  </si>
  <si>
    <t xml:space="preserve">Lokal wynajmowany od SM "Przyszłość" </t>
  </si>
  <si>
    <t xml:space="preserve">Lokal wynajmowany od SM "Przylesie" </t>
  </si>
  <si>
    <t>Lokal wynajmowany od Przedszkola nr 37</t>
  </si>
  <si>
    <t>Gaśnice, hydranty zewnętrzne, instalacja sygnalizacji pożaru urachamiany automatycznie, instalacja oddymiająca uruchamiana automatycznie</t>
  </si>
  <si>
    <t>System alarmowy, interwencja załóg patrolowych</t>
  </si>
  <si>
    <t>Dach - drewny, pokrycie dachu - blacha</t>
  </si>
  <si>
    <t>Stropy - drewniane, ściany - murowane</t>
  </si>
  <si>
    <t>Całodobowy dozór fizyczny wewnętrzny i zewnętrzny, system alarmowy z powiadomieniem służb patrolowych,</t>
  </si>
  <si>
    <t>Ściany fundamentowe betonowe zbrojone, ściany nośne murowane</t>
  </si>
  <si>
    <t>System alarmowy z powiadomieniem służb patrolowych</t>
  </si>
  <si>
    <t>Stropy - żelbet, ściany - murowana</t>
  </si>
  <si>
    <t xml:space="preserve"> System alarmowy z powiadomieniem służb patrolowych, monitoring wewnętrzny i zewnętrzny</t>
  </si>
  <si>
    <t>Stropy - żelbet, ściany - murowane</t>
  </si>
  <si>
    <t xml:space="preserve">Gaśnice, hydranty wewnętrzne  i zewntrzne </t>
  </si>
  <si>
    <t>Całodobowy dozór fizyczny wewnętrzny i zewnętrzny, system alarmowy z powiadomieniem służb patrolowych</t>
  </si>
  <si>
    <t>Ściany - cegła, konstrukcja stropu - żelbet</t>
  </si>
  <si>
    <t>Całodobowy dozór - firma ochroniarska, monitoring zewnętrzny, wewnętrzny</t>
  </si>
  <si>
    <t>Całodobowy dozór - firma ochroniarska, monitoring zewnętrzny, wewnętrzny i zewnętrzny</t>
  </si>
  <si>
    <t xml:space="preserve">Ściany - murowane, słupy - żelbet, stropy -żelbet, </t>
  </si>
  <si>
    <t>Gaśnice, hydranty wewnętrzne, 
instalacja sygnalizacji pożaru</t>
  </si>
  <si>
    <t>system alarmowy z powiadomieniem 
służb patrolowych, monitoring 
wewnętrzny i zewnętrzny</t>
  </si>
  <si>
    <t>lata 80</t>
  </si>
  <si>
    <t>Strop - żelbet, ściany - murowane</t>
  </si>
  <si>
    <t>Całodobowy dozór fizyczny wewnętrzny i zewnętrzny, system alarmowy z powiadomieniem służb patrolowych, monitoring wewnętrzny i zewnętrzny</t>
  </si>
  <si>
    <t>Dach - żelbet, okrycie dachu - papa</t>
  </si>
  <si>
    <t>strop - żelbet, ściany - murowane</t>
  </si>
  <si>
    <t>Dach - drewniany, Pokrycie dachu - papa</t>
  </si>
  <si>
    <t>Stropy - drewniane, ściany - płyty kartonowo - gipsowe</t>
  </si>
  <si>
    <t>Gaśnice, hydranty wewnętrzne i zewnętrzne</t>
  </si>
  <si>
    <t>System alarmowty z powiadomieniem służb patrolowych</t>
  </si>
  <si>
    <t>Dach - drewniany, pokrycie dachu - papa</t>
  </si>
  <si>
    <t>Stropy - mieszane-  część murowana - część kuchenna oraz kartongips na stalarzach, fundamenty żelbetowe</t>
  </si>
  <si>
    <t>System alarmowy z powiadomieniem służb patrolowych, monitoring wewnętrzny</t>
  </si>
  <si>
    <t>Dach - dźwigary drewniane, pokrycie dachu - papa.</t>
  </si>
  <si>
    <t>Ściany - płyty drewniane</t>
  </si>
  <si>
    <t xml:space="preserve">7x Gaśnice, 2x hydranty </t>
  </si>
  <si>
    <t>Alarm - Powiadomienie Agencji Ochrony, Rodzaj Dozoru- poza godzinami pracy Agrncja Ochrony</t>
  </si>
  <si>
    <t>Dach - żelbet, pokrycie dachu – papa</t>
  </si>
  <si>
    <t>1935/ przebudowa 1982</t>
  </si>
  <si>
    <t>Gaśnice, hydranty wewnętrzne,  instalacja sygnalizacji pożaru</t>
  </si>
  <si>
    <t>Stropy - kanałowa prefabrykowana, ściany - murowane</t>
  </si>
  <si>
    <t xml:space="preserve">Całodobowy system alarmowy z powiadomieniem służb patrolowych, </t>
  </si>
  <si>
    <t>Pokrycie dachu - papa, dzwigary stalowe</t>
  </si>
  <si>
    <t>Gaśnice, instalacja sygnalizacji pożaru</t>
  </si>
  <si>
    <t>Ochrona Szabel - dozór poza godzinami pracy</t>
  </si>
  <si>
    <t>1939/ przebudowa 1998</t>
  </si>
  <si>
    <t>Dżwigary drewniane, dachówka.</t>
  </si>
  <si>
    <t>Gaśnice, hydrant, instalacja sygnalizacji pożaru</t>
  </si>
  <si>
    <t>brak</t>
  </si>
  <si>
    <t>75-712 Koszalin, ul. Wojska Polskiego 36</t>
  </si>
  <si>
    <t>Stropy - drewniane, ściany - cegła</t>
  </si>
  <si>
    <t>Stropy - żelbet, ściayn - murowane</t>
  </si>
  <si>
    <t xml:space="preserve">Gaśnice, hydranty wewnętrzne, </t>
  </si>
  <si>
    <t>Całodobowy dozór elektroniczny, system alarmowy z powiadomieniem służb patrolowych, monitoring wewnętrzny .</t>
  </si>
  <si>
    <t>Całodoby dozór fizyczny wewnętrzny i zewnętrzny, system alarmowy z powiadomieniem służb patrolowych, monitoring wewnętrzny i zewnętrzny</t>
  </si>
  <si>
    <t>Stropy - żelbetowa, ściany - murowane</t>
  </si>
  <si>
    <t>Dozór całodobowy-agencja ochrony, system alarmowy z powiadomieniem służb patrolowych, monitoring wewnętrzny i zewnętrzny</t>
  </si>
  <si>
    <t>19 Gaśnic, 5 bydrantów</t>
  </si>
  <si>
    <t xml:space="preserve"> Dozór fizyczny wewnętrzny i zewnętrzny w dniach poniedziałek - piątek w godzinach 6:00 - 21:00 ,  pozostałe dni i godziny 21:00 - 6:00 system alarmowy z powiadomieniem służb patrolowych, monitoring wewnętrzny i zewnętrzny</t>
  </si>
  <si>
    <t>Dach - żelbetowa, pokrycie dachu - papa asfaltowa</t>
  </si>
  <si>
    <t>System alarmowy z powiadomieniem służb patrolowych (agencja ochrony)</t>
  </si>
  <si>
    <t>Dach - żelbet, okrycie dachu - papa.</t>
  </si>
  <si>
    <t>Stropy - żelbet, ściany - cegła murowana</t>
  </si>
  <si>
    <t>Gaśnice, koce gaśnicze, hydranty wewnętrzne.</t>
  </si>
  <si>
    <t>Stały dozór fizyczny wewnętrzny i zewnętrzny - ochrona własna w godzinach: 6:15 do 20:00.Całodobowy system alarmowy z powiadomieniem służb patrolowych, monitoring wewnętrzny i zewnętrzny</t>
  </si>
  <si>
    <t>Stropy - żelbet, ściany - cegła.</t>
  </si>
  <si>
    <t>Gaśnice 39 szt. , hydranty wewnętrzne 21 szt. , przegrody dymoszczelne 3 szt.</t>
  </si>
  <si>
    <t>system alarmowy z powiadomieniem służb patrolowych, monitoring wizyjny wewnętrzny -22 kamery i zewnętrzny - 7 kamer</t>
  </si>
  <si>
    <t>Gaśnice 3szt. , hydranty wewnętrzne 4 szt. , przegrody dymoszczelne 1 szt.</t>
  </si>
  <si>
    <t xml:space="preserve">1)system alarmowy z powiadomieniem służb patrolowych; </t>
  </si>
  <si>
    <t>Stropy - żelbet, ściany - murowane (beton i cegła).</t>
  </si>
  <si>
    <t>Gaśnice, hydranty wewnętrzne, drzwi dymoszczelne na drodze ewakuacyjnej</t>
  </si>
  <si>
    <t>System alarmowy z powiadomieniem służb patrolowych (SDO - system dyskretnego ostrzegania), monitoring wewnętrzny i zewnętrzny</t>
  </si>
  <si>
    <t>lata 60</t>
  </si>
  <si>
    <t>System alarmowy z powiadomieniem służb patrolowych, monitoring  wewnętrzny i zewnętrzny</t>
  </si>
  <si>
    <t>Budynek szkoły 1892, hala sportowa 1975, sala gimnastyczna lata 20 XX wieku</t>
  </si>
  <si>
    <t>Budynek szkoły: Dach – drewniany, pokrycie dachu – struktonit
Hala: dach – dźwigary stalowe, pokrycie dachu – płyty warstwowe, papa
Sala gimnastyczna: dach – drewniany, pokrycie dachu – struktonit</t>
  </si>
  <si>
    <t>Budynek szkoły: strop – drewniana belkowa, ściany - murowane
Hala: ściany - pasmowe
Sala gimnastyczna: strop – drewniana belkowa, ściany - murowane</t>
  </si>
  <si>
    <t xml:space="preserve">
Budynek szkoły: Gaśnice, hydranty wewnętrzne
Hala: System czujek p.poż, gaśnice, hydranty
Sala gimnastyczna: Gaśnice, hydranty wewnętrzne</t>
  </si>
  <si>
    <t>alarm z powiadomieniem służb patrolowych, monitoring wewnętrzny i zewnętrzny</t>
  </si>
  <si>
    <t>Budynek główny 1907, hala sportowa - 1975</t>
  </si>
  <si>
    <t>Dach- drewniany, pokrycie dachu - dachówka</t>
  </si>
  <si>
    <t>Stropy-  drewniane, ściany murowane z cegły,.</t>
  </si>
  <si>
    <t>Dozór fizyczny wewnętrzny od 6 do 21, system alarmowy z powiadomieniem służb patrolowych, monitoring wewnętrzny i zewnętrzny</t>
  </si>
  <si>
    <t>lata 60 -70</t>
  </si>
  <si>
    <t>Stropy -żelbet, ściany - cegła.</t>
  </si>
  <si>
    <t>Gaśnice, hydranty wewnętrzne.</t>
  </si>
  <si>
    <t>system alarmowy z powiadomieniem służb patrolowych, monitoring wewnętrzny i zewnętrzny</t>
  </si>
  <si>
    <t>lata 70</t>
  </si>
  <si>
    <t>Dach - żelbet, stropodach, pokrycie dachu - papa</t>
  </si>
  <si>
    <t xml:space="preserve">Stropy - prefabrykowane elementy wielokanałowe typu płyty żerańskie, ścian - prefabrykowane elementy wielkoblokowe, </t>
  </si>
  <si>
    <t>Gaśnice, hydranty wewnętrzne, węże hydrantowe wraz z prądownicą.</t>
  </si>
  <si>
    <t>lata 60 - 70</t>
  </si>
  <si>
    <t>Stropy - żelbet, ścian - betonowa i murowana</t>
  </si>
  <si>
    <t>Dach - żelbet, stal, pokrycie dachu - papa., blacha</t>
  </si>
  <si>
    <t>Stropy - żelbet, stal, ściany - cegła</t>
  </si>
  <si>
    <t>Gaśnice, hydranty wewnętrzne, sygnalizacja pożaru</t>
  </si>
  <si>
    <t>Całodobowy dozór fizyczny wewnętrzne i zewnętrzne, monitoring wewnętrzny i zewnętrzny</t>
  </si>
  <si>
    <t>Stropy - żelbet, ściany - murowanae</t>
  </si>
  <si>
    <t>Monitoring elektroniczny - czujki - zewnętrzna firma ochroniarska, poza godzinami pracy szkoły</t>
  </si>
  <si>
    <t>Dach - drewniany, żelbet, pokrycie dachu - papa</t>
  </si>
  <si>
    <t>Gaśnice, hydrant wewnętrzny</t>
  </si>
  <si>
    <t>Całodobowy dozór zewnętrzny, system alarmowy z powiadomieniem służb patrolowych</t>
  </si>
  <si>
    <t>Dach - drewny, pokrycie dachu - dachówka</t>
  </si>
  <si>
    <t>Gaśnice, hydranty wewnętrzne, drzwi dymowe,  system POLON</t>
  </si>
  <si>
    <t>Stropy - beton, ściany - murowane</t>
  </si>
  <si>
    <t>Gaśnice, hydranty wewnętrzne, hydranty zewnętrzne, instalacja sygnalizacji pożaru w miejscu chronionym i poza miejscem chronionym, instalacja sygnalizacji pożaru z powiadomieniem służb patrolowych, instalacja oddymiająca (klapy dymowe),</t>
  </si>
  <si>
    <t>Całodobowy dozór fizyczny wewnętrzny i zewnętrzny, system alarmowy z powiadomieniem służb patrolowych,  drzwi zewnętrzne zaopatrzone są w co najmniej 2 zamki wielozastawkowe, monitoring (kamery przemysłowe wewnętrzne i zewnetrzne)</t>
  </si>
  <si>
    <t>Szkoła 1980, sala gimnasttyczna 2011</t>
  </si>
  <si>
    <t>Konstrukcja dachu - żelbet, pokrycie dachu - papa</t>
  </si>
  <si>
    <t xml:space="preserve">Ściany- beton, stropy - żelbeton, </t>
  </si>
  <si>
    <t xml:space="preserve">Całodobowy dozór fizyczny wewnętrzny i zewnętrzny, system alarmowy z powiadomieniem służb patrolowych, monitoring wewnętrzny </t>
  </si>
  <si>
    <t>1900, rozbudowa-1977r</t>
  </si>
  <si>
    <t>Gaśnice (21 szt.), hydranty wewnętrzne (3 szt.), hydranty zewnętrzne (1 szt.),</t>
  </si>
  <si>
    <t>Całodobowy dozór fizyczny wewnętrzny i zewnętrzny (ochrona własna), monitoring wewnętrzny i zewnętrzny, część okien w budynku okratowana (pomieszczenia administracji, pracownia komputerowa)</t>
  </si>
  <si>
    <t>Dach - żelbetowy, pokrycie dachu - papa</t>
  </si>
  <si>
    <t>Gaśnice, hydrany wewnętrzne</t>
  </si>
  <si>
    <t>Dach - płaski wentylowany z płyt kanałowych i korytkowych,  pokrycie dachu - papa.</t>
  </si>
  <si>
    <t>strop - z płyt kanałowych, ścian - z cegły, fundamenty - żelbetonowe</t>
  </si>
  <si>
    <t>Gaśnice - 10 szt., hydranty wewnętrzne - 6 sztuk, przeciwpożarowy wyłącznik prądu. W obiekcie na bieżąco prowadzona jest realizacja zaleceń pokontrolnych PSP. W roku 2024 planowana jest przebudowa stropodachu wraz z montażem klapy dumowej.</t>
  </si>
  <si>
    <t>Całodobowy dozór fizyczny wewnętrzny, system alarmowy z powiadomieniem służb patrolowych.</t>
  </si>
  <si>
    <t>Dach - drewniany, pokrycie dachu – płyty warstwowe styropianowe z obustronną okładziną z blachy.</t>
  </si>
  <si>
    <t>Konstrukcja: murowana,  ściany– murowane</t>
  </si>
  <si>
    <t>Gaśnice, hydranty wewnętrzne, instalacja sygnalizacji pożaru, drogi ewakuacyjne utwardzone</t>
  </si>
  <si>
    <t>Całodobowy dozór fizyczny wewnętrzny i zewnętrzny, monitoring  zewnętrzny</t>
  </si>
  <si>
    <t>Stropy prefabrykowane żelbetowe, dach kryty papą</t>
  </si>
  <si>
    <t xml:space="preserve">zgodnie z ewidencją księgową </t>
  </si>
  <si>
    <t>Obcy środek trwały - plac zabaw</t>
  </si>
  <si>
    <t>Ogrodzenie</t>
  </si>
  <si>
    <t>Plac zabaw</t>
  </si>
  <si>
    <t xml:space="preserve">Lokal wynajęty od bursy miedzyszkolnej w Koszalinie </t>
  </si>
  <si>
    <t>ogrodzenie budynku administracyjnego,</t>
  </si>
  <si>
    <t>Ogrodzenie budynku administracyjnego,
plac zabaw</t>
  </si>
  <si>
    <t xml:space="preserve">Boisko sportowe, 
Droga dojazdowa </t>
  </si>
  <si>
    <t>Zespół boisk sportowych z infrastrukturą</t>
  </si>
  <si>
    <t>Pałac</t>
  </si>
  <si>
    <t xml:space="preserve">Młyn z łącznikiem </t>
  </si>
  <si>
    <t>Gospoda Jemieńska</t>
  </si>
  <si>
    <t>Zagroda Skansen - Chata Jamneńska i Chlewik</t>
  </si>
  <si>
    <t xml:space="preserve">Budynek Administracyjny </t>
  </si>
  <si>
    <t>Budynek Etnograficzny</t>
  </si>
  <si>
    <t xml:space="preserve">Budynek Archeologii </t>
  </si>
  <si>
    <t>Domek kata</t>
  </si>
  <si>
    <t>Sala widowiskowa</t>
  </si>
  <si>
    <t>Zagroda Jamneńska edukacyjna</t>
  </si>
  <si>
    <t>Zagroda Jamneńska chata</t>
  </si>
  <si>
    <t>budynek dydaktyczny z częścią administracyjną oraz hala gimnastyczną</t>
  </si>
  <si>
    <t xml:space="preserve">Budynek szkolny wraz z salą 
gimnastyczną oraz łącznikiem </t>
  </si>
  <si>
    <t xml:space="preserve">Budynek szkoły </t>
  </si>
  <si>
    <t>Hala sportowa</t>
  </si>
  <si>
    <t xml:space="preserve"> Ogrodzenie budynku administracyjnego,
 boisko sportowe </t>
  </si>
  <si>
    <t xml:space="preserve">Budynek szkoły, hala sportowa oraz sala gimnastyczna </t>
  </si>
  <si>
    <t>Budynek szkoły wraz z pawilonem oraz halą sportową</t>
  </si>
  <si>
    <t xml:space="preserve">Budynek szkolny </t>
  </si>
  <si>
    <t>Budynek szkoły oraz hala sportowa</t>
  </si>
  <si>
    <t>Budynek szkolny oraz
sala gimnastyczna</t>
  </si>
  <si>
    <t>Budynek placówki</t>
  </si>
  <si>
    <t>Wiata - palarnia zewnętrzna,
garaż</t>
  </si>
  <si>
    <t>ogrodzenie budynku i garaży</t>
  </si>
  <si>
    <t>Budynek użyteczności publicznej</t>
  </si>
  <si>
    <t>Budynek administracyjno - biurowy</t>
  </si>
  <si>
    <t>Budynek administracyjno-biurowy</t>
  </si>
  <si>
    <t>Garaże dwu i trzy stanowiskowe</t>
  </si>
  <si>
    <t>Pomieszczenia biurowe</t>
  </si>
  <si>
    <t>budynek użyteczności publicznej</t>
  </si>
  <si>
    <t>Amfiteatr - budynek użyteczności publicznej</t>
  </si>
  <si>
    <t>Budynek teatru</t>
  </si>
  <si>
    <t>Obserwatorium Astronomiczne – budynek dydaktyczny</t>
  </si>
  <si>
    <t>budynek administracyjno - edukacyjny</t>
  </si>
  <si>
    <t>budynek oświatowo-kulturowy</t>
  </si>
  <si>
    <t xml:space="preserve">budynek oświatowo-kulturowy </t>
  </si>
  <si>
    <t xml:space="preserve">Budynek biurowy </t>
  </si>
  <si>
    <t>Budynek użytkowy</t>
  </si>
  <si>
    <t>Użytkowy - przedszkole</t>
  </si>
  <si>
    <t>Budynek przedszkolny,
budynek gospodarczy</t>
  </si>
  <si>
    <t>Budynek placówki
w rejestrze budynek wolnostojący 
dwukondygnacyjny</t>
  </si>
  <si>
    <t>Budynek przedszkola oraz
garaż blaszany</t>
  </si>
  <si>
    <t>Plac zabaw,
dwa budynki gospodarcze</t>
  </si>
  <si>
    <t>szkoła
sala gimnastyczna</t>
  </si>
  <si>
    <t>Budynek szkolny</t>
  </si>
  <si>
    <t xml:space="preserve">Budynek placówki </t>
  </si>
  <si>
    <t xml:space="preserve">ciąg pieszo jezdny, droga dojazdowa oraz dziedziniec - bud. archeologii, nawierzchnia kamienna, ogrodzenie murowane, 
zagospodarowanie tereneu,  oświetlenie terenu i elementy zasilania, ogrodzenie terenu z bramami, słup ogłoszeniowy zlokalizowany przy ul. Jana z Kolna
</t>
  </si>
  <si>
    <t>budynek kulturalno-administracyjny</t>
  </si>
  <si>
    <t>Sprzęt rekreacyjny na podłożu syntetycznym, 
ogrodzenie metalowe, plac utwardzony</t>
  </si>
  <si>
    <t>Ogrodzenie, bramka i furtka/Sieć cieplna preizolowana/Drogi i place</t>
  </si>
  <si>
    <t>Ogrodzenie, 
place i drogi</t>
  </si>
  <si>
    <t>Ogrodzenie budynku, plac zabaw, plac utwardzony</t>
  </si>
  <si>
    <t>Ogrodzenie,
Sprzęty ogrodowe na placu i zabaw</t>
  </si>
  <si>
    <t xml:space="preserve">Ogrodzenie, plac zabaw </t>
  </si>
  <si>
    <t>Plac zabaw modernizacja, zestaw zabawowy EPI,  urządzenie na placu zabaw: stonoga, lokomotywa, wagonik bez dachu, urządzenie na placu zabaw MAGURA II, urządzenie zabawowe</t>
  </si>
  <si>
    <t xml:space="preserve">wg ewidencji księgowej </t>
  </si>
  <si>
    <t>Ogrodzenie, dwa place zabaw, plac utwardzony.</t>
  </si>
  <si>
    <t>Ogrodzenie, plac zabaw nr 1, plac zabaw nr 2, plac zabaw Budżet obywatelski</t>
  </si>
  <si>
    <t>Dozór fizyczny wewnętrzny i 
zewnętrzny w trakcie pracy placówki, system alarmowy z powiadomieniem służb patrolowych, monitoring  wewnętrzny po godzinach pracy placówki</t>
  </si>
  <si>
    <t>Ogrodzenie budynku administracyjnego,
boisko sportowe - plac zabaw, piłkochwyt, pozostałe budowle.</t>
  </si>
  <si>
    <t>Plac apelowy, plac zabaw nawierzchnia, ogrodzenie panelowe, wjazd do szkoły, boisko szkoły, plac rekreacyjny, ogrodzenie 68 m.</t>
  </si>
  <si>
    <t xml:space="preserve">Ogrodzenie, plac zabaw, boisko sportowe, plac rekreacyjny, chodnik </t>
  </si>
  <si>
    <t>Plac apelowy, plac manewrowy, drogi wewnętrzne, mały plac zabaw, ogrodzenie szkoły, oświetlenie szkoły i placu</t>
  </si>
  <si>
    <t>Ogrodzenie terenu szkoły, boisko sportowe typu Orlik, plac zabaw Radosna szkoła,
chodniki-plac apelowy, droga.</t>
  </si>
  <si>
    <t>Ogrodzenie placu zabaw, plac zabaw - nawierzchnia, plac szkolny, ogrodzenie - szkoła, boisko sportowe, droga wewnętrzna, plac apelowy</t>
  </si>
  <si>
    <t>Plac zabaw, boisko sportowe, miasteczko ruchu drogowego</t>
  </si>
  <si>
    <t>Boisko asfaltowe, chodnik betonowy, plac, bieżnia i skocznia do skoku w dal,
plac - nawierzchnia betonowa, ogrodzenie z prętów metalowych, ogrodzenie z siatki na słupkach, urządzenia sportowe, urządzenia zabawowe na placu zabaw, chodnik z kostki polbrukowej, nawierzchnia placu zabaw "Radosna szkoła", zespól boisk sportowych ORLIK, ogrodzenie panelowe, budowle sportowe, mobilny plac zabaw</t>
  </si>
  <si>
    <t xml:space="preserve">Ogrodzenie, plac zabaw, siłownia zewnętrzna, boisko sportowe - Orlik 2012, przyłącze kanalizacji deszczowej, przyłącze kanalizacyjne, przyłącze wodociągowe, drenaż opaskowy, kanalizacja deszczowa, kanalizacja sanitarna      </t>
  </si>
  <si>
    <t>Ogrodzenie terenu szkoły, mały plac zabaw,
boisko Orlik 2012.</t>
  </si>
  <si>
    <t>Boisko szkolne,  oświetlenie zewnętrzne budynku szkoły, drogi i place, kanalizacja</t>
  </si>
  <si>
    <t>Ogrodzenie siatkowe, boisko sportowe,
podwórze asfaltowe, ogrodzenie stacji meteo.</t>
  </si>
  <si>
    <t>Ogrodzenie, boisko sportowe,
droga dojazdowa, plac apelowy,
uzbrojenie terenu, parking.</t>
  </si>
  <si>
    <t>Ogrodzenie terenu szkoły, boisko sportowe, parking z nawierzchnią asfaltową</t>
  </si>
  <si>
    <t>Ogrodzenie budynków szkoły, boisko sportowe typu Orlik, wiata, inne</t>
  </si>
  <si>
    <t>Boisko, plac apelowy, śmietnik, ogrodzenie, ogrodzenie, droga, przyłącze C.O.</t>
  </si>
  <si>
    <t>Boisko, brama, ogrodzenie</t>
  </si>
  <si>
    <t xml:space="preserve">Garaże, ogrodzenie </t>
  </si>
  <si>
    <t>Drogi, place, ulice, ogrodzeni</t>
  </si>
  <si>
    <t>Ogrodzenie budynku administracyjnego - biurowego, plac i chodnik, przyłącze kanalizacji deszczowej</t>
  </si>
  <si>
    <t>Budynek szkoły oraz warsztatów szkolnych</t>
  </si>
  <si>
    <t>Budynek socjalno-administracyjny „A”
Budynek boksów z wybiegami dla psów „B1”, „B2”, „B3”. „B4”
Budynek boksów kwarantanny i hotelu dla psów „C1”, „C1”
Budynek boksów dla suk z oseskami „D”
Budynek boksów z wybiegami dla kotów „E”</t>
  </si>
  <si>
    <t>System alarmowy z powiadomieniem służb patrolowych, monitoring wewnętrzny i zewnętrzny, ochrona całodobowa</t>
  </si>
  <si>
    <t>Konstrukcja: dachu - żelbetowa, stropów - żelbetowa, ścian - żelbetowe. Pokrycie dachu - papa.</t>
  </si>
  <si>
    <t>WO = WKB</t>
  </si>
  <si>
    <t>szkoła - budynek nr 1
szkoła - budynek nr 2
szkoła - budynek nr 3 ( były internat)
garaż samochodowy, łącznik</t>
  </si>
  <si>
    <t>Budynek szkoły, internatu, szkoły, hala sportowa, garaż, budynek gospodarczy,  szkoła - blacharnia - spawalnia-garażowo-magazynowe</t>
  </si>
  <si>
    <t>Budynek szkoły wraz z salą gimnastyczną oraz budynkiem gospodarczym (stołówka)</t>
  </si>
  <si>
    <t>Budynek szkoły wraz z salą gimnastyczną</t>
  </si>
  <si>
    <t>Budynek szkoły, hala sportowa,
pawilon szkolny oraz sala gimnastyczna (aula szkolna)</t>
  </si>
  <si>
    <t>Mieszkalno - biurowy, garaże</t>
  </si>
  <si>
    <t>Ogrodzenie, plac zabaw, boisko sportowe, plac apelowy, plac do skoku, chodnik, droga komunikacyjna</t>
  </si>
  <si>
    <t>Miniboisko, boisko do koszykówki,
skocznia w dal, rzutnia do pchnięcia kulą, ogrodzenie szkoły, bieżnia lekkoatletyczna, droga wewnętrzna, chodniki, schody, podjazd, wjazd do szkoły, polbruk.</t>
  </si>
  <si>
    <t>Ogrodzenie, plac zabaw, boisko sportowe, wiata, garaż, oświetlenie terenu, zewnętrzna kanalizacja sanitarna, zewnętrzna kanalizacja deszczowa, drogi i chodniki-internat, zieleń humusowanie, rury drenarskie, studnie rewizyjne.</t>
  </si>
  <si>
    <t>Wiata śmietnikowa, ogrodzenie zewnętrzne, ogrodzenie wewnętrzne, oświetlenie zewnętrzne,drogi i chodniki wewnętrzne, zewnętrzna instalacja gazowa, blaszak gospodarczy,</t>
  </si>
  <si>
    <t>Budynek administracyjno-biurowy A, B, Pomieszczenie garażowe, Pomieszczenie magazynowo – garażowe, Pomieszczenie garażowe archiwum, Pomieszczenie B, Wiata przystankowa</t>
  </si>
  <si>
    <t>Dozór fizyczny wewnętrzny i 
zewnętrzny w godzinach pracy 
szkoły, całodobowy system 
alarmowy z powiadomieniem służb patrolowych.</t>
  </si>
  <si>
    <t>Karuzela z kierownicą, bajkowa kraina, lokomotywa, urządzenie ogrodowe, urządzenie na plac zabaw - Autka 2 szt., urządzenie ogrodowe, plac utwardzony, ogrodzenie</t>
  </si>
  <si>
    <t xml:space="preserve">rodzaj obiektu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</si>
</sst>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,##0.00&quot; zł&quot;"/>
  </numFmts>
  <fonts count="9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Garamond"/>
      <family val="1"/>
      <charset val="238"/>
    </font>
    <font>
      <sz val="12"/>
      <name val="Garamond"/>
      <family val="1"/>
      <charset val="238"/>
    </font>
    <font>
      <sz val="12"/>
      <color rgb="FFFF0000"/>
      <name val="Garamond"/>
      <family val="1"/>
      <charset val="238"/>
    </font>
    <font>
      <b/>
      <sz val="12"/>
      <color rgb="FFFF0000"/>
      <name val="Garamond"/>
      <family val="1"/>
      <charset val="238"/>
    </font>
    <font>
      <sz val="12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 applyNumberFormat="0" applyFont="0" applyFill="0" applyBorder="0" applyAlignment="0" applyProtection="0">
      <alignment vertical="top"/>
    </xf>
  </cellStyleXfs>
  <cellXfs count="101">
    <xf numFmtId="0" fontId="0" fillId="0" borderId="0" xfId="0"/>
    <xf numFmtId="0" fontId="4" fillId="2" borderId="9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1" xfId="2" applyNumberFormat="1" applyFont="1" applyFill="1" applyBorder="1" applyAlignment="1" applyProtection="1">
      <alignment horizontal="center" vertical="center" wrapText="1"/>
    </xf>
    <xf numFmtId="1" fontId="4" fillId="2" borderId="13" xfId="1" applyNumberFormat="1" applyFont="1" applyFill="1" applyBorder="1" applyAlignment="1">
      <alignment horizontal="center" vertical="center" wrapText="1"/>
    </xf>
    <xf numFmtId="4" fontId="4" fillId="2" borderId="8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4" fontId="4" fillId="2" borderId="16" xfId="1" applyNumberFormat="1" applyFont="1" applyFill="1" applyBorder="1" applyAlignment="1">
      <alignment horizontal="center" vertical="center" wrapText="1"/>
    </xf>
    <xf numFmtId="0" fontId="4" fillId="2" borderId="20" xfId="0" applyNumberFormat="1" applyFont="1" applyFill="1" applyBorder="1" applyAlignment="1" applyProtection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4" fontId="4" fillId="2" borderId="13" xfId="1" applyNumberFormat="1" applyFont="1" applyFill="1" applyBorder="1" applyAlignment="1">
      <alignment horizontal="center" vertical="center" wrapText="1"/>
    </xf>
    <xf numFmtId="4" fontId="4" fillId="2" borderId="9" xfId="1" applyNumberFormat="1" applyFont="1" applyFill="1" applyBorder="1" applyAlignment="1">
      <alignment horizontal="center" vertical="center" wrapText="1"/>
    </xf>
    <xf numFmtId="4" fontId="4" fillId="2" borderId="1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4" fontId="3" fillId="2" borderId="14" xfId="1" applyNumberFormat="1" applyFont="1" applyFill="1" applyBorder="1" applyAlignment="1">
      <alignment horizontal="center" vertical="center" wrapText="1"/>
    </xf>
    <xf numFmtId="1" fontId="3" fillId="2" borderId="19" xfId="1" applyNumberFormat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164" fontId="3" fillId="2" borderId="14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4" fontId="4" fillId="2" borderId="5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4" fontId="4" fillId="2" borderId="11" xfId="1" applyNumberFormat="1" applyFont="1" applyFill="1" applyBorder="1" applyAlignment="1">
      <alignment horizontal="center" vertical="center" wrapText="1"/>
    </xf>
    <xf numFmtId="1" fontId="4" fillId="2" borderId="18" xfId="1" applyNumberFormat="1" applyFont="1" applyFill="1" applyBorder="1" applyAlignment="1">
      <alignment horizontal="center" vertical="center" wrapText="1"/>
    </xf>
    <xf numFmtId="1" fontId="4" fillId="2" borderId="5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1" fontId="4" fillId="2" borderId="20" xfId="1" applyNumberFormat="1" applyFont="1" applyFill="1" applyBorder="1" applyAlignment="1">
      <alignment horizontal="center" vertical="center" wrapText="1"/>
    </xf>
    <xf numFmtId="4" fontId="4" fillId="2" borderId="1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9" xfId="2" applyNumberFormat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164" fontId="4" fillId="2" borderId="8" xfId="1" applyNumberFormat="1" applyFont="1" applyFill="1" applyBorder="1" applyAlignment="1">
      <alignment horizontal="center" vertical="center" wrapText="1"/>
    </xf>
    <xf numFmtId="4" fontId="4" fillId="2" borderId="17" xfId="1" applyNumberFormat="1" applyFont="1" applyFill="1" applyBorder="1" applyAlignment="1">
      <alignment horizontal="center" vertical="center" wrapText="1"/>
    </xf>
    <xf numFmtId="4" fontId="4" fillId="2" borderId="7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4" fillId="2" borderId="8" xfId="1" applyNumberFormat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4" fontId="5" fillId="2" borderId="0" xfId="1" applyNumberFormat="1" applyFont="1" applyFill="1" applyAlignment="1">
      <alignment horizontal="center" vertical="center" wrapText="1"/>
    </xf>
    <xf numFmtId="164" fontId="5" fillId="2" borderId="0" xfId="1" applyNumberFormat="1" applyFont="1" applyFill="1" applyAlignment="1">
      <alignment horizontal="center" vertical="center" wrapText="1"/>
    </xf>
    <xf numFmtId="4" fontId="3" fillId="2" borderId="23" xfId="1" applyNumberFormat="1" applyFont="1" applyFill="1" applyBorder="1" applyAlignment="1">
      <alignment horizontal="center" vertical="center" wrapText="1"/>
    </xf>
    <xf numFmtId="164" fontId="3" fillId="2" borderId="23" xfId="1" applyNumberFormat="1" applyFont="1" applyFill="1" applyBorder="1" applyAlignment="1">
      <alignment horizontal="center" vertical="center" wrapText="1"/>
    </xf>
    <xf numFmtId="4" fontId="3" fillId="2" borderId="24" xfId="1" applyNumberFormat="1" applyFont="1" applyFill="1" applyBorder="1" applyAlignment="1">
      <alignment horizontal="center" vertical="center" wrapText="1"/>
    </xf>
    <xf numFmtId="4" fontId="3" fillId="2" borderId="25" xfId="1" applyNumberFormat="1" applyFont="1" applyFill="1" applyBorder="1" applyAlignment="1">
      <alignment horizontal="center" vertical="center" wrapText="1"/>
    </xf>
    <xf numFmtId="4" fontId="3" fillId="2" borderId="26" xfId="1" applyNumberFormat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164" fontId="3" fillId="2" borderId="6" xfId="1" applyNumberFormat="1" applyFont="1" applyFill="1" applyBorder="1" applyAlignment="1">
      <alignment horizontal="center" vertical="center" wrapText="1"/>
    </xf>
    <xf numFmtId="4" fontId="3" fillId="2" borderId="5" xfId="1" applyNumberFormat="1" applyFont="1" applyFill="1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 wrapText="1"/>
    </xf>
    <xf numFmtId="4" fontId="3" fillId="2" borderId="11" xfId="1" applyNumberFormat="1" applyFont="1" applyFill="1" applyBorder="1" applyAlignment="1">
      <alignment horizontal="center" vertical="center" wrapText="1"/>
    </xf>
    <xf numFmtId="4" fontId="3" fillId="2" borderId="15" xfId="1" applyNumberFormat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" fontId="4" fillId="2" borderId="6" xfId="1" applyNumberFormat="1" applyFont="1" applyFill="1" applyBorder="1" applyAlignment="1">
      <alignment horizontal="center" vertical="center" wrapText="1"/>
    </xf>
    <xf numFmtId="4" fontId="4" fillId="2" borderId="1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 shrinkToFit="1"/>
    </xf>
    <xf numFmtId="0" fontId="4" fillId="2" borderId="9" xfId="1" applyNumberFormat="1" applyFont="1" applyFill="1" applyBorder="1" applyAlignment="1">
      <alignment horizontal="center" vertical="center" wrapText="1" shrinkToFit="1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1" fontId="4" fillId="2" borderId="13" xfId="1" applyNumberFormat="1" applyFont="1" applyFill="1" applyBorder="1" applyAlignment="1">
      <alignment horizontal="center" vertical="center" wrapText="1"/>
    </xf>
    <xf numFmtId="4" fontId="3" fillId="2" borderId="29" xfId="1" applyNumberFormat="1" applyFont="1" applyFill="1" applyBorder="1" applyAlignment="1">
      <alignment horizontal="center" vertical="center" wrapText="1"/>
    </xf>
    <xf numFmtId="4" fontId="3" fillId="2" borderId="18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4" fontId="4" fillId="2" borderId="9" xfId="1" applyNumberFormat="1" applyFont="1" applyFill="1" applyBorder="1" applyAlignment="1">
      <alignment horizontal="center" vertical="center" wrapText="1"/>
    </xf>
    <xf numFmtId="0" fontId="4" fillId="2" borderId="9" xfId="2" applyNumberFormat="1" applyFont="1" applyFill="1" applyBorder="1" applyAlignment="1" applyProtection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abriela" id="{B4ED6372-E234-4E58-807C-63486CF2EC20}" userId="Gabriela" providerId="None"/>
</personList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3" dT="2024-11-14T09:25:58.17" personId="{B4ED6372-E234-4E58-807C-63486CF2EC20}" id="{E9332B81-728D-4CCE-97E8-3EE2AD927C91}">
    <text xml:space="preserve">Dane na podstawie dokumentu GR II 2024
Tu zgadza się łączna wartość 122 976 268,90
</text>
  </threadedComment>
  <threadedComment ref="L13" dT="2024-11-14T10:15:22.55" personId="{B4ED6372-E234-4E58-807C-63486CF2EC20}" id="{6D3BFB3C-C9CF-458F-B055-2F6D61734BDE}">
    <text>Zgodnie z plikiem od UM Ankieta ubezpieczeniowa 2024_2025 ZDiT</text>
  </threadedComment>
  <threadedComment ref="D41" dT="2024-11-14T14:18:15.63" personId="{B4ED6372-E234-4E58-807C-63486CF2EC20}" id="{8CB36978-1C22-4377-8F47-B539DE4455AC}">
    <text>Nie określony w dokumentach źródłowy</text>
  </threadedComment>
  <threadedComment ref="L48" dT="2024-11-14T10:48:39.85" personId="{B4ED6372-E234-4E58-807C-63486CF2EC20}" id="{5E633EC9-8AAF-4A0B-A3D4-C3EEDCBA69C6}">
    <text xml:space="preserve">W pierwotnym rejestrze plac zabaw i ogrodzenie sklasyfikowane jako budynki - kwota łączną w tym rejestrze jest poprawna </text>
  </threadedComment>
  <threadedComment ref="L58" dT="2024-11-14T14:39:27.13" personId="{B4ED6372-E234-4E58-807C-63486CF2EC20}" id="{22B7C3FF-6E78-4869-9C14-30148E6FA691}">
    <text>brak jednoznacznych danych
Budowle bez określonej wartości wskazane w zestawieniu budynków
Kwota wskazana na podstawie formularza Pomerania</text>
  </threadedComment>
  <threadedComment ref="L65" dT="2024-11-14T14:47:11.37" personId="{B4ED6372-E234-4E58-807C-63486CF2EC20}" id="{B15E2E0F-349F-4610-B5E0-74A188A2FCE2}">
    <text>Budowle wskazane źródłowo w rejestrze budynków</text>
  </threadedComment>
  <threadedComment ref="L68" dT="2024-11-14T14:53:14.30" personId="{B4ED6372-E234-4E58-807C-63486CF2EC20}" id="{54E61170-6FB4-4377-9BFA-D43ACE322A16}">
    <text>Budowle wskazane w rejestrze budynków</text>
  </threadedComment>
  <threadedComment ref="M70" dT="2024-11-14T12:40:23.50" personId="{B4ED6372-E234-4E58-807C-63486CF2EC20}" id="{7C72E08D-1B70-476D-BEF3-7CDEAACEFF21}">
    <text>Wartość wprowadzona na podstawie pozycji wartość księgowa brutto/ wartość odtworzeniowa</text>
  </threadedComment>
  <threadedComment ref="M73" dT="2024-11-14T12:49:27.34" personId="{B4ED6372-E234-4E58-807C-63486CF2EC20}" id="{76EDF1F7-A2FB-4153-8A15-30B8B731F2DF}">
    <text>Wartość wprowadzona na podstawie pozycji wartość księgowa brutto/ wartość odtworzeniowa</text>
  </threadedComment>
  <threadedComment ref="L75" dT="2024-11-14T12:54:18.53" personId="{B4ED6372-E234-4E58-807C-63486CF2EC20}" id="{19E90FD8-9259-41A1-8D5D-93A805D600A8}">
    <text xml:space="preserve">W pierwotnym rejestrze plac zabaw i ogrodzenie sklasyfikowane jako budynki - kwota łączną w tym rejestrze jest poprawna </text>
  </threadedComment>
  <threadedComment ref="M81" dT="2024-11-14T13:20:03.44" personId="{B4ED6372-E234-4E58-807C-63486CF2EC20}" id="{44019EAB-1266-4219-B50F-27EDA9D447B1}">
    <text>Wartość wprowadzona na podstawie pozycji wartość księgowa brutto/ wartość odtworzeniowa</text>
  </threadedComment>
  <threadedComment ref="M98" dT="2024-11-14T14:03:44.68" personId="{B4ED6372-E234-4E58-807C-63486CF2EC20}" id="{018EB98C-E0B9-423A-A9AB-D4C255911519}">
    <text>Wartość wprowadzona na podstawie pozycji wartość księgowa brutto/ wartość odtworzeniowa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4"/>
  <sheetViews>
    <sheetView tabSelected="1" view="pageBreakPreview" topLeftCell="A19" zoomScale="59" zoomScaleNormal="40" zoomScaleSheetLayoutView="59" workbookViewId="0">
      <selection activeCell="N24" sqref="N24"/>
    </sheetView>
  </sheetViews>
  <sheetFormatPr defaultColWidth="11.44140625" defaultRowHeight="15.6" x14ac:dyDescent="0.25"/>
  <cols>
    <col min="1" max="1" width="8.109375" style="41" customWidth="1"/>
    <col min="2" max="2" width="28.33203125" style="41" customWidth="1"/>
    <col min="3" max="3" width="25.21875" style="41" customWidth="1"/>
    <col min="4" max="4" width="30.6640625" style="41" customWidth="1"/>
    <col min="5" max="5" width="14.6640625" style="41" customWidth="1"/>
    <col min="6" max="6" width="18.88671875" style="56" customWidth="1"/>
    <col min="7" max="7" width="15.77734375" style="57" customWidth="1"/>
    <col min="8" max="8" width="18.109375" style="56" customWidth="1"/>
    <col min="9" max="9" width="25.77734375" style="41" customWidth="1"/>
    <col min="10" max="10" width="15.109375" style="56" customWidth="1"/>
    <col min="11" max="11" width="14.44140625" style="56" customWidth="1"/>
    <col min="12" max="12" width="27.88671875" style="56" customWidth="1"/>
    <col min="13" max="13" width="19.77734375" style="56" customWidth="1"/>
    <col min="14" max="14" width="15.77734375" style="41" customWidth="1"/>
    <col min="15" max="15" width="11.44140625" style="41"/>
    <col min="16" max="16" width="23.109375" style="41" customWidth="1"/>
    <col min="17" max="17" width="22.77734375" style="41" customWidth="1"/>
    <col min="18" max="18" width="29.21875" style="41" customWidth="1"/>
    <col min="19" max="19" width="32.88671875" style="41" customWidth="1"/>
    <col min="20" max="16384" width="11.44140625" style="41"/>
  </cols>
  <sheetData>
    <row r="1" spans="1:19" s="7" customFormat="1" ht="27.6" customHeight="1" x14ac:dyDescent="0.25">
      <c r="A1" s="92" t="s">
        <v>1</v>
      </c>
      <c r="B1" s="64" t="s">
        <v>2</v>
      </c>
      <c r="C1" s="64" t="s">
        <v>3</v>
      </c>
      <c r="D1" s="70" t="s">
        <v>4</v>
      </c>
      <c r="E1" s="81"/>
      <c r="F1" s="81"/>
      <c r="G1" s="81"/>
      <c r="H1" s="81"/>
      <c r="I1" s="82"/>
      <c r="J1" s="68" t="s">
        <v>104</v>
      </c>
      <c r="K1" s="70" t="s">
        <v>103</v>
      </c>
      <c r="L1" s="66" t="s">
        <v>5</v>
      </c>
      <c r="M1" s="67"/>
      <c r="N1" s="63" t="s">
        <v>177</v>
      </c>
      <c r="O1" s="64"/>
      <c r="P1" s="64"/>
      <c r="Q1" s="64"/>
      <c r="R1" s="64"/>
      <c r="S1" s="65"/>
    </row>
    <row r="2" spans="1:19" s="7" customFormat="1" ht="81.599999999999994" customHeight="1" thickBot="1" x14ac:dyDescent="0.3">
      <c r="A2" s="93"/>
      <c r="B2" s="94"/>
      <c r="C2" s="94"/>
      <c r="D2" s="18" t="s">
        <v>468</v>
      </c>
      <c r="E2" s="19" t="s">
        <v>6</v>
      </c>
      <c r="F2" s="19" t="s">
        <v>174</v>
      </c>
      <c r="G2" s="20" t="s">
        <v>173</v>
      </c>
      <c r="H2" s="19" t="s">
        <v>175</v>
      </c>
      <c r="I2" s="20" t="s">
        <v>90</v>
      </c>
      <c r="J2" s="69"/>
      <c r="K2" s="71"/>
      <c r="L2" s="21" t="s">
        <v>184</v>
      </c>
      <c r="M2" s="22" t="s">
        <v>176</v>
      </c>
      <c r="N2" s="23" t="s">
        <v>183</v>
      </c>
      <c r="O2" s="24" t="s">
        <v>178</v>
      </c>
      <c r="P2" s="20" t="s">
        <v>179</v>
      </c>
      <c r="Q2" s="20" t="s">
        <v>180</v>
      </c>
      <c r="R2" s="20" t="s">
        <v>181</v>
      </c>
      <c r="S2" s="25" t="s">
        <v>182</v>
      </c>
    </row>
    <row r="3" spans="1:19" s="7" customFormat="1" ht="93" customHeight="1" x14ac:dyDescent="0.25">
      <c r="A3" s="95">
        <v>1</v>
      </c>
      <c r="B3" s="96" t="s">
        <v>166</v>
      </c>
      <c r="C3" s="26" t="s">
        <v>109</v>
      </c>
      <c r="D3" s="26" t="s">
        <v>397</v>
      </c>
      <c r="E3" s="27">
        <v>4692.3</v>
      </c>
      <c r="F3" s="27">
        <f>E3*6169</f>
        <v>28946798.700000003</v>
      </c>
      <c r="G3" s="28" t="s">
        <v>168</v>
      </c>
      <c r="H3" s="27" t="s">
        <v>168</v>
      </c>
      <c r="I3" s="28" t="s">
        <v>91</v>
      </c>
      <c r="J3" s="27" t="s">
        <v>168</v>
      </c>
      <c r="K3" s="29" t="s">
        <v>168</v>
      </c>
      <c r="L3" s="76" t="s">
        <v>362</v>
      </c>
      <c r="M3" s="74">
        <v>122976268.90000001</v>
      </c>
      <c r="N3" s="30">
        <v>1962</v>
      </c>
      <c r="O3" s="31" t="s">
        <v>168</v>
      </c>
      <c r="P3" s="26" t="s">
        <v>186</v>
      </c>
      <c r="Q3" s="26" t="s">
        <v>187</v>
      </c>
      <c r="R3" s="32" t="s">
        <v>188</v>
      </c>
      <c r="S3" s="33" t="s">
        <v>189</v>
      </c>
    </row>
    <row r="4" spans="1:19" s="7" customFormat="1" ht="72" customHeight="1" x14ac:dyDescent="0.25">
      <c r="A4" s="84"/>
      <c r="B4" s="73"/>
      <c r="C4" s="6" t="s">
        <v>110</v>
      </c>
      <c r="D4" s="6" t="s">
        <v>397</v>
      </c>
      <c r="E4" s="4">
        <v>859</v>
      </c>
      <c r="F4" s="4">
        <f>E4*6169</f>
        <v>5299171</v>
      </c>
      <c r="G4" s="5" t="s">
        <v>168</v>
      </c>
      <c r="H4" s="4" t="s">
        <v>168</v>
      </c>
      <c r="I4" s="5" t="s">
        <v>91</v>
      </c>
      <c r="J4" s="4" t="s">
        <v>168</v>
      </c>
      <c r="K4" s="12" t="s">
        <v>168</v>
      </c>
      <c r="L4" s="77"/>
      <c r="M4" s="75"/>
      <c r="N4" s="34">
        <v>2007</v>
      </c>
      <c r="O4" s="11" t="s">
        <v>168</v>
      </c>
      <c r="P4" s="6" t="s">
        <v>190</v>
      </c>
      <c r="Q4" s="6" t="s">
        <v>191</v>
      </c>
      <c r="R4" s="2" t="s">
        <v>192</v>
      </c>
      <c r="S4" s="35" t="s">
        <v>193</v>
      </c>
    </row>
    <row r="5" spans="1:19" s="7" customFormat="1" ht="62.4" x14ac:dyDescent="0.25">
      <c r="A5" s="84"/>
      <c r="B5" s="73"/>
      <c r="C5" s="6" t="s">
        <v>156</v>
      </c>
      <c r="D5" s="6" t="s">
        <v>397</v>
      </c>
      <c r="E5" s="4">
        <v>540</v>
      </c>
      <c r="F5" s="4">
        <f>E5*6169</f>
        <v>3331260</v>
      </c>
      <c r="G5" s="5" t="s">
        <v>168</v>
      </c>
      <c r="H5" s="4" t="s">
        <v>168</v>
      </c>
      <c r="I5" s="5" t="s">
        <v>91</v>
      </c>
      <c r="J5" s="4" t="s">
        <v>168</v>
      </c>
      <c r="K5" s="12" t="s">
        <v>168</v>
      </c>
      <c r="L5" s="77"/>
      <c r="M5" s="75"/>
      <c r="N5" s="34">
        <v>1960</v>
      </c>
      <c r="O5" s="11" t="s">
        <v>168</v>
      </c>
      <c r="P5" s="6" t="s">
        <v>186</v>
      </c>
      <c r="Q5" s="6" t="s">
        <v>191</v>
      </c>
      <c r="R5" s="2" t="s">
        <v>192</v>
      </c>
      <c r="S5" s="35" t="s">
        <v>194</v>
      </c>
    </row>
    <row r="6" spans="1:19" s="7" customFormat="1" ht="70.2" customHeight="1" x14ac:dyDescent="0.25">
      <c r="A6" s="84"/>
      <c r="B6" s="73"/>
      <c r="C6" s="6" t="s">
        <v>157</v>
      </c>
      <c r="D6" s="6" t="s">
        <v>397</v>
      </c>
      <c r="E6" s="4">
        <v>2307</v>
      </c>
      <c r="F6" s="4">
        <f>E6*6169</f>
        <v>14231883</v>
      </c>
      <c r="G6" s="5" t="s">
        <v>168</v>
      </c>
      <c r="H6" s="4" t="s">
        <v>168</v>
      </c>
      <c r="I6" s="5" t="s">
        <v>91</v>
      </c>
      <c r="J6" s="4" t="s">
        <v>168</v>
      </c>
      <c r="K6" s="12" t="s">
        <v>168</v>
      </c>
      <c r="L6" s="77"/>
      <c r="M6" s="75"/>
      <c r="N6" s="34">
        <v>1900</v>
      </c>
      <c r="O6" s="11" t="s">
        <v>168</v>
      </c>
      <c r="P6" s="6" t="s">
        <v>190</v>
      </c>
      <c r="Q6" s="6" t="s">
        <v>191</v>
      </c>
      <c r="R6" s="2" t="s">
        <v>188</v>
      </c>
      <c r="S6" s="35" t="s">
        <v>193</v>
      </c>
    </row>
    <row r="7" spans="1:19" s="7" customFormat="1" ht="70.2" customHeight="1" x14ac:dyDescent="0.25">
      <c r="A7" s="84"/>
      <c r="B7" s="73"/>
      <c r="C7" s="6" t="s">
        <v>158</v>
      </c>
      <c r="D7" s="6" t="s">
        <v>397</v>
      </c>
      <c r="E7" s="4">
        <v>497</v>
      </c>
      <c r="F7" s="4">
        <f>E7*6169</f>
        <v>3065993</v>
      </c>
      <c r="G7" s="5" t="s">
        <v>168</v>
      </c>
      <c r="H7" s="4" t="s">
        <v>168</v>
      </c>
      <c r="I7" s="5" t="s">
        <v>91</v>
      </c>
      <c r="J7" s="4" t="s">
        <v>168</v>
      </c>
      <c r="K7" s="12" t="s">
        <v>168</v>
      </c>
      <c r="L7" s="77"/>
      <c r="M7" s="75"/>
      <c r="N7" s="34">
        <v>2015</v>
      </c>
      <c r="O7" s="11" t="s">
        <v>168</v>
      </c>
      <c r="P7" s="6" t="s">
        <v>186</v>
      </c>
      <c r="Q7" s="6" t="s">
        <v>191</v>
      </c>
      <c r="R7" s="2" t="s">
        <v>188</v>
      </c>
      <c r="S7" s="35" t="s">
        <v>194</v>
      </c>
    </row>
    <row r="8" spans="1:19" s="7" customFormat="1" ht="70.2" customHeight="1" x14ac:dyDescent="0.25">
      <c r="A8" s="84"/>
      <c r="B8" s="73"/>
      <c r="C8" s="6" t="s">
        <v>159</v>
      </c>
      <c r="D8" s="6" t="s">
        <v>397</v>
      </c>
      <c r="E8" s="4" t="s">
        <v>168</v>
      </c>
      <c r="F8" s="4">
        <v>30639932.84</v>
      </c>
      <c r="G8" s="5" t="s">
        <v>168</v>
      </c>
      <c r="H8" s="4" t="s">
        <v>168</v>
      </c>
      <c r="I8" s="5" t="s">
        <v>169</v>
      </c>
      <c r="J8" s="4" t="s">
        <v>168</v>
      </c>
      <c r="K8" s="12" t="s">
        <v>168</v>
      </c>
      <c r="L8" s="77"/>
      <c r="M8" s="75"/>
      <c r="N8" s="34">
        <v>2009</v>
      </c>
      <c r="O8" s="11" t="s">
        <v>168</v>
      </c>
      <c r="P8" s="6" t="s">
        <v>186</v>
      </c>
      <c r="Q8" s="6" t="s">
        <v>187</v>
      </c>
      <c r="R8" s="2" t="s">
        <v>188</v>
      </c>
      <c r="S8" s="35" t="s">
        <v>195</v>
      </c>
    </row>
    <row r="9" spans="1:19" s="7" customFormat="1" ht="57" customHeight="1" x14ac:dyDescent="0.25">
      <c r="A9" s="84"/>
      <c r="B9" s="73"/>
      <c r="C9" s="6" t="s">
        <v>112</v>
      </c>
      <c r="D9" s="6" t="s">
        <v>397</v>
      </c>
      <c r="E9" s="4">
        <v>2700.67</v>
      </c>
      <c r="F9" s="4">
        <f>E9*6169</f>
        <v>16660433.23</v>
      </c>
      <c r="G9" s="5" t="s">
        <v>168</v>
      </c>
      <c r="H9" s="4" t="s">
        <v>168</v>
      </c>
      <c r="I9" s="5" t="s">
        <v>91</v>
      </c>
      <c r="J9" s="4" t="s">
        <v>168</v>
      </c>
      <c r="K9" s="12" t="s">
        <v>168</v>
      </c>
      <c r="L9" s="77"/>
      <c r="M9" s="75"/>
      <c r="N9" s="34">
        <v>1920</v>
      </c>
      <c r="O9" s="11" t="s">
        <v>168</v>
      </c>
      <c r="P9" s="6" t="s">
        <v>190</v>
      </c>
      <c r="Q9" s="6" t="s">
        <v>191</v>
      </c>
      <c r="R9" s="2" t="s">
        <v>192</v>
      </c>
      <c r="S9" s="35" t="s">
        <v>168</v>
      </c>
    </row>
    <row r="10" spans="1:19" s="7" customFormat="1" ht="41.4" customHeight="1" x14ac:dyDescent="0.25">
      <c r="A10" s="84"/>
      <c r="B10" s="73"/>
      <c r="C10" s="6" t="s">
        <v>108</v>
      </c>
      <c r="D10" s="6" t="s">
        <v>398</v>
      </c>
      <c r="E10" s="4" t="s">
        <v>168</v>
      </c>
      <c r="F10" s="4">
        <v>95433.82</v>
      </c>
      <c r="G10" s="5" t="s">
        <v>168</v>
      </c>
      <c r="H10" s="4" t="s">
        <v>168</v>
      </c>
      <c r="I10" s="5" t="s">
        <v>169</v>
      </c>
      <c r="J10" s="4" t="s">
        <v>168</v>
      </c>
      <c r="K10" s="12" t="s">
        <v>168</v>
      </c>
      <c r="L10" s="77"/>
      <c r="M10" s="75"/>
      <c r="N10" s="34">
        <v>1960</v>
      </c>
      <c r="O10" s="11" t="s">
        <v>168</v>
      </c>
      <c r="P10" s="6" t="s">
        <v>186</v>
      </c>
      <c r="Q10" s="6" t="s">
        <v>191</v>
      </c>
      <c r="R10" s="36" t="s">
        <v>196</v>
      </c>
      <c r="S10" s="35" t="s">
        <v>168</v>
      </c>
    </row>
    <row r="11" spans="1:19" s="7" customFormat="1" ht="46.8" x14ac:dyDescent="0.25">
      <c r="A11" s="84"/>
      <c r="B11" s="73"/>
      <c r="C11" s="6" t="s">
        <v>111</v>
      </c>
      <c r="D11" s="6" t="s">
        <v>399</v>
      </c>
      <c r="E11" s="4">
        <v>68.98</v>
      </c>
      <c r="F11" s="4">
        <f>E11*6169</f>
        <v>425537.62000000005</v>
      </c>
      <c r="G11" s="5" t="s">
        <v>168</v>
      </c>
      <c r="H11" s="4" t="s">
        <v>168</v>
      </c>
      <c r="I11" s="5" t="s">
        <v>91</v>
      </c>
      <c r="J11" s="4" t="s">
        <v>168</v>
      </c>
      <c r="K11" s="12" t="s">
        <v>168</v>
      </c>
      <c r="L11" s="77"/>
      <c r="M11" s="75"/>
      <c r="N11" s="34">
        <v>1957</v>
      </c>
      <c r="O11" s="11" t="s">
        <v>168</v>
      </c>
      <c r="P11" s="6" t="s">
        <v>190</v>
      </c>
      <c r="Q11" s="6" t="s">
        <v>191</v>
      </c>
      <c r="R11" s="36" t="s">
        <v>196</v>
      </c>
      <c r="S11" s="35" t="s">
        <v>168</v>
      </c>
    </row>
    <row r="12" spans="1:19" s="7" customFormat="1" ht="46.8" customHeight="1" x14ac:dyDescent="0.25">
      <c r="A12" s="1">
        <v>2</v>
      </c>
      <c r="B12" s="2" t="s">
        <v>11</v>
      </c>
      <c r="C12" s="3" t="s">
        <v>167</v>
      </c>
      <c r="D12" s="3" t="s">
        <v>167</v>
      </c>
      <c r="E12" s="4">
        <v>189132.82</v>
      </c>
      <c r="F12" s="4">
        <f>E12*6169</f>
        <v>1166760366.5800002</v>
      </c>
      <c r="G12" s="4">
        <v>184675.36</v>
      </c>
      <c r="H12" s="4">
        <f>G12*6169</f>
        <v>1139262295.8399999</v>
      </c>
      <c r="I12" s="5" t="s">
        <v>91</v>
      </c>
      <c r="J12" s="4" t="s">
        <v>168</v>
      </c>
      <c r="K12" s="12" t="s">
        <v>168</v>
      </c>
      <c r="L12" s="14" t="s">
        <v>167</v>
      </c>
      <c r="M12" s="15">
        <v>7540671.1900000004</v>
      </c>
      <c r="N12" s="78" t="s">
        <v>167</v>
      </c>
      <c r="O12" s="79"/>
      <c r="P12" s="79"/>
      <c r="Q12" s="79"/>
      <c r="R12" s="79"/>
      <c r="S12" s="80"/>
    </row>
    <row r="13" spans="1:19" s="7" customFormat="1" ht="120.6" customHeight="1" x14ac:dyDescent="0.25">
      <c r="A13" s="37">
        <v>3</v>
      </c>
      <c r="B13" s="2" t="s">
        <v>12</v>
      </c>
      <c r="C13" s="6" t="s">
        <v>161</v>
      </c>
      <c r="D13" s="6" t="s">
        <v>465</v>
      </c>
      <c r="E13" s="4">
        <v>1020.91</v>
      </c>
      <c r="F13" s="4">
        <v>7409415.9299999997</v>
      </c>
      <c r="G13" s="38" t="s">
        <v>168</v>
      </c>
      <c r="H13" s="4" t="s">
        <v>168</v>
      </c>
      <c r="I13" s="5" t="s">
        <v>172</v>
      </c>
      <c r="J13" s="4" t="s">
        <v>168</v>
      </c>
      <c r="K13" s="12" t="s">
        <v>168</v>
      </c>
      <c r="L13" s="16" t="s">
        <v>362</v>
      </c>
      <c r="M13" s="15">
        <v>901699918.97000003</v>
      </c>
      <c r="N13" s="34" t="s">
        <v>168</v>
      </c>
      <c r="O13" s="11" t="s">
        <v>168</v>
      </c>
      <c r="P13" s="39" t="s">
        <v>186</v>
      </c>
      <c r="Q13" s="39" t="s">
        <v>197</v>
      </c>
      <c r="R13" s="39" t="s">
        <v>198</v>
      </c>
      <c r="S13" s="40" t="s">
        <v>199</v>
      </c>
    </row>
    <row r="14" spans="1:19" s="7" customFormat="1" ht="44.4" customHeight="1" x14ac:dyDescent="0.25">
      <c r="A14" s="1">
        <v>4</v>
      </c>
      <c r="B14" s="2" t="s">
        <v>13</v>
      </c>
      <c r="C14" s="6" t="s">
        <v>149</v>
      </c>
      <c r="D14" s="6" t="s">
        <v>397</v>
      </c>
      <c r="E14" s="4" t="s">
        <v>168</v>
      </c>
      <c r="F14" s="4" t="s">
        <v>168</v>
      </c>
      <c r="G14" s="5" t="s">
        <v>168</v>
      </c>
      <c r="H14" s="4" t="s">
        <v>168</v>
      </c>
      <c r="I14" s="5" t="s">
        <v>168</v>
      </c>
      <c r="J14" s="4" t="s">
        <v>168</v>
      </c>
      <c r="K14" s="12" t="s">
        <v>168</v>
      </c>
      <c r="L14" s="16" t="s">
        <v>168</v>
      </c>
      <c r="M14" s="15" t="s">
        <v>168</v>
      </c>
      <c r="N14" s="34" t="s">
        <v>168</v>
      </c>
      <c r="O14" s="11" t="s">
        <v>168</v>
      </c>
      <c r="P14" s="39" t="s">
        <v>168</v>
      </c>
      <c r="Q14" s="39" t="s">
        <v>168</v>
      </c>
      <c r="R14" s="39" t="s">
        <v>168</v>
      </c>
      <c r="S14" s="40" t="s">
        <v>168</v>
      </c>
    </row>
    <row r="15" spans="1:19" ht="75" customHeight="1" x14ac:dyDescent="0.25">
      <c r="A15" s="72">
        <v>5</v>
      </c>
      <c r="B15" s="73" t="s">
        <v>14</v>
      </c>
      <c r="C15" s="6" t="s">
        <v>116</v>
      </c>
      <c r="D15" s="6" t="s">
        <v>400</v>
      </c>
      <c r="E15" s="4">
        <v>4677</v>
      </c>
      <c r="F15" s="4">
        <f t="shared" ref="F15:F26" si="0">E15*6169</f>
        <v>28852413</v>
      </c>
      <c r="G15" s="5" t="s">
        <v>168</v>
      </c>
      <c r="H15" s="4" t="s">
        <v>168</v>
      </c>
      <c r="I15" s="5" t="s">
        <v>91</v>
      </c>
      <c r="J15" s="4" t="s">
        <v>168</v>
      </c>
      <c r="K15" s="12" t="s">
        <v>168</v>
      </c>
      <c r="L15" s="16" t="s">
        <v>168</v>
      </c>
      <c r="M15" s="15">
        <v>0</v>
      </c>
      <c r="N15" s="34">
        <v>1871</v>
      </c>
      <c r="O15" s="11" t="s">
        <v>168</v>
      </c>
      <c r="P15" s="5" t="s">
        <v>200</v>
      </c>
      <c r="Q15" s="5" t="s">
        <v>201</v>
      </c>
      <c r="R15" s="5" t="s">
        <v>188</v>
      </c>
      <c r="S15" s="40" t="s">
        <v>195</v>
      </c>
    </row>
    <row r="16" spans="1:19" ht="75" customHeight="1" x14ac:dyDescent="0.25">
      <c r="A16" s="72"/>
      <c r="B16" s="73"/>
      <c r="C16" s="6" t="s">
        <v>117</v>
      </c>
      <c r="D16" s="6" t="s">
        <v>401</v>
      </c>
      <c r="E16" s="4">
        <v>8256.6</v>
      </c>
      <c r="F16" s="4">
        <f t="shared" si="0"/>
        <v>50934965.400000006</v>
      </c>
      <c r="G16" s="5" t="s">
        <v>168</v>
      </c>
      <c r="H16" s="4" t="s">
        <v>168</v>
      </c>
      <c r="I16" s="5" t="s">
        <v>91</v>
      </c>
      <c r="J16" s="4" t="s">
        <v>168</v>
      </c>
      <c r="K16" s="12" t="s">
        <v>168</v>
      </c>
      <c r="L16" s="16" t="s">
        <v>168</v>
      </c>
      <c r="M16" s="15">
        <v>0</v>
      </c>
      <c r="N16" s="34">
        <v>2021</v>
      </c>
      <c r="O16" s="11" t="s">
        <v>168</v>
      </c>
      <c r="P16" s="5" t="s">
        <v>202</v>
      </c>
      <c r="Q16" s="5" t="s">
        <v>203</v>
      </c>
      <c r="R16" s="5" t="s">
        <v>188</v>
      </c>
      <c r="S16" s="40" t="s">
        <v>195</v>
      </c>
    </row>
    <row r="17" spans="1:19" ht="79.8" customHeight="1" x14ac:dyDescent="0.25">
      <c r="A17" s="14">
        <v>6</v>
      </c>
      <c r="B17" s="6" t="s">
        <v>15</v>
      </c>
      <c r="C17" s="6" t="s">
        <v>16</v>
      </c>
      <c r="D17" s="6" t="s">
        <v>402</v>
      </c>
      <c r="E17" s="4">
        <v>2700</v>
      </c>
      <c r="F17" s="4">
        <f t="shared" si="0"/>
        <v>16656300</v>
      </c>
      <c r="G17" s="5" t="s">
        <v>168</v>
      </c>
      <c r="H17" s="4" t="s">
        <v>168</v>
      </c>
      <c r="I17" s="5" t="s">
        <v>91</v>
      </c>
      <c r="J17" s="4" t="s">
        <v>168</v>
      </c>
      <c r="K17" s="12" t="s">
        <v>168</v>
      </c>
      <c r="L17" s="16" t="s">
        <v>168</v>
      </c>
      <c r="M17" s="15">
        <v>0</v>
      </c>
      <c r="N17" s="34" t="s">
        <v>204</v>
      </c>
      <c r="O17" s="11" t="s">
        <v>168</v>
      </c>
      <c r="P17" s="39" t="s">
        <v>205</v>
      </c>
      <c r="Q17" s="39" t="s">
        <v>206</v>
      </c>
      <c r="R17" s="39" t="s">
        <v>188</v>
      </c>
      <c r="S17" s="40" t="s">
        <v>207</v>
      </c>
    </row>
    <row r="18" spans="1:19" s="7" customFormat="1" ht="46.2" customHeight="1" x14ac:dyDescent="0.25">
      <c r="A18" s="84">
        <v>7</v>
      </c>
      <c r="B18" s="73" t="s">
        <v>17</v>
      </c>
      <c r="C18" s="6" t="s">
        <v>118</v>
      </c>
      <c r="D18" s="6" t="s">
        <v>371</v>
      </c>
      <c r="E18" s="4">
        <v>1148</v>
      </c>
      <c r="F18" s="4">
        <f t="shared" si="0"/>
        <v>7082012</v>
      </c>
      <c r="G18" s="5" t="s">
        <v>168</v>
      </c>
      <c r="H18" s="4" t="s">
        <v>168</v>
      </c>
      <c r="I18" s="5" t="s">
        <v>91</v>
      </c>
      <c r="J18" s="4" t="s">
        <v>168</v>
      </c>
      <c r="K18" s="12" t="s">
        <v>168</v>
      </c>
      <c r="L18" s="85" t="s">
        <v>417</v>
      </c>
      <c r="M18" s="75">
        <v>912864.88</v>
      </c>
      <c r="N18" s="34">
        <v>1890</v>
      </c>
      <c r="O18" s="11" t="s">
        <v>168</v>
      </c>
      <c r="P18" s="4" t="s">
        <v>208</v>
      </c>
      <c r="Q18" s="4" t="s">
        <v>209</v>
      </c>
      <c r="R18" s="39" t="s">
        <v>188</v>
      </c>
      <c r="S18" s="15" t="s">
        <v>210</v>
      </c>
    </row>
    <row r="19" spans="1:19" s="7" customFormat="1" ht="46.2" customHeight="1" x14ac:dyDescent="0.25">
      <c r="A19" s="84"/>
      <c r="B19" s="73"/>
      <c r="C19" s="6" t="s">
        <v>118</v>
      </c>
      <c r="D19" s="6" t="s">
        <v>372</v>
      </c>
      <c r="E19" s="4">
        <v>1614</v>
      </c>
      <c r="F19" s="4">
        <f t="shared" si="0"/>
        <v>9956766</v>
      </c>
      <c r="G19" s="5" t="s">
        <v>168</v>
      </c>
      <c r="H19" s="4" t="s">
        <v>168</v>
      </c>
      <c r="I19" s="5" t="s">
        <v>91</v>
      </c>
      <c r="J19" s="4" t="s">
        <v>168</v>
      </c>
      <c r="K19" s="12" t="s">
        <v>168</v>
      </c>
      <c r="L19" s="85"/>
      <c r="M19" s="75"/>
      <c r="N19" s="34">
        <v>1984</v>
      </c>
      <c r="O19" s="11" t="s">
        <v>168</v>
      </c>
      <c r="P19" s="4" t="s">
        <v>208</v>
      </c>
      <c r="Q19" s="4" t="s">
        <v>209</v>
      </c>
      <c r="R19" s="39" t="s">
        <v>188</v>
      </c>
      <c r="S19" s="15" t="s">
        <v>210</v>
      </c>
    </row>
    <row r="20" spans="1:19" s="7" customFormat="1" ht="46.2" customHeight="1" x14ac:dyDescent="0.25">
      <c r="A20" s="84"/>
      <c r="B20" s="73"/>
      <c r="C20" s="6" t="s">
        <v>118</v>
      </c>
      <c r="D20" s="6" t="s">
        <v>373</v>
      </c>
      <c r="E20" s="4">
        <v>393</v>
      </c>
      <c r="F20" s="4">
        <f t="shared" si="0"/>
        <v>2424417</v>
      </c>
      <c r="G20" s="5" t="s">
        <v>168</v>
      </c>
      <c r="H20" s="4" t="s">
        <v>168</v>
      </c>
      <c r="I20" s="5" t="s">
        <v>91</v>
      </c>
      <c r="J20" s="4" t="s">
        <v>168</v>
      </c>
      <c r="K20" s="12" t="s">
        <v>168</v>
      </c>
      <c r="L20" s="85"/>
      <c r="M20" s="75"/>
      <c r="N20" s="34">
        <v>1954</v>
      </c>
      <c r="O20" s="11" t="s">
        <v>168</v>
      </c>
      <c r="P20" s="4" t="s">
        <v>208</v>
      </c>
      <c r="Q20" s="4" t="s">
        <v>211</v>
      </c>
      <c r="R20" s="39" t="s">
        <v>188</v>
      </c>
      <c r="S20" s="15" t="s">
        <v>210</v>
      </c>
    </row>
    <row r="21" spans="1:19" s="7" customFormat="1" ht="46.2" customHeight="1" x14ac:dyDescent="0.25">
      <c r="A21" s="84"/>
      <c r="B21" s="73"/>
      <c r="C21" s="6" t="s">
        <v>118</v>
      </c>
      <c r="D21" s="6" t="s">
        <v>374</v>
      </c>
      <c r="E21" s="4">
        <v>125</v>
      </c>
      <c r="F21" s="4">
        <f t="shared" si="0"/>
        <v>771125</v>
      </c>
      <c r="G21" s="5" t="s">
        <v>168</v>
      </c>
      <c r="H21" s="4" t="s">
        <v>168</v>
      </c>
      <c r="I21" s="5" t="s">
        <v>91</v>
      </c>
      <c r="J21" s="4" t="s">
        <v>168</v>
      </c>
      <c r="K21" s="12" t="s">
        <v>168</v>
      </c>
      <c r="L21" s="85"/>
      <c r="M21" s="75"/>
      <c r="N21" s="34">
        <v>1880</v>
      </c>
      <c r="O21" s="11" t="s">
        <v>168</v>
      </c>
      <c r="P21" s="4" t="s">
        <v>212</v>
      </c>
      <c r="Q21" s="4" t="s">
        <v>211</v>
      </c>
      <c r="R21" s="39" t="s">
        <v>188</v>
      </c>
      <c r="S21" s="15" t="s">
        <v>210</v>
      </c>
    </row>
    <row r="22" spans="1:19" s="7" customFormat="1" ht="46.2" customHeight="1" x14ac:dyDescent="0.25">
      <c r="A22" s="84"/>
      <c r="B22" s="73"/>
      <c r="C22" s="6" t="s">
        <v>118</v>
      </c>
      <c r="D22" s="6" t="s">
        <v>375</v>
      </c>
      <c r="E22" s="4">
        <v>207</v>
      </c>
      <c r="F22" s="4">
        <f t="shared" si="0"/>
        <v>1276983</v>
      </c>
      <c r="G22" s="5" t="s">
        <v>168</v>
      </c>
      <c r="H22" s="4" t="s">
        <v>168</v>
      </c>
      <c r="I22" s="5" t="s">
        <v>91</v>
      </c>
      <c r="J22" s="4" t="s">
        <v>168</v>
      </c>
      <c r="K22" s="12" t="s">
        <v>168</v>
      </c>
      <c r="L22" s="85"/>
      <c r="M22" s="75"/>
      <c r="N22" s="34">
        <v>2002</v>
      </c>
      <c r="O22" s="11" t="s">
        <v>168</v>
      </c>
      <c r="P22" s="4" t="s">
        <v>212</v>
      </c>
      <c r="Q22" s="4" t="s">
        <v>213</v>
      </c>
      <c r="R22" s="39" t="s">
        <v>188</v>
      </c>
      <c r="S22" s="15" t="s">
        <v>210</v>
      </c>
    </row>
    <row r="23" spans="1:19" s="7" customFormat="1" ht="46.8" x14ac:dyDescent="0.25">
      <c r="A23" s="84"/>
      <c r="B23" s="73"/>
      <c r="C23" s="6" t="s">
        <v>118</v>
      </c>
      <c r="D23" s="6" t="s">
        <v>376</v>
      </c>
      <c r="E23" s="4">
        <v>215</v>
      </c>
      <c r="F23" s="4">
        <f t="shared" si="0"/>
        <v>1326335</v>
      </c>
      <c r="G23" s="5" t="s">
        <v>168</v>
      </c>
      <c r="H23" s="4" t="s">
        <v>168</v>
      </c>
      <c r="I23" s="5" t="s">
        <v>91</v>
      </c>
      <c r="J23" s="4" t="s">
        <v>168</v>
      </c>
      <c r="K23" s="12" t="s">
        <v>168</v>
      </c>
      <c r="L23" s="85"/>
      <c r="M23" s="75"/>
      <c r="N23" s="34">
        <v>2005</v>
      </c>
      <c r="O23" s="11" t="s">
        <v>168</v>
      </c>
      <c r="P23" s="4" t="s">
        <v>190</v>
      </c>
      <c r="Q23" s="4" t="s">
        <v>214</v>
      </c>
      <c r="R23" s="39" t="s">
        <v>188</v>
      </c>
      <c r="S23" s="15" t="s">
        <v>210</v>
      </c>
    </row>
    <row r="24" spans="1:19" s="7" customFormat="1" ht="46.8" x14ac:dyDescent="0.25">
      <c r="A24" s="84"/>
      <c r="B24" s="73"/>
      <c r="C24" s="6" t="s">
        <v>118</v>
      </c>
      <c r="D24" s="6" t="s">
        <v>377</v>
      </c>
      <c r="E24" s="4">
        <v>536</v>
      </c>
      <c r="F24" s="4">
        <f t="shared" si="0"/>
        <v>3306584</v>
      </c>
      <c r="G24" s="5" t="s">
        <v>168</v>
      </c>
      <c r="H24" s="4" t="s">
        <v>168</v>
      </c>
      <c r="I24" s="5" t="s">
        <v>91</v>
      </c>
      <c r="J24" s="4" t="s">
        <v>168</v>
      </c>
      <c r="K24" s="12" t="s">
        <v>168</v>
      </c>
      <c r="L24" s="85"/>
      <c r="M24" s="75"/>
      <c r="N24" s="34">
        <v>2008</v>
      </c>
      <c r="O24" s="11" t="s">
        <v>168</v>
      </c>
      <c r="P24" s="4" t="s">
        <v>190</v>
      </c>
      <c r="Q24" s="4" t="s">
        <v>213</v>
      </c>
      <c r="R24" s="39" t="s">
        <v>188</v>
      </c>
      <c r="S24" s="15" t="s">
        <v>210</v>
      </c>
    </row>
    <row r="25" spans="1:19" s="7" customFormat="1" ht="43.2" customHeight="1" x14ac:dyDescent="0.25">
      <c r="A25" s="84"/>
      <c r="B25" s="73"/>
      <c r="C25" s="6" t="s">
        <v>121</v>
      </c>
      <c r="D25" s="6" t="s">
        <v>380</v>
      </c>
      <c r="E25" s="4">
        <v>200</v>
      </c>
      <c r="F25" s="4">
        <f t="shared" si="0"/>
        <v>1233800</v>
      </c>
      <c r="G25" s="5" t="s">
        <v>168</v>
      </c>
      <c r="H25" s="4" t="s">
        <v>168</v>
      </c>
      <c r="I25" s="5" t="s">
        <v>91</v>
      </c>
      <c r="J25" s="4" t="s">
        <v>168</v>
      </c>
      <c r="K25" s="12" t="s">
        <v>168</v>
      </c>
      <c r="L25" s="85"/>
      <c r="M25" s="75"/>
      <c r="N25" s="34">
        <v>2018</v>
      </c>
      <c r="O25" s="11" t="s">
        <v>168</v>
      </c>
      <c r="P25" s="4" t="s">
        <v>212</v>
      </c>
      <c r="Q25" s="4" t="s">
        <v>213</v>
      </c>
      <c r="R25" s="39" t="s">
        <v>188</v>
      </c>
      <c r="S25" s="15" t="s">
        <v>210</v>
      </c>
    </row>
    <row r="26" spans="1:19" s="7" customFormat="1" ht="46.8" x14ac:dyDescent="0.25">
      <c r="A26" s="84"/>
      <c r="B26" s="73"/>
      <c r="C26" s="6" t="s">
        <v>121</v>
      </c>
      <c r="D26" s="6" t="s">
        <v>381</v>
      </c>
      <c r="E26" s="4">
        <v>121</v>
      </c>
      <c r="F26" s="4">
        <f t="shared" si="0"/>
        <v>746449</v>
      </c>
      <c r="G26" s="5" t="s">
        <v>168</v>
      </c>
      <c r="H26" s="4" t="s">
        <v>168</v>
      </c>
      <c r="I26" s="5" t="s">
        <v>91</v>
      </c>
      <c r="J26" s="4" t="s">
        <v>168</v>
      </c>
      <c r="K26" s="12" t="s">
        <v>168</v>
      </c>
      <c r="L26" s="85"/>
      <c r="M26" s="75"/>
      <c r="N26" s="34">
        <v>2018</v>
      </c>
      <c r="O26" s="11" t="s">
        <v>168</v>
      </c>
      <c r="P26" s="4" t="s">
        <v>190</v>
      </c>
      <c r="Q26" s="4" t="s">
        <v>213</v>
      </c>
      <c r="R26" s="39" t="s">
        <v>188</v>
      </c>
      <c r="S26" s="15" t="s">
        <v>210</v>
      </c>
    </row>
    <row r="27" spans="1:19" s="7" customFormat="1" ht="46.8" x14ac:dyDescent="0.25">
      <c r="A27" s="84"/>
      <c r="B27" s="73"/>
      <c r="C27" s="6" t="s">
        <v>119</v>
      </c>
      <c r="D27" s="6" t="s">
        <v>378</v>
      </c>
      <c r="E27" s="4">
        <v>171</v>
      </c>
      <c r="F27" s="4">
        <f>E27*6169</f>
        <v>1054899</v>
      </c>
      <c r="G27" s="5" t="s">
        <v>168</v>
      </c>
      <c r="H27" s="4" t="s">
        <v>168</v>
      </c>
      <c r="I27" s="5" t="s">
        <v>91</v>
      </c>
      <c r="J27" s="4" t="s">
        <v>168</v>
      </c>
      <c r="K27" s="12" t="s">
        <v>168</v>
      </c>
      <c r="L27" s="85"/>
      <c r="M27" s="75"/>
      <c r="N27" s="34">
        <v>1464</v>
      </c>
      <c r="O27" s="11" t="s">
        <v>168</v>
      </c>
      <c r="P27" s="4" t="s">
        <v>190</v>
      </c>
      <c r="Q27" s="4" t="s">
        <v>215</v>
      </c>
      <c r="R27" s="39" t="s">
        <v>188</v>
      </c>
      <c r="S27" s="15" t="s">
        <v>210</v>
      </c>
    </row>
    <row r="28" spans="1:19" s="7" customFormat="1" ht="46.8" x14ac:dyDescent="0.25">
      <c r="A28" s="84"/>
      <c r="B28" s="73"/>
      <c r="C28" s="6" t="s">
        <v>120</v>
      </c>
      <c r="D28" s="6" t="s">
        <v>379</v>
      </c>
      <c r="E28" s="4">
        <v>187</v>
      </c>
      <c r="F28" s="4">
        <f>E28*6169</f>
        <v>1153603</v>
      </c>
      <c r="G28" s="5" t="s">
        <v>168</v>
      </c>
      <c r="H28" s="4" t="s">
        <v>168</v>
      </c>
      <c r="I28" s="5" t="s">
        <v>91</v>
      </c>
      <c r="J28" s="4" t="s">
        <v>168</v>
      </c>
      <c r="K28" s="12" t="s">
        <v>168</v>
      </c>
      <c r="L28" s="85"/>
      <c r="M28" s="75"/>
      <c r="N28" s="34">
        <v>2018</v>
      </c>
      <c r="O28" s="11" t="s">
        <v>168</v>
      </c>
      <c r="P28" s="4" t="s">
        <v>190</v>
      </c>
      <c r="Q28" s="4" t="s">
        <v>213</v>
      </c>
      <c r="R28" s="39" t="s">
        <v>188</v>
      </c>
      <c r="S28" s="15" t="s">
        <v>210</v>
      </c>
    </row>
    <row r="29" spans="1:19" s="7" customFormat="1" ht="79.8" customHeight="1" x14ac:dyDescent="0.25">
      <c r="A29" s="1">
        <v>8</v>
      </c>
      <c r="B29" s="6" t="s">
        <v>18</v>
      </c>
      <c r="C29" s="11" t="s">
        <v>124</v>
      </c>
      <c r="D29" s="11" t="s">
        <v>418</v>
      </c>
      <c r="E29" s="42">
        <v>4063.11</v>
      </c>
      <c r="F29" s="4">
        <v>31749263.68</v>
      </c>
      <c r="G29" s="5" t="s">
        <v>168</v>
      </c>
      <c r="H29" s="4" t="s">
        <v>168</v>
      </c>
      <c r="I29" s="5" t="s">
        <v>454</v>
      </c>
      <c r="J29" s="4" t="s">
        <v>168</v>
      </c>
      <c r="K29" s="12" t="s">
        <v>168</v>
      </c>
      <c r="L29" s="16" t="s">
        <v>168</v>
      </c>
      <c r="M29" s="15" t="s">
        <v>168</v>
      </c>
      <c r="N29" s="13">
        <v>2013</v>
      </c>
      <c r="O29" s="11" t="s">
        <v>168</v>
      </c>
      <c r="P29" s="4" t="s">
        <v>453</v>
      </c>
      <c r="Q29" s="4" t="s">
        <v>168</v>
      </c>
      <c r="R29" s="39" t="s">
        <v>188</v>
      </c>
      <c r="S29" s="15" t="s">
        <v>452</v>
      </c>
    </row>
    <row r="30" spans="1:19" ht="62.4" x14ac:dyDescent="0.25">
      <c r="A30" s="72">
        <v>9</v>
      </c>
      <c r="B30" s="73" t="s">
        <v>19</v>
      </c>
      <c r="C30" s="6" t="s">
        <v>92</v>
      </c>
      <c r="D30" s="6" t="s">
        <v>404</v>
      </c>
      <c r="E30" s="4">
        <v>2198.59</v>
      </c>
      <c r="F30" s="4">
        <f t="shared" ref="F30:F41" si="1">E30*6169</f>
        <v>13563101.710000001</v>
      </c>
      <c r="G30" s="5" t="s">
        <v>168</v>
      </c>
      <c r="H30" s="4" t="s">
        <v>168</v>
      </c>
      <c r="I30" s="5" t="s">
        <v>91</v>
      </c>
      <c r="J30" s="4" t="s">
        <v>168</v>
      </c>
      <c r="K30" s="12" t="s">
        <v>168</v>
      </c>
      <c r="L30" s="16" t="s">
        <v>168</v>
      </c>
      <c r="M30" s="15">
        <v>0</v>
      </c>
      <c r="N30" s="34">
        <v>1953</v>
      </c>
      <c r="O30" s="11" t="s">
        <v>168</v>
      </c>
      <c r="P30" s="39" t="s">
        <v>216</v>
      </c>
      <c r="Q30" s="39" t="s">
        <v>217</v>
      </c>
      <c r="R30" s="39" t="s">
        <v>188</v>
      </c>
      <c r="S30" s="40" t="s">
        <v>218</v>
      </c>
    </row>
    <row r="31" spans="1:19" ht="62.4" x14ac:dyDescent="0.25">
      <c r="A31" s="72"/>
      <c r="B31" s="73"/>
      <c r="C31" s="6" t="s">
        <v>93</v>
      </c>
      <c r="D31" s="6" t="s">
        <v>403</v>
      </c>
      <c r="E31" s="4">
        <v>910.9</v>
      </c>
      <c r="F31" s="4">
        <f t="shared" si="1"/>
        <v>5619342.0999999996</v>
      </c>
      <c r="G31" s="5" t="s">
        <v>168</v>
      </c>
      <c r="H31" s="4" t="s">
        <v>168</v>
      </c>
      <c r="I31" s="5" t="s">
        <v>91</v>
      </c>
      <c r="J31" s="4" t="s">
        <v>168</v>
      </c>
      <c r="K31" s="12" t="s">
        <v>168</v>
      </c>
      <c r="L31" s="16" t="s">
        <v>168</v>
      </c>
      <c r="M31" s="15">
        <v>0</v>
      </c>
      <c r="N31" s="34">
        <v>2016</v>
      </c>
      <c r="O31" s="11" t="s">
        <v>168</v>
      </c>
      <c r="P31" s="39" t="s">
        <v>219</v>
      </c>
      <c r="Q31" s="39" t="s">
        <v>220</v>
      </c>
      <c r="R31" s="39" t="s">
        <v>188</v>
      </c>
      <c r="S31" s="40" t="s">
        <v>218</v>
      </c>
    </row>
    <row r="32" spans="1:19" ht="62.4" x14ac:dyDescent="0.25">
      <c r="A32" s="72">
        <v>10</v>
      </c>
      <c r="B32" s="73" t="s">
        <v>20</v>
      </c>
      <c r="C32" s="6" t="s">
        <v>114</v>
      </c>
      <c r="D32" s="8" t="s">
        <v>405</v>
      </c>
      <c r="E32" s="4">
        <v>5200</v>
      </c>
      <c r="F32" s="4">
        <f t="shared" si="1"/>
        <v>32078800</v>
      </c>
      <c r="G32" s="5" t="s">
        <v>168</v>
      </c>
      <c r="H32" s="4" t="s">
        <v>168</v>
      </c>
      <c r="I32" s="5" t="s">
        <v>91</v>
      </c>
      <c r="J32" s="4" t="s">
        <v>168</v>
      </c>
      <c r="K32" s="12" t="s">
        <v>168</v>
      </c>
      <c r="L32" s="86" t="s">
        <v>363</v>
      </c>
      <c r="M32" s="75">
        <v>112299.03</v>
      </c>
      <c r="N32" s="34">
        <v>1973</v>
      </c>
      <c r="O32" s="11" t="s">
        <v>168</v>
      </c>
      <c r="P32" s="39" t="s">
        <v>221</v>
      </c>
      <c r="Q32" s="39" t="s">
        <v>222</v>
      </c>
      <c r="R32" s="39" t="s">
        <v>188</v>
      </c>
      <c r="S32" s="9" t="s">
        <v>223</v>
      </c>
    </row>
    <row r="33" spans="1:19" ht="62.4" x14ac:dyDescent="0.25">
      <c r="A33" s="72"/>
      <c r="B33" s="73"/>
      <c r="C33" s="6" t="s">
        <v>113</v>
      </c>
      <c r="D33" s="8" t="s">
        <v>406</v>
      </c>
      <c r="E33" s="4">
        <v>274</v>
      </c>
      <c r="F33" s="4">
        <f t="shared" si="1"/>
        <v>1690306</v>
      </c>
      <c r="G33" s="5" t="s">
        <v>168</v>
      </c>
      <c r="H33" s="4" t="s">
        <v>168</v>
      </c>
      <c r="I33" s="5" t="s">
        <v>91</v>
      </c>
      <c r="J33" s="4" t="s">
        <v>168</v>
      </c>
      <c r="K33" s="12" t="s">
        <v>168</v>
      </c>
      <c r="L33" s="86"/>
      <c r="M33" s="75"/>
      <c r="N33" s="34">
        <v>1970</v>
      </c>
      <c r="O33" s="11" t="s">
        <v>168</v>
      </c>
      <c r="P33" s="39" t="s">
        <v>224</v>
      </c>
      <c r="Q33" s="39" t="s">
        <v>225</v>
      </c>
      <c r="R33" s="39" t="s">
        <v>192</v>
      </c>
      <c r="S33" s="9" t="s">
        <v>223</v>
      </c>
    </row>
    <row r="34" spans="1:19" s="7" customFormat="1" ht="72" customHeight="1" x14ac:dyDescent="0.25">
      <c r="A34" s="1">
        <v>11</v>
      </c>
      <c r="B34" s="2" t="s">
        <v>87</v>
      </c>
      <c r="C34" s="2" t="s">
        <v>21</v>
      </c>
      <c r="D34" s="2" t="s">
        <v>407</v>
      </c>
      <c r="E34" s="4">
        <v>235</v>
      </c>
      <c r="F34" s="4">
        <f t="shared" si="1"/>
        <v>1449715</v>
      </c>
      <c r="G34" s="5" t="s">
        <v>168</v>
      </c>
      <c r="H34" s="4" t="s">
        <v>168</v>
      </c>
      <c r="I34" s="5" t="s">
        <v>91</v>
      </c>
      <c r="J34" s="4" t="s">
        <v>168</v>
      </c>
      <c r="K34" s="12" t="s">
        <v>168</v>
      </c>
      <c r="L34" s="16" t="s">
        <v>168</v>
      </c>
      <c r="M34" s="15" t="s">
        <v>168</v>
      </c>
      <c r="N34" s="43" t="s">
        <v>168</v>
      </c>
      <c r="O34" s="6" t="s">
        <v>168</v>
      </c>
      <c r="P34" s="6" t="s">
        <v>226</v>
      </c>
      <c r="Q34" s="6" t="s">
        <v>168</v>
      </c>
      <c r="R34" s="6" t="s">
        <v>227</v>
      </c>
      <c r="S34" s="9" t="s">
        <v>228</v>
      </c>
    </row>
    <row r="35" spans="1:19" s="7" customFormat="1" ht="72" customHeight="1" x14ac:dyDescent="0.25">
      <c r="A35" s="1">
        <v>12</v>
      </c>
      <c r="B35" s="2" t="s">
        <v>22</v>
      </c>
      <c r="C35" s="2" t="s">
        <v>23</v>
      </c>
      <c r="D35" s="2" t="s">
        <v>408</v>
      </c>
      <c r="E35" s="4">
        <v>1008</v>
      </c>
      <c r="F35" s="4">
        <f t="shared" si="1"/>
        <v>6218352</v>
      </c>
      <c r="G35" s="5" t="s">
        <v>168</v>
      </c>
      <c r="H35" s="4" t="s">
        <v>168</v>
      </c>
      <c r="I35" s="5" t="s">
        <v>91</v>
      </c>
      <c r="J35" s="4" t="s">
        <v>168</v>
      </c>
      <c r="K35" s="12" t="s">
        <v>168</v>
      </c>
      <c r="L35" s="16" t="s">
        <v>421</v>
      </c>
      <c r="M35" s="15">
        <f>14621+23849</f>
        <v>38470</v>
      </c>
      <c r="N35" s="43">
        <v>1969</v>
      </c>
      <c r="O35" s="6" t="s">
        <v>168</v>
      </c>
      <c r="P35" s="6" t="s">
        <v>186</v>
      </c>
      <c r="Q35" s="6" t="s">
        <v>229</v>
      </c>
      <c r="R35" s="6" t="s">
        <v>230</v>
      </c>
      <c r="S35" s="9" t="s">
        <v>231</v>
      </c>
    </row>
    <row r="36" spans="1:19" s="7" customFormat="1" ht="72" customHeight="1" x14ac:dyDescent="0.25">
      <c r="A36" s="1">
        <v>13</v>
      </c>
      <c r="B36" s="2" t="s">
        <v>24</v>
      </c>
      <c r="C36" s="2" t="s">
        <v>25</v>
      </c>
      <c r="D36" s="2" t="s">
        <v>408</v>
      </c>
      <c r="E36" s="4">
        <v>786</v>
      </c>
      <c r="F36" s="4">
        <f t="shared" si="1"/>
        <v>4848834</v>
      </c>
      <c r="G36" s="5" t="s">
        <v>168</v>
      </c>
      <c r="H36" s="4" t="s">
        <v>168</v>
      </c>
      <c r="I36" s="5" t="s">
        <v>91</v>
      </c>
      <c r="J36" s="4" t="s">
        <v>168</v>
      </c>
      <c r="K36" s="12" t="s">
        <v>168</v>
      </c>
      <c r="L36" s="16" t="s">
        <v>364</v>
      </c>
      <c r="M36" s="15">
        <v>9636</v>
      </c>
      <c r="N36" s="43">
        <v>1989</v>
      </c>
      <c r="O36" s="6" t="s">
        <v>168</v>
      </c>
      <c r="P36" s="6" t="s">
        <v>186</v>
      </c>
      <c r="Q36" s="6" t="s">
        <v>232</v>
      </c>
      <c r="R36" s="6" t="s">
        <v>230</v>
      </c>
      <c r="S36" s="9" t="s">
        <v>231</v>
      </c>
    </row>
    <row r="37" spans="1:19" s="7" customFormat="1" ht="72" customHeight="1" x14ac:dyDescent="0.25">
      <c r="A37" s="1">
        <v>14</v>
      </c>
      <c r="B37" s="2" t="s">
        <v>26</v>
      </c>
      <c r="C37" s="2" t="s">
        <v>27</v>
      </c>
      <c r="D37" s="2" t="s">
        <v>408</v>
      </c>
      <c r="E37" s="4">
        <v>958</v>
      </c>
      <c r="F37" s="4">
        <f t="shared" si="1"/>
        <v>5909902</v>
      </c>
      <c r="G37" s="5" t="s">
        <v>168</v>
      </c>
      <c r="H37" s="4" t="s">
        <v>168</v>
      </c>
      <c r="I37" s="5" t="s">
        <v>91</v>
      </c>
      <c r="J37" s="4" t="s">
        <v>168</v>
      </c>
      <c r="K37" s="12" t="s">
        <v>168</v>
      </c>
      <c r="L37" s="16" t="s">
        <v>168</v>
      </c>
      <c r="M37" s="15" t="s">
        <v>168</v>
      </c>
      <c r="N37" s="34">
        <v>1986</v>
      </c>
      <c r="O37" s="11" t="s">
        <v>168</v>
      </c>
      <c r="P37" s="6" t="s">
        <v>186</v>
      </c>
      <c r="Q37" s="6" t="s">
        <v>232</v>
      </c>
      <c r="R37" s="6" t="s">
        <v>230</v>
      </c>
      <c r="S37" s="9" t="s">
        <v>231</v>
      </c>
    </row>
    <row r="38" spans="1:19" s="7" customFormat="1" ht="72" customHeight="1" x14ac:dyDescent="0.25">
      <c r="A38" s="1">
        <v>15</v>
      </c>
      <c r="B38" s="2" t="s">
        <v>28</v>
      </c>
      <c r="C38" s="2" t="s">
        <v>29</v>
      </c>
      <c r="D38" s="2" t="s">
        <v>408</v>
      </c>
      <c r="E38" s="4">
        <f>407+125</f>
        <v>532</v>
      </c>
      <c r="F38" s="4">
        <f t="shared" si="1"/>
        <v>3281908</v>
      </c>
      <c r="G38" s="5" t="s">
        <v>168</v>
      </c>
      <c r="H38" s="4" t="s">
        <v>168</v>
      </c>
      <c r="I38" s="5" t="s">
        <v>91</v>
      </c>
      <c r="J38" s="4" t="s">
        <v>168</v>
      </c>
      <c r="K38" s="12" t="s">
        <v>168</v>
      </c>
      <c r="L38" s="16" t="s">
        <v>364</v>
      </c>
      <c r="M38" s="15">
        <v>294</v>
      </c>
      <c r="N38" s="34" t="s">
        <v>233</v>
      </c>
      <c r="O38" s="11" t="s">
        <v>168</v>
      </c>
      <c r="P38" s="6" t="s">
        <v>234</v>
      </c>
      <c r="Q38" s="6" t="s">
        <v>235</v>
      </c>
      <c r="R38" s="6" t="s">
        <v>230</v>
      </c>
      <c r="S38" s="9" t="s">
        <v>231</v>
      </c>
    </row>
    <row r="39" spans="1:19" s="7" customFormat="1" ht="74.400000000000006" customHeight="1" x14ac:dyDescent="0.25">
      <c r="A39" s="1">
        <v>16</v>
      </c>
      <c r="B39" s="2" t="s">
        <v>30</v>
      </c>
      <c r="C39" s="2" t="s">
        <v>31</v>
      </c>
      <c r="D39" s="2" t="s">
        <v>408</v>
      </c>
      <c r="E39" s="4">
        <v>343</v>
      </c>
      <c r="F39" s="4">
        <f t="shared" si="1"/>
        <v>2115967</v>
      </c>
      <c r="G39" s="5" t="s">
        <v>168</v>
      </c>
      <c r="H39" s="4" t="s">
        <v>168</v>
      </c>
      <c r="I39" s="5" t="s">
        <v>91</v>
      </c>
      <c r="J39" s="4" t="s">
        <v>168</v>
      </c>
      <c r="K39" s="12" t="s">
        <v>168</v>
      </c>
      <c r="L39" s="16" t="s">
        <v>168</v>
      </c>
      <c r="M39" s="15" t="s">
        <v>168</v>
      </c>
      <c r="N39" s="34" t="s">
        <v>168</v>
      </c>
      <c r="O39" s="11" t="s">
        <v>168</v>
      </c>
      <c r="P39" s="6" t="s">
        <v>236</v>
      </c>
      <c r="Q39" s="6" t="s">
        <v>168</v>
      </c>
      <c r="R39" s="6" t="s">
        <v>230</v>
      </c>
      <c r="S39" s="9" t="s">
        <v>231</v>
      </c>
    </row>
    <row r="40" spans="1:19" s="7" customFormat="1" ht="74.400000000000006" customHeight="1" x14ac:dyDescent="0.25">
      <c r="A40" s="1">
        <v>17</v>
      </c>
      <c r="B40" s="2" t="s">
        <v>32</v>
      </c>
      <c r="C40" s="2" t="s">
        <v>33</v>
      </c>
      <c r="D40" s="2" t="s">
        <v>408</v>
      </c>
      <c r="E40" s="4">
        <v>349</v>
      </c>
      <c r="F40" s="4">
        <f t="shared" si="1"/>
        <v>2152981</v>
      </c>
      <c r="G40" s="5" t="s">
        <v>168</v>
      </c>
      <c r="H40" s="4" t="s">
        <v>168</v>
      </c>
      <c r="I40" s="5" t="s">
        <v>91</v>
      </c>
      <c r="J40" s="4" t="s">
        <v>168</v>
      </c>
      <c r="K40" s="12" t="s">
        <v>168</v>
      </c>
      <c r="L40" s="16" t="s">
        <v>168</v>
      </c>
      <c r="M40" s="15" t="s">
        <v>168</v>
      </c>
      <c r="N40" s="34" t="s">
        <v>168</v>
      </c>
      <c r="O40" s="11" t="s">
        <v>168</v>
      </c>
      <c r="P40" s="6" t="s">
        <v>237</v>
      </c>
      <c r="Q40" s="6" t="s">
        <v>168</v>
      </c>
      <c r="R40" s="6" t="s">
        <v>230</v>
      </c>
      <c r="S40" s="9" t="s">
        <v>231</v>
      </c>
    </row>
    <row r="41" spans="1:19" s="7" customFormat="1" ht="91.2" customHeight="1" x14ac:dyDescent="0.25">
      <c r="A41" s="1">
        <v>18</v>
      </c>
      <c r="B41" s="2" t="s">
        <v>34</v>
      </c>
      <c r="C41" s="2" t="s">
        <v>35</v>
      </c>
      <c r="D41" s="6" t="s">
        <v>392</v>
      </c>
      <c r="E41" s="4">
        <v>695</v>
      </c>
      <c r="F41" s="4">
        <f t="shared" si="1"/>
        <v>4287455</v>
      </c>
      <c r="G41" s="5" t="s">
        <v>168</v>
      </c>
      <c r="H41" s="4" t="s">
        <v>168</v>
      </c>
      <c r="I41" s="5" t="s">
        <v>91</v>
      </c>
      <c r="J41" s="4" t="s">
        <v>168</v>
      </c>
      <c r="K41" s="12" t="s">
        <v>168</v>
      </c>
      <c r="L41" s="16" t="s">
        <v>365</v>
      </c>
      <c r="M41" s="15">
        <v>13712.13</v>
      </c>
      <c r="N41" s="34" t="s">
        <v>168</v>
      </c>
      <c r="O41" s="11" t="s">
        <v>168</v>
      </c>
      <c r="P41" s="6" t="s">
        <v>238</v>
      </c>
      <c r="Q41" s="6" t="s">
        <v>168</v>
      </c>
      <c r="R41" s="6" t="s">
        <v>239</v>
      </c>
      <c r="S41" s="9" t="s">
        <v>231</v>
      </c>
    </row>
    <row r="42" spans="1:19" ht="55.2" customHeight="1" x14ac:dyDescent="0.25">
      <c r="A42" s="14">
        <v>19</v>
      </c>
      <c r="B42" s="2" t="s">
        <v>36</v>
      </c>
      <c r="C42" s="5" t="s">
        <v>168</v>
      </c>
      <c r="D42" s="6" t="s">
        <v>366</v>
      </c>
      <c r="E42" s="5" t="s">
        <v>168</v>
      </c>
      <c r="F42" s="4" t="s">
        <v>168</v>
      </c>
      <c r="G42" s="5" t="s">
        <v>168</v>
      </c>
      <c r="H42" s="4" t="s">
        <v>168</v>
      </c>
      <c r="I42" s="5" t="s">
        <v>91</v>
      </c>
      <c r="J42" s="4" t="s">
        <v>168</v>
      </c>
      <c r="K42" s="12" t="s">
        <v>168</v>
      </c>
      <c r="L42" s="16" t="s">
        <v>168</v>
      </c>
      <c r="M42" s="15" t="s">
        <v>168</v>
      </c>
      <c r="N42" s="43" t="s">
        <v>168</v>
      </c>
      <c r="O42" s="6" t="s">
        <v>168</v>
      </c>
      <c r="P42" s="6" t="s">
        <v>366</v>
      </c>
      <c r="Q42" s="6" t="s">
        <v>168</v>
      </c>
      <c r="R42" s="6" t="s">
        <v>168</v>
      </c>
      <c r="S42" s="44" t="s">
        <v>168</v>
      </c>
    </row>
    <row r="43" spans="1:19" s="7" customFormat="1" ht="87" customHeight="1" x14ac:dyDescent="0.25">
      <c r="A43" s="1">
        <v>20</v>
      </c>
      <c r="B43" s="2" t="s">
        <v>37</v>
      </c>
      <c r="C43" s="6" t="s">
        <v>127</v>
      </c>
      <c r="D43" s="6" t="s">
        <v>392</v>
      </c>
      <c r="E43" s="4">
        <v>1466</v>
      </c>
      <c r="F43" s="4">
        <f t="shared" ref="F43:F55" si="2">E43*6169</f>
        <v>9043754</v>
      </c>
      <c r="G43" s="5" t="s">
        <v>168</v>
      </c>
      <c r="H43" s="4" t="s">
        <v>168</v>
      </c>
      <c r="I43" s="5" t="s">
        <v>91</v>
      </c>
      <c r="J43" s="4" t="s">
        <v>168</v>
      </c>
      <c r="K43" s="12" t="s">
        <v>168</v>
      </c>
      <c r="L43" s="16" t="s">
        <v>419</v>
      </c>
      <c r="M43" s="15">
        <v>171700.83</v>
      </c>
      <c r="N43" s="34">
        <v>1958</v>
      </c>
      <c r="O43" s="11" t="s">
        <v>168</v>
      </c>
      <c r="P43" s="4" t="s">
        <v>186</v>
      </c>
      <c r="Q43" s="4" t="s">
        <v>215</v>
      </c>
      <c r="R43" s="4" t="s">
        <v>192</v>
      </c>
      <c r="S43" s="15" t="s">
        <v>240</v>
      </c>
    </row>
    <row r="44" spans="1:19" s="7" customFormat="1" ht="62.4" x14ac:dyDescent="0.25">
      <c r="A44" s="1">
        <v>21</v>
      </c>
      <c r="B44" s="2" t="s">
        <v>38</v>
      </c>
      <c r="C44" s="6" t="s">
        <v>128</v>
      </c>
      <c r="D44" s="8" t="s">
        <v>409</v>
      </c>
      <c r="E44" s="4">
        <v>717.88</v>
      </c>
      <c r="F44" s="4">
        <f t="shared" si="2"/>
        <v>4428601.72</v>
      </c>
      <c r="G44" s="5" t="s">
        <v>168</v>
      </c>
      <c r="H44" s="4" t="s">
        <v>168</v>
      </c>
      <c r="I44" s="5" t="s">
        <v>91</v>
      </c>
      <c r="J44" s="4" t="s">
        <v>168</v>
      </c>
      <c r="K44" s="12" t="s">
        <v>168</v>
      </c>
      <c r="L44" s="16" t="s">
        <v>365</v>
      </c>
      <c r="M44" s="15">
        <v>62990.91</v>
      </c>
      <c r="N44" s="34">
        <v>1918</v>
      </c>
      <c r="O44" s="11" t="s">
        <v>168</v>
      </c>
      <c r="P44" s="4" t="s">
        <v>241</v>
      </c>
      <c r="Q44" s="4" t="s">
        <v>242</v>
      </c>
      <c r="R44" s="4" t="s">
        <v>188</v>
      </c>
      <c r="S44" s="15" t="s">
        <v>243</v>
      </c>
    </row>
    <row r="45" spans="1:19" s="7" customFormat="1" ht="60" customHeight="1" x14ac:dyDescent="0.25">
      <c r="A45" s="1">
        <v>22</v>
      </c>
      <c r="B45" s="2" t="s">
        <v>39</v>
      </c>
      <c r="C45" s="6" t="s">
        <v>40</v>
      </c>
      <c r="D45" s="6" t="s">
        <v>392</v>
      </c>
      <c r="E45" s="4">
        <v>643</v>
      </c>
      <c r="F45" s="4">
        <f t="shared" si="2"/>
        <v>3966667</v>
      </c>
      <c r="G45" s="5" t="s">
        <v>168</v>
      </c>
      <c r="H45" s="4" t="s">
        <v>168</v>
      </c>
      <c r="I45" s="5" t="s">
        <v>91</v>
      </c>
      <c r="J45" s="4" t="s">
        <v>168</v>
      </c>
      <c r="K45" s="12" t="s">
        <v>168</v>
      </c>
      <c r="L45" s="16" t="s">
        <v>422</v>
      </c>
      <c r="M45" s="15">
        <v>211016.68</v>
      </c>
      <c r="N45" s="34">
        <v>1967</v>
      </c>
      <c r="O45" s="11" t="s">
        <v>168</v>
      </c>
      <c r="P45" s="4" t="s">
        <v>361</v>
      </c>
      <c r="Q45" s="4" t="s">
        <v>244</v>
      </c>
      <c r="R45" s="4" t="s">
        <v>192</v>
      </c>
      <c r="S45" s="15" t="s">
        <v>245</v>
      </c>
    </row>
    <row r="46" spans="1:19" s="7" customFormat="1" ht="62.4" x14ac:dyDescent="0.25">
      <c r="A46" s="1">
        <v>23</v>
      </c>
      <c r="B46" s="2" t="s">
        <v>41</v>
      </c>
      <c r="C46" s="6" t="s">
        <v>129</v>
      </c>
      <c r="D46" s="6" t="s">
        <v>392</v>
      </c>
      <c r="E46" s="4">
        <v>842</v>
      </c>
      <c r="F46" s="4">
        <f t="shared" si="2"/>
        <v>5194298</v>
      </c>
      <c r="G46" s="5" t="s">
        <v>168</v>
      </c>
      <c r="H46" s="4" t="s">
        <v>168</v>
      </c>
      <c r="I46" s="5" t="s">
        <v>91</v>
      </c>
      <c r="J46" s="4" t="s">
        <v>168</v>
      </c>
      <c r="K46" s="12" t="s">
        <v>168</v>
      </c>
      <c r="L46" s="16" t="s">
        <v>423</v>
      </c>
      <c r="M46" s="15">
        <v>337193.01</v>
      </c>
      <c r="N46" s="34">
        <v>1969</v>
      </c>
      <c r="O46" s="11" t="s">
        <v>168</v>
      </c>
      <c r="P46" s="4" t="s">
        <v>186</v>
      </c>
      <c r="Q46" s="4" t="s">
        <v>246</v>
      </c>
      <c r="R46" s="4" t="s">
        <v>192</v>
      </c>
      <c r="S46" s="15" t="s">
        <v>247</v>
      </c>
    </row>
    <row r="47" spans="1:19" s="7" customFormat="1" ht="62.4" x14ac:dyDescent="0.25">
      <c r="A47" s="1">
        <v>24</v>
      </c>
      <c r="B47" s="2" t="s">
        <v>42</v>
      </c>
      <c r="C47" s="6" t="s">
        <v>107</v>
      </c>
      <c r="D47" s="6" t="s">
        <v>392</v>
      </c>
      <c r="E47" s="4">
        <v>708</v>
      </c>
      <c r="F47" s="4">
        <f t="shared" si="2"/>
        <v>4367652</v>
      </c>
      <c r="G47" s="5" t="s">
        <v>168</v>
      </c>
      <c r="H47" s="4" t="s">
        <v>168</v>
      </c>
      <c r="I47" s="5" t="s">
        <v>91</v>
      </c>
      <c r="J47" s="4" t="s">
        <v>168</v>
      </c>
      <c r="K47" s="12" t="s">
        <v>168</v>
      </c>
      <c r="L47" s="16" t="s">
        <v>424</v>
      </c>
      <c r="M47" s="15">
        <v>409161.19</v>
      </c>
      <c r="N47" s="34">
        <v>1970</v>
      </c>
      <c r="O47" s="11" t="s">
        <v>168</v>
      </c>
      <c r="P47" s="4" t="s">
        <v>186</v>
      </c>
      <c r="Q47" s="4" t="s">
        <v>248</v>
      </c>
      <c r="R47" s="4" t="s">
        <v>249</v>
      </c>
      <c r="S47" s="15" t="s">
        <v>250</v>
      </c>
    </row>
    <row r="48" spans="1:19" s="7" customFormat="1" ht="109.2" x14ac:dyDescent="0.25">
      <c r="A48" s="1">
        <v>25</v>
      </c>
      <c r="B48" s="2" t="s">
        <v>43</v>
      </c>
      <c r="C48" s="6" t="s">
        <v>130</v>
      </c>
      <c r="D48" s="6" t="s">
        <v>410</v>
      </c>
      <c r="E48" s="4">
        <f>708+100</f>
        <v>808</v>
      </c>
      <c r="F48" s="4">
        <f t="shared" si="2"/>
        <v>4984552</v>
      </c>
      <c r="G48" s="5" t="s">
        <v>168</v>
      </c>
      <c r="H48" s="4" t="s">
        <v>168</v>
      </c>
      <c r="I48" s="5" t="s">
        <v>91</v>
      </c>
      <c r="J48" s="4" t="s">
        <v>168</v>
      </c>
      <c r="K48" s="12" t="s">
        <v>168</v>
      </c>
      <c r="L48" s="16" t="s">
        <v>467</v>
      </c>
      <c r="M48" s="15">
        <v>167906.11</v>
      </c>
      <c r="N48" s="34">
        <v>1973</v>
      </c>
      <c r="O48" s="11" t="s">
        <v>168</v>
      </c>
      <c r="P48" s="4" t="s">
        <v>273</v>
      </c>
      <c r="Q48" s="4" t="s">
        <v>251</v>
      </c>
      <c r="R48" s="4" t="s">
        <v>192</v>
      </c>
      <c r="S48" s="15" t="s">
        <v>252</v>
      </c>
    </row>
    <row r="49" spans="1:19" s="7" customFormat="1" ht="137.4" customHeight="1" x14ac:dyDescent="0.25">
      <c r="A49" s="1">
        <v>26</v>
      </c>
      <c r="B49" s="2" t="s">
        <v>44</v>
      </c>
      <c r="C49" s="6" t="s">
        <v>131</v>
      </c>
      <c r="D49" s="6" t="s">
        <v>392</v>
      </c>
      <c r="E49" s="4">
        <v>2008</v>
      </c>
      <c r="F49" s="4">
        <f t="shared" si="2"/>
        <v>12387352</v>
      </c>
      <c r="G49" s="5" t="s">
        <v>168</v>
      </c>
      <c r="H49" s="4" t="s">
        <v>168</v>
      </c>
      <c r="I49" s="5" t="s">
        <v>91</v>
      </c>
      <c r="J49" s="4" t="s">
        <v>168</v>
      </c>
      <c r="K49" s="12" t="s">
        <v>168</v>
      </c>
      <c r="L49" s="16" t="s">
        <v>425</v>
      </c>
      <c r="M49" s="15">
        <v>47502.57</v>
      </c>
      <c r="N49" s="34">
        <v>1990</v>
      </c>
      <c r="O49" s="11" t="s">
        <v>168</v>
      </c>
      <c r="P49" s="4" t="s">
        <v>273</v>
      </c>
      <c r="Q49" s="4" t="s">
        <v>251</v>
      </c>
      <c r="R49" s="4" t="s">
        <v>192</v>
      </c>
      <c r="S49" s="15" t="s">
        <v>253</v>
      </c>
    </row>
    <row r="50" spans="1:19" s="7" customFormat="1" ht="73.8" customHeight="1" x14ac:dyDescent="0.25">
      <c r="A50" s="1">
        <v>27</v>
      </c>
      <c r="B50" s="45" t="s">
        <v>45</v>
      </c>
      <c r="C50" s="6" t="s">
        <v>94</v>
      </c>
      <c r="D50" s="6" t="s">
        <v>411</v>
      </c>
      <c r="E50" s="4">
        <v>772</v>
      </c>
      <c r="F50" s="4">
        <f t="shared" si="2"/>
        <v>4762468</v>
      </c>
      <c r="G50" s="5" t="s">
        <v>168</v>
      </c>
      <c r="H50" s="4" t="s">
        <v>168</v>
      </c>
      <c r="I50" s="5" t="s">
        <v>91</v>
      </c>
      <c r="J50" s="4" t="s">
        <v>168</v>
      </c>
      <c r="K50" s="12" t="s">
        <v>168</v>
      </c>
      <c r="L50" s="16" t="s">
        <v>365</v>
      </c>
      <c r="M50" s="15">
        <v>66217.89</v>
      </c>
      <c r="N50" s="34">
        <v>1989</v>
      </c>
      <c r="O50" s="11" t="s">
        <v>168</v>
      </c>
      <c r="P50" s="4" t="s">
        <v>186</v>
      </c>
      <c r="Q50" s="4" t="s">
        <v>254</v>
      </c>
      <c r="R50" s="4" t="s">
        <v>255</v>
      </c>
      <c r="S50" s="15" t="s">
        <v>256</v>
      </c>
    </row>
    <row r="51" spans="1:19" s="7" customFormat="1" ht="85.2" customHeight="1" x14ac:dyDescent="0.25">
      <c r="A51" s="1">
        <v>28</v>
      </c>
      <c r="B51" s="45" t="s">
        <v>46</v>
      </c>
      <c r="C51" s="6" t="s">
        <v>95</v>
      </c>
      <c r="D51" s="6" t="s">
        <v>392</v>
      </c>
      <c r="E51" s="4">
        <v>1100</v>
      </c>
      <c r="F51" s="4">
        <f t="shared" si="2"/>
        <v>6785900</v>
      </c>
      <c r="G51" s="5" t="s">
        <v>168</v>
      </c>
      <c r="H51" s="4" t="s">
        <v>168</v>
      </c>
      <c r="I51" s="5" t="s">
        <v>91</v>
      </c>
      <c r="J51" s="4" t="s">
        <v>168</v>
      </c>
      <c r="K51" s="12" t="s">
        <v>168</v>
      </c>
      <c r="L51" s="16" t="s">
        <v>424</v>
      </c>
      <c r="M51" s="15">
        <v>192231.64</v>
      </c>
      <c r="N51" s="34" t="s">
        <v>257</v>
      </c>
      <c r="O51" s="11" t="s">
        <v>168</v>
      </c>
      <c r="P51" s="4" t="s">
        <v>186</v>
      </c>
      <c r="Q51" s="4" t="s">
        <v>258</v>
      </c>
      <c r="R51" s="4" t="s">
        <v>188</v>
      </c>
      <c r="S51" s="15" t="s">
        <v>259</v>
      </c>
    </row>
    <row r="52" spans="1:19" s="7" customFormat="1" ht="62.4" x14ac:dyDescent="0.25">
      <c r="A52" s="1">
        <v>29</v>
      </c>
      <c r="B52" s="2" t="s">
        <v>47</v>
      </c>
      <c r="C52" s="6" t="s">
        <v>151</v>
      </c>
      <c r="D52" s="6" t="s">
        <v>392</v>
      </c>
      <c r="E52" s="4">
        <v>2472.92</v>
      </c>
      <c r="F52" s="4">
        <f t="shared" si="2"/>
        <v>15255443.48</v>
      </c>
      <c r="G52" s="5" t="s">
        <v>168</v>
      </c>
      <c r="H52" s="4" t="s">
        <v>168</v>
      </c>
      <c r="I52" s="5" t="s">
        <v>91</v>
      </c>
      <c r="J52" s="4" t="s">
        <v>168</v>
      </c>
      <c r="K52" s="12" t="s">
        <v>168</v>
      </c>
      <c r="L52" s="16" t="s">
        <v>365</v>
      </c>
      <c r="M52" s="15">
        <v>37604.54</v>
      </c>
      <c r="N52" s="34" t="s">
        <v>257</v>
      </c>
      <c r="O52" s="11" t="s">
        <v>168</v>
      </c>
      <c r="P52" s="4" t="s">
        <v>186</v>
      </c>
      <c r="Q52" s="4" t="s">
        <v>258</v>
      </c>
      <c r="R52" s="4" t="s">
        <v>192</v>
      </c>
      <c r="S52" s="15" t="s">
        <v>195</v>
      </c>
    </row>
    <row r="53" spans="1:19" s="7" customFormat="1" ht="62.4" x14ac:dyDescent="0.25">
      <c r="A53" s="1">
        <v>30</v>
      </c>
      <c r="B53" s="45" t="s">
        <v>48</v>
      </c>
      <c r="C53" s="6" t="s">
        <v>96</v>
      </c>
      <c r="D53" s="6" t="s">
        <v>392</v>
      </c>
      <c r="E53" s="4">
        <v>842</v>
      </c>
      <c r="F53" s="4">
        <f t="shared" si="2"/>
        <v>5194298</v>
      </c>
      <c r="G53" s="5" t="s">
        <v>168</v>
      </c>
      <c r="H53" s="4" t="s">
        <v>168</v>
      </c>
      <c r="I53" s="5" t="s">
        <v>91</v>
      </c>
      <c r="J53" s="4" t="s">
        <v>168</v>
      </c>
      <c r="K53" s="12" t="s">
        <v>168</v>
      </c>
      <c r="L53" s="16" t="s">
        <v>422</v>
      </c>
      <c r="M53" s="15">
        <v>185505.56</v>
      </c>
      <c r="N53" s="34">
        <v>1975</v>
      </c>
      <c r="O53" s="11" t="s">
        <v>168</v>
      </c>
      <c r="P53" s="4" t="s">
        <v>260</v>
      </c>
      <c r="Q53" s="4" t="s">
        <v>261</v>
      </c>
      <c r="R53" s="4" t="s">
        <v>185</v>
      </c>
      <c r="S53" s="15" t="s">
        <v>243</v>
      </c>
    </row>
    <row r="54" spans="1:19" s="7" customFormat="1" ht="46.8" x14ac:dyDescent="0.25">
      <c r="A54" s="1">
        <v>31</v>
      </c>
      <c r="B54" s="2" t="s">
        <v>49</v>
      </c>
      <c r="C54" s="6" t="s">
        <v>132</v>
      </c>
      <c r="D54" s="6" t="s">
        <v>392</v>
      </c>
      <c r="E54" s="4">
        <v>841</v>
      </c>
      <c r="F54" s="4">
        <f t="shared" si="2"/>
        <v>5188129</v>
      </c>
      <c r="G54" s="5" t="s">
        <v>168</v>
      </c>
      <c r="H54" s="4" t="s">
        <v>168</v>
      </c>
      <c r="I54" s="5" t="s">
        <v>91</v>
      </c>
      <c r="J54" s="4" t="s">
        <v>168</v>
      </c>
      <c r="K54" s="12" t="s">
        <v>168</v>
      </c>
      <c r="L54" s="16" t="s">
        <v>168</v>
      </c>
      <c r="M54" s="15" t="s">
        <v>168</v>
      </c>
      <c r="N54" s="34">
        <v>1976</v>
      </c>
      <c r="O54" s="11" t="s">
        <v>168</v>
      </c>
      <c r="P54" s="4" t="s">
        <v>262</v>
      </c>
      <c r="Q54" s="4" t="s">
        <v>263</v>
      </c>
      <c r="R54" s="4" t="s">
        <v>264</v>
      </c>
      <c r="S54" s="15" t="s">
        <v>265</v>
      </c>
    </row>
    <row r="55" spans="1:19" s="7" customFormat="1" ht="78" x14ac:dyDescent="0.25">
      <c r="A55" s="1">
        <v>32</v>
      </c>
      <c r="B55" s="2" t="s">
        <v>50</v>
      </c>
      <c r="C55" s="6" t="s">
        <v>133</v>
      </c>
      <c r="D55" s="6" t="s">
        <v>412</v>
      </c>
      <c r="E55" s="4">
        <f>841+15</f>
        <v>856</v>
      </c>
      <c r="F55" s="4">
        <f t="shared" si="2"/>
        <v>5280664</v>
      </c>
      <c r="G55" s="5" t="s">
        <v>168</v>
      </c>
      <c r="H55" s="4" t="s">
        <v>168</v>
      </c>
      <c r="I55" s="5" t="s">
        <v>91</v>
      </c>
      <c r="J55" s="4" t="s">
        <v>168</v>
      </c>
      <c r="K55" s="12" t="s">
        <v>168</v>
      </c>
      <c r="L55" s="16" t="s">
        <v>422</v>
      </c>
      <c r="M55" s="15">
        <v>121583</v>
      </c>
      <c r="N55" s="34">
        <v>1981</v>
      </c>
      <c r="O55" s="11" t="s">
        <v>168</v>
      </c>
      <c r="P55" s="4" t="s">
        <v>266</v>
      </c>
      <c r="Q55" s="4" t="s">
        <v>267</v>
      </c>
      <c r="R55" s="4" t="s">
        <v>188</v>
      </c>
      <c r="S55" s="15" t="s">
        <v>268</v>
      </c>
    </row>
    <row r="56" spans="1:19" s="7" customFormat="1" ht="46.2" customHeight="1" x14ac:dyDescent="0.25">
      <c r="A56" s="1">
        <v>33</v>
      </c>
      <c r="B56" s="2" t="s">
        <v>51</v>
      </c>
      <c r="C56" s="6" t="s">
        <v>134</v>
      </c>
      <c r="D56" s="6" t="s">
        <v>416</v>
      </c>
      <c r="E56" s="5" t="s">
        <v>168</v>
      </c>
      <c r="F56" s="4">
        <v>837743.39</v>
      </c>
      <c r="G56" s="5" t="s">
        <v>168</v>
      </c>
      <c r="H56" s="4" t="s">
        <v>168</v>
      </c>
      <c r="I56" s="5" t="s">
        <v>169</v>
      </c>
      <c r="J56" s="4" t="s">
        <v>168</v>
      </c>
      <c r="K56" s="12" t="s">
        <v>168</v>
      </c>
      <c r="L56" s="16" t="s">
        <v>426</v>
      </c>
      <c r="M56" s="15">
        <v>62900</v>
      </c>
      <c r="N56" s="34" t="s">
        <v>168</v>
      </c>
      <c r="O56" s="11" t="s">
        <v>168</v>
      </c>
      <c r="P56" s="4" t="s">
        <v>168</v>
      </c>
      <c r="Q56" s="4" t="s">
        <v>168</v>
      </c>
      <c r="R56" s="4" t="s">
        <v>168</v>
      </c>
      <c r="S56" s="15" t="s">
        <v>168</v>
      </c>
    </row>
    <row r="57" spans="1:19" s="7" customFormat="1" ht="46.8" x14ac:dyDescent="0.25">
      <c r="A57" s="1">
        <v>34</v>
      </c>
      <c r="B57" s="45" t="s">
        <v>52</v>
      </c>
      <c r="C57" s="6" t="s">
        <v>97</v>
      </c>
      <c r="D57" s="6" t="s">
        <v>392</v>
      </c>
      <c r="E57" s="4">
        <v>841</v>
      </c>
      <c r="F57" s="4">
        <f t="shared" ref="F57:F72" si="3">E57*6169</f>
        <v>5188129</v>
      </c>
      <c r="G57" s="5" t="s">
        <v>168</v>
      </c>
      <c r="H57" s="4" t="s">
        <v>168</v>
      </c>
      <c r="I57" s="5" t="s">
        <v>91</v>
      </c>
      <c r="J57" s="4" t="s">
        <v>168</v>
      </c>
      <c r="K57" s="12" t="s">
        <v>168</v>
      </c>
      <c r="L57" s="16" t="s">
        <v>427</v>
      </c>
      <c r="M57" s="15">
        <v>341706.37</v>
      </c>
      <c r="N57" s="34">
        <v>1978</v>
      </c>
      <c r="O57" s="11" t="s">
        <v>168</v>
      </c>
      <c r="P57" s="4" t="s">
        <v>269</v>
      </c>
      <c r="Q57" s="4" t="s">
        <v>270</v>
      </c>
      <c r="R57" s="4" t="s">
        <v>271</v>
      </c>
      <c r="S57" s="15" t="s">
        <v>272</v>
      </c>
    </row>
    <row r="58" spans="1:19" ht="78" x14ac:dyDescent="0.25">
      <c r="A58" s="1">
        <v>35</v>
      </c>
      <c r="B58" s="2" t="s">
        <v>88</v>
      </c>
      <c r="C58" s="6" t="s">
        <v>153</v>
      </c>
      <c r="D58" s="6" t="s">
        <v>392</v>
      </c>
      <c r="E58" s="4">
        <v>1178.49</v>
      </c>
      <c r="F58" s="4">
        <f t="shared" si="3"/>
        <v>7270104.8100000005</v>
      </c>
      <c r="G58" s="5" t="s">
        <v>168</v>
      </c>
      <c r="H58" s="4" t="s">
        <v>168</v>
      </c>
      <c r="I58" s="5" t="s">
        <v>91</v>
      </c>
      <c r="J58" s="4" t="s">
        <v>168</v>
      </c>
      <c r="K58" s="12" t="s">
        <v>168</v>
      </c>
      <c r="L58" s="16" t="s">
        <v>413</v>
      </c>
      <c r="M58" s="15">
        <v>1000000</v>
      </c>
      <c r="N58" s="34">
        <v>1979</v>
      </c>
      <c r="O58" s="11" t="s">
        <v>168</v>
      </c>
      <c r="P58" s="4" t="s">
        <v>186</v>
      </c>
      <c r="Q58" s="4" t="s">
        <v>248</v>
      </c>
      <c r="R58" s="4" t="s">
        <v>188</v>
      </c>
      <c r="S58" s="15" t="s">
        <v>259</v>
      </c>
    </row>
    <row r="59" spans="1:19" s="7" customFormat="1" ht="109.2" x14ac:dyDescent="0.25">
      <c r="A59" s="1">
        <v>36</v>
      </c>
      <c r="B59" s="2" t="s">
        <v>53</v>
      </c>
      <c r="C59" s="6" t="s">
        <v>135</v>
      </c>
      <c r="D59" s="6" t="s">
        <v>410</v>
      </c>
      <c r="E59" s="4">
        <v>1306</v>
      </c>
      <c r="F59" s="4">
        <f t="shared" si="3"/>
        <v>8056714</v>
      </c>
      <c r="G59" s="5" t="s">
        <v>168</v>
      </c>
      <c r="H59" s="4" t="s">
        <v>168</v>
      </c>
      <c r="I59" s="5" t="s">
        <v>91</v>
      </c>
      <c r="J59" s="4" t="s">
        <v>168</v>
      </c>
      <c r="K59" s="12" t="s">
        <v>168</v>
      </c>
      <c r="L59" s="16" t="s">
        <v>428</v>
      </c>
      <c r="M59" s="15">
        <v>136555.92000000001</v>
      </c>
      <c r="N59" s="34" t="s">
        <v>274</v>
      </c>
      <c r="O59" s="11" t="s">
        <v>168</v>
      </c>
      <c r="P59" s="4" t="s">
        <v>186</v>
      </c>
      <c r="Q59" s="4" t="s">
        <v>248</v>
      </c>
      <c r="R59" s="4" t="s">
        <v>275</v>
      </c>
      <c r="S59" s="15" t="s">
        <v>429</v>
      </c>
    </row>
    <row r="60" spans="1:19" ht="46.8" x14ac:dyDescent="0.25">
      <c r="A60" s="1">
        <v>37</v>
      </c>
      <c r="B60" s="2" t="s">
        <v>54</v>
      </c>
      <c r="C60" s="6" t="s">
        <v>153</v>
      </c>
      <c r="D60" s="6" t="s">
        <v>392</v>
      </c>
      <c r="E60" s="4">
        <v>1178.49</v>
      </c>
      <c r="F60" s="4">
        <f t="shared" si="3"/>
        <v>7270104.8100000005</v>
      </c>
      <c r="G60" s="5" t="s">
        <v>168</v>
      </c>
      <c r="H60" s="4" t="s">
        <v>168</v>
      </c>
      <c r="I60" s="5" t="s">
        <v>91</v>
      </c>
      <c r="J60" s="4" t="s">
        <v>168</v>
      </c>
      <c r="K60" s="12" t="s">
        <v>168</v>
      </c>
      <c r="L60" s="16" t="s">
        <v>365</v>
      </c>
      <c r="M60" s="15">
        <v>71989.710000000006</v>
      </c>
      <c r="N60" s="34" t="s">
        <v>257</v>
      </c>
      <c r="O60" s="11" t="s">
        <v>168</v>
      </c>
      <c r="P60" s="4" t="s">
        <v>186</v>
      </c>
      <c r="Q60" s="4" t="s">
        <v>276</v>
      </c>
      <c r="R60" s="4" t="s">
        <v>196</v>
      </c>
      <c r="S60" s="15" t="s">
        <v>277</v>
      </c>
    </row>
    <row r="61" spans="1:19" s="7" customFormat="1" ht="64.8" customHeight="1" x14ac:dyDescent="0.25">
      <c r="A61" s="84">
        <v>38</v>
      </c>
      <c r="B61" s="73" t="s">
        <v>55</v>
      </c>
      <c r="C61" s="6" t="s">
        <v>154</v>
      </c>
      <c r="D61" s="6" t="s">
        <v>392</v>
      </c>
      <c r="E61" s="4">
        <v>1472</v>
      </c>
      <c r="F61" s="4">
        <f t="shared" si="3"/>
        <v>9080768</v>
      </c>
      <c r="G61" s="5" t="s">
        <v>168</v>
      </c>
      <c r="H61" s="4" t="s">
        <v>168</v>
      </c>
      <c r="I61" s="5" t="s">
        <v>91</v>
      </c>
      <c r="J61" s="4" t="s">
        <v>168</v>
      </c>
      <c r="K61" s="12" t="s">
        <v>168</v>
      </c>
      <c r="L61" s="16" t="s">
        <v>368</v>
      </c>
      <c r="M61" s="15">
        <v>289688.42</v>
      </c>
      <c r="N61" s="34">
        <v>1982</v>
      </c>
      <c r="O61" s="11" t="s">
        <v>168</v>
      </c>
      <c r="P61" s="4" t="s">
        <v>278</v>
      </c>
      <c r="Q61" s="4" t="s">
        <v>185</v>
      </c>
      <c r="R61" s="4" t="s">
        <v>279</v>
      </c>
      <c r="S61" s="15" t="s">
        <v>280</v>
      </c>
    </row>
    <row r="62" spans="1:19" s="7" customFormat="1" ht="67.2" customHeight="1" x14ac:dyDescent="0.25">
      <c r="A62" s="84"/>
      <c r="B62" s="73"/>
      <c r="C62" s="6" t="s">
        <v>155</v>
      </c>
      <c r="D62" s="6" t="s">
        <v>392</v>
      </c>
      <c r="E62" s="4">
        <v>498</v>
      </c>
      <c r="F62" s="4">
        <f t="shared" si="3"/>
        <v>3072162</v>
      </c>
      <c r="G62" s="5" t="s">
        <v>168</v>
      </c>
      <c r="H62" s="4" t="s">
        <v>168</v>
      </c>
      <c r="I62" s="5" t="s">
        <v>91</v>
      </c>
      <c r="J62" s="4" t="s">
        <v>168</v>
      </c>
      <c r="K62" s="12" t="s">
        <v>168</v>
      </c>
      <c r="L62" s="16" t="s">
        <v>367</v>
      </c>
      <c r="M62" s="15">
        <v>6050</v>
      </c>
      <c r="N62" s="34" t="s">
        <v>281</v>
      </c>
      <c r="O62" s="11" t="s">
        <v>168</v>
      </c>
      <c r="P62" s="4" t="s">
        <v>282</v>
      </c>
      <c r="Q62" s="4" t="s">
        <v>185</v>
      </c>
      <c r="R62" s="4" t="s">
        <v>283</v>
      </c>
      <c r="S62" s="15" t="s">
        <v>284</v>
      </c>
    </row>
    <row r="63" spans="1:19" s="7" customFormat="1" ht="87" customHeight="1" x14ac:dyDescent="0.25">
      <c r="A63" s="1">
        <v>39</v>
      </c>
      <c r="B63" s="2" t="s">
        <v>56</v>
      </c>
      <c r="C63" s="6" t="s">
        <v>136</v>
      </c>
      <c r="D63" s="6" t="s">
        <v>392</v>
      </c>
      <c r="E63" s="4">
        <v>1100</v>
      </c>
      <c r="F63" s="4">
        <f t="shared" si="3"/>
        <v>6785900</v>
      </c>
      <c r="G63" s="5" t="s">
        <v>168</v>
      </c>
      <c r="H63" s="4" t="s">
        <v>168</v>
      </c>
      <c r="I63" s="5" t="s">
        <v>91</v>
      </c>
      <c r="J63" s="4" t="s">
        <v>168</v>
      </c>
      <c r="K63" s="12" t="s">
        <v>168</v>
      </c>
      <c r="L63" s="16" t="s">
        <v>430</v>
      </c>
      <c r="M63" s="15">
        <v>961686.93</v>
      </c>
      <c r="N63" s="34" t="s">
        <v>257</v>
      </c>
      <c r="O63" s="11" t="s">
        <v>168</v>
      </c>
      <c r="P63" s="4" t="s">
        <v>186</v>
      </c>
      <c r="Q63" s="4" t="s">
        <v>248</v>
      </c>
      <c r="R63" s="4" t="s">
        <v>188</v>
      </c>
      <c r="S63" s="15" t="s">
        <v>259</v>
      </c>
    </row>
    <row r="64" spans="1:19" s="7" customFormat="1" ht="99.6" customHeight="1" x14ac:dyDescent="0.25">
      <c r="A64" s="1">
        <v>40</v>
      </c>
      <c r="B64" s="2" t="s">
        <v>57</v>
      </c>
      <c r="C64" s="6" t="s">
        <v>138</v>
      </c>
      <c r="D64" s="6" t="s">
        <v>414</v>
      </c>
      <c r="E64" s="4">
        <f>2740+477</f>
        <v>3217</v>
      </c>
      <c r="F64" s="4">
        <f t="shared" si="3"/>
        <v>19845673</v>
      </c>
      <c r="G64" s="5" t="s">
        <v>168</v>
      </c>
      <c r="H64" s="4" t="s">
        <v>168</v>
      </c>
      <c r="I64" s="5" t="s">
        <v>91</v>
      </c>
      <c r="J64" s="4" t="s">
        <v>168</v>
      </c>
      <c r="K64" s="12" t="s">
        <v>168</v>
      </c>
      <c r="L64" s="16" t="s">
        <v>431</v>
      </c>
      <c r="M64" s="15">
        <v>145309.70000000001</v>
      </c>
      <c r="N64" s="34">
        <v>1946</v>
      </c>
      <c r="O64" s="11" t="s">
        <v>168</v>
      </c>
      <c r="P64" s="4" t="s">
        <v>266</v>
      </c>
      <c r="Q64" s="4" t="s">
        <v>286</v>
      </c>
      <c r="R64" s="4" t="s">
        <v>196</v>
      </c>
      <c r="S64" s="15" t="s">
        <v>195</v>
      </c>
    </row>
    <row r="65" spans="1:19" s="7" customFormat="1" ht="78" x14ac:dyDescent="0.25">
      <c r="A65" s="1">
        <v>41</v>
      </c>
      <c r="B65" s="2" t="s">
        <v>58</v>
      </c>
      <c r="C65" s="6" t="s">
        <v>162</v>
      </c>
      <c r="D65" s="6" t="s">
        <v>389</v>
      </c>
      <c r="E65" s="4">
        <v>8857</v>
      </c>
      <c r="F65" s="4">
        <f t="shared" si="3"/>
        <v>54638833</v>
      </c>
      <c r="G65" s="5" t="s">
        <v>168</v>
      </c>
      <c r="H65" s="4" t="s">
        <v>168</v>
      </c>
      <c r="I65" s="5" t="s">
        <v>91</v>
      </c>
      <c r="J65" s="4" t="s">
        <v>168</v>
      </c>
      <c r="K65" s="12" t="s">
        <v>168</v>
      </c>
      <c r="L65" s="16" t="s">
        <v>369</v>
      </c>
      <c r="M65" s="15">
        <v>1221139.07</v>
      </c>
      <c r="N65" s="34" t="s">
        <v>168</v>
      </c>
      <c r="O65" s="11" t="s">
        <v>168</v>
      </c>
      <c r="P65" s="4" t="s">
        <v>224</v>
      </c>
      <c r="Q65" s="4" t="s">
        <v>287</v>
      </c>
      <c r="R65" s="4" t="s">
        <v>288</v>
      </c>
      <c r="S65" s="15" t="s">
        <v>289</v>
      </c>
    </row>
    <row r="66" spans="1:19" s="7" customFormat="1" ht="91.2" customHeight="1" x14ac:dyDescent="0.25">
      <c r="A66" s="1">
        <v>42</v>
      </c>
      <c r="B66" s="2" t="s">
        <v>0</v>
      </c>
      <c r="C66" s="6" t="s">
        <v>139</v>
      </c>
      <c r="D66" s="6" t="s">
        <v>389</v>
      </c>
      <c r="E66" s="4">
        <v>2940</v>
      </c>
      <c r="F66" s="4">
        <f t="shared" si="3"/>
        <v>18136860</v>
      </c>
      <c r="G66" s="5" t="s">
        <v>168</v>
      </c>
      <c r="H66" s="4" t="s">
        <v>168</v>
      </c>
      <c r="I66" s="5" t="s">
        <v>91</v>
      </c>
      <c r="J66" s="4" t="s">
        <v>168</v>
      </c>
      <c r="K66" s="12" t="s">
        <v>168</v>
      </c>
      <c r="L66" s="16" t="s">
        <v>432</v>
      </c>
      <c r="M66" s="15">
        <v>1577315.9</v>
      </c>
      <c r="N66" s="34">
        <v>1960</v>
      </c>
      <c r="O66" s="11" t="s">
        <v>168</v>
      </c>
      <c r="P66" s="4" t="s">
        <v>186</v>
      </c>
      <c r="Q66" s="4" t="s">
        <v>248</v>
      </c>
      <c r="R66" s="4" t="s">
        <v>188</v>
      </c>
      <c r="S66" s="15" t="s">
        <v>290</v>
      </c>
    </row>
    <row r="67" spans="1:19" s="7" customFormat="1" ht="92.4" customHeight="1" x14ac:dyDescent="0.25">
      <c r="A67" s="1">
        <v>43</v>
      </c>
      <c r="B67" s="2" t="s">
        <v>59</v>
      </c>
      <c r="C67" s="6" t="s">
        <v>140</v>
      </c>
      <c r="D67" s="8" t="s">
        <v>415</v>
      </c>
      <c r="E67" s="4">
        <v>4558</v>
      </c>
      <c r="F67" s="4">
        <f t="shared" si="3"/>
        <v>28118302</v>
      </c>
      <c r="G67" s="5" t="s">
        <v>168</v>
      </c>
      <c r="H67" s="4" t="s">
        <v>168</v>
      </c>
      <c r="I67" s="5" t="s">
        <v>91</v>
      </c>
      <c r="J67" s="4" t="s">
        <v>168</v>
      </c>
      <c r="K67" s="12" t="s">
        <v>168</v>
      </c>
      <c r="L67" s="16" t="s">
        <v>370</v>
      </c>
      <c r="M67" s="15">
        <v>3268311.01</v>
      </c>
      <c r="N67" s="34">
        <v>1976</v>
      </c>
      <c r="O67" s="11" t="s">
        <v>168</v>
      </c>
      <c r="P67" s="4" t="s">
        <v>186</v>
      </c>
      <c r="Q67" s="4" t="s">
        <v>291</v>
      </c>
      <c r="R67" s="4" t="s">
        <v>188</v>
      </c>
      <c r="S67" s="15" t="s">
        <v>292</v>
      </c>
    </row>
    <row r="68" spans="1:19" ht="87" customHeight="1" x14ac:dyDescent="0.25">
      <c r="A68" s="1">
        <v>44</v>
      </c>
      <c r="B68" s="45" t="s">
        <v>60</v>
      </c>
      <c r="C68" s="6" t="s">
        <v>106</v>
      </c>
      <c r="D68" s="8" t="s">
        <v>415</v>
      </c>
      <c r="E68" s="4">
        <f>3011+162</f>
        <v>3173</v>
      </c>
      <c r="F68" s="4">
        <f t="shared" si="3"/>
        <v>19574237</v>
      </c>
      <c r="G68" s="5" t="s">
        <v>168</v>
      </c>
      <c r="H68" s="4" t="s">
        <v>168</v>
      </c>
      <c r="I68" s="5" t="s">
        <v>91</v>
      </c>
      <c r="J68" s="4" t="s">
        <v>168</v>
      </c>
      <c r="K68" s="12" t="s">
        <v>168</v>
      </c>
      <c r="L68" s="16" t="s">
        <v>433</v>
      </c>
      <c r="M68" s="15">
        <v>625513.16</v>
      </c>
      <c r="N68" s="34">
        <v>1965</v>
      </c>
      <c r="O68" s="11" t="s">
        <v>168</v>
      </c>
      <c r="P68" s="4" t="s">
        <v>186</v>
      </c>
      <c r="Q68" s="4" t="s">
        <v>258</v>
      </c>
      <c r="R68" s="4" t="s">
        <v>293</v>
      </c>
      <c r="S68" s="15" t="s">
        <v>259</v>
      </c>
    </row>
    <row r="69" spans="1:19" ht="124.8" x14ac:dyDescent="0.25">
      <c r="A69" s="1">
        <v>45</v>
      </c>
      <c r="B69" s="45" t="s">
        <v>61</v>
      </c>
      <c r="C69" s="6" t="s">
        <v>285</v>
      </c>
      <c r="D69" s="6" t="s">
        <v>389</v>
      </c>
      <c r="E69" s="4">
        <v>3186</v>
      </c>
      <c r="F69" s="4">
        <f t="shared" si="3"/>
        <v>19654434</v>
      </c>
      <c r="G69" s="5" t="s">
        <v>168</v>
      </c>
      <c r="H69" s="4" t="s">
        <v>168</v>
      </c>
      <c r="I69" s="5" t="s">
        <v>91</v>
      </c>
      <c r="J69" s="4" t="s">
        <v>168</v>
      </c>
      <c r="K69" s="12" t="s">
        <v>168</v>
      </c>
      <c r="L69" s="16" t="s">
        <v>434</v>
      </c>
      <c r="M69" s="15">
        <v>2266732.75</v>
      </c>
      <c r="N69" s="34">
        <v>1972</v>
      </c>
      <c r="O69" s="11" t="s">
        <v>168</v>
      </c>
      <c r="P69" s="4" t="s">
        <v>224</v>
      </c>
      <c r="Q69" s="4" t="s">
        <v>258</v>
      </c>
      <c r="R69" s="4" t="s">
        <v>288</v>
      </c>
      <c r="S69" s="15" t="s">
        <v>294</v>
      </c>
    </row>
    <row r="70" spans="1:19" s="7" customFormat="1" ht="102" customHeight="1" x14ac:dyDescent="0.25">
      <c r="A70" s="1">
        <v>46</v>
      </c>
      <c r="B70" s="2" t="s">
        <v>10</v>
      </c>
      <c r="C70" s="6" t="s">
        <v>163</v>
      </c>
      <c r="D70" s="6" t="s">
        <v>382</v>
      </c>
      <c r="E70" s="4">
        <v>3415</v>
      </c>
      <c r="F70" s="4">
        <f t="shared" si="3"/>
        <v>21067135</v>
      </c>
      <c r="G70" s="5" t="s">
        <v>168</v>
      </c>
      <c r="H70" s="4" t="s">
        <v>168</v>
      </c>
      <c r="I70" s="5" t="s">
        <v>91</v>
      </c>
      <c r="J70" s="4" t="s">
        <v>168</v>
      </c>
      <c r="K70" s="12" t="s">
        <v>168</v>
      </c>
      <c r="L70" s="16" t="s">
        <v>435</v>
      </c>
      <c r="M70" s="15">
        <v>175217.38</v>
      </c>
      <c r="N70" s="34">
        <v>1958</v>
      </c>
      <c r="O70" s="11" t="s">
        <v>168</v>
      </c>
      <c r="P70" s="4" t="s">
        <v>295</v>
      </c>
      <c r="Q70" s="4" t="s">
        <v>248</v>
      </c>
      <c r="R70" s="4" t="s">
        <v>192</v>
      </c>
      <c r="S70" s="15" t="s">
        <v>296</v>
      </c>
    </row>
    <row r="71" spans="1:19" s="7" customFormat="1" ht="290.39999999999998" customHeight="1" x14ac:dyDescent="0.25">
      <c r="A71" s="1">
        <v>47</v>
      </c>
      <c r="B71" s="2" t="s">
        <v>62</v>
      </c>
      <c r="C71" s="6" t="s">
        <v>141</v>
      </c>
      <c r="D71" s="6" t="s">
        <v>384</v>
      </c>
      <c r="E71" s="4">
        <v>3935</v>
      </c>
      <c r="F71" s="4">
        <f t="shared" si="3"/>
        <v>24275015</v>
      </c>
      <c r="G71" s="5" t="s">
        <v>168</v>
      </c>
      <c r="H71" s="4" t="s">
        <v>168</v>
      </c>
      <c r="I71" s="5" t="s">
        <v>91</v>
      </c>
      <c r="J71" s="4" t="s">
        <v>168</v>
      </c>
      <c r="K71" s="12" t="s">
        <v>168</v>
      </c>
      <c r="L71" s="16" t="s">
        <v>437</v>
      </c>
      <c r="M71" s="15">
        <v>1704408</v>
      </c>
      <c r="N71" s="34">
        <v>1961</v>
      </c>
      <c r="O71" s="11" t="s">
        <v>168</v>
      </c>
      <c r="P71" s="4" t="s">
        <v>297</v>
      </c>
      <c r="Q71" s="4" t="s">
        <v>298</v>
      </c>
      <c r="R71" s="4" t="s">
        <v>299</v>
      </c>
      <c r="S71" s="15" t="s">
        <v>300</v>
      </c>
    </row>
    <row r="72" spans="1:19" s="7" customFormat="1" ht="92.4" customHeight="1" x14ac:dyDescent="0.25">
      <c r="A72" s="1">
        <v>48</v>
      </c>
      <c r="B72" s="45" t="s">
        <v>63</v>
      </c>
      <c r="C72" s="6" t="s">
        <v>98</v>
      </c>
      <c r="D72" s="6" t="s">
        <v>383</v>
      </c>
      <c r="E72" s="4">
        <v>3046</v>
      </c>
      <c r="F72" s="4">
        <f t="shared" si="3"/>
        <v>18790774</v>
      </c>
      <c r="G72" s="5" t="s">
        <v>168</v>
      </c>
      <c r="H72" s="4" t="s">
        <v>168</v>
      </c>
      <c r="I72" s="5" t="s">
        <v>91</v>
      </c>
      <c r="J72" s="4" t="s">
        <v>168</v>
      </c>
      <c r="K72" s="12" t="s">
        <v>168</v>
      </c>
      <c r="L72" s="16" t="s">
        <v>436</v>
      </c>
      <c r="M72" s="15">
        <v>2603414.37</v>
      </c>
      <c r="N72" s="34">
        <v>1968</v>
      </c>
      <c r="O72" s="11" t="s">
        <v>168</v>
      </c>
      <c r="P72" s="4" t="s">
        <v>224</v>
      </c>
      <c r="Q72" s="4" t="s">
        <v>301</v>
      </c>
      <c r="R72" s="4" t="s">
        <v>188</v>
      </c>
      <c r="S72" s="15" t="s">
        <v>259</v>
      </c>
    </row>
    <row r="73" spans="1:19" s="7" customFormat="1" ht="91.2" customHeight="1" x14ac:dyDescent="0.25">
      <c r="A73" s="84">
        <v>49</v>
      </c>
      <c r="B73" s="73" t="s">
        <v>64</v>
      </c>
      <c r="C73" s="6" t="s">
        <v>99</v>
      </c>
      <c r="D73" s="6" t="s">
        <v>384</v>
      </c>
      <c r="E73" s="4">
        <v>6544.04</v>
      </c>
      <c r="F73" s="100">
        <f>SUM(E73:E74)*6169</f>
        <v>49259465</v>
      </c>
      <c r="G73" s="5" t="s">
        <v>168</v>
      </c>
      <c r="H73" s="4" t="s">
        <v>168</v>
      </c>
      <c r="I73" s="83" t="s">
        <v>91</v>
      </c>
      <c r="J73" s="4" t="s">
        <v>168</v>
      </c>
      <c r="K73" s="12" t="s">
        <v>168</v>
      </c>
      <c r="L73" s="85" t="s">
        <v>438</v>
      </c>
      <c r="M73" s="75">
        <v>1832743.09</v>
      </c>
      <c r="N73" s="34">
        <v>1984</v>
      </c>
      <c r="O73" s="11" t="s">
        <v>168</v>
      </c>
      <c r="P73" s="4" t="s">
        <v>224</v>
      </c>
      <c r="Q73" s="4" t="s">
        <v>248</v>
      </c>
      <c r="R73" s="4" t="s">
        <v>302</v>
      </c>
      <c r="S73" s="15" t="s">
        <v>303</v>
      </c>
    </row>
    <row r="74" spans="1:19" s="7" customFormat="1" ht="85.8" customHeight="1" x14ac:dyDescent="0.25">
      <c r="A74" s="84"/>
      <c r="B74" s="73"/>
      <c r="C74" s="6" t="s">
        <v>100</v>
      </c>
      <c r="D74" s="6" t="s">
        <v>385</v>
      </c>
      <c r="E74" s="4">
        <v>1440.96</v>
      </c>
      <c r="F74" s="100"/>
      <c r="G74" s="5" t="s">
        <v>168</v>
      </c>
      <c r="H74" s="4" t="s">
        <v>168</v>
      </c>
      <c r="I74" s="83"/>
      <c r="J74" s="4" t="s">
        <v>168</v>
      </c>
      <c r="K74" s="12" t="s">
        <v>168</v>
      </c>
      <c r="L74" s="85"/>
      <c r="M74" s="75"/>
      <c r="N74" s="34">
        <v>1986</v>
      </c>
      <c r="O74" s="11" t="s">
        <v>168</v>
      </c>
      <c r="P74" s="4" t="s">
        <v>224</v>
      </c>
      <c r="Q74" s="4" t="s">
        <v>248</v>
      </c>
      <c r="R74" s="4" t="s">
        <v>304</v>
      </c>
      <c r="S74" s="15" t="s">
        <v>305</v>
      </c>
    </row>
    <row r="75" spans="1:19" s="7" customFormat="1" ht="100.2" customHeight="1" x14ac:dyDescent="0.25">
      <c r="A75" s="1">
        <v>50</v>
      </c>
      <c r="B75" s="2" t="s">
        <v>65</v>
      </c>
      <c r="C75" s="6" t="s">
        <v>142</v>
      </c>
      <c r="D75" s="6" t="s">
        <v>384</v>
      </c>
      <c r="E75" s="4">
        <v>10179</v>
      </c>
      <c r="F75" s="4">
        <f t="shared" ref="F75:F89" si="4">E75*6169</f>
        <v>62794251</v>
      </c>
      <c r="G75" s="5" t="s">
        <v>168</v>
      </c>
      <c r="H75" s="4" t="s">
        <v>168</v>
      </c>
      <c r="I75" s="5" t="s">
        <v>91</v>
      </c>
      <c r="J75" s="4" t="s">
        <v>168</v>
      </c>
      <c r="K75" s="12" t="s">
        <v>168</v>
      </c>
      <c r="L75" s="16" t="s">
        <v>439</v>
      </c>
      <c r="M75" s="15">
        <v>1639297</v>
      </c>
      <c r="N75" s="34">
        <v>1986</v>
      </c>
      <c r="O75" s="11" t="s">
        <v>168</v>
      </c>
      <c r="P75" s="4" t="s">
        <v>186</v>
      </c>
      <c r="Q75" s="4" t="s">
        <v>306</v>
      </c>
      <c r="R75" s="4" t="s">
        <v>307</v>
      </c>
      <c r="S75" s="15" t="s">
        <v>308</v>
      </c>
    </row>
    <row r="76" spans="1:19" s="7" customFormat="1" ht="76.8" customHeight="1" x14ac:dyDescent="0.25">
      <c r="A76" s="1">
        <v>51</v>
      </c>
      <c r="B76" s="45" t="s">
        <v>66</v>
      </c>
      <c r="C76" s="6" t="s">
        <v>101</v>
      </c>
      <c r="D76" s="6" t="s">
        <v>384</v>
      </c>
      <c r="E76" s="4">
        <v>3134</v>
      </c>
      <c r="F76" s="4">
        <f t="shared" si="4"/>
        <v>19333646</v>
      </c>
      <c r="G76" s="5" t="s">
        <v>168</v>
      </c>
      <c r="H76" s="4" t="s">
        <v>168</v>
      </c>
      <c r="I76" s="5" t="s">
        <v>91</v>
      </c>
      <c r="J76" s="4" t="s">
        <v>168</v>
      </c>
      <c r="K76" s="12" t="s">
        <v>168</v>
      </c>
      <c r="L76" s="16" t="s">
        <v>386</v>
      </c>
      <c r="M76" s="15">
        <v>98063.2</v>
      </c>
      <c r="N76" s="34" t="s">
        <v>309</v>
      </c>
      <c r="O76" s="11" t="s">
        <v>168</v>
      </c>
      <c r="P76" s="4" t="s">
        <v>186</v>
      </c>
      <c r="Q76" s="4" t="s">
        <v>248</v>
      </c>
      <c r="R76" s="4" t="s">
        <v>288</v>
      </c>
      <c r="S76" s="15" t="s">
        <v>310</v>
      </c>
    </row>
    <row r="77" spans="1:19" s="7" customFormat="1" ht="91.8" customHeight="1" x14ac:dyDescent="0.25">
      <c r="A77" s="1">
        <v>52</v>
      </c>
      <c r="B77" s="2" t="s">
        <v>67</v>
      </c>
      <c r="C77" s="6" t="s">
        <v>143</v>
      </c>
      <c r="D77" s="6" t="s">
        <v>384</v>
      </c>
      <c r="E77" s="4">
        <v>3167.54</v>
      </c>
      <c r="F77" s="4">
        <f t="shared" si="4"/>
        <v>19540554.259999998</v>
      </c>
      <c r="G77" s="5" t="s">
        <v>168</v>
      </c>
      <c r="H77" s="4" t="s">
        <v>168</v>
      </c>
      <c r="I77" s="5" t="s">
        <v>91</v>
      </c>
      <c r="J77" s="4" t="s">
        <v>168</v>
      </c>
      <c r="K77" s="12" t="s">
        <v>168</v>
      </c>
      <c r="L77" s="16" t="s">
        <v>461</v>
      </c>
      <c r="M77" s="15">
        <v>670070.30000000005</v>
      </c>
      <c r="N77" s="34">
        <v>1969</v>
      </c>
      <c r="O77" s="11" t="s">
        <v>168</v>
      </c>
      <c r="P77" s="4" t="s">
        <v>186</v>
      </c>
      <c r="Q77" s="4" t="s">
        <v>248</v>
      </c>
      <c r="R77" s="4" t="s">
        <v>188</v>
      </c>
      <c r="S77" s="15" t="s">
        <v>195</v>
      </c>
    </row>
    <row r="78" spans="1:19" s="7" customFormat="1" ht="157.80000000000001" customHeight="1" x14ac:dyDescent="0.25">
      <c r="A78" s="1">
        <v>53</v>
      </c>
      <c r="B78" s="2" t="s">
        <v>68</v>
      </c>
      <c r="C78" s="6" t="s">
        <v>69</v>
      </c>
      <c r="D78" s="6" t="s">
        <v>387</v>
      </c>
      <c r="E78" s="4">
        <f>4680.79+1596.68+1101.46</f>
        <v>7378.93</v>
      </c>
      <c r="F78" s="4">
        <f t="shared" si="4"/>
        <v>45520619.170000002</v>
      </c>
      <c r="G78" s="5" t="s">
        <v>168</v>
      </c>
      <c r="H78" s="4" t="s">
        <v>168</v>
      </c>
      <c r="I78" s="5" t="s">
        <v>91</v>
      </c>
      <c r="J78" s="4" t="s">
        <v>168</v>
      </c>
      <c r="K78" s="12" t="s">
        <v>168</v>
      </c>
      <c r="L78" s="16" t="s">
        <v>440</v>
      </c>
      <c r="M78" s="15">
        <v>203369.28</v>
      </c>
      <c r="N78" s="34" t="s">
        <v>311</v>
      </c>
      <c r="O78" s="11" t="s">
        <v>168</v>
      </c>
      <c r="P78" s="4" t="s">
        <v>312</v>
      </c>
      <c r="Q78" s="4" t="s">
        <v>313</v>
      </c>
      <c r="R78" s="4" t="s">
        <v>314</v>
      </c>
      <c r="S78" s="15" t="s">
        <v>315</v>
      </c>
    </row>
    <row r="79" spans="1:19" s="7" customFormat="1" ht="78" x14ac:dyDescent="0.25">
      <c r="A79" s="1">
        <v>54</v>
      </c>
      <c r="B79" s="2" t="s">
        <v>70</v>
      </c>
      <c r="C79" s="6" t="s">
        <v>144</v>
      </c>
      <c r="D79" s="6" t="s">
        <v>388</v>
      </c>
      <c r="E79" s="4">
        <f>3121.25+984+1177</f>
        <v>5282.25</v>
      </c>
      <c r="F79" s="4">
        <f t="shared" si="4"/>
        <v>32586200.25</v>
      </c>
      <c r="G79" s="5" t="s">
        <v>168</v>
      </c>
      <c r="H79" s="4" t="s">
        <v>168</v>
      </c>
      <c r="I79" s="5" t="s">
        <v>91</v>
      </c>
      <c r="J79" s="4" t="s">
        <v>168</v>
      </c>
      <c r="K79" s="12" t="s">
        <v>168</v>
      </c>
      <c r="L79" s="16" t="s">
        <v>441</v>
      </c>
      <c r="M79" s="15">
        <v>66858.539999999994</v>
      </c>
      <c r="N79" s="34" t="s">
        <v>316</v>
      </c>
      <c r="O79" s="11" t="s">
        <v>168</v>
      </c>
      <c r="P79" s="4" t="s">
        <v>317</v>
      </c>
      <c r="Q79" s="4" t="s">
        <v>318</v>
      </c>
      <c r="R79" s="4" t="s">
        <v>288</v>
      </c>
      <c r="S79" s="15" t="s">
        <v>319</v>
      </c>
    </row>
    <row r="80" spans="1:19" s="7" customFormat="1" ht="78" x14ac:dyDescent="0.25">
      <c r="A80" s="1">
        <v>55</v>
      </c>
      <c r="B80" s="45" t="s">
        <v>71</v>
      </c>
      <c r="C80" s="6" t="s">
        <v>102</v>
      </c>
      <c r="D80" s="6" t="s">
        <v>455</v>
      </c>
      <c r="E80" s="4">
        <v>3023.37</v>
      </c>
      <c r="F80" s="4">
        <f t="shared" si="4"/>
        <v>18651169.529999997</v>
      </c>
      <c r="G80" s="5" t="s">
        <v>168</v>
      </c>
      <c r="H80" s="4" t="s">
        <v>168</v>
      </c>
      <c r="I80" s="5" t="s">
        <v>91</v>
      </c>
      <c r="J80" s="4">
        <v>20703.5</v>
      </c>
      <c r="K80" s="12">
        <v>19542.2</v>
      </c>
      <c r="L80" s="16" t="s">
        <v>442</v>
      </c>
      <c r="M80" s="15">
        <v>232286.7</v>
      </c>
      <c r="N80" s="34" t="s">
        <v>320</v>
      </c>
      <c r="O80" s="11" t="s">
        <v>168</v>
      </c>
      <c r="P80" s="4" t="s">
        <v>186</v>
      </c>
      <c r="Q80" s="4" t="s">
        <v>321</v>
      </c>
      <c r="R80" s="4" t="s">
        <v>322</v>
      </c>
      <c r="S80" s="15" t="s">
        <v>323</v>
      </c>
    </row>
    <row r="81" spans="1:19" s="7" customFormat="1" ht="91.2" customHeight="1" x14ac:dyDescent="0.25">
      <c r="A81" s="1">
        <v>56</v>
      </c>
      <c r="B81" s="2" t="s">
        <v>72</v>
      </c>
      <c r="C81" s="6" t="s">
        <v>148</v>
      </c>
      <c r="D81" s="6" t="s">
        <v>384</v>
      </c>
      <c r="E81" s="4">
        <v>3248.22</v>
      </c>
      <c r="F81" s="4">
        <f t="shared" si="4"/>
        <v>20038269.18</v>
      </c>
      <c r="G81" s="5" t="s">
        <v>168</v>
      </c>
      <c r="H81" s="4" t="s">
        <v>168</v>
      </c>
      <c r="I81" s="5" t="s">
        <v>91</v>
      </c>
      <c r="J81" s="4" t="s">
        <v>168</v>
      </c>
      <c r="K81" s="12" t="s">
        <v>168</v>
      </c>
      <c r="L81" s="16" t="s">
        <v>420</v>
      </c>
      <c r="M81" s="15">
        <v>192027.27</v>
      </c>
      <c r="N81" s="34" t="s">
        <v>324</v>
      </c>
      <c r="O81" s="11" t="s">
        <v>168</v>
      </c>
      <c r="P81" s="4" t="s">
        <v>325</v>
      </c>
      <c r="Q81" s="4" t="s">
        <v>326</v>
      </c>
      <c r="R81" s="4" t="s">
        <v>327</v>
      </c>
      <c r="S81" s="15" t="s">
        <v>259</v>
      </c>
    </row>
    <row r="82" spans="1:19" ht="94.2" customHeight="1" x14ac:dyDescent="0.25">
      <c r="A82" s="1">
        <v>57</v>
      </c>
      <c r="B82" s="2" t="s">
        <v>89</v>
      </c>
      <c r="C82" s="6" t="s">
        <v>160</v>
      </c>
      <c r="D82" s="6" t="s">
        <v>389</v>
      </c>
      <c r="E82" s="4">
        <v>3014.75</v>
      </c>
      <c r="F82" s="4">
        <f t="shared" si="4"/>
        <v>18597992.75</v>
      </c>
      <c r="G82" s="5" t="s">
        <v>168</v>
      </c>
      <c r="H82" s="4" t="s">
        <v>168</v>
      </c>
      <c r="I82" s="5" t="s">
        <v>91</v>
      </c>
      <c r="J82" s="4" t="s">
        <v>168</v>
      </c>
      <c r="K82" s="12" t="s">
        <v>168</v>
      </c>
      <c r="L82" s="16" t="s">
        <v>443</v>
      </c>
      <c r="M82" s="15">
        <v>183870.94</v>
      </c>
      <c r="N82" s="34" t="s">
        <v>328</v>
      </c>
      <c r="O82" s="11" t="s">
        <v>168</v>
      </c>
      <c r="P82" s="4" t="s">
        <v>186</v>
      </c>
      <c r="Q82" s="4" t="s">
        <v>329</v>
      </c>
      <c r="R82" s="4" t="s">
        <v>192</v>
      </c>
      <c r="S82" s="15" t="s">
        <v>466</v>
      </c>
    </row>
    <row r="83" spans="1:19" s="7" customFormat="1" ht="89.4" customHeight="1" x14ac:dyDescent="0.25">
      <c r="A83" s="1">
        <v>58</v>
      </c>
      <c r="B83" s="2" t="s">
        <v>73</v>
      </c>
      <c r="C83" s="6" t="s">
        <v>152</v>
      </c>
      <c r="D83" s="6" t="s">
        <v>456</v>
      </c>
      <c r="E83" s="4">
        <v>10494.78</v>
      </c>
      <c r="F83" s="4">
        <f t="shared" si="4"/>
        <v>64742297.820000008</v>
      </c>
      <c r="G83" s="5" t="s">
        <v>168</v>
      </c>
      <c r="H83" s="4" t="s">
        <v>168</v>
      </c>
      <c r="I83" s="5" t="s">
        <v>91</v>
      </c>
      <c r="J83" s="4" t="s">
        <v>168</v>
      </c>
      <c r="K83" s="12" t="s">
        <v>168</v>
      </c>
      <c r="L83" s="16" t="s">
        <v>444</v>
      </c>
      <c r="M83" s="15">
        <v>1271069.17</v>
      </c>
      <c r="N83" s="34" t="s">
        <v>309</v>
      </c>
      <c r="O83" s="11" t="s">
        <v>168</v>
      </c>
      <c r="P83" s="4" t="s">
        <v>330</v>
      </c>
      <c r="Q83" s="4" t="s">
        <v>331</v>
      </c>
      <c r="R83" s="4" t="s">
        <v>332</v>
      </c>
      <c r="S83" s="15" t="s">
        <v>333</v>
      </c>
    </row>
    <row r="84" spans="1:19" ht="61.2" customHeight="1" x14ac:dyDescent="0.25">
      <c r="A84" s="84">
        <v>59</v>
      </c>
      <c r="B84" s="73" t="s">
        <v>74</v>
      </c>
      <c r="C84" s="6" t="s">
        <v>145</v>
      </c>
      <c r="D84" s="6" t="s">
        <v>457</v>
      </c>
      <c r="E84" s="4">
        <f>2884.72+315.82+450.67</f>
        <v>3651.21</v>
      </c>
      <c r="F84" s="4">
        <f t="shared" si="4"/>
        <v>22524314.490000002</v>
      </c>
      <c r="G84" s="5" t="s">
        <v>168</v>
      </c>
      <c r="H84" s="4" t="s">
        <v>168</v>
      </c>
      <c r="I84" s="5" t="s">
        <v>91</v>
      </c>
      <c r="J84" s="4" t="s">
        <v>168</v>
      </c>
      <c r="K84" s="12" t="s">
        <v>168</v>
      </c>
      <c r="L84" s="16" t="s">
        <v>168</v>
      </c>
      <c r="M84" s="15" t="s">
        <v>168</v>
      </c>
      <c r="N84" s="34">
        <v>1975</v>
      </c>
      <c r="O84" s="11" t="s">
        <v>168</v>
      </c>
      <c r="P84" s="11" t="s">
        <v>186</v>
      </c>
      <c r="Q84" s="4" t="s">
        <v>334</v>
      </c>
      <c r="R84" s="4" t="s">
        <v>192</v>
      </c>
      <c r="S84" s="15" t="s">
        <v>335</v>
      </c>
    </row>
    <row r="85" spans="1:19" ht="61.2" customHeight="1" x14ac:dyDescent="0.25">
      <c r="A85" s="84"/>
      <c r="B85" s="73"/>
      <c r="C85" s="6" t="s">
        <v>146</v>
      </c>
      <c r="D85" s="6" t="s">
        <v>458</v>
      </c>
      <c r="E85" s="4">
        <f>1968+430</f>
        <v>2398</v>
      </c>
      <c r="F85" s="4">
        <f t="shared" si="4"/>
        <v>14793262</v>
      </c>
      <c r="G85" s="5" t="s">
        <v>168</v>
      </c>
      <c r="H85" s="4" t="s">
        <v>168</v>
      </c>
      <c r="I85" s="5" t="s">
        <v>91</v>
      </c>
      <c r="J85" s="4" t="s">
        <v>168</v>
      </c>
      <c r="K85" s="12" t="s">
        <v>168</v>
      </c>
      <c r="L85" s="16" t="s">
        <v>445</v>
      </c>
      <c r="M85" s="15">
        <v>84273.62</v>
      </c>
      <c r="N85" s="34">
        <v>1850</v>
      </c>
      <c r="O85" s="11" t="s">
        <v>168</v>
      </c>
      <c r="P85" s="11" t="s">
        <v>336</v>
      </c>
      <c r="Q85" s="4" t="s">
        <v>334</v>
      </c>
      <c r="R85" s="4" t="s">
        <v>192</v>
      </c>
      <c r="S85" s="15" t="s">
        <v>335</v>
      </c>
    </row>
    <row r="86" spans="1:19" s="7" customFormat="1" ht="70.8" customHeight="1" x14ac:dyDescent="0.25">
      <c r="A86" s="1">
        <v>60</v>
      </c>
      <c r="B86" s="2" t="s">
        <v>75</v>
      </c>
      <c r="C86" s="6" t="s">
        <v>125</v>
      </c>
      <c r="D86" s="6" t="s">
        <v>390</v>
      </c>
      <c r="E86" s="4">
        <f>5400+1955</f>
        <v>7355</v>
      </c>
      <c r="F86" s="4">
        <f t="shared" si="4"/>
        <v>45372995</v>
      </c>
      <c r="G86" s="5" t="s">
        <v>168</v>
      </c>
      <c r="H86" s="4" t="s">
        <v>168</v>
      </c>
      <c r="I86" s="5" t="s">
        <v>91</v>
      </c>
      <c r="J86" s="4" t="s">
        <v>168</v>
      </c>
      <c r="K86" s="12" t="s">
        <v>168</v>
      </c>
      <c r="L86" s="16" t="s">
        <v>446</v>
      </c>
      <c r="M86" s="15">
        <v>540782.93000000005</v>
      </c>
      <c r="N86" s="34">
        <v>1998</v>
      </c>
      <c r="O86" s="11">
        <v>2024</v>
      </c>
      <c r="P86" s="4" t="s">
        <v>208</v>
      </c>
      <c r="Q86" s="4" t="s">
        <v>248</v>
      </c>
      <c r="R86" s="4" t="s">
        <v>337</v>
      </c>
      <c r="S86" s="15" t="s">
        <v>338</v>
      </c>
    </row>
    <row r="87" spans="1:19" s="7" customFormat="1" ht="62.4" x14ac:dyDescent="0.25">
      <c r="A87" s="1">
        <v>61</v>
      </c>
      <c r="B87" s="2" t="s">
        <v>76</v>
      </c>
      <c r="C87" s="6" t="s">
        <v>126</v>
      </c>
      <c r="D87" s="6" t="s">
        <v>459</v>
      </c>
      <c r="E87" s="4">
        <f>4246+2010+577+186</f>
        <v>7019</v>
      </c>
      <c r="F87" s="4">
        <f t="shared" si="4"/>
        <v>43300211</v>
      </c>
      <c r="G87" s="5" t="s">
        <v>168</v>
      </c>
      <c r="H87" s="4" t="s">
        <v>168</v>
      </c>
      <c r="I87" s="5" t="s">
        <v>91</v>
      </c>
      <c r="J87" s="4" t="s">
        <v>168</v>
      </c>
      <c r="K87" s="12" t="s">
        <v>168</v>
      </c>
      <c r="L87" s="16" t="s">
        <v>447</v>
      </c>
      <c r="M87" s="15">
        <v>48634.2</v>
      </c>
      <c r="N87" s="34" t="s">
        <v>168</v>
      </c>
      <c r="O87" s="11" t="s">
        <v>168</v>
      </c>
      <c r="P87" s="4" t="s">
        <v>339</v>
      </c>
      <c r="Q87" s="4" t="s">
        <v>248</v>
      </c>
      <c r="R87" s="4" t="s">
        <v>288</v>
      </c>
      <c r="S87" s="15" t="s">
        <v>194</v>
      </c>
    </row>
    <row r="88" spans="1:19" ht="154.19999999999999" customHeight="1" x14ac:dyDescent="0.25">
      <c r="A88" s="1">
        <v>62</v>
      </c>
      <c r="B88" s="2" t="s">
        <v>77</v>
      </c>
      <c r="C88" s="6" t="s">
        <v>147</v>
      </c>
      <c r="D88" s="6" t="s">
        <v>391</v>
      </c>
      <c r="E88" s="4">
        <f>3600+2600</f>
        <v>6200</v>
      </c>
      <c r="F88" s="4">
        <f t="shared" si="4"/>
        <v>38247800</v>
      </c>
      <c r="G88" s="5" t="s">
        <v>168</v>
      </c>
      <c r="H88" s="4" t="s">
        <v>168</v>
      </c>
      <c r="I88" s="5" t="s">
        <v>91</v>
      </c>
      <c r="J88" s="4" t="s">
        <v>168</v>
      </c>
      <c r="K88" s="12" t="s">
        <v>168</v>
      </c>
      <c r="L88" s="16" t="s">
        <v>462</v>
      </c>
      <c r="M88" s="15">
        <v>898352.69</v>
      </c>
      <c r="N88" s="34" t="s">
        <v>344</v>
      </c>
      <c r="O88" s="11" t="s">
        <v>168</v>
      </c>
      <c r="P88" s="4" t="s">
        <v>186</v>
      </c>
      <c r="Q88" s="4" t="s">
        <v>258</v>
      </c>
      <c r="R88" s="4" t="s">
        <v>340</v>
      </c>
      <c r="S88" s="15" t="s">
        <v>323</v>
      </c>
    </row>
    <row r="89" spans="1:19" s="7" customFormat="1" ht="153.6" customHeight="1" x14ac:dyDescent="0.25">
      <c r="A89" s="1">
        <v>63</v>
      </c>
      <c r="B89" s="2" t="s">
        <v>78</v>
      </c>
      <c r="C89" s="6" t="s">
        <v>123</v>
      </c>
      <c r="D89" s="6" t="s">
        <v>392</v>
      </c>
      <c r="E89" s="4">
        <v>4279.3999999999996</v>
      </c>
      <c r="F89" s="4">
        <f t="shared" si="4"/>
        <v>26399618.599999998</v>
      </c>
      <c r="G89" s="5" t="s">
        <v>168</v>
      </c>
      <c r="H89" s="4" t="s">
        <v>168</v>
      </c>
      <c r="I89" s="5" t="s">
        <v>91</v>
      </c>
      <c r="J89" s="4" t="s">
        <v>168</v>
      </c>
      <c r="K89" s="12" t="s">
        <v>168</v>
      </c>
      <c r="L89" s="16" t="s">
        <v>393</v>
      </c>
      <c r="M89" s="15">
        <v>33804.379999999997</v>
      </c>
      <c r="N89" s="34">
        <v>1974</v>
      </c>
      <c r="O89" s="11" t="s">
        <v>168</v>
      </c>
      <c r="P89" s="4" t="s">
        <v>186</v>
      </c>
      <c r="Q89" s="4" t="s">
        <v>341</v>
      </c>
      <c r="R89" s="4" t="s">
        <v>342</v>
      </c>
      <c r="S89" s="15" t="s">
        <v>343</v>
      </c>
    </row>
    <row r="90" spans="1:19" ht="44.4" customHeight="1" x14ac:dyDescent="0.25">
      <c r="A90" s="1">
        <v>64</v>
      </c>
      <c r="B90" s="45" t="s">
        <v>79</v>
      </c>
      <c r="C90" s="6" t="s">
        <v>170</v>
      </c>
      <c r="D90" s="6" t="s">
        <v>392</v>
      </c>
      <c r="E90" s="4" t="s">
        <v>168</v>
      </c>
      <c r="F90" s="4" t="s">
        <v>168</v>
      </c>
      <c r="G90" s="5" t="s">
        <v>168</v>
      </c>
      <c r="H90" s="4" t="s">
        <v>168</v>
      </c>
      <c r="I90" s="5" t="s">
        <v>168</v>
      </c>
      <c r="J90" s="4" t="s">
        <v>168</v>
      </c>
      <c r="K90" s="12" t="s">
        <v>168</v>
      </c>
      <c r="L90" s="16" t="s">
        <v>168</v>
      </c>
      <c r="M90" s="15" t="s">
        <v>168</v>
      </c>
      <c r="N90" s="34" t="s">
        <v>168</v>
      </c>
      <c r="O90" s="11" t="s">
        <v>168</v>
      </c>
      <c r="P90" s="4" t="s">
        <v>168</v>
      </c>
      <c r="Q90" s="4" t="s">
        <v>168</v>
      </c>
      <c r="R90" s="4" t="s">
        <v>168</v>
      </c>
      <c r="S90" s="15" t="s">
        <v>168</v>
      </c>
    </row>
    <row r="91" spans="1:19" s="7" customFormat="1" ht="78" x14ac:dyDescent="0.25">
      <c r="A91" s="1">
        <v>65</v>
      </c>
      <c r="B91" s="45" t="s">
        <v>80</v>
      </c>
      <c r="C91" s="6" t="s">
        <v>115</v>
      </c>
      <c r="D91" s="4" t="s">
        <v>460</v>
      </c>
      <c r="E91" s="4">
        <f>5854+160</f>
        <v>6014</v>
      </c>
      <c r="F91" s="4">
        <f>E91*6169</f>
        <v>37100366</v>
      </c>
      <c r="G91" s="5" t="s">
        <v>168</v>
      </c>
      <c r="H91" s="4" t="s">
        <v>168</v>
      </c>
      <c r="I91" s="5" t="s">
        <v>91</v>
      </c>
      <c r="J91" s="4" t="s">
        <v>168</v>
      </c>
      <c r="K91" s="12" t="s">
        <v>168</v>
      </c>
      <c r="L91" s="46" t="s">
        <v>394</v>
      </c>
      <c r="M91" s="15">
        <v>37486</v>
      </c>
      <c r="N91" s="34" t="s">
        <v>233</v>
      </c>
      <c r="O91" s="11" t="s">
        <v>168</v>
      </c>
      <c r="P91" s="4" t="s">
        <v>345</v>
      </c>
      <c r="Q91" s="4" t="s">
        <v>346</v>
      </c>
      <c r="R91" s="4" t="s">
        <v>188</v>
      </c>
      <c r="S91" s="15" t="s">
        <v>347</v>
      </c>
    </row>
    <row r="92" spans="1:19" s="7" customFormat="1" ht="166.8" customHeight="1" x14ac:dyDescent="0.25">
      <c r="A92" s="1">
        <v>66</v>
      </c>
      <c r="B92" s="2" t="s">
        <v>81</v>
      </c>
      <c r="C92" s="6" t="s">
        <v>137</v>
      </c>
      <c r="D92" s="6" t="s">
        <v>395</v>
      </c>
      <c r="E92" s="4">
        <v>3055.61</v>
      </c>
      <c r="F92" s="4">
        <f>E92*6169</f>
        <v>18850058.09</v>
      </c>
      <c r="G92" s="5" t="s">
        <v>168</v>
      </c>
      <c r="H92" s="4" t="s">
        <v>168</v>
      </c>
      <c r="I92" s="5" t="s">
        <v>91</v>
      </c>
      <c r="J92" s="4" t="s">
        <v>168</v>
      </c>
      <c r="K92" s="12" t="s">
        <v>168</v>
      </c>
      <c r="L92" s="16" t="s">
        <v>463</v>
      </c>
      <c r="M92" s="15">
        <v>843276.96</v>
      </c>
      <c r="N92" s="34" t="s">
        <v>348</v>
      </c>
      <c r="O92" s="11" t="s">
        <v>168</v>
      </c>
      <c r="P92" s="4" t="s">
        <v>208</v>
      </c>
      <c r="Q92" s="4" t="s">
        <v>248</v>
      </c>
      <c r="R92" s="4" t="s">
        <v>349</v>
      </c>
      <c r="S92" s="15" t="s">
        <v>350</v>
      </c>
    </row>
    <row r="93" spans="1:19" s="7" customFormat="1" ht="67.2" customHeight="1" x14ac:dyDescent="0.25">
      <c r="A93" s="1">
        <v>67</v>
      </c>
      <c r="B93" s="2" t="s">
        <v>82</v>
      </c>
      <c r="C93" s="6" t="s">
        <v>122</v>
      </c>
      <c r="D93" s="6" t="s">
        <v>450</v>
      </c>
      <c r="E93" s="4">
        <f>2997+3316</f>
        <v>6313</v>
      </c>
      <c r="F93" s="4">
        <f>E93*6169</f>
        <v>38944897</v>
      </c>
      <c r="G93" s="5" t="s">
        <v>168</v>
      </c>
      <c r="H93" s="4" t="s">
        <v>168</v>
      </c>
      <c r="I93" s="5" t="s">
        <v>91</v>
      </c>
      <c r="J93" s="4" t="s">
        <v>168</v>
      </c>
      <c r="K93" s="12" t="s">
        <v>168</v>
      </c>
      <c r="L93" s="16" t="s">
        <v>448</v>
      </c>
      <c r="M93" s="15">
        <v>215912.4</v>
      </c>
      <c r="N93" s="34">
        <v>1975</v>
      </c>
      <c r="O93" s="11" t="s">
        <v>168</v>
      </c>
      <c r="P93" s="4" t="s">
        <v>351</v>
      </c>
      <c r="Q93" s="4" t="s">
        <v>248</v>
      </c>
      <c r="R93" s="4" t="s">
        <v>352</v>
      </c>
      <c r="S93" s="15" t="s">
        <v>194</v>
      </c>
    </row>
    <row r="94" spans="1:19" s="7" customFormat="1" ht="156.6" customHeight="1" x14ac:dyDescent="0.25">
      <c r="A94" s="1">
        <v>68</v>
      </c>
      <c r="B94" s="45" t="s">
        <v>83</v>
      </c>
      <c r="C94" s="6" t="s">
        <v>150</v>
      </c>
      <c r="D94" s="6" t="s">
        <v>396</v>
      </c>
      <c r="E94" s="4">
        <v>1497</v>
      </c>
      <c r="F94" s="4">
        <f>E94*6169</f>
        <v>9234993</v>
      </c>
      <c r="G94" s="5" t="s">
        <v>168</v>
      </c>
      <c r="H94" s="4" t="s">
        <v>168</v>
      </c>
      <c r="I94" s="5" t="s">
        <v>91</v>
      </c>
      <c r="J94" s="4" t="s">
        <v>168</v>
      </c>
      <c r="K94" s="12" t="s">
        <v>168</v>
      </c>
      <c r="L94" s="16" t="s">
        <v>449</v>
      </c>
      <c r="M94" s="15">
        <v>102519.24</v>
      </c>
      <c r="N94" s="34">
        <v>1989</v>
      </c>
      <c r="O94" s="11" t="s">
        <v>168</v>
      </c>
      <c r="P94" s="4" t="s">
        <v>353</v>
      </c>
      <c r="Q94" s="4" t="s">
        <v>354</v>
      </c>
      <c r="R94" s="4" t="s">
        <v>355</v>
      </c>
      <c r="S94" s="15" t="s">
        <v>356</v>
      </c>
    </row>
    <row r="95" spans="1:19" s="7" customFormat="1" ht="75" customHeight="1" x14ac:dyDescent="0.25">
      <c r="A95" s="1">
        <v>69</v>
      </c>
      <c r="B95" s="2" t="s">
        <v>84</v>
      </c>
      <c r="C95" s="6" t="s">
        <v>105</v>
      </c>
      <c r="D95" s="6" t="s">
        <v>392</v>
      </c>
      <c r="E95" s="4" t="s">
        <v>168</v>
      </c>
      <c r="F95" s="4" t="s">
        <v>168</v>
      </c>
      <c r="G95" s="5" t="s">
        <v>168</v>
      </c>
      <c r="H95" s="4" t="s">
        <v>168</v>
      </c>
      <c r="I95" s="5" t="s">
        <v>168</v>
      </c>
      <c r="J95" s="4" t="s">
        <v>168</v>
      </c>
      <c r="K95" s="12" t="s">
        <v>168</v>
      </c>
      <c r="L95" s="16" t="s">
        <v>168</v>
      </c>
      <c r="M95" s="15" t="s">
        <v>168</v>
      </c>
      <c r="N95" s="34" t="s">
        <v>168</v>
      </c>
      <c r="O95" s="11" t="s">
        <v>168</v>
      </c>
      <c r="P95" s="4" t="s">
        <v>168</v>
      </c>
      <c r="Q95" s="4" t="s">
        <v>168</v>
      </c>
      <c r="R95" s="4" t="s">
        <v>168</v>
      </c>
      <c r="S95" s="15" t="s">
        <v>168</v>
      </c>
    </row>
    <row r="96" spans="1:19" ht="52.2" customHeight="1" x14ac:dyDescent="0.25">
      <c r="A96" s="1">
        <v>70</v>
      </c>
      <c r="B96" s="2" t="s">
        <v>85</v>
      </c>
      <c r="C96" s="5" t="s">
        <v>171</v>
      </c>
      <c r="D96" s="6" t="s">
        <v>392</v>
      </c>
      <c r="E96" s="5" t="s">
        <v>168</v>
      </c>
      <c r="F96" s="4" t="s">
        <v>168</v>
      </c>
      <c r="G96" s="5" t="s">
        <v>168</v>
      </c>
      <c r="H96" s="4" t="s">
        <v>168</v>
      </c>
      <c r="I96" s="5" t="s">
        <v>168</v>
      </c>
      <c r="J96" s="4" t="s">
        <v>168</v>
      </c>
      <c r="K96" s="12" t="s">
        <v>168</v>
      </c>
      <c r="L96" s="16" t="s">
        <v>168</v>
      </c>
      <c r="M96" s="15" t="s">
        <v>168</v>
      </c>
      <c r="N96" s="34" t="s">
        <v>168</v>
      </c>
      <c r="O96" s="11" t="s">
        <v>168</v>
      </c>
      <c r="P96" s="4" t="s">
        <v>168</v>
      </c>
      <c r="Q96" s="4" t="s">
        <v>168</v>
      </c>
      <c r="R96" s="4" t="s">
        <v>168</v>
      </c>
      <c r="S96" s="15" t="s">
        <v>168</v>
      </c>
    </row>
    <row r="97" spans="1:19" ht="52.2" customHeight="1" x14ac:dyDescent="0.25">
      <c r="A97" s="1">
        <v>71</v>
      </c>
      <c r="B97" s="2" t="s">
        <v>86</v>
      </c>
      <c r="C97" s="5" t="s">
        <v>171</v>
      </c>
      <c r="D97" s="6" t="s">
        <v>392</v>
      </c>
      <c r="E97" s="5" t="s">
        <v>168</v>
      </c>
      <c r="F97" s="4" t="s">
        <v>168</v>
      </c>
      <c r="G97" s="5" t="s">
        <v>168</v>
      </c>
      <c r="H97" s="4" t="s">
        <v>168</v>
      </c>
      <c r="I97" s="5" t="s">
        <v>168</v>
      </c>
      <c r="J97" s="4" t="s">
        <v>168</v>
      </c>
      <c r="K97" s="12" t="s">
        <v>168</v>
      </c>
      <c r="L97" s="16" t="s">
        <v>168</v>
      </c>
      <c r="M97" s="15" t="s">
        <v>168</v>
      </c>
      <c r="N97" s="34" t="s">
        <v>168</v>
      </c>
      <c r="O97" s="11" t="s">
        <v>168</v>
      </c>
      <c r="P97" s="4" t="s">
        <v>168</v>
      </c>
      <c r="Q97" s="4" t="s">
        <v>168</v>
      </c>
      <c r="R97" s="4" t="s">
        <v>168</v>
      </c>
      <c r="S97" s="15" t="s">
        <v>168</v>
      </c>
    </row>
    <row r="98" spans="1:19" s="7" customFormat="1" ht="156.6" thickBot="1" x14ac:dyDescent="0.3">
      <c r="A98" s="47">
        <v>72</v>
      </c>
      <c r="B98" s="48" t="s">
        <v>164</v>
      </c>
      <c r="C98" s="49" t="s">
        <v>165</v>
      </c>
      <c r="D98" s="49" t="s">
        <v>451</v>
      </c>
      <c r="E98" s="10">
        <v>1303.7</v>
      </c>
      <c r="F98" s="10">
        <f>E98*6169</f>
        <v>8042525.3000000007</v>
      </c>
      <c r="G98" s="50" t="s">
        <v>168</v>
      </c>
      <c r="H98" s="10" t="s">
        <v>168</v>
      </c>
      <c r="I98" s="50" t="s">
        <v>91</v>
      </c>
      <c r="J98" s="10">
        <v>0</v>
      </c>
      <c r="K98" s="51">
        <v>0</v>
      </c>
      <c r="L98" s="52" t="s">
        <v>464</v>
      </c>
      <c r="M98" s="17">
        <v>390000</v>
      </c>
      <c r="N98" s="53">
        <v>2021</v>
      </c>
      <c r="O98" s="54" t="s">
        <v>168</v>
      </c>
      <c r="P98" s="10" t="s">
        <v>357</v>
      </c>
      <c r="Q98" s="10" t="s">
        <v>358</v>
      </c>
      <c r="R98" s="10" t="s">
        <v>359</v>
      </c>
      <c r="S98" s="17" t="s">
        <v>360</v>
      </c>
    </row>
    <row r="99" spans="1:19" s="55" customFormat="1" ht="36.6" customHeight="1" thickBot="1" x14ac:dyDescent="0.3">
      <c r="A99" s="90" t="s">
        <v>7</v>
      </c>
      <c r="B99" s="91"/>
      <c r="C99" s="91"/>
      <c r="D99" s="91"/>
      <c r="E99" s="91"/>
      <c r="F99" s="58">
        <f>SUM(F13:F98,F3:F11)</f>
        <v>1364226611.6799996</v>
      </c>
      <c r="G99" s="59">
        <f>SUM(G3:G98)</f>
        <v>184675.36</v>
      </c>
      <c r="H99" s="58">
        <f>SUM(H3:H98)</f>
        <v>1139262295.8399999</v>
      </c>
      <c r="I99" s="59" t="s">
        <v>168</v>
      </c>
      <c r="J99" s="58">
        <f>SUM(J3:J98)</f>
        <v>20703.5</v>
      </c>
      <c r="K99" s="60">
        <f>SUM(K3:K98)</f>
        <v>19542.2</v>
      </c>
      <c r="L99" s="61"/>
      <c r="M99" s="62">
        <f>SUM(M13:M98,M3)</f>
        <v>1053816714.4399999</v>
      </c>
    </row>
    <row r="100" spans="1:19" ht="36.6" customHeight="1" x14ac:dyDescent="0.25">
      <c r="A100" s="97" t="s">
        <v>8</v>
      </c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9"/>
      <c r="N100" s="56"/>
    </row>
    <row r="101" spans="1:19" ht="36.6" customHeight="1" thickBot="1" x14ac:dyDescent="0.3">
      <c r="A101" s="87" t="s">
        <v>9</v>
      </c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9"/>
    </row>
    <row r="107" spans="1:19" x14ac:dyDescent="0.25">
      <c r="L107" s="41"/>
    </row>
    <row r="116" spans="1:13" s="57" customFormat="1" x14ac:dyDescent="0.25">
      <c r="A116" s="41"/>
      <c r="B116" s="41"/>
      <c r="C116" s="41"/>
      <c r="D116" s="41"/>
      <c r="E116" s="41"/>
      <c r="F116" s="56"/>
      <c r="H116" s="56"/>
      <c r="I116" s="41"/>
      <c r="J116" s="56"/>
      <c r="K116" s="56"/>
      <c r="L116" s="56"/>
      <c r="M116" s="56"/>
    </row>
    <row r="117" spans="1:13" s="57" customFormat="1" x14ac:dyDescent="0.25">
      <c r="A117" s="41"/>
      <c r="B117" s="41"/>
      <c r="C117" s="41"/>
      <c r="D117" s="41"/>
      <c r="E117" s="41"/>
      <c r="F117" s="56"/>
      <c r="H117" s="56"/>
      <c r="I117" s="41"/>
      <c r="J117" s="56"/>
      <c r="K117" s="56"/>
      <c r="L117" s="56"/>
      <c r="M117" s="56"/>
    </row>
    <row r="118" spans="1:13" s="57" customFormat="1" x14ac:dyDescent="0.25">
      <c r="A118" s="41"/>
      <c r="B118" s="41"/>
      <c r="C118" s="41"/>
      <c r="D118" s="41"/>
      <c r="E118" s="41"/>
      <c r="F118" s="56"/>
      <c r="H118" s="56"/>
      <c r="I118" s="41"/>
      <c r="J118" s="56"/>
      <c r="K118" s="56"/>
      <c r="L118" s="56"/>
      <c r="M118" s="56"/>
    </row>
    <row r="119" spans="1:13" s="57" customFormat="1" x14ac:dyDescent="0.25">
      <c r="A119" s="41"/>
      <c r="B119" s="41"/>
      <c r="C119" s="41"/>
      <c r="D119" s="41"/>
      <c r="E119" s="41"/>
      <c r="F119" s="56"/>
      <c r="H119" s="56"/>
      <c r="I119" s="41"/>
      <c r="J119" s="56"/>
      <c r="K119" s="56"/>
      <c r="L119" s="56"/>
      <c r="M119" s="56"/>
    </row>
    <row r="120" spans="1:13" s="57" customFormat="1" x14ac:dyDescent="0.25">
      <c r="A120" s="41"/>
      <c r="B120" s="41"/>
      <c r="C120" s="41"/>
      <c r="D120" s="41"/>
      <c r="E120" s="41"/>
      <c r="F120" s="56"/>
      <c r="H120" s="56"/>
      <c r="I120" s="41"/>
      <c r="J120" s="56"/>
      <c r="K120" s="56"/>
      <c r="L120" s="56"/>
      <c r="M120" s="56"/>
    </row>
    <row r="121" spans="1:13" s="57" customFormat="1" x14ac:dyDescent="0.25">
      <c r="A121" s="41"/>
      <c r="B121" s="41"/>
      <c r="C121" s="41"/>
      <c r="D121" s="41"/>
      <c r="E121" s="41"/>
      <c r="F121" s="56"/>
      <c r="H121" s="56"/>
      <c r="I121" s="41"/>
      <c r="J121" s="56"/>
      <c r="K121" s="56"/>
      <c r="L121" s="56"/>
      <c r="M121" s="56"/>
    </row>
    <row r="122" spans="1:13" s="57" customFormat="1" x14ac:dyDescent="0.25">
      <c r="A122" s="41"/>
      <c r="B122" s="41"/>
      <c r="C122" s="41"/>
      <c r="D122" s="41"/>
      <c r="E122" s="41"/>
      <c r="F122" s="56"/>
      <c r="H122" s="56"/>
      <c r="I122" s="41"/>
      <c r="J122" s="56"/>
      <c r="K122" s="56"/>
      <c r="L122" s="56"/>
      <c r="M122" s="56"/>
    </row>
    <row r="123" spans="1:13" s="57" customFormat="1" x14ac:dyDescent="0.25">
      <c r="A123" s="41"/>
      <c r="B123" s="41"/>
      <c r="C123" s="41"/>
      <c r="D123" s="41"/>
      <c r="E123" s="41"/>
      <c r="F123" s="56"/>
      <c r="H123" s="56"/>
      <c r="I123" s="41"/>
      <c r="J123" s="56"/>
      <c r="K123" s="56"/>
      <c r="L123" s="56"/>
      <c r="M123" s="56"/>
    </row>
    <row r="124" spans="1:13" s="57" customFormat="1" x14ac:dyDescent="0.25">
      <c r="A124" s="41"/>
      <c r="B124" s="41"/>
      <c r="C124" s="41"/>
      <c r="D124" s="41"/>
      <c r="E124" s="41"/>
      <c r="F124" s="56"/>
      <c r="H124" s="56"/>
      <c r="I124" s="41"/>
      <c r="J124" s="56"/>
      <c r="K124" s="56"/>
      <c r="L124" s="56"/>
      <c r="M124" s="56"/>
    </row>
    <row r="125" spans="1:13" s="57" customFormat="1" x14ac:dyDescent="0.25">
      <c r="A125" s="41"/>
      <c r="B125" s="41"/>
      <c r="C125" s="41"/>
      <c r="D125" s="41"/>
      <c r="E125" s="41"/>
      <c r="F125" s="56"/>
      <c r="H125" s="56"/>
      <c r="I125" s="41"/>
      <c r="J125" s="56"/>
      <c r="K125" s="56"/>
      <c r="L125" s="56"/>
      <c r="M125" s="56"/>
    </row>
    <row r="126" spans="1:13" s="57" customFormat="1" x14ac:dyDescent="0.25">
      <c r="A126" s="41"/>
      <c r="B126" s="41"/>
      <c r="C126" s="41"/>
      <c r="D126" s="41"/>
      <c r="E126" s="41"/>
      <c r="F126" s="56"/>
      <c r="H126" s="56"/>
      <c r="I126" s="41"/>
      <c r="J126" s="56"/>
      <c r="K126" s="56"/>
      <c r="L126" s="56"/>
      <c r="M126" s="56"/>
    </row>
    <row r="127" spans="1:13" s="57" customFormat="1" x14ac:dyDescent="0.25">
      <c r="A127" s="41"/>
      <c r="B127" s="41"/>
      <c r="C127" s="41"/>
      <c r="D127" s="41"/>
      <c r="E127" s="41"/>
      <c r="F127" s="56"/>
      <c r="H127" s="56"/>
      <c r="I127" s="41"/>
      <c r="J127" s="56"/>
      <c r="K127" s="56"/>
      <c r="L127" s="56"/>
      <c r="M127" s="56"/>
    </row>
    <row r="128" spans="1:13" s="57" customFormat="1" x14ac:dyDescent="0.25">
      <c r="A128" s="41"/>
      <c r="B128" s="41"/>
      <c r="C128" s="41"/>
      <c r="D128" s="41"/>
      <c r="E128" s="41"/>
      <c r="F128" s="56"/>
      <c r="H128" s="56"/>
      <c r="I128" s="41"/>
      <c r="J128" s="56"/>
      <c r="K128" s="56"/>
      <c r="L128" s="56"/>
      <c r="M128" s="56"/>
    </row>
    <row r="129" spans="1:13" s="57" customFormat="1" x14ac:dyDescent="0.25">
      <c r="A129" s="41"/>
      <c r="B129" s="41"/>
      <c r="C129" s="41"/>
      <c r="D129" s="41"/>
      <c r="E129" s="41"/>
      <c r="F129" s="56"/>
      <c r="H129" s="56"/>
      <c r="I129" s="41"/>
      <c r="J129" s="56"/>
      <c r="K129" s="56"/>
      <c r="L129" s="56"/>
      <c r="M129" s="56"/>
    </row>
    <row r="130" spans="1:13" s="57" customFormat="1" x14ac:dyDescent="0.25">
      <c r="A130" s="41"/>
      <c r="B130" s="41"/>
      <c r="C130" s="41"/>
      <c r="D130" s="41"/>
      <c r="E130" s="41"/>
      <c r="F130" s="56"/>
      <c r="H130" s="56"/>
      <c r="I130" s="41"/>
      <c r="J130" s="56"/>
      <c r="K130" s="56"/>
      <c r="L130" s="56"/>
      <c r="M130" s="56"/>
    </row>
    <row r="131" spans="1:13" s="57" customFormat="1" x14ac:dyDescent="0.25">
      <c r="A131" s="41"/>
      <c r="B131" s="41"/>
      <c r="C131" s="41"/>
      <c r="D131" s="41"/>
      <c r="E131" s="41"/>
      <c r="F131" s="56"/>
      <c r="H131" s="56"/>
      <c r="I131" s="41"/>
      <c r="J131" s="56"/>
      <c r="K131" s="56"/>
      <c r="L131" s="56"/>
      <c r="M131" s="56"/>
    </row>
    <row r="132" spans="1:13" s="57" customFormat="1" x14ac:dyDescent="0.25">
      <c r="A132" s="41"/>
      <c r="B132" s="41"/>
      <c r="C132" s="41"/>
      <c r="D132" s="41"/>
      <c r="E132" s="41"/>
      <c r="F132" s="56"/>
      <c r="H132" s="56"/>
      <c r="I132" s="41"/>
      <c r="J132" s="56"/>
      <c r="K132" s="56"/>
      <c r="L132" s="56"/>
      <c r="M132" s="56"/>
    </row>
    <row r="133" spans="1:13" s="57" customFormat="1" x14ac:dyDescent="0.25">
      <c r="A133" s="41"/>
      <c r="B133" s="41"/>
      <c r="C133" s="41"/>
      <c r="D133" s="41"/>
      <c r="E133" s="41"/>
      <c r="F133" s="56"/>
      <c r="H133" s="56"/>
      <c r="I133" s="41"/>
      <c r="J133" s="56"/>
      <c r="K133" s="56"/>
      <c r="L133" s="56"/>
      <c r="M133" s="56"/>
    </row>
    <row r="134" spans="1:13" s="57" customFormat="1" x14ac:dyDescent="0.25">
      <c r="A134" s="41"/>
      <c r="B134" s="41"/>
      <c r="C134" s="41"/>
      <c r="D134" s="41"/>
      <c r="E134" s="41"/>
      <c r="F134" s="56"/>
      <c r="H134" s="56"/>
      <c r="I134" s="41"/>
      <c r="J134" s="56"/>
      <c r="K134" s="56"/>
      <c r="L134" s="56"/>
      <c r="M134" s="56"/>
    </row>
    <row r="135" spans="1:13" s="57" customFormat="1" x14ac:dyDescent="0.25">
      <c r="A135" s="41"/>
      <c r="B135" s="41"/>
      <c r="C135" s="41"/>
      <c r="D135" s="41"/>
      <c r="E135" s="41"/>
      <c r="F135" s="56"/>
      <c r="H135" s="56"/>
      <c r="I135" s="41"/>
      <c r="J135" s="56"/>
      <c r="K135" s="56"/>
      <c r="L135" s="56"/>
      <c r="M135" s="56"/>
    </row>
    <row r="136" spans="1:13" s="57" customFormat="1" x14ac:dyDescent="0.25">
      <c r="A136" s="41"/>
      <c r="B136" s="41"/>
      <c r="C136" s="41"/>
      <c r="D136" s="41"/>
      <c r="E136" s="41"/>
      <c r="F136" s="56"/>
      <c r="H136" s="56"/>
      <c r="I136" s="41"/>
      <c r="J136" s="56"/>
      <c r="K136" s="56"/>
      <c r="L136" s="56"/>
      <c r="M136" s="56"/>
    </row>
    <row r="137" spans="1:13" s="57" customFormat="1" x14ac:dyDescent="0.25">
      <c r="A137" s="41"/>
      <c r="B137" s="41"/>
      <c r="C137" s="41"/>
      <c r="D137" s="41"/>
      <c r="E137" s="41"/>
      <c r="F137" s="56"/>
      <c r="H137" s="56"/>
      <c r="I137" s="41"/>
      <c r="J137" s="56"/>
      <c r="K137" s="56"/>
      <c r="L137" s="56"/>
      <c r="M137" s="56"/>
    </row>
    <row r="138" spans="1:13" s="57" customFormat="1" x14ac:dyDescent="0.25">
      <c r="A138" s="41"/>
      <c r="B138" s="41"/>
      <c r="C138" s="41"/>
      <c r="D138" s="41"/>
      <c r="E138" s="41"/>
      <c r="F138" s="56"/>
      <c r="H138" s="56"/>
      <c r="I138" s="41"/>
      <c r="J138" s="56"/>
      <c r="K138" s="56"/>
      <c r="L138" s="56"/>
      <c r="M138" s="56"/>
    </row>
    <row r="139" spans="1:13" s="57" customFormat="1" x14ac:dyDescent="0.25">
      <c r="A139" s="41"/>
      <c r="B139" s="41"/>
      <c r="C139" s="41"/>
      <c r="D139" s="41"/>
      <c r="E139" s="41"/>
      <c r="F139" s="56"/>
      <c r="H139" s="56"/>
      <c r="I139" s="41"/>
      <c r="J139" s="56"/>
      <c r="K139" s="56"/>
      <c r="L139" s="56"/>
      <c r="M139" s="56"/>
    </row>
    <row r="140" spans="1:13" s="57" customFormat="1" x14ac:dyDescent="0.25">
      <c r="A140" s="41"/>
      <c r="B140" s="41"/>
      <c r="C140" s="41"/>
      <c r="D140" s="41"/>
      <c r="E140" s="41"/>
      <c r="F140" s="56"/>
      <c r="H140" s="56"/>
      <c r="I140" s="41"/>
      <c r="J140" s="56"/>
      <c r="K140" s="56"/>
      <c r="L140" s="56"/>
      <c r="M140" s="56"/>
    </row>
    <row r="141" spans="1:13" s="57" customFormat="1" x14ac:dyDescent="0.25">
      <c r="A141" s="41"/>
      <c r="B141" s="41"/>
      <c r="C141" s="41"/>
      <c r="D141" s="41"/>
      <c r="E141" s="41"/>
      <c r="F141" s="56"/>
      <c r="H141" s="56"/>
      <c r="I141" s="41"/>
      <c r="J141" s="56"/>
      <c r="K141" s="56"/>
      <c r="L141" s="56"/>
      <c r="M141" s="56"/>
    </row>
    <row r="142" spans="1:13" s="57" customFormat="1" x14ac:dyDescent="0.25">
      <c r="A142" s="41"/>
      <c r="B142" s="41"/>
      <c r="C142" s="41"/>
      <c r="D142" s="41"/>
      <c r="E142" s="41"/>
      <c r="F142" s="56"/>
      <c r="H142" s="56"/>
      <c r="I142" s="41"/>
      <c r="J142" s="56"/>
      <c r="K142" s="56"/>
      <c r="L142" s="56"/>
      <c r="M142" s="56"/>
    </row>
    <row r="143" spans="1:13" s="57" customFormat="1" x14ac:dyDescent="0.25">
      <c r="A143" s="41"/>
      <c r="B143" s="41"/>
      <c r="C143" s="41"/>
      <c r="D143" s="41"/>
      <c r="E143" s="41"/>
      <c r="F143" s="56"/>
      <c r="H143" s="56"/>
      <c r="I143" s="41"/>
      <c r="J143" s="56"/>
      <c r="K143" s="56"/>
      <c r="L143" s="56"/>
      <c r="M143" s="56"/>
    </row>
    <row r="144" spans="1:13" s="57" customFormat="1" x14ac:dyDescent="0.25">
      <c r="A144" s="41"/>
      <c r="B144" s="41"/>
      <c r="C144" s="41"/>
      <c r="D144" s="41"/>
      <c r="E144" s="41"/>
      <c r="F144" s="56"/>
      <c r="H144" s="56"/>
      <c r="I144" s="41"/>
      <c r="J144" s="56"/>
      <c r="K144" s="56"/>
      <c r="L144" s="56"/>
      <c r="M144" s="56"/>
    </row>
    <row r="145" spans="1:13" s="57" customFormat="1" x14ac:dyDescent="0.25">
      <c r="A145" s="41"/>
      <c r="B145" s="41"/>
      <c r="C145" s="41"/>
      <c r="D145" s="41"/>
      <c r="E145" s="41"/>
      <c r="F145" s="56"/>
      <c r="H145" s="56"/>
      <c r="I145" s="41"/>
      <c r="J145" s="56"/>
      <c r="K145" s="56"/>
      <c r="L145" s="56"/>
      <c r="M145" s="56"/>
    </row>
    <row r="146" spans="1:13" s="57" customFormat="1" x14ac:dyDescent="0.25">
      <c r="A146" s="41"/>
      <c r="B146" s="41"/>
      <c r="C146" s="41"/>
      <c r="D146" s="41"/>
      <c r="E146" s="41"/>
      <c r="F146" s="56"/>
      <c r="H146" s="56"/>
      <c r="I146" s="41"/>
      <c r="J146" s="56"/>
      <c r="K146" s="56"/>
      <c r="L146" s="56"/>
      <c r="M146" s="56"/>
    </row>
    <row r="147" spans="1:13" s="57" customFormat="1" x14ac:dyDescent="0.25">
      <c r="A147" s="41"/>
      <c r="B147" s="41"/>
      <c r="C147" s="41"/>
      <c r="D147" s="41"/>
      <c r="E147" s="41"/>
      <c r="F147" s="56"/>
      <c r="H147" s="56"/>
      <c r="I147" s="41"/>
      <c r="J147" s="56"/>
      <c r="K147" s="56"/>
      <c r="L147" s="56"/>
      <c r="M147" s="56"/>
    </row>
    <row r="148" spans="1:13" s="57" customFormat="1" x14ac:dyDescent="0.25">
      <c r="A148" s="41"/>
      <c r="B148" s="41"/>
      <c r="C148" s="41"/>
      <c r="D148" s="41"/>
      <c r="E148" s="41"/>
      <c r="F148" s="56"/>
      <c r="H148" s="56"/>
      <c r="I148" s="41"/>
      <c r="J148" s="56"/>
      <c r="K148" s="56"/>
      <c r="L148" s="56"/>
      <c r="M148" s="56"/>
    </row>
    <row r="149" spans="1:13" s="57" customFormat="1" x14ac:dyDescent="0.25">
      <c r="A149" s="41"/>
      <c r="B149" s="41"/>
      <c r="C149" s="41"/>
      <c r="D149" s="41"/>
      <c r="E149" s="41"/>
      <c r="F149" s="56"/>
      <c r="H149" s="56"/>
      <c r="I149" s="41"/>
      <c r="J149" s="56"/>
      <c r="K149" s="56"/>
      <c r="L149" s="56"/>
      <c r="M149" s="56"/>
    </row>
    <row r="150" spans="1:13" s="57" customFormat="1" x14ac:dyDescent="0.25">
      <c r="A150" s="41"/>
      <c r="B150" s="41"/>
      <c r="C150" s="41"/>
      <c r="D150" s="41"/>
      <c r="E150" s="41"/>
      <c r="F150" s="56"/>
      <c r="H150" s="56"/>
      <c r="I150" s="41"/>
      <c r="J150" s="56"/>
      <c r="K150" s="56"/>
      <c r="L150" s="56"/>
      <c r="M150" s="56"/>
    </row>
    <row r="151" spans="1:13" s="57" customFormat="1" x14ac:dyDescent="0.25">
      <c r="A151" s="41"/>
      <c r="B151" s="41"/>
      <c r="C151" s="41"/>
      <c r="D151" s="41"/>
      <c r="E151" s="41"/>
      <c r="F151" s="56"/>
      <c r="H151" s="56"/>
      <c r="I151" s="41"/>
      <c r="J151" s="56"/>
      <c r="K151" s="56"/>
      <c r="L151" s="56"/>
      <c r="M151" s="56"/>
    </row>
    <row r="152" spans="1:13" s="57" customFormat="1" x14ac:dyDescent="0.25">
      <c r="A152" s="41"/>
      <c r="B152" s="41"/>
      <c r="C152" s="41"/>
      <c r="D152" s="41"/>
      <c r="E152" s="41"/>
      <c r="F152" s="56"/>
      <c r="H152" s="56"/>
      <c r="I152" s="41"/>
      <c r="J152" s="56"/>
      <c r="K152" s="56"/>
      <c r="L152" s="56"/>
      <c r="M152" s="56"/>
    </row>
    <row r="153" spans="1:13" s="57" customFormat="1" x14ac:dyDescent="0.25">
      <c r="A153" s="41"/>
      <c r="B153" s="41"/>
      <c r="C153" s="41"/>
      <c r="D153" s="41"/>
      <c r="E153" s="41"/>
      <c r="F153" s="56"/>
      <c r="H153" s="56"/>
      <c r="I153" s="41"/>
      <c r="J153" s="56"/>
      <c r="K153" s="56"/>
      <c r="L153" s="56"/>
      <c r="M153" s="56"/>
    </row>
    <row r="154" spans="1:13" s="57" customFormat="1" x14ac:dyDescent="0.25">
      <c r="A154" s="41"/>
      <c r="B154" s="41"/>
      <c r="C154" s="41"/>
      <c r="D154" s="41"/>
      <c r="E154" s="41"/>
      <c r="F154" s="56"/>
      <c r="H154" s="56"/>
      <c r="I154" s="41"/>
      <c r="J154" s="56"/>
      <c r="K154" s="56"/>
      <c r="L154" s="56"/>
      <c r="M154" s="56"/>
    </row>
    <row r="155" spans="1:13" s="57" customFormat="1" x14ac:dyDescent="0.25">
      <c r="A155" s="41"/>
      <c r="B155" s="41"/>
      <c r="C155" s="41"/>
      <c r="D155" s="41"/>
      <c r="E155" s="41"/>
      <c r="F155" s="56"/>
      <c r="H155" s="56"/>
      <c r="I155" s="41"/>
      <c r="J155" s="56"/>
      <c r="K155" s="56"/>
      <c r="L155" s="56"/>
      <c r="M155" s="56"/>
    </row>
    <row r="156" spans="1:13" s="57" customFormat="1" x14ac:dyDescent="0.25">
      <c r="A156" s="41"/>
      <c r="B156" s="41"/>
      <c r="C156" s="41"/>
      <c r="D156" s="41"/>
      <c r="E156" s="41"/>
      <c r="F156" s="56"/>
      <c r="H156" s="56"/>
      <c r="I156" s="41"/>
      <c r="J156" s="56"/>
      <c r="K156" s="56"/>
      <c r="L156" s="56"/>
      <c r="M156" s="56"/>
    </row>
    <row r="157" spans="1:13" s="57" customFormat="1" x14ac:dyDescent="0.25">
      <c r="A157" s="41"/>
      <c r="B157" s="41"/>
      <c r="C157" s="41"/>
      <c r="D157" s="41"/>
      <c r="E157" s="41"/>
      <c r="F157" s="56"/>
      <c r="H157" s="56"/>
      <c r="I157" s="41"/>
      <c r="J157" s="56"/>
      <c r="K157" s="56"/>
      <c r="L157" s="56"/>
      <c r="M157" s="56"/>
    </row>
    <row r="158" spans="1:13" s="57" customFormat="1" x14ac:dyDescent="0.25">
      <c r="A158" s="41"/>
      <c r="B158" s="41"/>
      <c r="C158" s="41"/>
      <c r="D158" s="41"/>
      <c r="E158" s="41"/>
      <c r="F158" s="56"/>
      <c r="H158" s="56"/>
      <c r="I158" s="41"/>
      <c r="J158" s="56"/>
      <c r="K158" s="56"/>
      <c r="L158" s="56"/>
      <c r="M158" s="56"/>
    </row>
    <row r="159" spans="1:13" s="57" customFormat="1" x14ac:dyDescent="0.25">
      <c r="A159" s="41"/>
      <c r="B159" s="41"/>
      <c r="C159" s="41"/>
      <c r="D159" s="41"/>
      <c r="E159" s="41"/>
      <c r="F159" s="56"/>
      <c r="H159" s="56"/>
      <c r="I159" s="41"/>
      <c r="J159" s="56"/>
      <c r="K159" s="56"/>
      <c r="L159" s="56"/>
      <c r="M159" s="56"/>
    </row>
    <row r="160" spans="1:13" s="57" customFormat="1" x14ac:dyDescent="0.25">
      <c r="A160" s="41"/>
      <c r="B160" s="41"/>
      <c r="C160" s="41"/>
      <c r="D160" s="41"/>
      <c r="E160" s="41"/>
      <c r="F160" s="56"/>
      <c r="H160" s="56"/>
      <c r="I160" s="41"/>
      <c r="J160" s="56"/>
      <c r="K160" s="56"/>
      <c r="L160" s="56"/>
      <c r="M160" s="56"/>
    </row>
    <row r="161" spans="1:13" s="57" customFormat="1" x14ac:dyDescent="0.25">
      <c r="A161" s="41"/>
      <c r="B161" s="41"/>
      <c r="C161" s="41"/>
      <c r="D161" s="41"/>
      <c r="E161" s="41"/>
      <c r="F161" s="56"/>
      <c r="H161" s="56"/>
      <c r="I161" s="41"/>
      <c r="J161" s="56"/>
      <c r="K161" s="56"/>
      <c r="L161" s="56"/>
      <c r="M161" s="56"/>
    </row>
    <row r="162" spans="1:13" s="57" customFormat="1" x14ac:dyDescent="0.25">
      <c r="A162" s="41"/>
      <c r="B162" s="41"/>
      <c r="C162" s="41"/>
      <c r="D162" s="41"/>
      <c r="E162" s="41"/>
      <c r="F162" s="56"/>
      <c r="H162" s="56"/>
      <c r="I162" s="41"/>
      <c r="J162" s="56"/>
      <c r="K162" s="56"/>
      <c r="L162" s="56"/>
      <c r="M162" s="56"/>
    </row>
    <row r="163" spans="1:13" s="57" customFormat="1" x14ac:dyDescent="0.25">
      <c r="A163" s="41"/>
      <c r="B163" s="41"/>
      <c r="C163" s="41"/>
      <c r="D163" s="41"/>
      <c r="E163" s="41"/>
      <c r="F163" s="56"/>
      <c r="H163" s="56"/>
      <c r="I163" s="41"/>
      <c r="J163" s="56"/>
      <c r="K163" s="56"/>
      <c r="L163" s="56"/>
      <c r="M163" s="56"/>
    </row>
    <row r="164" spans="1:13" s="57" customFormat="1" x14ac:dyDescent="0.25">
      <c r="A164" s="41"/>
      <c r="B164" s="41"/>
      <c r="C164" s="41"/>
      <c r="D164" s="41"/>
      <c r="E164" s="41"/>
      <c r="F164" s="56"/>
      <c r="H164" s="56"/>
      <c r="I164" s="41"/>
      <c r="J164" s="56"/>
      <c r="K164" s="56"/>
      <c r="L164" s="56"/>
      <c r="M164" s="56"/>
    </row>
    <row r="165" spans="1:13" s="57" customFormat="1" x14ac:dyDescent="0.25">
      <c r="A165" s="41"/>
      <c r="B165" s="41"/>
      <c r="C165" s="41"/>
      <c r="D165" s="41"/>
      <c r="E165" s="41"/>
      <c r="F165" s="56"/>
      <c r="H165" s="56"/>
      <c r="I165" s="41"/>
      <c r="J165" s="56"/>
      <c r="K165" s="56"/>
      <c r="L165" s="56"/>
      <c r="M165" s="56"/>
    </row>
    <row r="166" spans="1:13" s="57" customFormat="1" x14ac:dyDescent="0.25">
      <c r="A166" s="41"/>
      <c r="B166" s="41"/>
      <c r="C166" s="41"/>
      <c r="D166" s="41"/>
      <c r="E166" s="41"/>
      <c r="F166" s="56"/>
      <c r="H166" s="56"/>
      <c r="I166" s="41"/>
      <c r="J166" s="56"/>
      <c r="K166" s="56"/>
      <c r="L166" s="56"/>
      <c r="M166" s="56"/>
    </row>
    <row r="167" spans="1:13" s="57" customFormat="1" x14ac:dyDescent="0.25">
      <c r="A167" s="41"/>
      <c r="B167" s="41"/>
      <c r="C167" s="41"/>
      <c r="D167" s="41"/>
      <c r="E167" s="41"/>
      <c r="F167" s="56"/>
      <c r="H167" s="56"/>
      <c r="I167" s="41"/>
      <c r="J167" s="56"/>
      <c r="K167" s="56"/>
      <c r="L167" s="56"/>
      <c r="M167" s="56"/>
    </row>
    <row r="168" spans="1:13" s="57" customFormat="1" x14ac:dyDescent="0.25">
      <c r="A168" s="41"/>
      <c r="B168" s="41"/>
      <c r="C168" s="41"/>
      <c r="D168" s="41"/>
      <c r="E168" s="41"/>
      <c r="F168" s="56"/>
      <c r="H168" s="56"/>
      <c r="I168" s="41"/>
      <c r="J168" s="56"/>
      <c r="K168" s="56"/>
      <c r="L168" s="56"/>
      <c r="M168" s="56"/>
    </row>
    <row r="169" spans="1:13" s="57" customFormat="1" x14ac:dyDescent="0.25">
      <c r="A169" s="41"/>
      <c r="B169" s="41"/>
      <c r="C169" s="41"/>
      <c r="D169" s="41"/>
      <c r="E169" s="41"/>
      <c r="F169" s="56"/>
      <c r="H169" s="56"/>
      <c r="I169" s="41"/>
      <c r="J169" s="56"/>
      <c r="K169" s="56"/>
      <c r="L169" s="56"/>
      <c r="M169" s="56"/>
    </row>
    <row r="170" spans="1:13" s="57" customFormat="1" x14ac:dyDescent="0.25">
      <c r="A170" s="41"/>
      <c r="B170" s="41"/>
      <c r="C170" s="41"/>
      <c r="D170" s="41"/>
      <c r="E170" s="41"/>
      <c r="F170" s="56"/>
      <c r="H170" s="56"/>
      <c r="I170" s="41"/>
      <c r="J170" s="56"/>
      <c r="K170" s="56"/>
      <c r="L170" s="56"/>
      <c r="M170" s="56"/>
    </row>
    <row r="171" spans="1:13" s="57" customFormat="1" x14ac:dyDescent="0.25">
      <c r="A171" s="41"/>
      <c r="B171" s="41"/>
      <c r="C171" s="41"/>
      <c r="D171" s="41"/>
      <c r="E171" s="41"/>
      <c r="F171" s="56"/>
      <c r="H171" s="56"/>
      <c r="I171" s="41"/>
      <c r="J171" s="56"/>
      <c r="K171" s="56"/>
      <c r="L171" s="56"/>
      <c r="M171" s="56"/>
    </row>
    <row r="172" spans="1:13" s="57" customFormat="1" x14ac:dyDescent="0.25">
      <c r="A172" s="41"/>
      <c r="B172" s="41"/>
      <c r="C172" s="41"/>
      <c r="D172" s="41"/>
      <c r="E172" s="41"/>
      <c r="F172" s="56"/>
      <c r="H172" s="56"/>
      <c r="I172" s="41"/>
      <c r="J172" s="56"/>
      <c r="K172" s="56"/>
      <c r="L172" s="56"/>
      <c r="M172" s="56"/>
    </row>
    <row r="173" spans="1:13" s="57" customFormat="1" x14ac:dyDescent="0.25">
      <c r="A173" s="41"/>
      <c r="B173" s="41"/>
      <c r="C173" s="41"/>
      <c r="D173" s="41"/>
      <c r="E173" s="41"/>
      <c r="F173" s="56"/>
      <c r="H173" s="56"/>
      <c r="I173" s="41"/>
      <c r="J173" s="56"/>
      <c r="K173" s="56"/>
      <c r="L173" s="56"/>
      <c r="M173" s="56"/>
    </row>
    <row r="174" spans="1:13" s="57" customFormat="1" x14ac:dyDescent="0.25">
      <c r="A174" s="41"/>
      <c r="B174" s="41"/>
      <c r="C174" s="41"/>
      <c r="D174" s="41"/>
      <c r="E174" s="41"/>
      <c r="F174" s="56"/>
      <c r="H174" s="56"/>
      <c r="I174" s="41"/>
      <c r="J174" s="56"/>
      <c r="K174" s="56"/>
      <c r="L174" s="56"/>
      <c r="M174" s="56"/>
    </row>
    <row r="175" spans="1:13" s="57" customFormat="1" x14ac:dyDescent="0.25">
      <c r="A175" s="41"/>
      <c r="B175" s="41"/>
      <c r="C175" s="41"/>
      <c r="D175" s="41"/>
      <c r="E175" s="41"/>
      <c r="F175" s="56"/>
      <c r="H175" s="56"/>
      <c r="I175" s="41"/>
      <c r="J175" s="56"/>
      <c r="K175" s="56"/>
      <c r="L175" s="56"/>
      <c r="M175" s="56"/>
    </row>
    <row r="176" spans="1:13" s="57" customFormat="1" x14ac:dyDescent="0.25">
      <c r="A176" s="41"/>
      <c r="B176" s="41"/>
      <c r="C176" s="41"/>
      <c r="D176" s="41"/>
      <c r="E176" s="41"/>
      <c r="F176" s="56"/>
      <c r="H176" s="56"/>
      <c r="I176" s="41"/>
      <c r="J176" s="56"/>
      <c r="K176" s="56"/>
      <c r="L176" s="56"/>
      <c r="M176" s="56"/>
    </row>
    <row r="177" spans="1:13" s="57" customFormat="1" x14ac:dyDescent="0.25">
      <c r="A177" s="41"/>
      <c r="B177" s="41"/>
      <c r="C177" s="41"/>
      <c r="D177" s="41"/>
      <c r="E177" s="41"/>
      <c r="F177" s="56"/>
      <c r="H177" s="56"/>
      <c r="I177" s="41"/>
      <c r="J177" s="56"/>
      <c r="K177" s="56"/>
      <c r="L177" s="56"/>
      <c r="M177" s="56"/>
    </row>
    <row r="178" spans="1:13" s="57" customFormat="1" x14ac:dyDescent="0.25">
      <c r="A178" s="41"/>
      <c r="B178" s="41"/>
      <c r="C178" s="41"/>
      <c r="D178" s="41"/>
      <c r="E178" s="41"/>
      <c r="F178" s="56"/>
      <c r="H178" s="56"/>
      <c r="I178" s="41"/>
      <c r="J178" s="56"/>
      <c r="K178" s="56"/>
      <c r="L178" s="56"/>
      <c r="M178" s="56"/>
    </row>
    <row r="179" spans="1:13" s="57" customFormat="1" x14ac:dyDescent="0.25">
      <c r="A179" s="41"/>
      <c r="B179" s="41"/>
      <c r="C179" s="41"/>
      <c r="D179" s="41"/>
      <c r="E179" s="41"/>
      <c r="F179" s="56"/>
      <c r="H179" s="56"/>
      <c r="I179" s="41"/>
      <c r="J179" s="56"/>
      <c r="K179" s="56"/>
      <c r="L179" s="56"/>
      <c r="M179" s="56"/>
    </row>
    <row r="180" spans="1:13" s="57" customFormat="1" x14ac:dyDescent="0.25">
      <c r="A180" s="41"/>
      <c r="B180" s="41"/>
      <c r="C180" s="41"/>
      <c r="D180" s="41"/>
      <c r="E180" s="41"/>
      <c r="F180" s="56"/>
      <c r="H180" s="56"/>
      <c r="I180" s="41"/>
      <c r="J180" s="56"/>
      <c r="K180" s="56"/>
      <c r="L180" s="56"/>
      <c r="M180" s="56"/>
    </row>
    <row r="181" spans="1:13" s="57" customFormat="1" x14ac:dyDescent="0.25">
      <c r="A181" s="41"/>
      <c r="B181" s="41"/>
      <c r="C181" s="41"/>
      <c r="D181" s="41"/>
      <c r="E181" s="41"/>
      <c r="F181" s="56"/>
      <c r="H181" s="56"/>
      <c r="I181" s="41"/>
      <c r="J181" s="56"/>
      <c r="K181" s="56"/>
      <c r="L181" s="56"/>
      <c r="M181" s="56"/>
    </row>
    <row r="182" spans="1:13" s="57" customFormat="1" x14ac:dyDescent="0.25">
      <c r="A182" s="41"/>
      <c r="B182" s="41"/>
      <c r="C182" s="41"/>
      <c r="D182" s="41"/>
      <c r="E182" s="41"/>
      <c r="F182" s="56"/>
      <c r="H182" s="56"/>
      <c r="I182" s="41"/>
      <c r="J182" s="56"/>
      <c r="K182" s="56"/>
      <c r="L182" s="56"/>
      <c r="M182" s="56"/>
    </row>
    <row r="183" spans="1:13" s="57" customFormat="1" x14ac:dyDescent="0.25">
      <c r="A183" s="41"/>
      <c r="B183" s="41"/>
      <c r="C183" s="41"/>
      <c r="D183" s="41"/>
      <c r="E183" s="41"/>
      <c r="F183" s="56"/>
      <c r="H183" s="56"/>
      <c r="I183" s="41"/>
      <c r="J183" s="56"/>
      <c r="K183" s="56"/>
      <c r="L183" s="56"/>
      <c r="M183" s="56"/>
    </row>
    <row r="184" spans="1:13" s="57" customFormat="1" x14ac:dyDescent="0.25">
      <c r="A184" s="41"/>
      <c r="B184" s="41"/>
      <c r="C184" s="41"/>
      <c r="D184" s="41"/>
      <c r="E184" s="41"/>
      <c r="F184" s="56"/>
      <c r="H184" s="56"/>
      <c r="I184" s="41"/>
      <c r="J184" s="56"/>
      <c r="K184" s="56"/>
      <c r="L184" s="56"/>
      <c r="M184" s="56"/>
    </row>
    <row r="185" spans="1:13" s="57" customFormat="1" x14ac:dyDescent="0.25">
      <c r="A185" s="41"/>
      <c r="B185" s="41"/>
      <c r="C185" s="41"/>
      <c r="D185" s="41"/>
      <c r="E185" s="41"/>
      <c r="F185" s="56"/>
      <c r="H185" s="56"/>
      <c r="I185" s="41"/>
      <c r="J185" s="56"/>
      <c r="K185" s="56"/>
      <c r="L185" s="56"/>
      <c r="M185" s="56"/>
    </row>
    <row r="186" spans="1:13" s="57" customFormat="1" x14ac:dyDescent="0.25">
      <c r="A186" s="41"/>
      <c r="B186" s="41"/>
      <c r="C186" s="41"/>
      <c r="D186" s="41"/>
      <c r="E186" s="41"/>
      <c r="F186" s="56"/>
      <c r="H186" s="56"/>
      <c r="I186" s="41"/>
      <c r="J186" s="56"/>
      <c r="K186" s="56"/>
      <c r="L186" s="56"/>
      <c r="M186" s="56"/>
    </row>
    <row r="187" spans="1:13" s="57" customFormat="1" x14ac:dyDescent="0.25">
      <c r="A187" s="41"/>
      <c r="B187" s="41"/>
      <c r="C187" s="41"/>
      <c r="D187" s="41"/>
      <c r="E187" s="41"/>
      <c r="F187" s="56"/>
      <c r="H187" s="56"/>
      <c r="I187" s="41"/>
      <c r="J187" s="56"/>
      <c r="K187" s="56"/>
      <c r="L187" s="56"/>
      <c r="M187" s="56"/>
    </row>
    <row r="188" spans="1:13" s="57" customFormat="1" x14ac:dyDescent="0.25">
      <c r="A188" s="41"/>
      <c r="B188" s="41"/>
      <c r="C188" s="41"/>
      <c r="D188" s="41"/>
      <c r="E188" s="41"/>
      <c r="F188" s="56"/>
      <c r="H188" s="56"/>
      <c r="I188" s="41"/>
      <c r="J188" s="56"/>
      <c r="K188" s="56"/>
      <c r="L188" s="56"/>
      <c r="M188" s="56"/>
    </row>
    <row r="189" spans="1:13" s="57" customFormat="1" x14ac:dyDescent="0.25">
      <c r="A189" s="41"/>
      <c r="B189" s="41"/>
      <c r="C189" s="41"/>
      <c r="D189" s="41"/>
      <c r="E189" s="41"/>
      <c r="F189" s="56"/>
      <c r="H189" s="56"/>
      <c r="I189" s="41"/>
      <c r="J189" s="56"/>
      <c r="K189" s="56"/>
      <c r="L189" s="56"/>
      <c r="M189" s="56"/>
    </row>
    <row r="190" spans="1:13" s="57" customFormat="1" x14ac:dyDescent="0.25">
      <c r="A190" s="41"/>
      <c r="B190" s="41"/>
      <c r="C190" s="41"/>
      <c r="D190" s="41"/>
      <c r="E190" s="41"/>
      <c r="F190" s="56"/>
      <c r="H190" s="56"/>
      <c r="I190" s="41"/>
      <c r="J190" s="56"/>
      <c r="K190" s="56"/>
      <c r="L190" s="56"/>
      <c r="M190" s="56"/>
    </row>
    <row r="191" spans="1:13" s="57" customFormat="1" x14ac:dyDescent="0.25">
      <c r="A191" s="41"/>
      <c r="B191" s="41"/>
      <c r="C191" s="41"/>
      <c r="D191" s="41"/>
      <c r="E191" s="41"/>
      <c r="F191" s="56"/>
      <c r="H191" s="56"/>
      <c r="I191" s="41"/>
      <c r="J191" s="56"/>
      <c r="K191" s="56"/>
      <c r="L191" s="56"/>
      <c r="M191" s="56"/>
    </row>
    <row r="192" spans="1:13" s="57" customFormat="1" x14ac:dyDescent="0.25">
      <c r="A192" s="41"/>
      <c r="B192" s="41"/>
      <c r="C192" s="41"/>
      <c r="D192" s="41"/>
      <c r="E192" s="41"/>
      <c r="F192" s="56"/>
      <c r="H192" s="56"/>
      <c r="I192" s="41"/>
      <c r="J192" s="56"/>
      <c r="K192" s="56"/>
      <c r="L192" s="56"/>
      <c r="M192" s="56"/>
    </row>
    <row r="193" spans="1:13" s="57" customFormat="1" x14ac:dyDescent="0.25">
      <c r="A193" s="41"/>
      <c r="B193" s="41"/>
      <c r="C193" s="41"/>
      <c r="D193" s="41"/>
      <c r="E193" s="41"/>
      <c r="F193" s="56"/>
      <c r="H193" s="56"/>
      <c r="I193" s="41"/>
      <c r="J193" s="56"/>
      <c r="K193" s="56"/>
      <c r="L193" s="56"/>
      <c r="M193" s="56"/>
    </row>
    <row r="194" spans="1:13" s="57" customFormat="1" x14ac:dyDescent="0.25">
      <c r="A194" s="41"/>
      <c r="B194" s="41"/>
      <c r="C194" s="41"/>
      <c r="D194" s="41"/>
      <c r="E194" s="41"/>
      <c r="F194" s="56"/>
      <c r="H194" s="56"/>
      <c r="I194" s="41"/>
      <c r="J194" s="56"/>
      <c r="K194" s="56"/>
      <c r="L194" s="56"/>
      <c r="M194" s="56"/>
    </row>
    <row r="195" spans="1:13" s="57" customFormat="1" x14ac:dyDescent="0.25">
      <c r="A195" s="41"/>
      <c r="B195" s="41"/>
      <c r="C195" s="41"/>
      <c r="D195" s="41"/>
      <c r="E195" s="41"/>
      <c r="F195" s="56"/>
      <c r="H195" s="56"/>
      <c r="I195" s="41"/>
      <c r="J195" s="56"/>
      <c r="K195" s="56"/>
      <c r="L195" s="56"/>
      <c r="M195" s="56"/>
    </row>
    <row r="196" spans="1:13" s="57" customFormat="1" x14ac:dyDescent="0.25">
      <c r="A196" s="41"/>
      <c r="B196" s="41"/>
      <c r="C196" s="41"/>
      <c r="D196" s="41"/>
      <c r="E196" s="41"/>
      <c r="F196" s="56"/>
      <c r="H196" s="56"/>
      <c r="I196" s="41"/>
      <c r="J196" s="56"/>
      <c r="K196" s="56"/>
      <c r="L196" s="56"/>
      <c r="M196" s="56"/>
    </row>
    <row r="197" spans="1:13" s="57" customFormat="1" x14ac:dyDescent="0.25">
      <c r="A197" s="41"/>
      <c r="B197" s="41"/>
      <c r="C197" s="41"/>
      <c r="D197" s="41"/>
      <c r="E197" s="41"/>
      <c r="F197" s="56"/>
      <c r="H197" s="56"/>
      <c r="I197" s="41"/>
      <c r="J197" s="56"/>
      <c r="K197" s="56"/>
      <c r="L197" s="56"/>
      <c r="M197" s="56"/>
    </row>
    <row r="198" spans="1:13" s="57" customFormat="1" x14ac:dyDescent="0.25">
      <c r="A198" s="41"/>
      <c r="B198" s="41"/>
      <c r="C198" s="41"/>
      <c r="D198" s="41"/>
      <c r="E198" s="41"/>
      <c r="F198" s="56"/>
      <c r="H198" s="56"/>
      <c r="I198" s="41"/>
      <c r="J198" s="56"/>
      <c r="K198" s="56"/>
      <c r="L198" s="56"/>
      <c r="M198" s="56"/>
    </row>
    <row r="199" spans="1:13" s="57" customFormat="1" x14ac:dyDescent="0.25">
      <c r="A199" s="41"/>
      <c r="B199" s="41"/>
      <c r="C199" s="41"/>
      <c r="D199" s="41"/>
      <c r="E199" s="41"/>
      <c r="F199" s="56"/>
      <c r="H199" s="56"/>
      <c r="I199" s="41"/>
      <c r="J199" s="56"/>
      <c r="K199" s="56"/>
      <c r="L199" s="56"/>
      <c r="M199" s="56"/>
    </row>
    <row r="200" spans="1:13" s="57" customFormat="1" x14ac:dyDescent="0.25">
      <c r="A200" s="41"/>
      <c r="B200" s="41"/>
      <c r="C200" s="41"/>
      <c r="D200" s="41"/>
      <c r="E200" s="41"/>
      <c r="F200" s="56"/>
      <c r="H200" s="56"/>
      <c r="I200" s="41"/>
      <c r="J200" s="56"/>
      <c r="K200" s="56"/>
      <c r="L200" s="56"/>
      <c r="M200" s="56"/>
    </row>
    <row r="201" spans="1:13" s="57" customFormat="1" x14ac:dyDescent="0.25">
      <c r="A201" s="41"/>
      <c r="B201" s="41"/>
      <c r="C201" s="41"/>
      <c r="D201" s="41"/>
      <c r="E201" s="41"/>
      <c r="F201" s="56"/>
      <c r="H201" s="56"/>
      <c r="I201" s="41"/>
      <c r="J201" s="56"/>
      <c r="K201" s="56"/>
      <c r="L201" s="56"/>
      <c r="M201" s="56"/>
    </row>
    <row r="202" spans="1:13" s="57" customFormat="1" x14ac:dyDescent="0.25">
      <c r="A202" s="41"/>
      <c r="B202" s="41"/>
      <c r="C202" s="41"/>
      <c r="D202" s="41"/>
      <c r="E202" s="41"/>
      <c r="F202" s="56"/>
      <c r="H202" s="56"/>
      <c r="I202" s="41"/>
      <c r="J202" s="56"/>
      <c r="K202" s="56"/>
      <c r="L202" s="56"/>
      <c r="M202" s="56"/>
    </row>
    <row r="203" spans="1:13" s="57" customFormat="1" x14ac:dyDescent="0.25">
      <c r="A203" s="41"/>
      <c r="B203" s="41"/>
      <c r="C203" s="41"/>
      <c r="D203" s="41"/>
      <c r="E203" s="41"/>
      <c r="F203" s="56"/>
      <c r="H203" s="56"/>
      <c r="I203" s="41"/>
      <c r="J203" s="56"/>
      <c r="K203" s="56"/>
      <c r="L203" s="56"/>
      <c r="M203" s="56"/>
    </row>
    <row r="204" spans="1:13" s="57" customFormat="1" x14ac:dyDescent="0.25">
      <c r="A204" s="41"/>
      <c r="B204" s="41"/>
      <c r="C204" s="41"/>
      <c r="D204" s="41"/>
      <c r="E204" s="41"/>
      <c r="F204" s="56"/>
      <c r="H204" s="56"/>
      <c r="I204" s="41"/>
      <c r="J204" s="56"/>
      <c r="K204" s="56"/>
      <c r="L204" s="56"/>
      <c r="M204" s="56"/>
    </row>
    <row r="205" spans="1:13" s="57" customFormat="1" x14ac:dyDescent="0.25">
      <c r="A205" s="41"/>
      <c r="B205" s="41"/>
      <c r="C205" s="41"/>
      <c r="D205" s="41"/>
      <c r="E205" s="41"/>
      <c r="F205" s="56"/>
      <c r="H205" s="56"/>
      <c r="I205" s="41"/>
      <c r="J205" s="56"/>
      <c r="K205" s="56"/>
      <c r="L205" s="56"/>
      <c r="M205" s="56"/>
    </row>
    <row r="206" spans="1:13" s="57" customFormat="1" x14ac:dyDescent="0.25">
      <c r="A206" s="41"/>
      <c r="B206" s="41"/>
      <c r="C206" s="41"/>
      <c r="D206" s="41"/>
      <c r="E206" s="41"/>
      <c r="F206" s="56"/>
      <c r="H206" s="56"/>
      <c r="I206" s="41"/>
      <c r="J206" s="56"/>
      <c r="K206" s="56"/>
      <c r="L206" s="56"/>
      <c r="M206" s="56"/>
    </row>
    <row r="207" spans="1:13" s="57" customFormat="1" x14ac:dyDescent="0.25">
      <c r="A207" s="41"/>
      <c r="B207" s="41"/>
      <c r="C207" s="41"/>
      <c r="D207" s="41"/>
      <c r="E207" s="41"/>
      <c r="F207" s="56"/>
      <c r="H207" s="56"/>
      <c r="I207" s="41"/>
      <c r="J207" s="56"/>
      <c r="K207" s="56"/>
      <c r="L207" s="56"/>
      <c r="M207" s="56"/>
    </row>
    <row r="208" spans="1:13" s="57" customFormat="1" x14ac:dyDescent="0.25">
      <c r="A208" s="41"/>
      <c r="B208" s="41"/>
      <c r="C208" s="41"/>
      <c r="D208" s="41"/>
      <c r="E208" s="41"/>
      <c r="F208" s="56"/>
      <c r="H208" s="56"/>
      <c r="I208" s="41"/>
      <c r="J208" s="56"/>
      <c r="K208" s="56"/>
      <c r="L208" s="56"/>
      <c r="M208" s="56"/>
    </row>
    <row r="209" spans="1:13" s="57" customFormat="1" x14ac:dyDescent="0.25">
      <c r="A209" s="41"/>
      <c r="B209" s="41"/>
      <c r="C209" s="41"/>
      <c r="D209" s="41"/>
      <c r="E209" s="41"/>
      <c r="F209" s="56"/>
      <c r="H209" s="56"/>
      <c r="I209" s="41"/>
      <c r="J209" s="56"/>
      <c r="K209" s="56"/>
      <c r="L209" s="56"/>
      <c r="M209" s="56"/>
    </row>
    <row r="210" spans="1:13" s="57" customFormat="1" x14ac:dyDescent="0.25">
      <c r="A210" s="41"/>
      <c r="B210" s="41"/>
      <c r="C210" s="41"/>
      <c r="D210" s="41"/>
      <c r="E210" s="41"/>
      <c r="F210" s="56"/>
      <c r="H210" s="56"/>
      <c r="I210" s="41"/>
      <c r="J210" s="56"/>
      <c r="K210" s="56"/>
      <c r="L210" s="56"/>
      <c r="M210" s="56"/>
    </row>
    <row r="211" spans="1:13" s="57" customFormat="1" x14ac:dyDescent="0.25">
      <c r="A211" s="41"/>
      <c r="B211" s="41"/>
      <c r="C211" s="41"/>
      <c r="D211" s="41"/>
      <c r="E211" s="41"/>
      <c r="F211" s="56"/>
      <c r="H211" s="56"/>
      <c r="I211" s="41"/>
      <c r="J211" s="56"/>
      <c r="K211" s="56"/>
      <c r="L211" s="56"/>
      <c r="M211" s="56"/>
    </row>
    <row r="212" spans="1:13" s="57" customFormat="1" x14ac:dyDescent="0.25">
      <c r="A212" s="41"/>
      <c r="B212" s="41"/>
      <c r="C212" s="41"/>
      <c r="D212" s="41"/>
      <c r="E212" s="41"/>
      <c r="F212" s="56"/>
      <c r="H212" s="56"/>
      <c r="I212" s="41"/>
      <c r="J212" s="56"/>
      <c r="K212" s="56"/>
      <c r="L212" s="56"/>
      <c r="M212" s="56"/>
    </row>
    <row r="213" spans="1:13" s="57" customFormat="1" x14ac:dyDescent="0.25">
      <c r="A213" s="41"/>
      <c r="B213" s="41"/>
      <c r="C213" s="41"/>
      <c r="D213" s="41"/>
      <c r="E213" s="41"/>
      <c r="F213" s="56"/>
      <c r="H213" s="56"/>
      <c r="I213" s="41"/>
      <c r="J213" s="56"/>
      <c r="K213" s="56"/>
      <c r="L213" s="56"/>
      <c r="M213" s="56"/>
    </row>
    <row r="214" spans="1:13" s="57" customFormat="1" x14ac:dyDescent="0.25">
      <c r="A214" s="41"/>
      <c r="B214" s="41"/>
      <c r="C214" s="41"/>
      <c r="D214" s="41"/>
      <c r="E214" s="41"/>
      <c r="F214" s="56"/>
      <c r="H214" s="56"/>
      <c r="I214" s="41"/>
      <c r="J214" s="56"/>
      <c r="K214" s="56"/>
      <c r="L214" s="56"/>
      <c r="M214" s="56"/>
    </row>
    <row r="215" spans="1:13" s="57" customFormat="1" x14ac:dyDescent="0.25">
      <c r="A215" s="41"/>
      <c r="B215" s="41"/>
      <c r="C215" s="41"/>
      <c r="D215" s="41"/>
      <c r="E215" s="41"/>
      <c r="F215" s="56"/>
      <c r="H215" s="56"/>
      <c r="I215" s="41"/>
      <c r="J215" s="56"/>
      <c r="K215" s="56"/>
      <c r="L215" s="56"/>
      <c r="M215" s="56"/>
    </row>
    <row r="216" spans="1:13" s="57" customFormat="1" x14ac:dyDescent="0.25">
      <c r="A216" s="41"/>
      <c r="B216" s="41"/>
      <c r="C216" s="41"/>
      <c r="D216" s="41"/>
      <c r="E216" s="41"/>
      <c r="F216" s="56"/>
      <c r="H216" s="56"/>
      <c r="I216" s="41"/>
      <c r="J216" s="56"/>
      <c r="K216" s="56"/>
      <c r="L216" s="56"/>
      <c r="M216" s="56"/>
    </row>
    <row r="217" spans="1:13" s="57" customFormat="1" x14ac:dyDescent="0.25">
      <c r="A217" s="41"/>
      <c r="B217" s="41"/>
      <c r="C217" s="41"/>
      <c r="D217" s="41"/>
      <c r="E217" s="41"/>
      <c r="F217" s="56"/>
      <c r="H217" s="56"/>
      <c r="I217" s="41"/>
      <c r="J217" s="56"/>
      <c r="K217" s="56"/>
      <c r="L217" s="56"/>
      <c r="M217" s="56"/>
    </row>
    <row r="218" spans="1:13" s="57" customFormat="1" x14ac:dyDescent="0.25">
      <c r="A218" s="41"/>
      <c r="B218" s="41"/>
      <c r="C218" s="41"/>
      <c r="D218" s="41"/>
      <c r="E218" s="41"/>
      <c r="F218" s="56"/>
      <c r="H218" s="56"/>
      <c r="I218" s="41"/>
      <c r="J218" s="56"/>
      <c r="K218" s="56"/>
      <c r="L218" s="56"/>
      <c r="M218" s="56"/>
    </row>
    <row r="219" spans="1:13" s="57" customFormat="1" x14ac:dyDescent="0.25">
      <c r="A219" s="41"/>
      <c r="B219" s="41"/>
      <c r="C219" s="41"/>
      <c r="D219" s="41"/>
      <c r="E219" s="41"/>
      <c r="F219" s="56"/>
      <c r="H219" s="56"/>
      <c r="I219" s="41"/>
      <c r="J219" s="56"/>
      <c r="K219" s="56"/>
      <c r="L219" s="56"/>
      <c r="M219" s="56"/>
    </row>
    <row r="220" spans="1:13" s="57" customFormat="1" x14ac:dyDescent="0.25">
      <c r="A220" s="41"/>
      <c r="B220" s="41"/>
      <c r="C220" s="41"/>
      <c r="D220" s="41"/>
      <c r="E220" s="41"/>
      <c r="F220" s="56"/>
      <c r="H220" s="56"/>
      <c r="I220" s="41"/>
      <c r="J220" s="56"/>
      <c r="K220" s="56"/>
      <c r="L220" s="56"/>
      <c r="M220" s="56"/>
    </row>
    <row r="221" spans="1:13" s="57" customFormat="1" x14ac:dyDescent="0.25">
      <c r="A221" s="41"/>
      <c r="B221" s="41"/>
      <c r="C221" s="41"/>
      <c r="D221" s="41"/>
      <c r="E221" s="41"/>
      <c r="F221" s="56"/>
      <c r="H221" s="56"/>
      <c r="I221" s="41"/>
      <c r="J221" s="56"/>
      <c r="K221" s="56"/>
      <c r="L221" s="56"/>
      <c r="M221" s="56"/>
    </row>
    <row r="222" spans="1:13" s="57" customFormat="1" x14ac:dyDescent="0.25">
      <c r="A222" s="41"/>
      <c r="B222" s="41"/>
      <c r="C222" s="41"/>
      <c r="D222" s="41"/>
      <c r="E222" s="41"/>
      <c r="F222" s="56"/>
      <c r="H222" s="56"/>
      <c r="I222" s="41"/>
      <c r="J222" s="56"/>
      <c r="K222" s="56"/>
      <c r="L222" s="56"/>
      <c r="M222" s="56"/>
    </row>
    <row r="223" spans="1:13" s="57" customFormat="1" x14ac:dyDescent="0.25">
      <c r="A223" s="41"/>
      <c r="B223" s="41"/>
      <c r="C223" s="41"/>
      <c r="D223" s="41"/>
      <c r="E223" s="41"/>
      <c r="F223" s="56"/>
      <c r="H223" s="56"/>
      <c r="I223" s="41"/>
      <c r="J223" s="56"/>
      <c r="K223" s="56"/>
      <c r="L223" s="56"/>
      <c r="M223" s="56"/>
    </row>
    <row r="224" spans="1:13" s="57" customFormat="1" x14ac:dyDescent="0.25">
      <c r="A224" s="41"/>
      <c r="B224" s="41"/>
      <c r="C224" s="41"/>
      <c r="D224" s="41"/>
      <c r="E224" s="41"/>
      <c r="F224" s="56"/>
      <c r="H224" s="56"/>
      <c r="I224" s="41"/>
      <c r="J224" s="56"/>
      <c r="K224" s="56"/>
      <c r="L224" s="56"/>
      <c r="M224" s="56"/>
    </row>
    <row r="225" spans="1:13" s="57" customFormat="1" x14ac:dyDescent="0.25">
      <c r="A225" s="41"/>
      <c r="B225" s="41"/>
      <c r="C225" s="41"/>
      <c r="D225" s="41"/>
      <c r="E225" s="41"/>
      <c r="F225" s="56"/>
      <c r="H225" s="56"/>
      <c r="I225" s="41"/>
      <c r="J225" s="56"/>
      <c r="K225" s="56"/>
      <c r="L225" s="56"/>
      <c r="M225" s="56"/>
    </row>
    <row r="226" spans="1:13" s="57" customFormat="1" x14ac:dyDescent="0.25">
      <c r="A226" s="41"/>
      <c r="B226" s="41"/>
      <c r="C226" s="41"/>
      <c r="D226" s="41"/>
      <c r="E226" s="41"/>
      <c r="F226" s="56"/>
      <c r="H226" s="56"/>
      <c r="I226" s="41"/>
      <c r="J226" s="56"/>
      <c r="K226" s="56"/>
      <c r="L226" s="56"/>
      <c r="M226" s="56"/>
    </row>
    <row r="227" spans="1:13" s="57" customFormat="1" x14ac:dyDescent="0.25">
      <c r="A227" s="41"/>
      <c r="B227" s="41"/>
      <c r="C227" s="41"/>
      <c r="D227" s="41"/>
      <c r="E227" s="41"/>
      <c r="F227" s="56"/>
      <c r="H227" s="56"/>
      <c r="I227" s="41"/>
      <c r="J227" s="56"/>
      <c r="K227" s="56"/>
      <c r="L227" s="56"/>
      <c r="M227" s="56"/>
    </row>
    <row r="228" spans="1:13" s="57" customFormat="1" x14ac:dyDescent="0.25">
      <c r="A228" s="41"/>
      <c r="B228" s="41"/>
      <c r="C228" s="41"/>
      <c r="D228" s="41"/>
      <c r="E228" s="41"/>
      <c r="F228" s="56"/>
      <c r="H228" s="56"/>
      <c r="I228" s="41"/>
      <c r="J228" s="56"/>
      <c r="K228" s="56"/>
      <c r="L228" s="56"/>
      <c r="M228" s="56"/>
    </row>
    <row r="229" spans="1:13" s="57" customFormat="1" x14ac:dyDescent="0.25">
      <c r="A229" s="41"/>
      <c r="B229" s="41"/>
      <c r="C229" s="41"/>
      <c r="D229" s="41"/>
      <c r="E229" s="41"/>
      <c r="F229" s="56"/>
      <c r="H229" s="56"/>
      <c r="I229" s="41"/>
      <c r="J229" s="56"/>
      <c r="K229" s="56"/>
      <c r="L229" s="56"/>
      <c r="M229" s="56"/>
    </row>
    <row r="230" spans="1:13" s="57" customFormat="1" x14ac:dyDescent="0.25">
      <c r="A230" s="41"/>
      <c r="B230" s="41"/>
      <c r="C230" s="41"/>
      <c r="D230" s="41"/>
      <c r="E230" s="41"/>
      <c r="F230" s="56"/>
      <c r="H230" s="56"/>
      <c r="I230" s="41"/>
      <c r="J230" s="56"/>
      <c r="K230" s="56"/>
      <c r="L230" s="56"/>
      <c r="M230" s="56"/>
    </row>
    <row r="231" spans="1:13" s="57" customFormat="1" x14ac:dyDescent="0.25">
      <c r="A231" s="41"/>
      <c r="B231" s="41"/>
      <c r="C231" s="41"/>
      <c r="D231" s="41"/>
      <c r="E231" s="41"/>
      <c r="F231" s="56"/>
      <c r="H231" s="56"/>
      <c r="I231" s="41"/>
      <c r="J231" s="56"/>
      <c r="K231" s="56"/>
      <c r="L231" s="56"/>
      <c r="M231" s="56"/>
    </row>
    <row r="232" spans="1:13" s="57" customFormat="1" x14ac:dyDescent="0.25">
      <c r="A232" s="41"/>
      <c r="B232" s="41"/>
      <c r="C232" s="41"/>
      <c r="D232" s="41"/>
      <c r="E232" s="41"/>
      <c r="F232" s="56"/>
      <c r="H232" s="56"/>
      <c r="I232" s="41"/>
      <c r="J232" s="56"/>
      <c r="K232" s="56"/>
      <c r="L232" s="56"/>
      <c r="M232" s="56"/>
    </row>
    <row r="233" spans="1:13" s="57" customFormat="1" x14ac:dyDescent="0.25">
      <c r="A233" s="41"/>
      <c r="B233" s="41"/>
      <c r="C233" s="41"/>
      <c r="D233" s="41"/>
      <c r="E233" s="41"/>
      <c r="F233" s="56"/>
      <c r="H233" s="56"/>
      <c r="I233" s="41"/>
      <c r="J233" s="56"/>
      <c r="K233" s="56"/>
      <c r="L233" s="56"/>
      <c r="M233" s="56"/>
    </row>
    <row r="234" spans="1:13" s="57" customFormat="1" x14ac:dyDescent="0.25">
      <c r="A234" s="41"/>
      <c r="B234" s="41"/>
      <c r="C234" s="41"/>
      <c r="D234" s="41"/>
      <c r="E234" s="41"/>
      <c r="F234" s="56"/>
      <c r="H234" s="56"/>
      <c r="I234" s="41"/>
      <c r="J234" s="56"/>
      <c r="K234" s="56"/>
      <c r="L234" s="56"/>
      <c r="M234" s="56"/>
    </row>
    <row r="235" spans="1:13" s="57" customFormat="1" x14ac:dyDescent="0.25">
      <c r="A235" s="41"/>
      <c r="B235" s="41"/>
      <c r="C235" s="41"/>
      <c r="D235" s="41"/>
      <c r="E235" s="41"/>
      <c r="F235" s="56"/>
      <c r="H235" s="56"/>
      <c r="I235" s="41"/>
      <c r="J235" s="56"/>
      <c r="K235" s="56"/>
      <c r="L235" s="56"/>
      <c r="M235" s="56"/>
    </row>
    <row r="236" spans="1:13" s="57" customFormat="1" x14ac:dyDescent="0.25">
      <c r="A236" s="41"/>
      <c r="B236" s="41"/>
      <c r="C236" s="41"/>
      <c r="D236" s="41"/>
      <c r="E236" s="41"/>
      <c r="F236" s="56"/>
      <c r="H236" s="56"/>
      <c r="I236" s="41"/>
      <c r="J236" s="56"/>
      <c r="K236" s="56"/>
      <c r="L236" s="56"/>
      <c r="M236" s="56"/>
    </row>
    <row r="237" spans="1:13" s="57" customFormat="1" x14ac:dyDescent="0.25">
      <c r="A237" s="41"/>
      <c r="B237" s="41"/>
      <c r="C237" s="41"/>
      <c r="D237" s="41"/>
      <c r="E237" s="41"/>
      <c r="F237" s="56"/>
      <c r="H237" s="56"/>
      <c r="I237" s="41"/>
      <c r="J237" s="56"/>
      <c r="K237" s="56"/>
      <c r="L237" s="56"/>
      <c r="M237" s="56"/>
    </row>
    <row r="238" spans="1:13" s="57" customFormat="1" x14ac:dyDescent="0.25">
      <c r="A238" s="41"/>
      <c r="B238" s="41"/>
      <c r="C238" s="41"/>
      <c r="D238" s="41"/>
      <c r="E238" s="41"/>
      <c r="F238" s="56"/>
      <c r="H238" s="56"/>
      <c r="I238" s="41"/>
      <c r="J238" s="56"/>
      <c r="K238" s="56"/>
      <c r="L238" s="56"/>
      <c r="M238" s="56"/>
    </row>
    <row r="239" spans="1:13" s="57" customFormat="1" x14ac:dyDescent="0.25">
      <c r="A239" s="41"/>
      <c r="B239" s="41"/>
      <c r="C239" s="41"/>
      <c r="D239" s="41"/>
      <c r="E239" s="41"/>
      <c r="F239" s="56"/>
      <c r="H239" s="56"/>
      <c r="I239" s="41"/>
      <c r="J239" s="56"/>
      <c r="K239" s="56"/>
      <c r="L239" s="56"/>
      <c r="M239" s="56"/>
    </row>
    <row r="240" spans="1:13" s="57" customFormat="1" x14ac:dyDescent="0.25">
      <c r="A240" s="41"/>
      <c r="B240" s="41"/>
      <c r="C240" s="41"/>
      <c r="D240" s="41"/>
      <c r="E240" s="41"/>
      <c r="F240" s="56"/>
      <c r="H240" s="56"/>
      <c r="I240" s="41"/>
      <c r="J240" s="56"/>
      <c r="K240" s="56"/>
      <c r="L240" s="56"/>
      <c r="M240" s="56"/>
    </row>
    <row r="241" spans="1:13" s="57" customFormat="1" x14ac:dyDescent="0.25">
      <c r="A241" s="41"/>
      <c r="B241" s="41"/>
      <c r="C241" s="41"/>
      <c r="D241" s="41"/>
      <c r="E241" s="41"/>
      <c r="F241" s="56"/>
      <c r="H241" s="56"/>
      <c r="I241" s="41"/>
      <c r="J241" s="56"/>
      <c r="K241" s="56"/>
      <c r="L241" s="56"/>
      <c r="M241" s="56"/>
    </row>
    <row r="242" spans="1:13" s="57" customFormat="1" x14ac:dyDescent="0.25">
      <c r="A242" s="41"/>
      <c r="B242" s="41"/>
      <c r="C242" s="41"/>
      <c r="D242" s="41"/>
      <c r="E242" s="41"/>
      <c r="F242" s="56"/>
      <c r="H242" s="56"/>
      <c r="I242" s="41"/>
      <c r="J242" s="56"/>
      <c r="K242" s="56"/>
      <c r="L242" s="56"/>
      <c r="M242" s="56"/>
    </row>
    <row r="243" spans="1:13" s="57" customFormat="1" x14ac:dyDescent="0.25">
      <c r="A243" s="41"/>
      <c r="B243" s="41"/>
      <c r="C243" s="41"/>
      <c r="D243" s="41"/>
      <c r="E243" s="41"/>
      <c r="F243" s="56"/>
      <c r="H243" s="56"/>
      <c r="I243" s="41"/>
      <c r="J243" s="56"/>
      <c r="K243" s="56"/>
      <c r="L243" s="56"/>
      <c r="M243" s="56"/>
    </row>
    <row r="244" spans="1:13" s="57" customFormat="1" x14ac:dyDescent="0.25">
      <c r="A244" s="41"/>
      <c r="B244" s="41"/>
      <c r="C244" s="41"/>
      <c r="D244" s="41"/>
      <c r="E244" s="41"/>
      <c r="F244" s="56"/>
      <c r="H244" s="56"/>
      <c r="I244" s="41"/>
      <c r="J244" s="56"/>
      <c r="K244" s="56"/>
      <c r="L244" s="56"/>
      <c r="M244" s="56"/>
    </row>
    <row r="245" spans="1:13" s="57" customFormat="1" x14ac:dyDescent="0.25">
      <c r="A245" s="41"/>
      <c r="B245" s="41"/>
      <c r="C245" s="41"/>
      <c r="D245" s="41"/>
      <c r="E245" s="41"/>
      <c r="F245" s="56"/>
      <c r="H245" s="56"/>
      <c r="I245" s="41"/>
      <c r="J245" s="56"/>
      <c r="K245" s="56"/>
      <c r="L245" s="56"/>
      <c r="M245" s="56"/>
    </row>
    <row r="246" spans="1:13" s="57" customFormat="1" x14ac:dyDescent="0.25">
      <c r="A246" s="41"/>
      <c r="B246" s="41"/>
      <c r="C246" s="41"/>
      <c r="D246" s="41"/>
      <c r="E246" s="41"/>
      <c r="F246" s="56"/>
      <c r="H246" s="56"/>
      <c r="I246" s="41"/>
      <c r="J246" s="56"/>
      <c r="K246" s="56"/>
      <c r="L246" s="56"/>
      <c r="M246" s="56"/>
    </row>
    <row r="247" spans="1:13" s="57" customFormat="1" x14ac:dyDescent="0.25">
      <c r="A247" s="41"/>
      <c r="B247" s="41"/>
      <c r="C247" s="41"/>
      <c r="D247" s="41"/>
      <c r="E247" s="41"/>
      <c r="F247" s="56"/>
      <c r="H247" s="56"/>
      <c r="I247" s="41"/>
      <c r="J247" s="56"/>
      <c r="K247" s="56"/>
      <c r="L247" s="56"/>
      <c r="M247" s="56"/>
    </row>
    <row r="248" spans="1:13" s="57" customFormat="1" x14ac:dyDescent="0.25">
      <c r="A248" s="41"/>
      <c r="B248" s="41"/>
      <c r="C248" s="41"/>
      <c r="D248" s="41"/>
      <c r="E248" s="41"/>
      <c r="F248" s="56"/>
      <c r="H248" s="56"/>
      <c r="I248" s="41"/>
      <c r="J248" s="56"/>
      <c r="K248" s="56"/>
      <c r="L248" s="56"/>
      <c r="M248" s="56"/>
    </row>
    <row r="249" spans="1:13" s="57" customFormat="1" x14ac:dyDescent="0.25">
      <c r="A249" s="41"/>
      <c r="B249" s="41"/>
      <c r="C249" s="41"/>
      <c r="D249" s="41"/>
      <c r="E249" s="41"/>
      <c r="F249" s="56"/>
      <c r="H249" s="56"/>
      <c r="I249" s="41"/>
      <c r="J249" s="56"/>
      <c r="K249" s="56"/>
      <c r="L249" s="56"/>
      <c r="M249" s="56"/>
    </row>
    <row r="250" spans="1:13" s="57" customFormat="1" x14ac:dyDescent="0.25">
      <c r="A250" s="41"/>
      <c r="B250" s="41"/>
      <c r="C250" s="41"/>
      <c r="D250" s="41"/>
      <c r="E250" s="41"/>
      <c r="F250" s="56"/>
      <c r="H250" s="56"/>
      <c r="I250" s="41"/>
      <c r="J250" s="56"/>
      <c r="K250" s="56"/>
      <c r="L250" s="56"/>
      <c r="M250" s="56"/>
    </row>
    <row r="251" spans="1:13" s="57" customFormat="1" x14ac:dyDescent="0.25">
      <c r="A251" s="41"/>
      <c r="B251" s="41"/>
      <c r="C251" s="41"/>
      <c r="D251" s="41"/>
      <c r="E251" s="41"/>
      <c r="F251" s="56"/>
      <c r="H251" s="56"/>
      <c r="I251" s="41"/>
      <c r="J251" s="56"/>
      <c r="K251" s="56"/>
      <c r="L251" s="56"/>
      <c r="M251" s="56"/>
    </row>
    <row r="252" spans="1:13" s="57" customFormat="1" x14ac:dyDescent="0.25">
      <c r="A252" s="41"/>
      <c r="B252" s="41"/>
      <c r="C252" s="41"/>
      <c r="D252" s="41"/>
      <c r="E252" s="41"/>
      <c r="F252" s="56"/>
      <c r="H252" s="56"/>
      <c r="I252" s="41"/>
      <c r="J252" s="56"/>
      <c r="K252" s="56"/>
      <c r="L252" s="56"/>
      <c r="M252" s="56"/>
    </row>
    <row r="253" spans="1:13" s="57" customFormat="1" x14ac:dyDescent="0.25">
      <c r="A253" s="41"/>
      <c r="B253" s="41"/>
      <c r="C253" s="41"/>
      <c r="D253" s="41"/>
      <c r="E253" s="41"/>
      <c r="F253" s="56"/>
      <c r="H253" s="56"/>
      <c r="I253" s="41"/>
      <c r="J253" s="56"/>
      <c r="K253" s="56"/>
      <c r="L253" s="56"/>
      <c r="M253" s="56"/>
    </row>
    <row r="254" spans="1:13" s="57" customFormat="1" x14ac:dyDescent="0.25">
      <c r="A254" s="41"/>
      <c r="B254" s="41"/>
      <c r="C254" s="41"/>
      <c r="D254" s="41"/>
      <c r="E254" s="41"/>
      <c r="F254" s="56"/>
      <c r="H254" s="56"/>
      <c r="I254" s="41"/>
      <c r="J254" s="56"/>
      <c r="K254" s="56"/>
      <c r="L254" s="56"/>
      <c r="M254" s="56"/>
    </row>
    <row r="255" spans="1:13" s="57" customFormat="1" x14ac:dyDescent="0.25">
      <c r="A255" s="41"/>
      <c r="B255" s="41"/>
      <c r="C255" s="41"/>
      <c r="D255" s="41"/>
      <c r="E255" s="41"/>
      <c r="F255" s="56"/>
      <c r="H255" s="56"/>
      <c r="I255" s="41"/>
      <c r="J255" s="56"/>
      <c r="K255" s="56"/>
      <c r="L255" s="56"/>
      <c r="M255" s="56"/>
    </row>
    <row r="256" spans="1:13" s="57" customFormat="1" x14ac:dyDescent="0.25">
      <c r="A256" s="41"/>
      <c r="B256" s="41"/>
      <c r="C256" s="41"/>
      <c r="D256" s="41"/>
      <c r="E256" s="41"/>
      <c r="F256" s="56"/>
      <c r="H256" s="56"/>
      <c r="I256" s="41"/>
      <c r="J256" s="56"/>
      <c r="K256" s="56"/>
      <c r="L256" s="56"/>
      <c r="M256" s="56"/>
    </row>
    <row r="257" spans="1:13" s="57" customFormat="1" x14ac:dyDescent="0.25">
      <c r="A257" s="41"/>
      <c r="B257" s="41"/>
      <c r="C257" s="41"/>
      <c r="D257" s="41"/>
      <c r="E257" s="41"/>
      <c r="F257" s="56"/>
      <c r="H257" s="56"/>
      <c r="I257" s="41"/>
      <c r="J257" s="56"/>
      <c r="K257" s="56"/>
      <c r="L257" s="56"/>
      <c r="M257" s="56"/>
    </row>
    <row r="258" spans="1:13" s="57" customFormat="1" x14ac:dyDescent="0.25">
      <c r="A258" s="41"/>
      <c r="B258" s="41"/>
      <c r="C258" s="41"/>
      <c r="D258" s="41"/>
      <c r="E258" s="41"/>
      <c r="F258" s="56"/>
      <c r="H258" s="56"/>
      <c r="I258" s="41"/>
      <c r="J258" s="56"/>
      <c r="K258" s="56"/>
      <c r="L258" s="56"/>
      <c r="M258" s="56"/>
    </row>
    <row r="259" spans="1:13" s="57" customFormat="1" x14ac:dyDescent="0.25">
      <c r="A259" s="41"/>
      <c r="B259" s="41"/>
      <c r="C259" s="41"/>
      <c r="D259" s="41"/>
      <c r="E259" s="41"/>
      <c r="F259" s="56"/>
      <c r="H259" s="56"/>
      <c r="I259" s="41"/>
      <c r="J259" s="56"/>
      <c r="K259" s="56"/>
      <c r="L259" s="56"/>
      <c r="M259" s="56"/>
    </row>
    <row r="260" spans="1:13" s="57" customFormat="1" x14ac:dyDescent="0.25">
      <c r="A260" s="41"/>
      <c r="B260" s="41"/>
      <c r="C260" s="41"/>
      <c r="D260" s="41"/>
      <c r="E260" s="41"/>
      <c r="F260" s="56"/>
      <c r="H260" s="56"/>
      <c r="I260" s="41"/>
      <c r="J260" s="56"/>
      <c r="K260" s="56"/>
      <c r="L260" s="56"/>
      <c r="M260" s="56"/>
    </row>
    <row r="261" spans="1:13" s="57" customFormat="1" x14ac:dyDescent="0.25">
      <c r="A261" s="41"/>
      <c r="B261" s="41"/>
      <c r="C261" s="41"/>
      <c r="D261" s="41"/>
      <c r="E261" s="41"/>
      <c r="F261" s="56"/>
      <c r="H261" s="56"/>
      <c r="I261" s="41"/>
      <c r="J261" s="56"/>
      <c r="K261" s="56"/>
      <c r="L261" s="56"/>
      <c r="M261" s="56"/>
    </row>
    <row r="262" spans="1:13" s="57" customFormat="1" x14ac:dyDescent="0.25">
      <c r="A262" s="41"/>
      <c r="B262" s="41"/>
      <c r="C262" s="41"/>
      <c r="D262" s="41"/>
      <c r="E262" s="41"/>
      <c r="F262" s="56"/>
      <c r="H262" s="56"/>
      <c r="I262" s="41"/>
      <c r="J262" s="56"/>
      <c r="K262" s="56"/>
      <c r="L262" s="56"/>
      <c r="M262" s="56"/>
    </row>
    <row r="263" spans="1:13" s="57" customFormat="1" x14ac:dyDescent="0.25">
      <c r="A263" s="41"/>
      <c r="B263" s="41"/>
      <c r="C263" s="41"/>
      <c r="D263" s="41"/>
      <c r="E263" s="41"/>
      <c r="F263" s="56"/>
      <c r="H263" s="56"/>
      <c r="I263" s="41"/>
      <c r="J263" s="56"/>
      <c r="K263" s="56"/>
      <c r="L263" s="56"/>
      <c r="M263" s="56"/>
    </row>
    <row r="264" spans="1:13" s="57" customFormat="1" x14ac:dyDescent="0.25">
      <c r="A264" s="41"/>
      <c r="B264" s="41"/>
      <c r="C264" s="41"/>
      <c r="D264" s="41"/>
      <c r="E264" s="41"/>
      <c r="F264" s="56"/>
      <c r="H264" s="56"/>
      <c r="I264" s="41"/>
      <c r="J264" s="56"/>
      <c r="K264" s="56"/>
      <c r="L264" s="56"/>
      <c r="M264" s="56"/>
    </row>
  </sheetData>
  <mergeCells count="38">
    <mergeCell ref="A101:M101"/>
    <mergeCell ref="A99:E99"/>
    <mergeCell ref="A1:A2"/>
    <mergeCell ref="B1:B2"/>
    <mergeCell ref="C1:C2"/>
    <mergeCell ref="A30:A31"/>
    <mergeCell ref="A84:A85"/>
    <mergeCell ref="B84:B85"/>
    <mergeCell ref="A3:A11"/>
    <mergeCell ref="B3:B11"/>
    <mergeCell ref="B32:B33"/>
    <mergeCell ref="A100:M100"/>
    <mergeCell ref="F73:F74"/>
    <mergeCell ref="B30:B31"/>
    <mergeCell ref="A18:A28"/>
    <mergeCell ref="B18:B28"/>
    <mergeCell ref="I73:I74"/>
    <mergeCell ref="M73:M74"/>
    <mergeCell ref="A32:A33"/>
    <mergeCell ref="A73:A74"/>
    <mergeCell ref="B73:B74"/>
    <mergeCell ref="A61:A62"/>
    <mergeCell ref="B61:B62"/>
    <mergeCell ref="L73:L74"/>
    <mergeCell ref="M18:M28"/>
    <mergeCell ref="L18:L28"/>
    <mergeCell ref="L32:L33"/>
    <mergeCell ref="M32:M33"/>
    <mergeCell ref="N1:S1"/>
    <mergeCell ref="L1:M1"/>
    <mergeCell ref="J1:J2"/>
    <mergeCell ref="K1:K2"/>
    <mergeCell ref="A15:A16"/>
    <mergeCell ref="B15:B16"/>
    <mergeCell ref="M3:M11"/>
    <mergeCell ref="L3:L11"/>
    <mergeCell ref="N12:S12"/>
    <mergeCell ref="D1:I1"/>
  </mergeCells>
  <phoneticPr fontId="1" type="noConversion"/>
  <printOptions horizontalCentered="1"/>
  <pageMargins left="0.46466666666666667" right="0.442" top="0.98425196850393704" bottom="0.43066666666666664" header="0.62992125984251968" footer="0.23622047244094491"/>
  <pageSetup paperSize="8" scale="51" fitToHeight="0" orientation="landscape" r:id="rId1"/>
  <headerFooter alignWithMargins="0">
    <oddHeader xml:space="preserve">&amp;C&amp;"Garamond,Pogrubiony"&amp;12ZAŁĄCZNIK B1 / CZĘŚĆ I - WYKAZ BUDYNKÓW I BUDOWLI JEDNOSTEK GMINY MIASTO KOSZALIN
&amp;R&amp;"Garamond,Pogrubiony"&amp;12&amp;KFF0000ZMODYFIKOWANY </oddHeader>
  </headerFooter>
  <colBreaks count="1" manualBreakCount="1">
    <brk id="1" max="10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Zał. B1_część I</vt:lpstr>
      <vt:lpstr>'Zał. B1_część I'!Obszar_wydruku</vt:lpstr>
      <vt:lpstr>'Zał. B1_część I'!Tytuły_wydruku</vt:lpstr>
    </vt:vector>
  </TitlesOfParts>
  <Company>Broker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Paulina</cp:lastModifiedBy>
  <cp:lastPrinted>2024-11-20T11:26:31Z</cp:lastPrinted>
  <dcterms:created xsi:type="dcterms:W3CDTF">2013-02-12T12:44:31Z</dcterms:created>
  <dcterms:modified xsi:type="dcterms:W3CDTF">2024-11-20T13:23:02Z</dcterms:modified>
</cp:coreProperties>
</file>