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ologyds1815\Inwestycje\NOWY SWZ\MTBS 2023\05_2023_MTBS - paliwo gazowe na 2024\pytania i odpowiedzi nr 1\"/>
    </mc:Choice>
  </mc:AlternateContent>
  <bookViews>
    <workbookView xWindow="-120" yWindow="-120" windowWidth="29040" windowHeight="15720"/>
  </bookViews>
  <sheets>
    <sheet name="zużycie w taryfach" sheetId="2" r:id="rId1"/>
    <sheet name="zużycie miesięczne" sheetId="1" r:id="rId2"/>
  </sheets>
  <calcPr calcId="152511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C21" i="1"/>
  <c r="G24" i="2"/>
  <c r="O21" i="1" l="1"/>
  <c r="H20" i="2" s="1"/>
  <c r="O20" i="1"/>
  <c r="H19" i="2" s="1"/>
  <c r="O19" i="1"/>
  <c r="H18" i="2" s="1"/>
  <c r="O18" i="1"/>
  <c r="H17" i="2" s="1"/>
  <c r="O17" i="1"/>
  <c r="H16" i="2" s="1"/>
  <c r="O16" i="1"/>
  <c r="H15" i="2" s="1"/>
  <c r="O15" i="1"/>
  <c r="H14" i="2" s="1"/>
  <c r="O14" i="1"/>
  <c r="H13" i="2" s="1"/>
  <c r="O13" i="1"/>
  <c r="H12" i="2" s="1"/>
  <c r="O12" i="1"/>
  <c r="H11" i="2" s="1"/>
  <c r="O11" i="1"/>
  <c r="H10" i="2" s="1"/>
  <c r="O10" i="1"/>
  <c r="H9" i="2" s="1"/>
  <c r="O9" i="1"/>
  <c r="H8" i="2" s="1"/>
  <c r="O8" i="1"/>
  <c r="H7" i="2" s="1"/>
  <c r="O7" i="1"/>
  <c r="H6" i="2" s="1"/>
  <c r="O6" i="1"/>
  <c r="O22" i="1" l="1"/>
  <c r="H5" i="2"/>
  <c r="I12" i="2"/>
  <c r="I5" i="2" l="1"/>
  <c r="I11" i="2"/>
  <c r="I21" i="2" l="1"/>
  <c r="I22" i="2" s="1"/>
</calcChain>
</file>

<file path=xl/sharedStrings.xml><?xml version="1.0" encoding="utf-8"?>
<sst xmlns="http://schemas.openxmlformats.org/spreadsheetml/2006/main" count="223" uniqueCount="90">
  <si>
    <t>Adres</t>
  </si>
  <si>
    <t>SUMA</t>
  </si>
  <si>
    <t>ul. Radosna 48, 42-600 Tarnowskie Góry</t>
  </si>
  <si>
    <t>ul. Radosna 50, 42-600 Tarnowskie Góry</t>
  </si>
  <si>
    <t>ul. Radosna 52, 42-600 Tarnowskie Góry</t>
  </si>
  <si>
    <t>ul. Radosna 54, 42-600 Tarnowskie Góry</t>
  </si>
  <si>
    <t>ul. Radosna 56, 42-600 Tarnowskie Góry</t>
  </si>
  <si>
    <t>ul. Radosna 58, 42-600 Tarnowskie Góry</t>
  </si>
  <si>
    <t>Adres punktu poboru</t>
  </si>
  <si>
    <t>Numer punktu poboru</t>
  </si>
  <si>
    <t>Moc umowna [kWh/h]</t>
  </si>
  <si>
    <t>W-3.6</t>
  </si>
  <si>
    <t>W-4</t>
  </si>
  <si>
    <t>Lp</t>
  </si>
  <si>
    <t>Lp.</t>
  </si>
  <si>
    <t>SUMA
[kWh]</t>
  </si>
  <si>
    <t>planowana ilość zamawianych jednostek
[kWh]</t>
  </si>
  <si>
    <t>aktualny sprzedawca</t>
  </si>
  <si>
    <t>rodzaj aktualnej umowy</t>
  </si>
  <si>
    <t>termin obowiązywania aktualnej umowy</t>
  </si>
  <si>
    <t>zmiana sprzedawcy po raz pierwszy</t>
  </si>
  <si>
    <t>PGNiG Obrót Detaliczny</t>
  </si>
  <si>
    <t>kompleksowa</t>
  </si>
  <si>
    <t>nie</t>
  </si>
  <si>
    <t>tak</t>
  </si>
  <si>
    <t>okres rozliczeniowy</t>
  </si>
  <si>
    <t>zgodny z OSD w oparciu o odczyty dokonywane przez OSD</t>
  </si>
  <si>
    <t>na podstawie faktur wstępnych (miesięcznych) na podstawie prognozowanego zużycia paliwa gazowego oraz faktur rozliczeniowych za pobrane paliwo gazowe wystawionych na koniec okresu rozliczeniowego OSD, której kwota zostanie pomniejszona o kwotę wynikającą w faktur wstępnych</t>
  </si>
  <si>
    <t>opłata sieciowa stała</t>
  </si>
  <si>
    <t>brak odczytu</t>
  </si>
  <si>
    <t>ul. Żywiecka 33
41-810 Zabrze</t>
  </si>
  <si>
    <t>ul. Żywiecka 37
41-810 Zabrze</t>
  </si>
  <si>
    <t>ul. Radosna 48
42-600 Tarnowskie Góry</t>
  </si>
  <si>
    <t>ul. Radosna 50
42-600 Tarnowskie Góry</t>
  </si>
  <si>
    <t>ul. Radosna 52
42-600 Tarnowskie Góry</t>
  </si>
  <si>
    <t>ul. Radosna 54
42-600 Tarnowskie Góry</t>
  </si>
  <si>
    <t>ul. Radosna 56
42-600 Tarnowskie Góry</t>
  </si>
  <si>
    <t>ul. Radosna 58
42-600 Tarnowskie Góry</t>
  </si>
  <si>
    <t>ul. Żywiecka 21
41-810 Zabrze</t>
  </si>
  <si>
    <t>ul. Żywiecka 23
41-810 Zabrze</t>
  </si>
  <si>
    <t>ul. Żywiecka 27
41-810 Zabrze</t>
  </si>
  <si>
    <t>ul. Żywiecka 35
41-810 Zabrze</t>
  </si>
  <si>
    <t>ul. Żywiecka 39
41-810 Zabrze</t>
  </si>
  <si>
    <t>ul. Żywiecka 43-43a
41-810 Zabrze</t>
  </si>
  <si>
    <t>ul. Żywiecka 25-25a
41-810 Zabrze</t>
  </si>
  <si>
    <t>8018590365500031774395</t>
  </si>
  <si>
    <t>8018590365500031962228</t>
  </si>
  <si>
    <t>8018590365500007563039</t>
  </si>
  <si>
    <t>8018590365500006235319</t>
  </si>
  <si>
    <t>8018590365500006590906</t>
  </si>
  <si>
    <t>8018590365500006431315</t>
  </si>
  <si>
    <t>8018590365500007562872</t>
  </si>
  <si>
    <t>8018590365500007272504</t>
  </si>
  <si>
    <t>8018590365500013342123</t>
  </si>
  <si>
    <t>8018590365500018381301</t>
  </si>
  <si>
    <t>8018590365500018369156</t>
  </si>
  <si>
    <t>8018590365500018780098</t>
  </si>
  <si>
    <t>8018590365500018780104</t>
  </si>
  <si>
    <t>8018590365500018780111</t>
  </si>
  <si>
    <t>8018590365500020227093</t>
  </si>
  <si>
    <t>RAZEM [kWh]</t>
  </si>
  <si>
    <t>RAZEM [MWh]</t>
  </si>
  <si>
    <t>ul. Żywiecka 41
41-810 Zabrze</t>
  </si>
  <si>
    <t>8018590365500031774401</t>
  </si>
  <si>
    <t>31.12.2023r.</t>
  </si>
  <si>
    <t>październik 2023</t>
  </si>
  <si>
    <t>listopad 2023</t>
  </si>
  <si>
    <t>grudzień 2023</t>
  </si>
  <si>
    <t>styczeń 2024</t>
  </si>
  <si>
    <t>luty 2024</t>
  </si>
  <si>
    <t>marzec 2024</t>
  </si>
  <si>
    <t>kwiecień 2024</t>
  </si>
  <si>
    <t>maj 2024</t>
  </si>
  <si>
    <t>czerwiec 2024</t>
  </si>
  <si>
    <t>lipiec 2024</t>
  </si>
  <si>
    <t>sierpień 2024</t>
  </si>
  <si>
    <t>wrzesień 2024</t>
  </si>
  <si>
    <t>ZUZYCIE PLANOWANE  [kWh] na podstawie danych historycznych</t>
  </si>
  <si>
    <t>OPIS PRZEDMIOTU ZAMÓWIENIA 2/2</t>
  </si>
  <si>
    <t>załącznik nr 4 do SWZ
05/2023/MTBS</t>
  </si>
  <si>
    <t>* szacowana część paliwa gazowego nabywana i pobierana w PPG zużywana na potrzeby odbiorców w gospodarstwach domowych w lokalach mieszkalnych lub na  potrzeby wytwarzania ciepła zużywanego przez odbiorców w gospodarstwach domowych w lokalach mieszkalnych oraz na potrzeby części wspólnych budynków
MTBS Sp. z o. o. jest podmiotem, który mieści się w treści art. 62b w ust. 1 pkt 2 lit c ustawy – Prawo energetyczne gwarantującej objęcie niższymi opłatami za dostawę gazu do lokalnych gazowych kotłowni podmiotom, które z mocy ustawy, umowy lub innego tytułu prawnego są uprawnione lub zobowiązane do zapewnienia paliwa gazowego w lokalach mieszkalnych na potrzeby zużycia przez gospodarstwa domowe</t>
  </si>
  <si>
    <t>ochrona taryfowa*</t>
  </si>
  <si>
    <t>W-5</t>
  </si>
  <si>
    <t>W-5.1_ZA</t>
  </si>
  <si>
    <t>W-3.6_ZA</t>
  </si>
  <si>
    <t>W-4_ZA</t>
  </si>
  <si>
    <t>BW-5</t>
  </si>
  <si>
    <r>
      <t xml:space="preserve">Grupa taryfowa
</t>
    </r>
    <r>
      <rPr>
        <b/>
        <sz val="10"/>
        <color rgb="FFFF0000"/>
        <rFont val="Calibri"/>
        <family val="2"/>
        <charset val="238"/>
      </rPr>
      <t>sprzedaż
(dane z faktur)</t>
    </r>
  </si>
  <si>
    <r>
      <rPr>
        <b/>
        <sz val="10"/>
        <color rgb="FFFF0000"/>
        <rFont val="Calibri"/>
        <family val="2"/>
        <charset val="238"/>
      </rPr>
      <t>Grupa taryfowa</t>
    </r>
    <r>
      <rPr>
        <b/>
        <sz val="10"/>
        <color rgb="FF000000"/>
        <rFont val="Calibri"/>
        <family val="2"/>
        <charset val="238"/>
      </rPr>
      <t xml:space="preserve">
</t>
    </r>
    <r>
      <rPr>
        <b/>
        <sz val="10"/>
        <color rgb="FFFF0000"/>
        <rFont val="Calibri"/>
        <family val="2"/>
        <charset val="238"/>
      </rPr>
      <t>dystrybucja
(dane z faktur)</t>
    </r>
  </si>
  <si>
    <r>
      <t>OPIS PRZEDMIOTU ZAMÓWIENIA 1/2</t>
    </r>
    <r>
      <rPr>
        <b/>
        <sz val="11"/>
        <color rgb="FFFF0000"/>
        <rFont val="Calibri"/>
        <family val="2"/>
        <charset val="238"/>
      </rPr>
      <t xml:space="preserve"> - zmiana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</si>
</sst>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10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color rgb="FF6D6D6E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wrapText="1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8" xfId="0" quotePrefix="1" applyBorder="1" applyAlignment="1">
      <alignment horizontal="center" vertical="center"/>
    </xf>
    <xf numFmtId="17" fontId="0" fillId="0" borderId="18" xfId="0" quotePrefix="1" applyNumberFormat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0" fillId="0" borderId="20" xfId="0" quotePrefix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4" borderId="12" xfId="0" applyNumberFormat="1" applyFill="1" applyBorder="1" applyAlignment="1">
      <alignment horizontal="center" vertical="center" wrapText="1"/>
    </xf>
    <xf numFmtId="3" fontId="0" fillId="4" borderId="13" xfId="0" applyNumberFormat="1" applyFill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 wrapText="1"/>
    </xf>
    <xf numFmtId="3" fontId="0" fillId="4" borderId="5" xfId="0" applyNumberFormat="1" applyFill="1" applyBorder="1" applyAlignment="1">
      <alignment horizontal="center" vertical="center" wrapText="1"/>
    </xf>
    <xf numFmtId="3" fontId="0" fillId="4" borderId="1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 wrapText="1"/>
    </xf>
    <xf numFmtId="3" fontId="0" fillId="4" borderId="2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 wrapText="1"/>
    </xf>
    <xf numFmtId="3" fontId="0" fillId="4" borderId="10" xfId="0" applyNumberFormat="1" applyFill="1" applyBorder="1" applyAlignment="1">
      <alignment horizontal="center" vertical="center" wrapText="1"/>
    </xf>
    <xf numFmtId="3" fontId="0" fillId="4" borderId="7" xfId="0" applyNumberFormat="1" applyFill="1" applyBorder="1" applyAlignment="1">
      <alignment horizontal="center" vertical="center" wrapText="1"/>
    </xf>
    <xf numFmtId="3" fontId="0" fillId="4" borderId="7" xfId="0" applyNumberForma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3" fontId="0" fillId="4" borderId="9" xfId="0" applyNumberFormat="1" applyFill="1" applyBorder="1" applyAlignment="1">
      <alignment horizontal="center" vertical="center" wrapText="1"/>
    </xf>
    <xf numFmtId="3" fontId="0" fillId="4" borderId="9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3" fontId="1" fillId="0" borderId="5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18" xfId="0" quotePrefix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4" fillId="0" borderId="5" xfId="0" applyFont="1" applyBorder="1" applyAlignment="1">
      <alignment horizontal="right" vertical="center"/>
    </xf>
    <xf numFmtId="0" fontId="0" fillId="0" borderId="21" xfId="0" applyBorder="1" applyAlignment="1">
      <alignment horizontal="center"/>
    </xf>
    <xf numFmtId="3" fontId="0" fillId="0" borderId="5" xfId="0" applyNumberForma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right" vertical="center" wrapText="1"/>
    </xf>
    <xf numFmtId="0" fontId="0" fillId="0" borderId="23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6"/>
  <sheetViews>
    <sheetView tabSelected="1" topLeftCell="B1" zoomScale="80" zoomScaleNormal="80" workbookViewId="0">
      <selection activeCell="T11" sqref="T11"/>
    </sheetView>
  </sheetViews>
  <sheetFormatPr defaultRowHeight="15" x14ac:dyDescent="0.25"/>
  <cols>
    <col min="2" max="2" width="9.140625" style="1"/>
    <col min="3" max="3" width="26.28515625" customWidth="1"/>
    <col min="4" max="4" width="34.5703125" style="44" customWidth="1"/>
    <col min="5" max="5" width="9.140625" customWidth="1"/>
    <col min="6" max="6" width="11.140625" customWidth="1"/>
    <col min="7" max="7" width="13.28515625" customWidth="1"/>
    <col min="8" max="8" width="14.85546875" style="1" customWidth="1"/>
    <col min="9" max="9" width="12.42578125" style="1" bestFit="1" customWidth="1"/>
    <col min="10" max="10" width="12.28515625" customWidth="1"/>
    <col min="11" max="11" width="13.42578125" bestFit="1" customWidth="1"/>
    <col min="12" max="12" width="16.140625" customWidth="1"/>
    <col min="13" max="13" width="17" customWidth="1"/>
    <col min="14" max="14" width="28.5703125" customWidth="1"/>
    <col min="15" max="15" width="17.85546875" bestFit="1" customWidth="1"/>
    <col min="18" max="18" width="11.28515625" customWidth="1"/>
    <col min="19" max="19" width="14.140625" style="6" customWidth="1"/>
    <col min="20" max="20" width="15.28515625" style="6" customWidth="1"/>
    <col min="21" max="21" width="10" customWidth="1"/>
    <col min="22" max="22" width="11.7109375" customWidth="1"/>
    <col min="23" max="23" width="18.85546875" style="6" customWidth="1"/>
    <col min="24" max="24" width="17" customWidth="1"/>
  </cols>
  <sheetData>
    <row r="1" spans="2:20" ht="38.25" customHeight="1" x14ac:dyDescent="0.25">
      <c r="B1" s="87" t="s">
        <v>79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2:20" ht="21.75" customHeight="1" x14ac:dyDescent="0.25">
      <c r="B2" s="86" t="s">
        <v>89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4" spans="2:20" ht="84" customHeight="1" x14ac:dyDescent="0.25">
      <c r="B4" s="45" t="s">
        <v>14</v>
      </c>
      <c r="C4" s="46" t="s">
        <v>8</v>
      </c>
      <c r="D4" s="47" t="s">
        <v>9</v>
      </c>
      <c r="E4" s="46" t="s">
        <v>87</v>
      </c>
      <c r="F4" s="46" t="s">
        <v>88</v>
      </c>
      <c r="G4" s="46" t="s">
        <v>10</v>
      </c>
      <c r="H4" s="48" t="s">
        <v>16</v>
      </c>
      <c r="I4" s="46" t="s">
        <v>15</v>
      </c>
      <c r="J4" s="46" t="s">
        <v>17</v>
      </c>
      <c r="K4" s="46" t="s">
        <v>18</v>
      </c>
      <c r="L4" s="49" t="s">
        <v>19</v>
      </c>
      <c r="M4" s="49" t="s">
        <v>20</v>
      </c>
      <c r="N4" s="50" t="s">
        <v>25</v>
      </c>
      <c r="O4" s="49" t="s">
        <v>81</v>
      </c>
      <c r="R4" s="5"/>
      <c r="S4" s="8"/>
      <c r="T4" s="8"/>
    </row>
    <row r="5" spans="2:20" ht="28.5" customHeight="1" x14ac:dyDescent="0.25">
      <c r="B5" s="3">
        <v>1</v>
      </c>
      <c r="C5" s="16" t="s">
        <v>2</v>
      </c>
      <c r="D5" s="42" t="s">
        <v>47</v>
      </c>
      <c r="E5" s="17" t="s">
        <v>11</v>
      </c>
      <c r="F5" s="82" t="s">
        <v>84</v>
      </c>
      <c r="G5" s="17">
        <v>110</v>
      </c>
      <c r="H5" s="18">
        <f>'zużycie miesięczne'!O6</f>
        <v>51550</v>
      </c>
      <c r="I5" s="91">
        <f>H5+H6+H7+H8+H9+H10</f>
        <v>279600</v>
      </c>
      <c r="J5" s="16" t="s">
        <v>21</v>
      </c>
      <c r="K5" s="20" t="s">
        <v>22</v>
      </c>
      <c r="L5" s="21" t="s">
        <v>64</v>
      </c>
      <c r="M5" s="21" t="s">
        <v>23</v>
      </c>
      <c r="N5" s="90" t="s">
        <v>26</v>
      </c>
      <c r="O5" s="80">
        <v>1</v>
      </c>
      <c r="R5" s="6"/>
    </row>
    <row r="6" spans="2:20" ht="28.5" customHeight="1" x14ac:dyDescent="0.25">
      <c r="B6" s="3">
        <v>2</v>
      </c>
      <c r="C6" s="16" t="s">
        <v>3</v>
      </c>
      <c r="D6" s="42" t="s">
        <v>48</v>
      </c>
      <c r="E6" s="17" t="s">
        <v>11</v>
      </c>
      <c r="F6" s="82" t="s">
        <v>84</v>
      </c>
      <c r="G6" s="17">
        <v>110</v>
      </c>
      <c r="H6" s="74">
        <f>'zużycie miesięczne'!O7</f>
        <v>56700</v>
      </c>
      <c r="I6" s="91"/>
      <c r="J6" s="16" t="s">
        <v>21</v>
      </c>
      <c r="K6" s="20" t="s">
        <v>22</v>
      </c>
      <c r="L6" s="21" t="s">
        <v>64</v>
      </c>
      <c r="M6" s="21" t="s">
        <v>23</v>
      </c>
      <c r="N6" s="90"/>
      <c r="O6" s="80">
        <v>1</v>
      </c>
    </row>
    <row r="7" spans="2:20" ht="28.5" customHeight="1" x14ac:dyDescent="0.25">
      <c r="B7" s="3">
        <v>3</v>
      </c>
      <c r="C7" s="16" t="s">
        <v>4</v>
      </c>
      <c r="D7" s="42" t="s">
        <v>49</v>
      </c>
      <c r="E7" s="17" t="s">
        <v>11</v>
      </c>
      <c r="F7" s="82" t="s">
        <v>84</v>
      </c>
      <c r="G7" s="17">
        <v>110</v>
      </c>
      <c r="H7" s="74">
        <f>'zużycie miesięczne'!O8</f>
        <v>40300</v>
      </c>
      <c r="I7" s="91"/>
      <c r="J7" s="16" t="s">
        <v>21</v>
      </c>
      <c r="K7" s="20" t="s">
        <v>22</v>
      </c>
      <c r="L7" s="21" t="s">
        <v>64</v>
      </c>
      <c r="M7" s="21" t="s">
        <v>23</v>
      </c>
      <c r="N7" s="90"/>
      <c r="O7" s="80">
        <v>1</v>
      </c>
    </row>
    <row r="8" spans="2:20" ht="28.5" customHeight="1" x14ac:dyDescent="0.25">
      <c r="B8" s="3">
        <v>4</v>
      </c>
      <c r="C8" s="16" t="s">
        <v>5</v>
      </c>
      <c r="D8" s="42" t="s">
        <v>50</v>
      </c>
      <c r="E8" s="17" t="s">
        <v>11</v>
      </c>
      <c r="F8" s="82" t="s">
        <v>84</v>
      </c>
      <c r="G8" s="17">
        <v>110</v>
      </c>
      <c r="H8" s="74">
        <f>'zużycie miesięczne'!O9</f>
        <v>55150</v>
      </c>
      <c r="I8" s="91"/>
      <c r="J8" s="16" t="s">
        <v>21</v>
      </c>
      <c r="K8" s="20" t="s">
        <v>22</v>
      </c>
      <c r="L8" s="21" t="s">
        <v>64</v>
      </c>
      <c r="M8" s="21" t="s">
        <v>23</v>
      </c>
      <c r="N8" s="90"/>
      <c r="O8" s="80">
        <v>1</v>
      </c>
    </row>
    <row r="9" spans="2:20" ht="28.5" customHeight="1" x14ac:dyDescent="0.25">
      <c r="B9" s="3">
        <v>5</v>
      </c>
      <c r="C9" s="16" t="s">
        <v>6</v>
      </c>
      <c r="D9" s="42" t="s">
        <v>51</v>
      </c>
      <c r="E9" s="17" t="s">
        <v>11</v>
      </c>
      <c r="F9" s="82" t="s">
        <v>84</v>
      </c>
      <c r="G9" s="17">
        <v>110</v>
      </c>
      <c r="H9" s="74">
        <f>'zużycie miesięczne'!O10</f>
        <v>35600</v>
      </c>
      <c r="I9" s="91"/>
      <c r="J9" s="16" t="s">
        <v>21</v>
      </c>
      <c r="K9" s="20" t="s">
        <v>22</v>
      </c>
      <c r="L9" s="21" t="s">
        <v>64</v>
      </c>
      <c r="M9" s="21" t="s">
        <v>23</v>
      </c>
      <c r="N9" s="90"/>
      <c r="O9" s="80">
        <v>1</v>
      </c>
    </row>
    <row r="10" spans="2:20" ht="28.5" customHeight="1" x14ac:dyDescent="0.25">
      <c r="B10" s="3">
        <v>6</v>
      </c>
      <c r="C10" s="16" t="s">
        <v>7</v>
      </c>
      <c r="D10" s="42" t="s">
        <v>52</v>
      </c>
      <c r="E10" s="17" t="s">
        <v>11</v>
      </c>
      <c r="F10" s="82" t="s">
        <v>84</v>
      </c>
      <c r="G10" s="17">
        <v>110</v>
      </c>
      <c r="H10" s="74">
        <f>'zużycie miesięczne'!O11</f>
        <v>40300</v>
      </c>
      <c r="I10" s="91"/>
      <c r="J10" s="16" t="s">
        <v>21</v>
      </c>
      <c r="K10" s="20" t="s">
        <v>22</v>
      </c>
      <c r="L10" s="21" t="s">
        <v>64</v>
      </c>
      <c r="M10" s="21" t="s">
        <v>23</v>
      </c>
      <c r="N10" s="90"/>
      <c r="O10" s="80">
        <v>1</v>
      </c>
    </row>
    <row r="11" spans="2:20" ht="28.5" customHeight="1" x14ac:dyDescent="0.25">
      <c r="B11" s="3">
        <v>7</v>
      </c>
      <c r="C11" s="16" t="s">
        <v>38</v>
      </c>
      <c r="D11" s="41" t="s">
        <v>53</v>
      </c>
      <c r="E11" s="16" t="s">
        <v>12</v>
      </c>
      <c r="F11" s="82" t="s">
        <v>85</v>
      </c>
      <c r="G11" s="17">
        <v>110</v>
      </c>
      <c r="H11" s="74">
        <f>'zużycie miesięczne'!O12</f>
        <v>118150</v>
      </c>
      <c r="I11" s="18">
        <f>H11</f>
        <v>118150</v>
      </c>
      <c r="J11" s="16" t="s">
        <v>21</v>
      </c>
      <c r="K11" s="20" t="s">
        <v>22</v>
      </c>
      <c r="L11" s="21" t="s">
        <v>64</v>
      </c>
      <c r="M11" s="21" t="s">
        <v>23</v>
      </c>
      <c r="N11" s="25" t="s">
        <v>26</v>
      </c>
      <c r="O11" s="80">
        <v>1</v>
      </c>
    </row>
    <row r="12" spans="2:20" ht="28.5" customHeight="1" x14ac:dyDescent="0.25">
      <c r="B12" s="3">
        <v>8</v>
      </c>
      <c r="C12" s="16" t="s">
        <v>39</v>
      </c>
      <c r="D12" s="41" t="s">
        <v>54</v>
      </c>
      <c r="E12" s="81" t="s">
        <v>82</v>
      </c>
      <c r="F12" s="81" t="s">
        <v>83</v>
      </c>
      <c r="G12" s="17">
        <v>121</v>
      </c>
      <c r="H12" s="74">
        <f>'zużycie miesięczne'!O13</f>
        <v>113600</v>
      </c>
      <c r="I12" s="91">
        <f>H12+H13+H14+H15+H16+H17+H18+H19+H20</f>
        <v>723450</v>
      </c>
      <c r="J12" s="16" t="s">
        <v>21</v>
      </c>
      <c r="K12" s="20" t="s">
        <v>22</v>
      </c>
      <c r="L12" s="21" t="s">
        <v>64</v>
      </c>
      <c r="M12" s="21" t="s">
        <v>23</v>
      </c>
      <c r="N12" s="92" t="s">
        <v>27</v>
      </c>
      <c r="O12" s="80">
        <v>1</v>
      </c>
    </row>
    <row r="13" spans="2:20" ht="28.5" customHeight="1" x14ac:dyDescent="0.25">
      <c r="B13" s="3">
        <v>9</v>
      </c>
      <c r="C13" s="16" t="s">
        <v>40</v>
      </c>
      <c r="D13" s="41" t="s">
        <v>55</v>
      </c>
      <c r="E13" s="81" t="s">
        <v>82</v>
      </c>
      <c r="F13" s="81" t="s">
        <v>83</v>
      </c>
      <c r="G13" s="17">
        <v>130</v>
      </c>
      <c r="H13" s="74">
        <f>'zużycie miesięczne'!O14</f>
        <v>111750</v>
      </c>
      <c r="I13" s="91"/>
      <c r="J13" s="16" t="s">
        <v>21</v>
      </c>
      <c r="K13" s="20" t="s">
        <v>22</v>
      </c>
      <c r="L13" s="21" t="s">
        <v>64</v>
      </c>
      <c r="M13" s="21" t="s">
        <v>23</v>
      </c>
      <c r="N13" s="92"/>
      <c r="O13" s="80">
        <v>1</v>
      </c>
    </row>
    <row r="14" spans="2:20" ht="28.5" customHeight="1" x14ac:dyDescent="0.25">
      <c r="B14" s="3">
        <v>10</v>
      </c>
      <c r="C14" s="16" t="s">
        <v>41</v>
      </c>
      <c r="D14" s="41" t="s">
        <v>56</v>
      </c>
      <c r="E14" s="81" t="s">
        <v>82</v>
      </c>
      <c r="F14" s="81" t="s">
        <v>83</v>
      </c>
      <c r="G14" s="17">
        <v>111</v>
      </c>
      <c r="H14" s="74">
        <f>'zużycie miesięczne'!O15</f>
        <v>57200</v>
      </c>
      <c r="I14" s="91"/>
      <c r="J14" s="16" t="s">
        <v>21</v>
      </c>
      <c r="K14" s="20" t="s">
        <v>22</v>
      </c>
      <c r="L14" s="21" t="s">
        <v>64</v>
      </c>
      <c r="M14" s="21" t="s">
        <v>23</v>
      </c>
      <c r="N14" s="92"/>
      <c r="O14" s="80">
        <v>1</v>
      </c>
    </row>
    <row r="15" spans="2:20" ht="28.5" customHeight="1" x14ac:dyDescent="0.25">
      <c r="B15" s="3">
        <v>11</v>
      </c>
      <c r="C15" s="16" t="s">
        <v>42</v>
      </c>
      <c r="D15" s="41" t="s">
        <v>57</v>
      </c>
      <c r="E15" s="81" t="s">
        <v>82</v>
      </c>
      <c r="F15" s="81" t="s">
        <v>83</v>
      </c>
      <c r="G15" s="17">
        <v>111</v>
      </c>
      <c r="H15" s="74">
        <f>'zużycie miesięczne'!O16</f>
        <v>62150</v>
      </c>
      <c r="I15" s="91"/>
      <c r="J15" s="16" t="s">
        <v>21</v>
      </c>
      <c r="K15" s="20" t="s">
        <v>22</v>
      </c>
      <c r="L15" s="21" t="s">
        <v>64</v>
      </c>
      <c r="M15" s="21" t="s">
        <v>23</v>
      </c>
      <c r="N15" s="92"/>
      <c r="O15" s="80">
        <v>1</v>
      </c>
    </row>
    <row r="16" spans="2:20" ht="28.5" customHeight="1" x14ac:dyDescent="0.25">
      <c r="B16" s="3">
        <v>12</v>
      </c>
      <c r="C16" s="16" t="s">
        <v>43</v>
      </c>
      <c r="D16" s="41" t="s">
        <v>58</v>
      </c>
      <c r="E16" s="81" t="s">
        <v>82</v>
      </c>
      <c r="F16" s="81" t="s">
        <v>83</v>
      </c>
      <c r="G16" s="17">
        <v>111</v>
      </c>
      <c r="H16" s="74">
        <f>'zużycie miesięczne'!O17</f>
        <v>67700</v>
      </c>
      <c r="I16" s="91"/>
      <c r="J16" s="16" t="s">
        <v>21</v>
      </c>
      <c r="K16" s="20" t="s">
        <v>22</v>
      </c>
      <c r="L16" s="21" t="s">
        <v>64</v>
      </c>
      <c r="M16" s="21" t="s">
        <v>23</v>
      </c>
      <c r="N16" s="92"/>
      <c r="O16" s="80">
        <v>1</v>
      </c>
    </row>
    <row r="17" spans="2:23" ht="25.5" x14ac:dyDescent="0.25">
      <c r="B17" s="3">
        <v>13</v>
      </c>
      <c r="C17" s="16" t="s">
        <v>44</v>
      </c>
      <c r="D17" s="43" t="s">
        <v>59</v>
      </c>
      <c r="E17" s="81" t="s">
        <v>82</v>
      </c>
      <c r="F17" s="81" t="s">
        <v>83</v>
      </c>
      <c r="G17" s="3">
        <v>241</v>
      </c>
      <c r="H17" s="74">
        <f>'zużycie miesięczne'!O18</f>
        <v>68800</v>
      </c>
      <c r="I17" s="91"/>
      <c r="J17" s="16" t="s">
        <v>21</v>
      </c>
      <c r="K17" s="20" t="s">
        <v>22</v>
      </c>
      <c r="L17" s="21" t="s">
        <v>64</v>
      </c>
      <c r="M17" s="21" t="s">
        <v>23</v>
      </c>
      <c r="N17" s="92"/>
      <c r="O17" s="80">
        <v>1</v>
      </c>
      <c r="R17" s="1"/>
      <c r="S17" s="7"/>
      <c r="T17" s="7"/>
      <c r="U17" s="10"/>
      <c r="V17" s="13"/>
      <c r="W17" s="11"/>
    </row>
    <row r="18" spans="2:23" ht="26.25" customHeight="1" x14ac:dyDescent="0.25">
      <c r="B18" s="3">
        <v>14</v>
      </c>
      <c r="C18" s="16" t="s">
        <v>30</v>
      </c>
      <c r="D18" s="43" t="s">
        <v>45</v>
      </c>
      <c r="E18" s="81" t="s">
        <v>82</v>
      </c>
      <c r="F18" s="81" t="s">
        <v>83</v>
      </c>
      <c r="G18" s="3">
        <v>145</v>
      </c>
      <c r="H18" s="74">
        <f>'zużycie miesięczne'!O19</f>
        <v>65250</v>
      </c>
      <c r="I18" s="91"/>
      <c r="J18" s="16" t="s">
        <v>21</v>
      </c>
      <c r="K18" s="20" t="s">
        <v>22</v>
      </c>
      <c r="L18" s="21" t="s">
        <v>64</v>
      </c>
      <c r="M18" s="21" t="s">
        <v>23</v>
      </c>
      <c r="N18" s="92"/>
      <c r="O18" s="80">
        <v>1</v>
      </c>
      <c r="R18" s="19"/>
      <c r="S18" s="7"/>
      <c r="T18" s="7"/>
      <c r="U18" s="15"/>
      <c r="V18" s="7"/>
      <c r="W18" s="7"/>
    </row>
    <row r="19" spans="2:23" ht="26.25" customHeight="1" x14ac:dyDescent="0.25">
      <c r="B19" s="3">
        <v>15</v>
      </c>
      <c r="C19" s="16" t="s">
        <v>31</v>
      </c>
      <c r="D19" s="43" t="s">
        <v>46</v>
      </c>
      <c r="E19" s="81" t="s">
        <v>82</v>
      </c>
      <c r="F19" s="81" t="s">
        <v>83</v>
      </c>
      <c r="G19" s="3">
        <v>145</v>
      </c>
      <c r="H19" s="74">
        <f>'zużycie miesięczne'!O20</f>
        <v>65250</v>
      </c>
      <c r="I19" s="91"/>
      <c r="J19" s="16" t="s">
        <v>21</v>
      </c>
      <c r="K19" s="20" t="s">
        <v>22</v>
      </c>
      <c r="L19" s="21" t="s">
        <v>64</v>
      </c>
      <c r="M19" s="21" t="s">
        <v>23</v>
      </c>
      <c r="N19" s="92"/>
      <c r="O19" s="80">
        <v>1</v>
      </c>
      <c r="R19" s="19"/>
      <c r="S19" s="7"/>
      <c r="T19" s="7"/>
      <c r="U19" s="15"/>
      <c r="V19" s="7"/>
      <c r="W19" s="7"/>
    </row>
    <row r="20" spans="2:23" ht="30" customHeight="1" x14ac:dyDescent="0.25">
      <c r="B20" s="3">
        <v>16</v>
      </c>
      <c r="C20" s="16" t="s">
        <v>62</v>
      </c>
      <c r="D20" s="43" t="s">
        <v>63</v>
      </c>
      <c r="E20" s="81" t="s">
        <v>86</v>
      </c>
      <c r="F20" s="81" t="s">
        <v>83</v>
      </c>
      <c r="G20" s="3">
        <v>205</v>
      </c>
      <c r="H20" s="74">
        <f>'zużycie miesięczne'!O21</f>
        <v>111750</v>
      </c>
      <c r="I20" s="91"/>
      <c r="J20" s="16" t="s">
        <v>21</v>
      </c>
      <c r="K20" s="20" t="s">
        <v>22</v>
      </c>
      <c r="L20" s="21" t="s">
        <v>64</v>
      </c>
      <c r="M20" s="21" t="s">
        <v>24</v>
      </c>
      <c r="N20" s="92"/>
      <c r="O20" s="80">
        <v>1</v>
      </c>
      <c r="R20" s="5"/>
      <c r="S20" s="12"/>
      <c r="T20" s="12"/>
      <c r="U20" s="14"/>
      <c r="V20" s="12"/>
      <c r="W20" s="12"/>
    </row>
    <row r="21" spans="2:23" ht="18.75" x14ac:dyDescent="0.25">
      <c r="B21" s="88" t="s">
        <v>60</v>
      </c>
      <c r="C21" s="88"/>
      <c r="D21" s="88"/>
      <c r="E21" s="88"/>
      <c r="F21" s="88"/>
      <c r="G21" s="88"/>
      <c r="H21" s="88"/>
      <c r="I21" s="51">
        <f>I5+I11+I12</f>
        <v>1121200</v>
      </c>
      <c r="J21" s="89"/>
      <c r="K21" s="89"/>
      <c r="L21" s="89"/>
      <c r="M21" s="89"/>
      <c r="N21" s="89"/>
      <c r="R21" s="5"/>
      <c r="S21" s="7"/>
      <c r="T21" s="7"/>
      <c r="W21" s="7"/>
    </row>
    <row r="22" spans="2:23" ht="18.75" x14ac:dyDescent="0.25">
      <c r="B22" s="88" t="s">
        <v>61</v>
      </c>
      <c r="C22" s="88"/>
      <c r="D22" s="88"/>
      <c r="E22" s="88"/>
      <c r="F22" s="88"/>
      <c r="G22" s="88"/>
      <c r="H22" s="88"/>
      <c r="I22" s="77">
        <f>I21/1000</f>
        <v>1121.2</v>
      </c>
      <c r="R22" s="5"/>
      <c r="S22" s="7"/>
      <c r="T22" s="7"/>
    </row>
    <row r="23" spans="2:23" x14ac:dyDescent="0.25">
      <c r="R23" s="5"/>
      <c r="S23" s="7"/>
      <c r="T23" s="7"/>
    </row>
    <row r="24" spans="2:23" x14ac:dyDescent="0.25">
      <c r="D24" s="83" t="s">
        <v>28</v>
      </c>
      <c r="E24" s="83"/>
      <c r="F24" s="78"/>
      <c r="G24" s="79">
        <f>SUM(G12:G20)*365*24</f>
        <v>11563200</v>
      </c>
      <c r="I24" s="7"/>
      <c r="R24" s="5"/>
      <c r="S24" s="9"/>
      <c r="T24" s="9"/>
    </row>
    <row r="25" spans="2:23" x14ac:dyDescent="0.25">
      <c r="I25" s="75"/>
    </row>
    <row r="26" spans="2:23" ht="87.75" customHeight="1" x14ac:dyDescent="0.25">
      <c r="B26" s="84" t="s">
        <v>80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</row>
  </sheetData>
  <mergeCells count="11">
    <mergeCell ref="D24:E24"/>
    <mergeCell ref="B26:O26"/>
    <mergeCell ref="B2:O2"/>
    <mergeCell ref="B1:O1"/>
    <mergeCell ref="B21:H21"/>
    <mergeCell ref="J21:N21"/>
    <mergeCell ref="B22:H22"/>
    <mergeCell ref="N5:N10"/>
    <mergeCell ref="I5:I10"/>
    <mergeCell ref="I12:I20"/>
    <mergeCell ref="N12:N20"/>
  </mergeCells>
  <pageMargins left="0.70000000000000007" right="0.70000000000000007" top="0.75" bottom="0.75" header="0.30000000000000004" footer="0.30000000000000004"/>
  <pageSetup paperSize="9" scale="56" orientation="landscape" r:id="rId1"/>
  <ignoredErrors>
    <ignoredError sqref="G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="70" zoomScaleNormal="70" workbookViewId="0">
      <selection sqref="A1:O1"/>
    </sheetView>
  </sheetViews>
  <sheetFormatPr defaultRowHeight="15" x14ac:dyDescent="0.25"/>
  <cols>
    <col min="1" max="1" width="9.140625" style="4"/>
    <col min="2" max="2" width="22.42578125" customWidth="1"/>
    <col min="3" max="3" width="15.7109375" bestFit="1" customWidth="1"/>
    <col min="4" max="4" width="15.7109375" customWidth="1"/>
    <col min="5" max="5" width="13.28515625" bestFit="1" customWidth="1"/>
    <col min="6" max="6" width="13.28515625" customWidth="1"/>
    <col min="7" max="7" width="12" style="1" customWidth="1"/>
    <col min="8" max="8" width="13.7109375" style="1" customWidth="1"/>
    <col min="9" max="10" width="13.5703125" style="1" bestFit="1" customWidth="1"/>
    <col min="11" max="12" width="13.28515625" style="1" bestFit="1" customWidth="1"/>
    <col min="13" max="13" width="12.7109375" style="1" bestFit="1" customWidth="1"/>
    <col min="14" max="14" width="13.5703125" style="1" bestFit="1" customWidth="1"/>
    <col min="15" max="15" width="9.140625" style="24" customWidth="1"/>
    <col min="16" max="16" width="16.85546875" customWidth="1"/>
    <col min="17" max="17" width="16.140625" customWidth="1"/>
  </cols>
  <sheetData>
    <row r="1" spans="1:15" ht="45" customHeight="1" x14ac:dyDescent="0.25">
      <c r="A1" s="93" t="s">
        <v>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x14ac:dyDescent="0.25">
      <c r="A2" s="86" t="s">
        <v>78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x14ac:dyDescent="0.25">
      <c r="O3" s="72"/>
    </row>
    <row r="4" spans="1:15" x14ac:dyDescent="0.25">
      <c r="A4" s="86" t="s">
        <v>13</v>
      </c>
      <c r="B4" s="95" t="s">
        <v>0</v>
      </c>
      <c r="C4" s="97" t="s">
        <v>77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9"/>
      <c r="O4" s="34"/>
    </row>
    <row r="5" spans="1:15" x14ac:dyDescent="0.25">
      <c r="A5" s="86"/>
      <c r="B5" s="96"/>
      <c r="C5" s="76" t="s">
        <v>65</v>
      </c>
      <c r="D5" s="38" t="s">
        <v>66</v>
      </c>
      <c r="E5" s="37" t="s">
        <v>67</v>
      </c>
      <c r="F5" s="37" t="s">
        <v>68</v>
      </c>
      <c r="G5" s="39" t="s">
        <v>69</v>
      </c>
      <c r="H5" s="39" t="s">
        <v>70</v>
      </c>
      <c r="I5" s="39" t="s">
        <v>71</v>
      </c>
      <c r="J5" s="39" t="s">
        <v>72</v>
      </c>
      <c r="K5" s="39" t="s">
        <v>73</v>
      </c>
      <c r="L5" s="39" t="s">
        <v>74</v>
      </c>
      <c r="M5" s="40" t="s">
        <v>75</v>
      </c>
      <c r="N5" s="40" t="s">
        <v>76</v>
      </c>
      <c r="O5" s="35" t="s">
        <v>1</v>
      </c>
    </row>
    <row r="6" spans="1:15" ht="30" x14ac:dyDescent="0.25">
      <c r="A6" s="3">
        <v>1</v>
      </c>
      <c r="B6" s="36" t="s">
        <v>32</v>
      </c>
      <c r="C6" s="53" t="s">
        <v>29</v>
      </c>
      <c r="D6" s="54">
        <v>11300</v>
      </c>
      <c r="E6" s="53">
        <v>8800</v>
      </c>
      <c r="F6" s="53">
        <v>6600</v>
      </c>
      <c r="G6" s="55" t="s">
        <v>29</v>
      </c>
      <c r="H6" s="55">
        <v>15550</v>
      </c>
      <c r="I6" s="55" t="s">
        <v>29</v>
      </c>
      <c r="J6" s="55">
        <v>7750</v>
      </c>
      <c r="K6" s="55" t="s">
        <v>29</v>
      </c>
      <c r="L6" s="55">
        <v>1550</v>
      </c>
      <c r="M6" s="55" t="s">
        <v>29</v>
      </c>
      <c r="N6" s="56" t="s">
        <v>29</v>
      </c>
      <c r="O6" s="33">
        <f>SUM(C6:N6)</f>
        <v>51550</v>
      </c>
    </row>
    <row r="7" spans="1:15" ht="30" x14ac:dyDescent="0.25">
      <c r="A7" s="3">
        <v>2</v>
      </c>
      <c r="B7" s="22" t="s">
        <v>33</v>
      </c>
      <c r="C7" s="57" t="s">
        <v>29</v>
      </c>
      <c r="D7" s="58" t="s">
        <v>29</v>
      </c>
      <c r="E7" s="58">
        <v>10600</v>
      </c>
      <c r="F7" s="58">
        <v>15950</v>
      </c>
      <c r="G7" s="58" t="s">
        <v>29</v>
      </c>
      <c r="H7" s="55">
        <v>18000</v>
      </c>
      <c r="I7" s="59" t="s">
        <v>29</v>
      </c>
      <c r="J7" s="55">
        <v>9900</v>
      </c>
      <c r="K7" s="55" t="s">
        <v>29</v>
      </c>
      <c r="L7" s="60">
        <v>2250</v>
      </c>
      <c r="M7" s="55" t="s">
        <v>29</v>
      </c>
      <c r="N7" s="56" t="s">
        <v>29</v>
      </c>
      <c r="O7" s="23">
        <f t="shared" ref="O7:O20" si="0">SUM(C7:N7)</f>
        <v>56700</v>
      </c>
    </row>
    <row r="8" spans="1:15" ht="30" x14ac:dyDescent="0.25">
      <c r="A8" s="3">
        <v>3</v>
      </c>
      <c r="B8" s="32" t="s">
        <v>34</v>
      </c>
      <c r="C8" s="58" t="s">
        <v>29</v>
      </c>
      <c r="D8" s="61" t="s">
        <v>29</v>
      </c>
      <c r="E8" s="61">
        <v>8500</v>
      </c>
      <c r="F8" s="61">
        <v>11000</v>
      </c>
      <c r="G8" s="59" t="s">
        <v>29</v>
      </c>
      <c r="H8" s="59">
        <v>13100</v>
      </c>
      <c r="I8" s="59" t="s">
        <v>29</v>
      </c>
      <c r="J8" s="59">
        <v>6500</v>
      </c>
      <c r="K8" s="59" t="s">
        <v>29</v>
      </c>
      <c r="L8" s="62">
        <v>1200</v>
      </c>
      <c r="M8" s="59" t="s">
        <v>29</v>
      </c>
      <c r="N8" s="63" t="s">
        <v>29</v>
      </c>
      <c r="O8" s="23">
        <f t="shared" si="0"/>
        <v>40300</v>
      </c>
    </row>
    <row r="9" spans="1:15" ht="30" x14ac:dyDescent="0.25">
      <c r="A9" s="3">
        <v>4</v>
      </c>
      <c r="B9" s="2" t="s">
        <v>35</v>
      </c>
      <c r="C9" s="61" t="s">
        <v>29</v>
      </c>
      <c r="D9" s="61">
        <v>12050</v>
      </c>
      <c r="E9" s="61">
        <v>9000</v>
      </c>
      <c r="F9" s="61">
        <v>4700</v>
      </c>
      <c r="G9" s="59" t="s">
        <v>29</v>
      </c>
      <c r="H9" s="59">
        <v>17100</v>
      </c>
      <c r="I9" s="59" t="s">
        <v>29</v>
      </c>
      <c r="J9" s="59">
        <v>9900</v>
      </c>
      <c r="K9" s="59" t="s">
        <v>29</v>
      </c>
      <c r="L9" s="62">
        <v>2400</v>
      </c>
      <c r="M9" s="59" t="s">
        <v>29</v>
      </c>
      <c r="N9" s="63" t="s">
        <v>29</v>
      </c>
      <c r="O9" s="23">
        <f t="shared" si="0"/>
        <v>55150</v>
      </c>
    </row>
    <row r="10" spans="1:15" ht="30" x14ac:dyDescent="0.25">
      <c r="A10" s="3">
        <v>5</v>
      </c>
      <c r="B10" s="2" t="s">
        <v>36</v>
      </c>
      <c r="C10" s="61" t="s">
        <v>29</v>
      </c>
      <c r="D10" s="61" t="s">
        <v>29</v>
      </c>
      <c r="E10" s="61">
        <v>8150</v>
      </c>
      <c r="F10" s="61">
        <v>10850</v>
      </c>
      <c r="G10" s="59" t="s">
        <v>29</v>
      </c>
      <c r="H10" s="59">
        <v>11450</v>
      </c>
      <c r="I10" s="59" t="s">
        <v>29</v>
      </c>
      <c r="J10" s="59">
        <v>4700</v>
      </c>
      <c r="K10" s="59" t="s">
        <v>29</v>
      </c>
      <c r="L10" s="62">
        <v>450</v>
      </c>
      <c r="M10" s="59" t="s">
        <v>29</v>
      </c>
      <c r="N10" s="63" t="s">
        <v>29</v>
      </c>
      <c r="O10" s="23">
        <f t="shared" si="0"/>
        <v>35600</v>
      </c>
    </row>
    <row r="11" spans="1:15" ht="30" x14ac:dyDescent="0.25">
      <c r="A11" s="3">
        <v>6</v>
      </c>
      <c r="B11" s="2" t="s">
        <v>37</v>
      </c>
      <c r="C11" s="61" t="s">
        <v>29</v>
      </c>
      <c r="D11" s="61">
        <v>10700</v>
      </c>
      <c r="E11" s="61">
        <v>7400</v>
      </c>
      <c r="F11" s="61">
        <v>4250</v>
      </c>
      <c r="G11" s="59" t="s">
        <v>29</v>
      </c>
      <c r="H11" s="59">
        <v>13300</v>
      </c>
      <c r="I11" s="59" t="s">
        <v>29</v>
      </c>
      <c r="J11" s="59">
        <v>3150</v>
      </c>
      <c r="K11" s="59" t="s">
        <v>29</v>
      </c>
      <c r="L11" s="62">
        <v>1300</v>
      </c>
      <c r="M11" s="59" t="s">
        <v>29</v>
      </c>
      <c r="N11" s="63">
        <v>200</v>
      </c>
      <c r="O11" s="23">
        <f t="shared" si="0"/>
        <v>40300</v>
      </c>
    </row>
    <row r="12" spans="1:15" ht="30" x14ac:dyDescent="0.25">
      <c r="A12" s="3">
        <v>7</v>
      </c>
      <c r="B12" s="2" t="s">
        <v>38</v>
      </c>
      <c r="C12" s="61">
        <v>8000</v>
      </c>
      <c r="D12" s="61">
        <v>13100</v>
      </c>
      <c r="E12" s="61">
        <v>18050</v>
      </c>
      <c r="F12" s="61">
        <v>16100</v>
      </c>
      <c r="G12" s="59">
        <v>15900</v>
      </c>
      <c r="H12" s="59">
        <v>13400</v>
      </c>
      <c r="I12" s="59">
        <v>11000</v>
      </c>
      <c r="J12" s="59">
        <v>7050</v>
      </c>
      <c r="K12" s="59">
        <v>4150</v>
      </c>
      <c r="L12" s="62">
        <v>3450</v>
      </c>
      <c r="M12" s="59">
        <v>3550</v>
      </c>
      <c r="N12" s="59">
        <v>4400</v>
      </c>
      <c r="O12" s="23">
        <f t="shared" si="0"/>
        <v>118150</v>
      </c>
    </row>
    <row r="13" spans="1:15" ht="30" x14ac:dyDescent="0.25">
      <c r="A13" s="3">
        <v>8</v>
      </c>
      <c r="B13" s="2" t="s">
        <v>39</v>
      </c>
      <c r="C13" s="61">
        <v>7300</v>
      </c>
      <c r="D13" s="61">
        <v>12000</v>
      </c>
      <c r="E13" s="61">
        <v>16600</v>
      </c>
      <c r="F13" s="61">
        <v>14800</v>
      </c>
      <c r="G13" s="63">
        <v>14800</v>
      </c>
      <c r="H13" s="63">
        <v>12500</v>
      </c>
      <c r="I13" s="59">
        <v>10000</v>
      </c>
      <c r="J13" s="59">
        <v>6200</v>
      </c>
      <c r="K13" s="59">
        <v>5050</v>
      </c>
      <c r="L13" s="62">
        <v>4800</v>
      </c>
      <c r="M13" s="59">
        <v>4700</v>
      </c>
      <c r="N13" s="59">
        <v>4850</v>
      </c>
      <c r="O13" s="23">
        <f t="shared" si="0"/>
        <v>113600</v>
      </c>
    </row>
    <row r="14" spans="1:15" ht="30" x14ac:dyDescent="0.25">
      <c r="A14" s="3">
        <v>9</v>
      </c>
      <c r="B14" s="2" t="s">
        <v>40</v>
      </c>
      <c r="C14" s="61">
        <v>6450</v>
      </c>
      <c r="D14" s="61">
        <v>12200</v>
      </c>
      <c r="E14" s="61">
        <v>16750</v>
      </c>
      <c r="F14" s="61">
        <v>15500</v>
      </c>
      <c r="G14" s="63">
        <v>15200</v>
      </c>
      <c r="H14" s="63">
        <v>12900</v>
      </c>
      <c r="I14" s="59">
        <v>9500</v>
      </c>
      <c r="J14" s="59">
        <v>6300</v>
      </c>
      <c r="K14" s="59">
        <v>4200</v>
      </c>
      <c r="L14" s="62">
        <v>4000</v>
      </c>
      <c r="M14" s="59">
        <v>4250</v>
      </c>
      <c r="N14" s="59">
        <v>4500</v>
      </c>
      <c r="O14" s="23">
        <f t="shared" si="0"/>
        <v>111750</v>
      </c>
    </row>
    <row r="15" spans="1:15" ht="30" x14ac:dyDescent="0.25">
      <c r="A15" s="3">
        <v>10</v>
      </c>
      <c r="B15" s="2" t="s">
        <v>41</v>
      </c>
      <c r="C15" s="61">
        <v>3250</v>
      </c>
      <c r="D15" s="61">
        <v>6200</v>
      </c>
      <c r="E15" s="61">
        <v>8500</v>
      </c>
      <c r="F15" s="61">
        <v>7600</v>
      </c>
      <c r="G15" s="63">
        <v>7100</v>
      </c>
      <c r="H15" s="63">
        <v>6300</v>
      </c>
      <c r="I15" s="59">
        <v>5100</v>
      </c>
      <c r="J15" s="59">
        <v>3250</v>
      </c>
      <c r="K15" s="59">
        <v>2600</v>
      </c>
      <c r="L15" s="62">
        <v>2400</v>
      </c>
      <c r="M15" s="59">
        <v>2400</v>
      </c>
      <c r="N15" s="63">
        <v>2500</v>
      </c>
      <c r="O15" s="23">
        <f t="shared" si="0"/>
        <v>57200</v>
      </c>
    </row>
    <row r="16" spans="1:15" ht="30" x14ac:dyDescent="0.25">
      <c r="A16" s="3">
        <v>11</v>
      </c>
      <c r="B16" s="2" t="s">
        <v>42</v>
      </c>
      <c r="C16" s="61">
        <v>4600</v>
      </c>
      <c r="D16" s="61">
        <v>7150</v>
      </c>
      <c r="E16" s="61">
        <v>8800</v>
      </c>
      <c r="F16" s="61">
        <v>8150</v>
      </c>
      <c r="G16" s="63">
        <v>8000</v>
      </c>
      <c r="H16" s="63">
        <v>7300</v>
      </c>
      <c r="I16" s="59">
        <v>5600</v>
      </c>
      <c r="J16" s="59">
        <v>3300</v>
      </c>
      <c r="K16" s="59">
        <v>2150</v>
      </c>
      <c r="L16" s="62">
        <v>2300</v>
      </c>
      <c r="M16" s="59">
        <v>2400</v>
      </c>
      <c r="N16" s="63">
        <v>2400</v>
      </c>
      <c r="O16" s="23">
        <f t="shared" si="0"/>
        <v>62150</v>
      </c>
    </row>
    <row r="17" spans="1:16" ht="30" x14ac:dyDescent="0.25">
      <c r="A17" s="26">
        <v>12</v>
      </c>
      <c r="B17" s="27" t="s">
        <v>43</v>
      </c>
      <c r="C17" s="64">
        <v>4700</v>
      </c>
      <c r="D17" s="64">
        <v>7000</v>
      </c>
      <c r="E17" s="64">
        <v>9500</v>
      </c>
      <c r="F17" s="64">
        <v>8800</v>
      </c>
      <c r="G17" s="65">
        <v>8800</v>
      </c>
      <c r="H17" s="65">
        <v>8100</v>
      </c>
      <c r="I17" s="66">
        <v>5700</v>
      </c>
      <c r="J17" s="66">
        <v>3900</v>
      </c>
      <c r="K17" s="66">
        <v>2900</v>
      </c>
      <c r="L17" s="67">
        <v>2700</v>
      </c>
      <c r="M17" s="66">
        <v>2800</v>
      </c>
      <c r="N17" s="65">
        <v>2800</v>
      </c>
      <c r="O17" s="23">
        <f t="shared" si="0"/>
        <v>67700</v>
      </c>
    </row>
    <row r="18" spans="1:16" ht="30" x14ac:dyDescent="0.25">
      <c r="A18" s="26">
        <v>13</v>
      </c>
      <c r="B18" s="29" t="s">
        <v>44</v>
      </c>
      <c r="C18" s="68">
        <v>4400</v>
      </c>
      <c r="D18" s="68">
        <v>6800</v>
      </c>
      <c r="E18" s="68">
        <v>9800</v>
      </c>
      <c r="F18" s="68">
        <v>8500</v>
      </c>
      <c r="G18" s="69">
        <v>8500</v>
      </c>
      <c r="H18" s="69">
        <v>7300</v>
      </c>
      <c r="I18" s="69">
        <v>6000</v>
      </c>
      <c r="J18" s="69">
        <v>4500</v>
      </c>
      <c r="K18" s="69">
        <v>3400</v>
      </c>
      <c r="L18" s="69">
        <v>3100</v>
      </c>
      <c r="M18" s="69">
        <v>3200</v>
      </c>
      <c r="N18" s="69">
        <v>3300</v>
      </c>
      <c r="O18" s="23">
        <f t="shared" si="0"/>
        <v>68800</v>
      </c>
    </row>
    <row r="19" spans="1:16" ht="30" x14ac:dyDescent="0.25">
      <c r="A19" s="3">
        <v>14</v>
      </c>
      <c r="B19" s="30" t="s">
        <v>30</v>
      </c>
      <c r="C19" s="59">
        <v>3300</v>
      </c>
      <c r="D19" s="70">
        <v>3100</v>
      </c>
      <c r="E19" s="70">
        <v>11900</v>
      </c>
      <c r="F19" s="70">
        <v>9500</v>
      </c>
      <c r="G19" s="70">
        <v>8950</v>
      </c>
      <c r="H19" s="70">
        <v>8200</v>
      </c>
      <c r="I19" s="71">
        <v>6100</v>
      </c>
      <c r="J19" s="71">
        <v>3900</v>
      </c>
      <c r="K19" s="71">
        <v>2600</v>
      </c>
      <c r="L19" s="71">
        <v>2300</v>
      </c>
      <c r="M19" s="71">
        <v>2500</v>
      </c>
      <c r="N19" s="71">
        <v>2900</v>
      </c>
      <c r="O19" s="23">
        <f t="shared" si="0"/>
        <v>65250</v>
      </c>
    </row>
    <row r="20" spans="1:16" ht="30" x14ac:dyDescent="0.25">
      <c r="A20" s="3">
        <v>15</v>
      </c>
      <c r="B20" s="22" t="s">
        <v>31</v>
      </c>
      <c r="C20" s="59">
        <v>3300</v>
      </c>
      <c r="D20" s="70">
        <v>3100</v>
      </c>
      <c r="E20" s="70">
        <v>11900</v>
      </c>
      <c r="F20" s="70">
        <v>9500</v>
      </c>
      <c r="G20" s="70">
        <v>8950</v>
      </c>
      <c r="H20" s="70">
        <v>8200</v>
      </c>
      <c r="I20" s="71">
        <v>6100</v>
      </c>
      <c r="J20" s="71">
        <v>3900</v>
      </c>
      <c r="K20" s="71">
        <v>2600</v>
      </c>
      <c r="L20" s="71">
        <v>2300</v>
      </c>
      <c r="M20" s="71">
        <v>2500</v>
      </c>
      <c r="N20" s="71">
        <v>2900</v>
      </c>
      <c r="O20" s="52">
        <f t="shared" si="0"/>
        <v>65250</v>
      </c>
    </row>
    <row r="21" spans="1:16" ht="30" x14ac:dyDescent="0.25">
      <c r="A21" s="3">
        <v>16</v>
      </c>
      <c r="B21" s="22" t="s">
        <v>62</v>
      </c>
      <c r="C21" s="31">
        <f>C14</f>
        <v>6450</v>
      </c>
      <c r="D21" s="31">
        <f t="shared" ref="D21:N21" si="1">D14</f>
        <v>12200</v>
      </c>
      <c r="E21" s="31">
        <f t="shared" si="1"/>
        <v>16750</v>
      </c>
      <c r="F21" s="31">
        <f t="shared" si="1"/>
        <v>15500</v>
      </c>
      <c r="G21" s="31">
        <f t="shared" si="1"/>
        <v>15200</v>
      </c>
      <c r="H21" s="31">
        <f t="shared" si="1"/>
        <v>12900</v>
      </c>
      <c r="I21" s="31">
        <f t="shared" si="1"/>
        <v>9500</v>
      </c>
      <c r="J21" s="31">
        <f t="shared" si="1"/>
        <v>6300</v>
      </c>
      <c r="K21" s="31">
        <f t="shared" si="1"/>
        <v>4200</v>
      </c>
      <c r="L21" s="31">
        <f t="shared" si="1"/>
        <v>4000</v>
      </c>
      <c r="M21" s="31">
        <f t="shared" si="1"/>
        <v>4250</v>
      </c>
      <c r="N21" s="31">
        <f t="shared" si="1"/>
        <v>4500</v>
      </c>
      <c r="O21" s="28">
        <f>SUM(C21:N21)</f>
        <v>111750</v>
      </c>
    </row>
    <row r="22" spans="1:16" x14ac:dyDescent="0.25">
      <c r="O22" s="28">
        <f>SUM(O6:O21)</f>
        <v>1121200</v>
      </c>
    </row>
    <row r="23" spans="1:16" x14ac:dyDescent="0.25">
      <c r="O23" s="72"/>
      <c r="P23" s="73"/>
    </row>
    <row r="24" spans="1:16" x14ac:dyDescent="0.25">
      <c r="O24" s="72"/>
      <c r="P24" s="73"/>
    </row>
    <row r="25" spans="1:16" x14ac:dyDescent="0.25">
      <c r="O25" s="72"/>
      <c r="P25" s="73"/>
    </row>
    <row r="26" spans="1:16" x14ac:dyDescent="0.25">
      <c r="O26" s="72"/>
      <c r="P26" s="73"/>
    </row>
    <row r="27" spans="1:16" x14ac:dyDescent="0.25">
      <c r="O27" s="72"/>
      <c r="P27" s="73"/>
    </row>
    <row r="28" spans="1:16" x14ac:dyDescent="0.25">
      <c r="O28" s="72"/>
      <c r="P28" s="73"/>
    </row>
    <row r="29" spans="1:16" x14ac:dyDescent="0.25">
      <c r="O29" s="72"/>
      <c r="P29" s="73"/>
    </row>
    <row r="30" spans="1:16" x14ac:dyDescent="0.25">
      <c r="O30" s="72"/>
      <c r="P30" s="73"/>
    </row>
    <row r="31" spans="1:16" x14ac:dyDescent="0.25">
      <c r="O31" s="72"/>
      <c r="P31" s="73"/>
    </row>
    <row r="32" spans="1:16" x14ac:dyDescent="0.25">
      <c r="O32" s="72"/>
      <c r="P32" s="73"/>
    </row>
    <row r="33" spans="15:16" x14ac:dyDescent="0.25">
      <c r="O33" s="72"/>
      <c r="P33" s="73"/>
    </row>
    <row r="34" spans="15:16" x14ac:dyDescent="0.25">
      <c r="O34" s="72"/>
      <c r="P34" s="73"/>
    </row>
    <row r="35" spans="15:16" x14ac:dyDescent="0.25">
      <c r="O35" s="72"/>
      <c r="P35" s="73"/>
    </row>
    <row r="36" spans="15:16" x14ac:dyDescent="0.25">
      <c r="O36" s="72"/>
      <c r="P36" s="73"/>
    </row>
    <row r="37" spans="15:16" x14ac:dyDescent="0.25">
      <c r="O37" s="72"/>
      <c r="P37" s="73"/>
    </row>
    <row r="38" spans="15:16" x14ac:dyDescent="0.25">
      <c r="O38" s="72"/>
      <c r="P38" s="73"/>
    </row>
    <row r="39" spans="15:16" x14ac:dyDescent="0.25">
      <c r="O39" s="72"/>
      <c r="P39" s="73"/>
    </row>
    <row r="40" spans="15:16" x14ac:dyDescent="0.25">
      <c r="O40" s="72"/>
      <c r="P40" s="73"/>
    </row>
    <row r="41" spans="15:16" x14ac:dyDescent="0.25">
      <c r="O41" s="72"/>
      <c r="P41" s="73"/>
    </row>
    <row r="42" spans="15:16" x14ac:dyDescent="0.25">
      <c r="O42" s="72"/>
      <c r="P42" s="73"/>
    </row>
    <row r="43" spans="15:16" x14ac:dyDescent="0.25">
      <c r="O43" s="72"/>
      <c r="P43" s="73"/>
    </row>
    <row r="44" spans="15:16" x14ac:dyDescent="0.25">
      <c r="O44" s="72"/>
      <c r="P44" s="73"/>
    </row>
    <row r="45" spans="15:16" x14ac:dyDescent="0.25">
      <c r="O45" s="72"/>
      <c r="P45" s="73"/>
    </row>
    <row r="46" spans="15:16" x14ac:dyDescent="0.25">
      <c r="O46" s="72"/>
      <c r="P46" s="73"/>
    </row>
    <row r="47" spans="15:16" x14ac:dyDescent="0.25">
      <c r="O47" s="72"/>
      <c r="P47" s="73"/>
    </row>
    <row r="48" spans="15:16" x14ac:dyDescent="0.25">
      <c r="O48" s="72"/>
      <c r="P48" s="73"/>
    </row>
    <row r="49" spans="15:16" x14ac:dyDescent="0.25">
      <c r="O49" s="72"/>
      <c r="P49" s="73"/>
    </row>
    <row r="50" spans="15:16" x14ac:dyDescent="0.25">
      <c r="O50" s="72"/>
      <c r="P50" s="73"/>
    </row>
    <row r="51" spans="15:16" x14ac:dyDescent="0.25">
      <c r="O51" s="72"/>
      <c r="P51" s="73"/>
    </row>
    <row r="52" spans="15:16" x14ac:dyDescent="0.25">
      <c r="O52" s="72"/>
      <c r="P52" s="73"/>
    </row>
    <row r="53" spans="15:16" x14ac:dyDescent="0.25">
      <c r="O53" s="72"/>
      <c r="P53" s="73"/>
    </row>
    <row r="54" spans="15:16" x14ac:dyDescent="0.25">
      <c r="O54" s="72"/>
      <c r="P54" s="73"/>
    </row>
    <row r="55" spans="15:16" x14ac:dyDescent="0.25">
      <c r="O55" s="72"/>
      <c r="P55" s="73"/>
    </row>
  </sheetData>
  <mergeCells count="5">
    <mergeCell ref="A1:O1"/>
    <mergeCell ref="A4:A5"/>
    <mergeCell ref="B4:B5"/>
    <mergeCell ref="C4:N4"/>
    <mergeCell ref="A2:O2"/>
  </mergeCells>
  <phoneticPr fontId="5" type="noConversion"/>
  <pageMargins left="0.70000000000000007" right="0.70000000000000007" top="0.75" bottom="0.75" header="0.30000000000000004" footer="0.3000000000000000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zużycie w taryfach</vt:lpstr>
      <vt:lpstr>zużycie miesięczne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Telepraca</dc:creator>
  <cp:lastModifiedBy>Marta</cp:lastModifiedBy>
  <cp:lastPrinted>2023-10-25T06:10:21Z</cp:lastPrinted>
  <dcterms:created xsi:type="dcterms:W3CDTF">2019-10-14T12:13:57Z</dcterms:created>
  <dcterms:modified xsi:type="dcterms:W3CDTF">2023-10-31T09:57:25Z</dcterms:modified>
</cp:coreProperties>
</file>