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ester\Desktop\Kruszwica - przetarg 2023\"/>
    </mc:Choice>
  </mc:AlternateContent>
  <xr:revisionPtr revIDLastSave="0" documentId="13_ncr:1_{DABBA8E3-FBA7-4EF6-BCC3-D91E0820494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udynki" sheetId="1" r:id="rId1"/>
    <sheet name="Lokale gminne" sheetId="16" r:id="rId2"/>
    <sheet name="Arkusz3" sheetId="6" state="hidden" r:id="rId3"/>
    <sheet name="Budowle" sheetId="7" r:id="rId4"/>
    <sheet name="Wyposażenie" sheetId="8" r:id="rId5"/>
    <sheet name="Wykaz elektroniki" sheetId="11" state="hidden" r:id="rId6"/>
    <sheet name="Elektronika" sheetId="15" r:id="rId7"/>
    <sheet name="pojazdy " sheetId="10" state="hidden" r:id="rId8"/>
    <sheet name="Arkusz1" sheetId="12" state="hidden" r:id="rId9"/>
    <sheet name="Arkusz2" sheetId="13" state="hidden" r:id="rId10"/>
    <sheet name="Arkusz4" sheetId="14" state="hidden" r:id="rId11"/>
  </sheets>
  <definedNames>
    <definedName name="_xlnm.Print_Area" localSheetId="3">Budowle!$A$1:$G$342</definedName>
    <definedName name="_xlnm.Print_Area" localSheetId="0">Budynki!$A$1:$L$76</definedName>
    <definedName name="_xlnm.Print_Area" localSheetId="7">'pojazdy '!$A$1:$R$46</definedName>
    <definedName name="_xlnm.Print_Area" localSheetId="4">Wyposażenie!$A$1:$E$22</definedName>
  </definedNames>
  <calcPr calcId="181029"/>
</workbook>
</file>

<file path=xl/calcChain.xml><?xml version="1.0" encoding="utf-8"?>
<calcChain xmlns="http://schemas.openxmlformats.org/spreadsheetml/2006/main">
  <c r="G25" i="16" l="1"/>
  <c r="L53" i="1" l="1"/>
  <c r="L46" i="1"/>
  <c r="L44" i="1"/>
  <c r="L42" i="1"/>
  <c r="L41" i="1"/>
  <c r="L40" i="1"/>
  <c r="L59" i="1"/>
  <c r="L56" i="1"/>
  <c r="L54" i="1"/>
  <c r="L52" i="1"/>
  <c r="L51" i="1"/>
  <c r="L47" i="1"/>
  <c r="L45" i="1"/>
  <c r="L43" i="1"/>
  <c r="L39" i="1"/>
  <c r="L38" i="1"/>
  <c r="L36" i="1"/>
  <c r="L30" i="1"/>
  <c r="L34" i="1"/>
  <c r="L33" i="1"/>
  <c r="L35" i="1"/>
  <c r="L32" i="1"/>
  <c r="L29" i="1"/>
  <c r="L28" i="1"/>
  <c r="L27" i="1"/>
  <c r="L26" i="1"/>
  <c r="L25" i="1"/>
  <c r="L24" i="1"/>
  <c r="L23" i="1"/>
  <c r="L22" i="1"/>
  <c r="L21" i="1"/>
  <c r="L20" i="1"/>
  <c r="L19" i="1"/>
  <c r="L17" i="1"/>
  <c r="L16" i="1"/>
  <c r="L15" i="1"/>
  <c r="L14" i="1"/>
  <c r="L13" i="1"/>
  <c r="L12" i="1"/>
  <c r="L10" i="1"/>
  <c r="L11" i="1"/>
  <c r="L9" i="1"/>
  <c r="L8" i="1"/>
  <c r="L7" i="1"/>
  <c r="L6" i="1"/>
  <c r="D37" i="15"/>
  <c r="G21" i="7"/>
  <c r="F322" i="7"/>
  <c r="C336" i="7"/>
  <c r="D54" i="15"/>
  <c r="D44" i="15"/>
  <c r="E55" i="15" l="1"/>
  <c r="D57" i="11"/>
  <c r="G302" i="7"/>
  <c r="G300" i="7"/>
  <c r="G285" i="7"/>
  <c r="G278" i="7"/>
  <c r="G276" i="7"/>
  <c r="G269" i="7"/>
  <c r="G265" i="7"/>
  <c r="G262" i="7"/>
  <c r="G256" i="7"/>
  <c r="G254" i="7"/>
  <c r="G250" i="7"/>
  <c r="G248" i="7"/>
  <c r="G244" i="7"/>
  <c r="G231" i="7"/>
  <c r="G213" i="7"/>
  <c r="G209" i="7"/>
  <c r="G170" i="7"/>
  <c r="G158" i="7"/>
  <c r="G153" i="7"/>
  <c r="G151" i="7"/>
  <c r="G149" i="7"/>
  <c r="G133" i="7"/>
  <c r="G80" i="7"/>
  <c r="G48" i="7"/>
  <c r="G44" i="7"/>
  <c r="G41" i="7"/>
  <c r="G32" i="7"/>
  <c r="G28" i="7"/>
  <c r="G26" i="7"/>
  <c r="K62" i="1"/>
  <c r="C72" i="1"/>
  <c r="C71" i="1"/>
  <c r="C70" i="1"/>
  <c r="C69" i="1"/>
  <c r="C68" i="1"/>
  <c r="C67" i="1"/>
  <c r="C74" i="1"/>
  <c r="C73" i="1"/>
  <c r="D36" i="11"/>
  <c r="D48" i="11"/>
  <c r="G227" i="7"/>
  <c r="G215" i="7"/>
  <c r="G194" i="7"/>
  <c r="G191" i="7"/>
  <c r="G189" i="7"/>
  <c r="G186" i="7"/>
  <c r="G172" i="7"/>
  <c r="E12" i="8"/>
  <c r="E19" i="8"/>
  <c r="C75" i="1" l="1"/>
  <c r="E22" i="8"/>
  <c r="E4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E58" i="11"/>
  <c r="B53" i="14" l="1"/>
  <c r="E49" i="14" s="1"/>
  <c r="E50" i="14" s="1"/>
</calcChain>
</file>

<file path=xl/sharedStrings.xml><?xml version="1.0" encoding="utf-8"?>
<sst xmlns="http://schemas.openxmlformats.org/spreadsheetml/2006/main" count="1781" uniqueCount="1194">
  <si>
    <t>Lokalizacja</t>
  </si>
  <si>
    <t>Przedmiot ubezpieczenia</t>
  </si>
  <si>
    <t>Budynek</t>
  </si>
  <si>
    <t>Lp.</t>
  </si>
  <si>
    <t>Remiza OSP Rusinowo</t>
  </si>
  <si>
    <t>Remiza OSP Sławsk Wielki</t>
  </si>
  <si>
    <t>Remiza OSP Witowice</t>
  </si>
  <si>
    <t>Garaże OSP Witowice</t>
  </si>
  <si>
    <t>Remiza OSP Chełmce</t>
  </si>
  <si>
    <t>Remiza OSP Kruszwica</t>
  </si>
  <si>
    <t>Remiza OSP Wróble</t>
  </si>
  <si>
    <t>Budynek Urzędu Miejskiego, ul. Nadgoplańska 4</t>
  </si>
  <si>
    <t>Budynki</t>
  </si>
  <si>
    <t>Magazyn OC</t>
  </si>
  <si>
    <t>rok budowy</t>
  </si>
  <si>
    <t>powierzchnia</t>
  </si>
  <si>
    <t>ilość kondygnacji</t>
  </si>
  <si>
    <t>matriał ścian</t>
  </si>
  <si>
    <t xml:space="preserve">pokrycie dachu </t>
  </si>
  <si>
    <t>zabezpieczenia p.poz</t>
  </si>
  <si>
    <t>dachówka</t>
  </si>
  <si>
    <t xml:space="preserve">beton </t>
  </si>
  <si>
    <t>papa</t>
  </si>
  <si>
    <t>cegła</t>
  </si>
  <si>
    <t>cegła pustak</t>
  </si>
  <si>
    <t>eternit</t>
  </si>
  <si>
    <t xml:space="preserve">cegła </t>
  </si>
  <si>
    <t>pustak</t>
  </si>
  <si>
    <t>pustak gazob.</t>
  </si>
  <si>
    <t>blacha</t>
  </si>
  <si>
    <t xml:space="preserve">blacha </t>
  </si>
  <si>
    <t xml:space="preserve">gasnice, </t>
  </si>
  <si>
    <t>Racice</t>
  </si>
  <si>
    <t>Chełmce</t>
  </si>
  <si>
    <t>1.</t>
  </si>
  <si>
    <t>ul. Powstańców Wielkopolskich</t>
  </si>
  <si>
    <t>ul. Goplańska</t>
  </si>
  <si>
    <t>ul. Ziemowita</t>
  </si>
  <si>
    <t>Ul. Nadgoplańska</t>
  </si>
  <si>
    <t>ul. PCK</t>
  </si>
  <si>
    <t>ul. Sportowa</t>
  </si>
  <si>
    <t>ul. Popiela z parkingiem</t>
  </si>
  <si>
    <t>ul. Rybacka</t>
  </si>
  <si>
    <t>ul. Rynek</t>
  </si>
  <si>
    <t>ul. Podgórna</t>
  </si>
  <si>
    <t>Kanalizacja sanitarna ul. Rybacka</t>
  </si>
  <si>
    <t>Kanalizacja sanitarna ul. Rynek</t>
  </si>
  <si>
    <t>Kanalizacja sanitarna ul. Podgórna</t>
  </si>
  <si>
    <t>Most betonowy nad j. Gopło w Kruszwicy</t>
  </si>
  <si>
    <t>Ścieżka rowerowa Ziemowita do Kolegiackiej</t>
  </si>
  <si>
    <t>Kolegiata Kruszwicka -  iluminacja</t>
  </si>
  <si>
    <t>Pomost</t>
  </si>
  <si>
    <t>Kruszwica</t>
  </si>
  <si>
    <t xml:space="preserve">Hala namiotowa </t>
  </si>
  <si>
    <t>Boisko Sportowe w Kruszwicy</t>
  </si>
  <si>
    <t>Stary Rynek</t>
  </si>
  <si>
    <t>Miasteczko komunikacyjne Kruszwica</t>
  </si>
  <si>
    <t>Gr VII</t>
  </si>
  <si>
    <t>Gr III</t>
  </si>
  <si>
    <t>Gr IV</t>
  </si>
  <si>
    <t>Gr V</t>
  </si>
  <si>
    <t>Gr VI</t>
  </si>
  <si>
    <t>Gr VIII</t>
  </si>
  <si>
    <t>Nr rejestr.</t>
  </si>
  <si>
    <t>Marka</t>
  </si>
  <si>
    <t>Typ, model</t>
  </si>
  <si>
    <t>Rodzaj pojazdu</t>
  </si>
  <si>
    <t>Rok produkcji</t>
  </si>
  <si>
    <t>Pojemn. silnika</t>
  </si>
  <si>
    <t>Moc silnika</t>
  </si>
  <si>
    <t xml:space="preserve">Nr nadwozia </t>
  </si>
  <si>
    <t>Ładown./ ilość miejsc</t>
  </si>
  <si>
    <t>DMC</t>
  </si>
  <si>
    <t>Przebieg (około)</t>
  </si>
  <si>
    <t>Data pierw. rejestracji</t>
  </si>
  <si>
    <t>Wartość pojazdu</t>
  </si>
  <si>
    <t>OSP</t>
  </si>
  <si>
    <t>ŻUK</t>
  </si>
  <si>
    <t>01.01.1995</t>
  </si>
  <si>
    <t>-</t>
  </si>
  <si>
    <t>STAR</t>
  </si>
  <si>
    <t>Witowice</t>
  </si>
  <si>
    <t>CIN50050</t>
  </si>
  <si>
    <t>NISSAN</t>
  </si>
  <si>
    <t>Pathfinder 10-</t>
  </si>
  <si>
    <t>140 kW</t>
  </si>
  <si>
    <t>VSKJVWR51U0503592</t>
  </si>
  <si>
    <t>11.12.2012</t>
  </si>
  <si>
    <t>OSP KRUSZWICA, ul. Niepodległości 47A, 88-150 Kruszwica, REGON: 093040984</t>
  </si>
  <si>
    <t>CIN 07498</t>
  </si>
  <si>
    <t>MERCEDES</t>
  </si>
  <si>
    <t>ATEGO 1529 AF</t>
  </si>
  <si>
    <t>WDB976341L250144</t>
  </si>
  <si>
    <t>07.01.2008</t>
  </si>
  <si>
    <t>CIN33919</t>
  </si>
  <si>
    <t>MAN</t>
  </si>
  <si>
    <t>TGM 13.290</t>
  </si>
  <si>
    <t>290 KM</t>
  </si>
  <si>
    <t>WMAN36ZZ2BY254625</t>
  </si>
  <si>
    <t>26.11.2010</t>
  </si>
  <si>
    <t>OSP WITOWICE, 88-121 Chełmce, Witowice 27, REGON: 091642220</t>
  </si>
  <si>
    <t>KIA</t>
  </si>
  <si>
    <t xml:space="preserve">SPORTAGE </t>
  </si>
  <si>
    <t>KNEJA5535Y5450152</t>
  </si>
  <si>
    <t>31.01.2000</t>
  </si>
  <si>
    <t>Tarnowo</t>
  </si>
  <si>
    <t>Gmina Kruszwica</t>
  </si>
  <si>
    <t>Pojazdy OSP</t>
  </si>
  <si>
    <t>JEDNOSTKA</t>
  </si>
  <si>
    <t>CIN 10036</t>
  </si>
  <si>
    <t>OPEL</t>
  </si>
  <si>
    <t>COMBO DI TOUR</t>
  </si>
  <si>
    <t>Dostawczy</t>
  </si>
  <si>
    <t>65 KM</t>
  </si>
  <si>
    <t>W0L0XCF0643059387</t>
  </si>
  <si>
    <t>19.08.04</t>
  </si>
  <si>
    <t>Miejsko-Gminny Ośrodek Pomocy Społecznej, ul. Rybacka 20, 88-150 Kruszwica, REGON: 092554132, NIP 5562360574</t>
  </si>
  <si>
    <t>Urząd Miejski w Kruszwicy, ul. Nadgoplańska 4, 88-150 Kruszwica, 000530117</t>
  </si>
  <si>
    <t>FIAT</t>
  </si>
  <si>
    <t>DUCATO MAXI 35MJ</t>
  </si>
  <si>
    <t>157 KM</t>
  </si>
  <si>
    <t>ZFA25000001227532</t>
  </si>
  <si>
    <t>11.07.07</t>
  </si>
  <si>
    <t>TYM</t>
  </si>
  <si>
    <t>T603SM</t>
  </si>
  <si>
    <t>Ciągnik rolniczy</t>
  </si>
  <si>
    <t>60STG00784</t>
  </si>
  <si>
    <t>14.11.13</t>
  </si>
  <si>
    <t>Gmina Kruszwica, ul. Nadgoplańska 4, 88-150 Kruszwica, 000530117</t>
  </si>
  <si>
    <t>Pojazdy Urzędu Miasta</t>
  </si>
  <si>
    <t>Właściciel wg dowodu rejestracyjnego</t>
  </si>
  <si>
    <t>lp.</t>
  </si>
  <si>
    <t>wartość początkowa (księgowa brutto, odtworzeniowa) w złotych</t>
  </si>
  <si>
    <r>
      <t xml:space="preserve">Rodzaj sprzętu </t>
    </r>
    <r>
      <rPr>
        <sz val="10"/>
        <color indexed="10"/>
        <rFont val="Arial"/>
        <family val="2"/>
        <charset val="238"/>
      </rPr>
      <t>(laptopy/notebooki; netbooki/subnotebooki; palmtopy; smartfony; telefony komórkowe służbowe; wideoprojektory, nawigacje GPS, radia CB, aparaty fotograficzne, kamery przenośne)</t>
    </r>
  </si>
  <si>
    <t>Rodzaj sprzętu</t>
  </si>
  <si>
    <t>Minitoring na Półwyspie Rzępowskim</t>
  </si>
  <si>
    <t>System monitoringu toru regatowego</t>
  </si>
  <si>
    <t>WYKAZ SPRZETU ELEKTRONICZNEGO</t>
  </si>
  <si>
    <t>informacja dodatkowa</t>
  </si>
  <si>
    <t>x</t>
  </si>
  <si>
    <t>początek nowego okresu ubezpieczenia OC i NW od:</t>
  </si>
  <si>
    <t>początek nowego okresu ubezpieczenia AC, KR, Ass od:</t>
  </si>
  <si>
    <t xml:space="preserve">Razem </t>
  </si>
  <si>
    <t xml:space="preserve">Gmina Kruszwica </t>
  </si>
  <si>
    <t>sprzęt ratowniczy</t>
  </si>
  <si>
    <t>CIN 64998</t>
  </si>
  <si>
    <t>Scania</t>
  </si>
  <si>
    <t>P400</t>
  </si>
  <si>
    <t>YS2P4X40002091219</t>
  </si>
  <si>
    <t>02.10.2014</t>
  </si>
  <si>
    <t>CIN 69J4</t>
  </si>
  <si>
    <t xml:space="preserve">do łodzi </t>
  </si>
  <si>
    <t>SUB07JS00EK006093</t>
  </si>
  <si>
    <t>17.11.14</t>
  </si>
  <si>
    <t>Nr inwen-tarzowy</t>
  </si>
  <si>
    <t>Kserokopiarka Konika Minolta BIZHUB C364</t>
  </si>
  <si>
    <t>UM-491/149</t>
  </si>
  <si>
    <t>UM-491/128</t>
  </si>
  <si>
    <t xml:space="preserve">Szafa CPD z Serwerami </t>
  </si>
  <si>
    <t>UM-803/27</t>
  </si>
  <si>
    <t>UM-491/151</t>
  </si>
  <si>
    <t>UM-491/150</t>
  </si>
  <si>
    <t>UM-491/127</t>
  </si>
  <si>
    <t xml:space="preserve">Gmina Kruszwica - Urząd Miejski </t>
  </si>
  <si>
    <t xml:space="preserve">Jednostka płacąca za polisę </t>
  </si>
  <si>
    <t xml:space="preserve">Świetlica Sławsk Wielki </t>
  </si>
  <si>
    <t xml:space="preserve">Budynek </t>
  </si>
  <si>
    <t>gaśnice,</t>
  </si>
  <si>
    <t>Specjalny</t>
  </si>
  <si>
    <t xml:space="preserve">Specjalny </t>
  </si>
  <si>
    <t>Świetlica z remizą OSP Ostrowo</t>
  </si>
  <si>
    <t xml:space="preserve">Świetlica z remizą OSP Rusinowo </t>
  </si>
  <si>
    <t>Świetlica z remizą OSP Racice</t>
  </si>
  <si>
    <t xml:space="preserve">Świetlica we Wróblach </t>
  </si>
  <si>
    <t xml:space="preserve">Świetlica w Gocanówku </t>
  </si>
  <si>
    <t xml:space="preserve">Świetlica w Bachorcach </t>
  </si>
  <si>
    <t xml:space="preserve">Świetlica w Rzepowie </t>
  </si>
  <si>
    <t xml:space="preserve">Świetlica w Janowicach </t>
  </si>
  <si>
    <t xml:space="preserve">Świetlica w Żernikach </t>
  </si>
  <si>
    <t xml:space="preserve">Świetlica w Chrośnie </t>
  </si>
  <si>
    <t xml:space="preserve">Świetlica w Skotnikach </t>
  </si>
  <si>
    <t xml:space="preserve">Świetlica z remizą OSP Wola Wapowska </t>
  </si>
  <si>
    <t xml:space="preserve">cegła, pustak </t>
  </si>
  <si>
    <t xml:space="preserve">Świetlica z remizą OSP Ostrówek </t>
  </si>
  <si>
    <t xml:space="preserve">gaśnice, </t>
  </si>
  <si>
    <t xml:space="preserve">Remiza OSP Wróble </t>
  </si>
  <si>
    <t xml:space="preserve">gaśnice </t>
  </si>
  <si>
    <t>gaśnice</t>
  </si>
  <si>
    <t>Świetlica z częścią mieszkalną Sukowy 93</t>
  </si>
  <si>
    <t>Szkoła Niepubliczna Racice 16</t>
  </si>
  <si>
    <t xml:space="preserve">Świetlica w Gocanowie </t>
  </si>
  <si>
    <t>43 KW</t>
  </si>
  <si>
    <t>_</t>
  </si>
  <si>
    <t>CIN V527</t>
  </si>
  <si>
    <t xml:space="preserve">AUTOSAN </t>
  </si>
  <si>
    <t>D-44A</t>
  </si>
  <si>
    <t>06.10.1972</t>
  </si>
  <si>
    <t>MIKROCIĄGNIK  VEGA</t>
  </si>
  <si>
    <t>36HP</t>
  </si>
  <si>
    <t>MIKROCIĄGNIK</t>
  </si>
  <si>
    <t>20658</t>
  </si>
  <si>
    <t>03.12.2007</t>
  </si>
  <si>
    <t>Budynek gospodarczy-Weterynaria  w Chełmcach</t>
  </si>
  <si>
    <t xml:space="preserve">Garaże ul. Rybacka Kruszwica </t>
  </si>
  <si>
    <t xml:space="preserve">Garaż Rusinowo 20 </t>
  </si>
  <si>
    <t xml:space="preserve">Budynek magazynowo-garażowy Rusinowo 20 </t>
  </si>
  <si>
    <t>przyczepka</t>
  </si>
  <si>
    <t>Budynek handlowy Tarnowo 19</t>
  </si>
  <si>
    <t>Budynek Fregaty ul. Sportowa 1 Łagiewniki</t>
  </si>
  <si>
    <t xml:space="preserve">Szatnia w Polanowicach </t>
  </si>
  <si>
    <t xml:space="preserve">Altana Drewniana w Sukowach </t>
  </si>
  <si>
    <t>BY0300002</t>
  </si>
  <si>
    <t xml:space="preserve">Plac zabaw przy CKiS  ul. Sportowa </t>
  </si>
  <si>
    <t xml:space="preserve">VOLKSWAGEN </t>
  </si>
  <si>
    <t>TRANSPORTER  T5</t>
  </si>
  <si>
    <t>102 KM</t>
  </si>
  <si>
    <t>WV1ZZZ7J29X004089</t>
  </si>
  <si>
    <t>633 KG/6</t>
  </si>
  <si>
    <t>11.09.2008</t>
  </si>
  <si>
    <t>Gmina Kruszwica, ul. Nadgoplańska 4, 88-150 Kruszwica, regon 092350777 Nip 5562751234</t>
  </si>
  <si>
    <t xml:space="preserve">Nr środka trwałego </t>
  </si>
  <si>
    <t>UM-109/31</t>
  </si>
  <si>
    <t xml:space="preserve">2 przystanki autobusowe ul. Kościuszki </t>
  </si>
  <si>
    <t xml:space="preserve">Amfiteatr wraz z budynkiem pomocniczym </t>
  </si>
  <si>
    <t>UM-109/06</t>
  </si>
  <si>
    <t>Wiata autobusowa Kruszwica (3szt)</t>
  </si>
  <si>
    <t>Tabela Nr 2</t>
  </si>
  <si>
    <t xml:space="preserve">wg. Grupy III-VIII wartości księgowej brutto </t>
  </si>
  <si>
    <t>UM-109/04</t>
  </si>
  <si>
    <t xml:space="preserve">Wiata autobusowa Tarnowo </t>
  </si>
  <si>
    <t>UM-109/28</t>
  </si>
  <si>
    <t xml:space="preserve">Wiata przystankowa </t>
  </si>
  <si>
    <t>UM-109/32</t>
  </si>
  <si>
    <t>UM-109/30</t>
  </si>
  <si>
    <t>UM-109/24</t>
  </si>
  <si>
    <t>UM-109/27</t>
  </si>
  <si>
    <t>UM-109/50</t>
  </si>
  <si>
    <t xml:space="preserve">Wiata przystankowa w Chełmiczkach </t>
  </si>
  <si>
    <t>UM-109/23</t>
  </si>
  <si>
    <t>UM-109/46</t>
  </si>
  <si>
    <t>Wiata przystankowa w Gocanówku na działce nr ewid. 23/12</t>
  </si>
  <si>
    <t>UM-109/39</t>
  </si>
  <si>
    <t>Wiata przystankowa w Gocanowie dz.nr 132/2</t>
  </si>
  <si>
    <t>UM-109/40</t>
  </si>
  <si>
    <t>UM-109/41</t>
  </si>
  <si>
    <t>Wiata przystankowa w Grodztwie  dz. nr 264</t>
  </si>
  <si>
    <t>UM-109/42</t>
  </si>
  <si>
    <t>Wiata przystankowa w Janocinie dz. Nr 48</t>
  </si>
  <si>
    <t>UM-109/34</t>
  </si>
  <si>
    <t xml:space="preserve">Przystanek autobusowy </t>
  </si>
  <si>
    <t>UM-109/44</t>
  </si>
  <si>
    <t>Wiata przystankowa przy ul. Kujawskiej w Kruszwicy dz nr 106/119 obr.5</t>
  </si>
  <si>
    <t>UM-109/45</t>
  </si>
  <si>
    <t>Wiata przystankowa w Piaskach dz. Nr 53/6</t>
  </si>
  <si>
    <t xml:space="preserve">Wiata przystankowa w  Maszenicach </t>
  </si>
  <si>
    <t>UM-109/47</t>
  </si>
  <si>
    <t>Wiata przystankowa w Rożniatach dz. nr 47/2</t>
  </si>
  <si>
    <t>UM-109/51</t>
  </si>
  <si>
    <t xml:space="preserve">Wiata przystankowa na ul. Stary Rynek </t>
  </si>
  <si>
    <t>UM-109/38</t>
  </si>
  <si>
    <t>Wiata przystankowa w Sukowach dz. Nr 44</t>
  </si>
  <si>
    <t>Wiata przystankowa w Szarleju dz. nr 1/15</t>
  </si>
  <si>
    <t>UM-109/48</t>
  </si>
  <si>
    <t>UM-220/165/UE</t>
  </si>
  <si>
    <t>Ścieżka pieszo-rowerowa Chełmce</t>
  </si>
  <si>
    <t>UM-220/162/UE</t>
  </si>
  <si>
    <t>UM-220/166/UE</t>
  </si>
  <si>
    <t>UM-220/83/UE</t>
  </si>
  <si>
    <t>Pieszojezdnia na Półwyspie Rzępowskim</t>
  </si>
  <si>
    <t xml:space="preserve">ul. Portowa w Kruszwicy </t>
  </si>
  <si>
    <t>Trasa "Spacer po starej części miasta"- Tablice informacyjno-promocyjne</t>
  </si>
  <si>
    <t>Kompleks Sportowo-rekreacyjny w Bachorcach</t>
  </si>
  <si>
    <t>Droga gminna Bachorce - Szostka</t>
  </si>
  <si>
    <t xml:space="preserve">Droga ul. Podzamcze z parkingiem </t>
  </si>
  <si>
    <t xml:space="preserve">Plac zabaw Sławsk Wielki </t>
  </si>
  <si>
    <t xml:space="preserve">Plac zabaw ul. Wiejska w Kruszwicy </t>
  </si>
  <si>
    <t xml:space="preserve">Plac zabaw w Janowicach </t>
  </si>
  <si>
    <t>Plac zabaw Piaski</t>
  </si>
  <si>
    <t>Plac zabaw w Tarnówku</t>
  </si>
  <si>
    <t>Plac zabaw ul. Kraszewskiego</t>
  </si>
  <si>
    <t>Plac zabaw Polanowice</t>
  </si>
  <si>
    <t>Pomost Popowo</t>
  </si>
  <si>
    <t>Pomost Kruszwica</t>
  </si>
  <si>
    <t>Pomost Złotowo</t>
  </si>
  <si>
    <t xml:space="preserve">Gmina Kruszwica - Urząd Miejski  </t>
  </si>
  <si>
    <t xml:space="preserve">Łańcuch Burmistrza </t>
  </si>
  <si>
    <t>Plac zabaw Półwysep Rzępowski</t>
  </si>
  <si>
    <t>UM-806/4</t>
  </si>
  <si>
    <t>UM-290/06</t>
  </si>
  <si>
    <t>UM-290/08</t>
  </si>
  <si>
    <t>UM-290/21</t>
  </si>
  <si>
    <t>UM-211/111/UE</t>
  </si>
  <si>
    <t xml:space="preserve">Kanalizacja sanitarna ul. Stary Rynek </t>
  </si>
  <si>
    <t xml:space="preserve">Plac przy kościele pw. Św. Teresy od Dzieciątka Jezus </t>
  </si>
  <si>
    <t>UM-220/241/UE</t>
  </si>
  <si>
    <t xml:space="preserve">Płyta Rynku w Kruszwicy </t>
  </si>
  <si>
    <t>UM-808/10</t>
  </si>
  <si>
    <t>Baner promocyjny dla projektu inwestycyjnego pn"Rewitalizacja starej części miasta w Kruszwicy-etap II</t>
  </si>
  <si>
    <t xml:space="preserve">Gmina Kruszwica  </t>
  </si>
  <si>
    <t xml:space="preserve">blachodachówka </t>
  </si>
  <si>
    <t xml:space="preserve">dachówka </t>
  </si>
  <si>
    <t>Świetlica i przychodnia Polanowice 23</t>
  </si>
  <si>
    <t xml:space="preserve">papa </t>
  </si>
  <si>
    <t xml:space="preserve">Mysia Wieża w Kruszwicy </t>
  </si>
  <si>
    <t>Świetlica Lachmirowice 11</t>
  </si>
  <si>
    <t xml:space="preserve">płyta </t>
  </si>
  <si>
    <t>Budynek gospodarczy ul. Nadgoplańska Kruszwica</t>
  </si>
  <si>
    <t xml:space="preserve">Świetlica w  Pieckach </t>
  </si>
  <si>
    <t xml:space="preserve">Lokal </t>
  </si>
  <si>
    <t>UM-290/03</t>
  </si>
  <si>
    <t>UM-220-236/UE</t>
  </si>
  <si>
    <t xml:space="preserve">Droga gminna w Grodztwie od skrzyżowania z ul. Słoneczną do tzw. Kapa </t>
  </si>
  <si>
    <t>UM-220/119</t>
  </si>
  <si>
    <t>UM-220-152/UE</t>
  </si>
  <si>
    <t>UM-220/47</t>
  </si>
  <si>
    <t>UM-211/110/UE</t>
  </si>
  <si>
    <t>UM-211/109/UE</t>
  </si>
  <si>
    <t>UM-109/29/UE</t>
  </si>
  <si>
    <t>UM-109/37/UE</t>
  </si>
  <si>
    <t>UM-220/110/UE</t>
  </si>
  <si>
    <t>UM-220/54/UE</t>
  </si>
  <si>
    <t>UM-220/164/UE</t>
  </si>
  <si>
    <t>UM-220/63/UE</t>
  </si>
  <si>
    <t>UM-220/154/UE</t>
  </si>
  <si>
    <t>UM-220/62/UE</t>
  </si>
  <si>
    <t>UM-220/50/UE</t>
  </si>
  <si>
    <t>UM-220/170/UE</t>
  </si>
  <si>
    <t>UM-220/169/UE</t>
  </si>
  <si>
    <t>UM-220/178/UE</t>
  </si>
  <si>
    <t>UM-223/25</t>
  </si>
  <si>
    <t>UM-290/14</t>
  </si>
  <si>
    <t>UM-290/20/UE</t>
  </si>
  <si>
    <t>UM-290/18</t>
  </si>
  <si>
    <t>UM-290/17</t>
  </si>
  <si>
    <t>UM-290/16</t>
  </si>
  <si>
    <t>UM-290/15</t>
  </si>
  <si>
    <t>UM-220/163/UE</t>
  </si>
  <si>
    <t>UM-220/01/UE</t>
  </si>
  <si>
    <t>UM-220/10/UE</t>
  </si>
  <si>
    <t>UM-290/19/UE</t>
  </si>
  <si>
    <t>UM-290/11/UE</t>
  </si>
  <si>
    <t>UM-290/12/UE</t>
  </si>
  <si>
    <t>UM-806/5</t>
  </si>
  <si>
    <t>UM-290/02</t>
  </si>
  <si>
    <t>UM-220/226</t>
  </si>
  <si>
    <t>UM-220/45</t>
  </si>
  <si>
    <t>Oświetlenie drogowe kruszwica 2</t>
  </si>
  <si>
    <t xml:space="preserve">26 opraw </t>
  </si>
  <si>
    <t>UM-220/74</t>
  </si>
  <si>
    <t xml:space="preserve">Oświetlenie ul. Rynek </t>
  </si>
  <si>
    <t xml:space="preserve">1 oprawa </t>
  </si>
  <si>
    <t>UM-220/89</t>
  </si>
  <si>
    <t xml:space="preserve">Oświetlenie drogi Gocanowo-Gocanówek </t>
  </si>
  <si>
    <t xml:space="preserve">12 opraw </t>
  </si>
  <si>
    <t>UM-220/92</t>
  </si>
  <si>
    <t xml:space="preserve">Oświetlenie drogi Piecki </t>
  </si>
  <si>
    <t xml:space="preserve">2 oprawy </t>
  </si>
  <si>
    <t>UM-220/93</t>
  </si>
  <si>
    <t xml:space="preserve">Oświetlenie drogowe Gocanowo </t>
  </si>
  <si>
    <t>UM-220/44</t>
  </si>
  <si>
    <t xml:space="preserve">Oświetlenie drogowe Kruszwica </t>
  </si>
  <si>
    <t>UM-220/46</t>
  </si>
  <si>
    <t xml:space="preserve">Oświetlenie drogowe  Piecki </t>
  </si>
  <si>
    <t>UM-220/72</t>
  </si>
  <si>
    <t xml:space="preserve">Oświetlenie drogowe  ul. Cmentarna </t>
  </si>
  <si>
    <t>7 opraw</t>
  </si>
  <si>
    <t>UM-220/71</t>
  </si>
  <si>
    <t xml:space="preserve">Oświetlenie drogowe  w Bródzkach </t>
  </si>
  <si>
    <t>UM-220/77</t>
  </si>
  <si>
    <t xml:space="preserve">Oświetlenie drogowe  w Ostrówku </t>
  </si>
  <si>
    <t>5 opraw</t>
  </si>
  <si>
    <t>UM-220/85</t>
  </si>
  <si>
    <t xml:space="preserve">Oświetlenie drogowe  w Przedbojewicach </t>
  </si>
  <si>
    <t xml:space="preserve">6 opraw </t>
  </si>
  <si>
    <t>UM-220/95</t>
  </si>
  <si>
    <t xml:space="preserve">Oświetlenie drogowe w Przedbojewicach </t>
  </si>
  <si>
    <t>UM-220/76</t>
  </si>
  <si>
    <t xml:space="preserve">Oświetlenie drogowe w Rusinowie </t>
  </si>
  <si>
    <t>UM-220/101</t>
  </si>
  <si>
    <t xml:space="preserve">Oświetlenie drogowe  w Żernikach </t>
  </si>
  <si>
    <t xml:space="preserve">8 opraw </t>
  </si>
  <si>
    <t>UM-220/151</t>
  </si>
  <si>
    <t xml:space="preserve">Oświetlenie drogowe  Janocin </t>
  </si>
  <si>
    <t>UM-220/73</t>
  </si>
  <si>
    <t xml:space="preserve">Oświetlenie parkingu przy ul. Kraszewskiego </t>
  </si>
  <si>
    <t>UM-220/103</t>
  </si>
  <si>
    <t>3 oprawy</t>
  </si>
  <si>
    <t>UM-220/84</t>
  </si>
  <si>
    <t xml:space="preserve">Oświetlenie przystanku autobusowego ul. Kosciuszki </t>
  </si>
  <si>
    <t>UM-220/43</t>
  </si>
  <si>
    <t xml:space="preserve">Oświetlenie przystanku w Chełmiczkach </t>
  </si>
  <si>
    <t>UM-220/94</t>
  </si>
  <si>
    <t xml:space="preserve">Oświetlenie słup Kruszwicy </t>
  </si>
  <si>
    <t>UM-220/115</t>
  </si>
  <si>
    <t xml:space="preserve">Oświetlenie  ul. Mieszka I w Kruszwicy </t>
  </si>
  <si>
    <t xml:space="preserve">18 opraw </t>
  </si>
  <si>
    <t>UM-220/120</t>
  </si>
  <si>
    <t xml:space="preserve">Oświetlenie ul. Wspólnej w Kruszwicy </t>
  </si>
  <si>
    <t>UM-220/121</t>
  </si>
  <si>
    <t xml:space="preserve">Oświetlenie  ul. Niepodległości w Kruszwicy </t>
  </si>
  <si>
    <t xml:space="preserve">9 opraw </t>
  </si>
  <si>
    <t>UM-220/88</t>
  </si>
  <si>
    <t xml:space="preserve">Oświetlenie ul. Szosa Tryszczyńska </t>
  </si>
  <si>
    <t xml:space="preserve">13 opraw </t>
  </si>
  <si>
    <t xml:space="preserve">Oświetlenie uliczne na ul. Cichej </t>
  </si>
  <si>
    <t xml:space="preserve">10 opraw </t>
  </si>
  <si>
    <t>UM-220/135</t>
  </si>
  <si>
    <t>UM-220/100</t>
  </si>
  <si>
    <t xml:space="preserve">Oświetlenie  we wsi Orpikowo </t>
  </si>
  <si>
    <t xml:space="preserve">4 oprawy </t>
  </si>
  <si>
    <t>UM-220/122</t>
  </si>
  <si>
    <t xml:space="preserve">Oświetlenie Skotniki </t>
  </si>
  <si>
    <t>UM-220/90</t>
  </si>
  <si>
    <t xml:space="preserve">Oświetlenie  wsi Mietlica </t>
  </si>
  <si>
    <t xml:space="preserve">3 oprawy </t>
  </si>
  <si>
    <t>UM-220/42</t>
  </si>
  <si>
    <t xml:space="preserve">Oprawy oświetleniowe w Bachorcach </t>
  </si>
  <si>
    <t xml:space="preserve">7 opraw </t>
  </si>
  <si>
    <t>UM-220/41</t>
  </si>
  <si>
    <t xml:space="preserve">Linia oświetlenia drogowego w Brześciu </t>
  </si>
  <si>
    <t>UM-220/69</t>
  </si>
  <si>
    <t xml:space="preserve">Linia oświetlenia drogowego Łagiewniki </t>
  </si>
  <si>
    <t xml:space="preserve">11 opraw </t>
  </si>
  <si>
    <t>UM-220/68</t>
  </si>
  <si>
    <t>UM-211/29</t>
  </si>
  <si>
    <t xml:space="preserve">Linia oświetlenia w Tarnowie </t>
  </si>
  <si>
    <t xml:space="preserve">Szafka oświetleniowa </t>
  </si>
  <si>
    <t>UM-211/39</t>
  </si>
  <si>
    <t>UM-211/40</t>
  </si>
  <si>
    <t xml:space="preserve">Linia kablowa Kruszwica </t>
  </si>
  <si>
    <t>Linia kablowa Kruszwica 2</t>
  </si>
  <si>
    <t>UM-211/28</t>
  </si>
  <si>
    <t xml:space="preserve">Linia kablowa Zagople </t>
  </si>
  <si>
    <t xml:space="preserve">16 opraw </t>
  </si>
  <si>
    <t>UM-220/239</t>
  </si>
  <si>
    <t xml:space="preserve">Oświetlenie drogowe w miejscowości Lachmirowice </t>
  </si>
  <si>
    <t>UM-220/230</t>
  </si>
  <si>
    <t>UM-220/238</t>
  </si>
  <si>
    <t xml:space="preserve">Oświetlenie drogowe w miejscowości Skotniki </t>
  </si>
  <si>
    <t xml:space="preserve">Oświetlenie drogowe w miejscowości Karczyn </t>
  </si>
  <si>
    <t>UM-291/23</t>
  </si>
  <si>
    <t xml:space="preserve">Lampa solarna Zakątek w Kruszwicy </t>
  </si>
  <si>
    <t>UM-291/25</t>
  </si>
  <si>
    <t xml:space="preserve">Lampa solarna Wrzosowa w Kruszwicy </t>
  </si>
  <si>
    <t>Lampa solarna Kobylniki</t>
  </si>
  <si>
    <t>UM-220/229</t>
  </si>
  <si>
    <t>UM-220/228</t>
  </si>
  <si>
    <t xml:space="preserve">Oświetlenie uliczne ulicy Kujawskiej i Cichej </t>
  </si>
  <si>
    <t xml:space="preserve">15 opraw </t>
  </si>
  <si>
    <t>UM-220/231</t>
  </si>
  <si>
    <t xml:space="preserve">Oświetlenie uliczne ul. Mickiewicza </t>
  </si>
  <si>
    <t>UM-291/24</t>
  </si>
  <si>
    <t>Lampa Solarna w miejscowości Bachorce</t>
  </si>
  <si>
    <t>UM-220/237</t>
  </si>
  <si>
    <t xml:space="preserve">Oświetlenie uliczne ul. Spokojnej </t>
  </si>
  <si>
    <t>UM-291/20</t>
  </si>
  <si>
    <t xml:space="preserve">Lampa Solarna w miejscowości Brześć </t>
  </si>
  <si>
    <t>UM-291/22</t>
  </si>
  <si>
    <t xml:space="preserve">Lampa Solarna w miejscowości Rożniaty </t>
  </si>
  <si>
    <t>Kosiarka spalinowa samojezdna - UM-743/22</t>
  </si>
  <si>
    <t>Kosiarka samojezdna  MTD MASTERCUT UM-743/25</t>
  </si>
  <si>
    <t xml:space="preserve">Świetlica w Kobylnikach z placem zabaw </t>
  </si>
  <si>
    <t>Świetlica w Chełmcach z biblioteką</t>
  </si>
  <si>
    <t>UM-291/16</t>
  </si>
  <si>
    <t xml:space="preserve">Lampa Solarna w miejscowości Sukowy </t>
  </si>
  <si>
    <t xml:space="preserve">Budynki i garaże Urzędu Miejskiego ul. Nadgoplańska 9 w Kruszwicy </t>
  </si>
  <si>
    <t xml:space="preserve">Świetlica w Brześciu </t>
  </si>
  <si>
    <t>drewniana, pokryta dachówką  ceramiczną</t>
  </si>
  <si>
    <t xml:space="preserve">gaśnica </t>
  </si>
  <si>
    <t>Stanica WOPR w Kruszwicy</t>
  </si>
  <si>
    <t xml:space="preserve">drewno </t>
  </si>
  <si>
    <t xml:space="preserve">drewniana pokryta płytą onduline </t>
  </si>
  <si>
    <t xml:space="preserve">Hala sportowo-rekreacyjna  w Woli Wapowskiej </t>
  </si>
  <si>
    <t xml:space="preserve">konstrukcja stalowa pokryta powłoką poliestrową powlekana PVC  </t>
  </si>
  <si>
    <t xml:space="preserve">powłoka poliestrowa powlekana PVC </t>
  </si>
  <si>
    <t>Wartość KB</t>
  </si>
  <si>
    <t>Szacunkowa wartość  odtworzeniowa</t>
  </si>
  <si>
    <t>o wartości KB pow 500 zł</t>
  </si>
  <si>
    <t>razem</t>
  </si>
  <si>
    <t>Urząd Miejski w Kruszwicy</t>
  </si>
  <si>
    <t>Aktualna wartość pojazdu</t>
  </si>
  <si>
    <t>Tramp - Trial 750</t>
  </si>
  <si>
    <t>Gmina Kruszwica (Urząd Miejski w Kruszwicy)</t>
  </si>
  <si>
    <t>ciężarowo - osob.</t>
  </si>
  <si>
    <t>Szalet ul. Podzamcze</t>
  </si>
  <si>
    <t>Dom socjalno-kulturalny, ul. Nadgoplańska 6-świetlica</t>
  </si>
  <si>
    <t>Pomieszczenia sanitarne WOPR</t>
  </si>
  <si>
    <t>Budynek poszkolny w Chełmcach z kotłownią</t>
  </si>
  <si>
    <t>Biblioteka ul.Rybacka 22</t>
  </si>
  <si>
    <t>Budynek ŚDS ul.Rynek</t>
  </si>
  <si>
    <t>gaśnice, instal</t>
  </si>
  <si>
    <t>Budynek ul.Rybacka 20</t>
  </si>
  <si>
    <t>Buidynek</t>
  </si>
  <si>
    <t>gaśnica</t>
  </si>
  <si>
    <t>Razem UM</t>
  </si>
  <si>
    <t>UM-808/2</t>
  </si>
  <si>
    <t>UM-491/182</t>
  </si>
  <si>
    <t>UTM Fortigate</t>
  </si>
  <si>
    <t>UM-803/28</t>
  </si>
  <si>
    <t>Urządzenie wielofunkcyjne Konica Minolta (RM)</t>
  </si>
  <si>
    <t>UM-803/29</t>
  </si>
  <si>
    <t xml:space="preserve">Urządzenie wielofunkcyjne Konica Minolta </t>
  </si>
  <si>
    <t>UM491/173</t>
  </si>
  <si>
    <t>Stacja graficzna HP Z230</t>
  </si>
  <si>
    <t>UM-491/193</t>
  </si>
  <si>
    <t>Serwer del power Edge T710</t>
  </si>
  <si>
    <t>UM-803/30</t>
  </si>
  <si>
    <t>Urządzenie wielofunkcyjne Konica Minolta</t>
  </si>
  <si>
    <t>RM-III-19/20</t>
  </si>
  <si>
    <t>Tablety z oprogramowaniem MIX-300 2GB szt 16</t>
  </si>
  <si>
    <t>UM-220/247</t>
  </si>
  <si>
    <t>Oświetlenie uliczne ul. Wiosenna w Grodztwie</t>
  </si>
  <si>
    <t>UM-220/246</t>
  </si>
  <si>
    <t>Oświetlenie uliczne ul. Słoneczna w K-cy</t>
  </si>
  <si>
    <t>UM-291/27</t>
  </si>
  <si>
    <t>Lampa solarna w Piaskach</t>
  </si>
  <si>
    <t>UM-109/65</t>
  </si>
  <si>
    <t>Wiata przystankowa w m. Baranowo</t>
  </si>
  <si>
    <t>1 sztuka</t>
  </si>
  <si>
    <t>UM-109/52</t>
  </si>
  <si>
    <t>Wiata przystankowa w m.Gocanówko</t>
  </si>
  <si>
    <t>UM-109/58</t>
  </si>
  <si>
    <t>Wiata przystankowa w m.Janowice</t>
  </si>
  <si>
    <t>UM-109/54</t>
  </si>
  <si>
    <t>Wiata przystankowa w m. Lachmirowice</t>
  </si>
  <si>
    <t>UM-109/64</t>
  </si>
  <si>
    <t>Wiata przystankowa w m.Ostrowo</t>
  </si>
  <si>
    <t>UM-109/56</t>
  </si>
  <si>
    <t>Wiata przystankowa w m. Polanowice</t>
  </si>
  <si>
    <t>UM-109/57</t>
  </si>
  <si>
    <t>UM-109/61</t>
  </si>
  <si>
    <t>UM-109/67</t>
  </si>
  <si>
    <t>Wiata przystankowa w m. Popowo</t>
  </si>
  <si>
    <t>UM-109/59</t>
  </si>
  <si>
    <t>Wiata przystankowa w m.Przedbojewice</t>
  </si>
  <si>
    <t>UM-109/63</t>
  </si>
  <si>
    <t>Wiata przystankowa w m. Racice</t>
  </si>
  <si>
    <t>UM-109/60</t>
  </si>
  <si>
    <t>Wiata przystankowa w m. Rzepiszyn</t>
  </si>
  <si>
    <t>UM-109/66</t>
  </si>
  <si>
    <t>Wiata przystankowa w m.Sukowy</t>
  </si>
  <si>
    <t>UM-109/55</t>
  </si>
  <si>
    <t>Wiata przystankowa w m. Wola Wapowska</t>
  </si>
  <si>
    <t>UM-109/53</t>
  </si>
  <si>
    <t>Wiata przystankowa w m.Złotowo</t>
  </si>
  <si>
    <t>UM-109/33</t>
  </si>
  <si>
    <t>UM-109/35</t>
  </si>
  <si>
    <t>UM-220/240/UE</t>
  </si>
  <si>
    <t>Oświetlenie Rynku w K-cy</t>
  </si>
  <si>
    <t>29 punktów</t>
  </si>
  <si>
    <t>UM-220/242</t>
  </si>
  <si>
    <t>Oświetlenie uliczne na Os.Zagople w K-cy</t>
  </si>
  <si>
    <t>6 punktów</t>
  </si>
  <si>
    <t>UM-220/243</t>
  </si>
  <si>
    <t>Targowisko Gminne ul.Kujawska</t>
  </si>
  <si>
    <t>UM-220/105/UE</t>
  </si>
  <si>
    <t>ul,Cicha w K-cy</t>
  </si>
  <si>
    <t>UM-290/25</t>
  </si>
  <si>
    <t>Kompleks rekreacujno-sportowy w Bródzkach</t>
  </si>
  <si>
    <t>UM-290/24</t>
  </si>
  <si>
    <t>Plac zabaw w Brześciu</t>
  </si>
  <si>
    <t>UM-290/22</t>
  </si>
  <si>
    <t>Plac zabaw w Głębokiem</t>
  </si>
  <si>
    <t>Plac zabaw w Paprosie</t>
  </si>
  <si>
    <t>UM-290/23</t>
  </si>
  <si>
    <t>Plac zabaw w Rzepowie</t>
  </si>
  <si>
    <t>UM-291/26</t>
  </si>
  <si>
    <t>UM-220/137/UE</t>
  </si>
  <si>
    <t>ul.Kujawska w K-cy</t>
  </si>
  <si>
    <t>UM-220/136/UE</t>
  </si>
  <si>
    <t>ul. Kolegiacka w K-cy</t>
  </si>
  <si>
    <t>UM-806/09</t>
  </si>
  <si>
    <t>Altana Drewniana w Piaskach</t>
  </si>
  <si>
    <t>UM-290/26</t>
  </si>
  <si>
    <t>Plac zabaw w Janocinie</t>
  </si>
  <si>
    <t>UM-291/29</t>
  </si>
  <si>
    <t>Lampa solarna Chełmce</t>
  </si>
  <si>
    <t>UM-291/28</t>
  </si>
  <si>
    <t>Oświetlenie uliczne ul. Ukośna</t>
  </si>
  <si>
    <t>UM-220/256</t>
  </si>
  <si>
    <t>Oświetlenie drogowe Janowice-Rożniaty</t>
  </si>
  <si>
    <t>UM-220/259</t>
  </si>
  <si>
    <t>Oświetlenie drogowe Chełmiczki</t>
  </si>
  <si>
    <t>UM-220/260</t>
  </si>
  <si>
    <t>UM-220/250</t>
  </si>
  <si>
    <t>Oświetlenie drogowe Polanowice</t>
  </si>
  <si>
    <t>UM-220/251</t>
  </si>
  <si>
    <t>Oświetlenie drogowe Kicko</t>
  </si>
  <si>
    <t>UM-220/253</t>
  </si>
  <si>
    <t>Oświetlenie drogowe Marcinki</t>
  </si>
  <si>
    <t>UM-220/261</t>
  </si>
  <si>
    <t>Oświetlenie drogowe Skotniki</t>
  </si>
  <si>
    <t>UM-220/258</t>
  </si>
  <si>
    <t>Oświetlenie drogowe Sukowy</t>
  </si>
  <si>
    <t>UM-220/257</t>
  </si>
  <si>
    <t>Oswietlenie drogowe Wróble</t>
  </si>
  <si>
    <t>UM-220/254</t>
  </si>
  <si>
    <t>Oświetlenie uliczne ul.Chabrowa</t>
  </si>
  <si>
    <t>UM-220/252</t>
  </si>
  <si>
    <t>Oświetlenie uliczne ul.Kwiatowa</t>
  </si>
  <si>
    <t>UM-109/69</t>
  </si>
  <si>
    <t>Wiata przystankowa w m.Baranowo</t>
  </si>
  <si>
    <t>UM-109/68</t>
  </si>
  <si>
    <t>Wiata przystankowa w m.Lachmirowicach</t>
  </si>
  <si>
    <t>UM-109/70</t>
  </si>
  <si>
    <t>Wiata przystankowa w m.Racice</t>
  </si>
  <si>
    <t>UM-290/27</t>
  </si>
  <si>
    <t>Plac zabaw w Ostrowie</t>
  </si>
  <si>
    <t>UM-290/28</t>
  </si>
  <si>
    <t>Plac zabaw w Lachmirowicach</t>
  </si>
  <si>
    <t>UM-109/72</t>
  </si>
  <si>
    <t>Wiata przystankowa w m.Brześć</t>
  </si>
  <si>
    <t>UM-109/71</t>
  </si>
  <si>
    <t>Wiata przystankowa w m.Chrosno</t>
  </si>
  <si>
    <t>UM-109/73</t>
  </si>
  <si>
    <t>Wiata przystankowa w m.Lachmirowice</t>
  </si>
  <si>
    <t>UM-290/29</t>
  </si>
  <si>
    <t>Kompleks rekreacyjno-sportowy w Polanowicach</t>
  </si>
  <si>
    <t>UM-808/17</t>
  </si>
  <si>
    <t>Zestaw zabawowy przy SP w Chełmcach</t>
  </si>
  <si>
    <t>UM-290/30</t>
  </si>
  <si>
    <t>Kompleks lekkoatletyczny i boiska wielof.na Os.Zagople</t>
  </si>
  <si>
    <t>UM-290/31</t>
  </si>
  <si>
    <t>Plac zabaw w Gocanowie</t>
  </si>
  <si>
    <t>UM-220/267</t>
  </si>
  <si>
    <t>Oświetlenie drogowe ul.Biwakowa w K-cy</t>
  </si>
  <si>
    <t>3 punkty</t>
  </si>
  <si>
    <t>UM-220/275</t>
  </si>
  <si>
    <t>Oświetlenie drogowe w Racicach dz.102</t>
  </si>
  <si>
    <t>2 punkty</t>
  </si>
  <si>
    <t>UM-220/271</t>
  </si>
  <si>
    <t>Oświetlenie drogowe w Baranowie dz.7</t>
  </si>
  <si>
    <t>1 punkt</t>
  </si>
  <si>
    <t>UM-220/268</t>
  </si>
  <si>
    <t>Oświetlenie drogowe w Janocinie dz.50/6</t>
  </si>
  <si>
    <t>UM-220/272</t>
  </si>
  <si>
    <t>Oświetlenie drogowe w Karsku dz.7/2</t>
  </si>
  <si>
    <t>UM-220/264</t>
  </si>
  <si>
    <t>Oświetlenie drogowe w Kobylnikach dz. 7/2</t>
  </si>
  <si>
    <t>UM-220/265</t>
  </si>
  <si>
    <t>Oświetlenie drogowe ul.Spacerowa w K-cy</t>
  </si>
  <si>
    <t>4 punkty</t>
  </si>
  <si>
    <t>UM-220/270</t>
  </si>
  <si>
    <t>Oświetlenie drogowe Lachmirowice dz. 42</t>
  </si>
  <si>
    <t>UM-220/269</t>
  </si>
  <si>
    <t>Oświetlenie drogowe Lachmirowice dz. 3</t>
  </si>
  <si>
    <t>UM-220/274</t>
  </si>
  <si>
    <t>Oświetlenie drogowe Piaski dz.38/5</t>
  </si>
  <si>
    <t>UM-220/273</t>
  </si>
  <si>
    <t>Oświetlenie drogowe Racice dz. 19</t>
  </si>
  <si>
    <t>RAZEM Elekrtonika</t>
  </si>
  <si>
    <t>Bezprzewodowa sieć internetowa na Pół. Rzępowskim</t>
  </si>
  <si>
    <t>Nr ŚT</t>
  </si>
  <si>
    <t>UM-109/10</t>
  </si>
  <si>
    <t>UM-109/11       UM-104/01</t>
  </si>
  <si>
    <t>UM-109/12</t>
  </si>
  <si>
    <t>UM-109/17       UM-107/02</t>
  </si>
  <si>
    <t>UM-109/09</t>
  </si>
  <si>
    <t>UM-109/15</t>
  </si>
  <si>
    <t>UM-109/13       UM-104/02</t>
  </si>
  <si>
    <t>UM-109/16</t>
  </si>
  <si>
    <t>UM-109/08</t>
  </si>
  <si>
    <t>UM-109/25</t>
  </si>
  <si>
    <t>UM-109/18</t>
  </si>
  <si>
    <t>UM-102/04</t>
  </si>
  <si>
    <t>UM-105/02/UE</t>
  </si>
  <si>
    <t>UM-102/01</t>
  </si>
  <si>
    <t>UM-106/03</t>
  </si>
  <si>
    <t xml:space="preserve">UM-108/13   </t>
  </si>
  <si>
    <t>UM-107/14</t>
  </si>
  <si>
    <t>UM-110/56</t>
  </si>
  <si>
    <t>UM-102/05</t>
  </si>
  <si>
    <t>UM-102/02     UM-102/6       UM-108/13</t>
  </si>
  <si>
    <t>UM-107/10</t>
  </si>
  <si>
    <t>UM-104/04</t>
  </si>
  <si>
    <t>UM-107/09</t>
  </si>
  <si>
    <t>UM-109/36/UE</t>
  </si>
  <si>
    <t>UM-107/23</t>
  </si>
  <si>
    <t>UM-107/08</t>
  </si>
  <si>
    <t>UM-107/17</t>
  </si>
  <si>
    <t>UM-107/12</t>
  </si>
  <si>
    <t>UM-107/11</t>
  </si>
  <si>
    <t>UM-107/13</t>
  </si>
  <si>
    <t>UM-107/15/UE</t>
  </si>
  <si>
    <t>UM-107/06</t>
  </si>
  <si>
    <t>UM-110/91</t>
  </si>
  <si>
    <t>UM-110/42</t>
  </si>
  <si>
    <t>UM-110/28</t>
  </si>
  <si>
    <t>UM-110/64</t>
  </si>
  <si>
    <t>UM-107/19</t>
  </si>
  <si>
    <t>UM-110/71</t>
  </si>
  <si>
    <t>UM-110/68</t>
  </si>
  <si>
    <t>UM-110/63</t>
  </si>
  <si>
    <t>UM-107/21/UE</t>
  </si>
  <si>
    <t>UM-107/20/UE</t>
  </si>
  <si>
    <t>UM-107/22/UE</t>
  </si>
  <si>
    <t>UM-109/62</t>
  </si>
  <si>
    <t>UM-107/24         UM-310/12</t>
  </si>
  <si>
    <t xml:space="preserve">UM-107/01        </t>
  </si>
  <si>
    <t>UM-107/18</t>
  </si>
  <si>
    <t>1110  1332</t>
  </si>
  <si>
    <t>UM-109/75</t>
  </si>
  <si>
    <t>Wiata przystankowa w Żernikach</t>
  </si>
  <si>
    <t>UM-290/32/UE</t>
  </si>
  <si>
    <t>Kompleks rekreacyjno-sportowy ul.Wspólna</t>
  </si>
  <si>
    <t>UM-290/33/UE</t>
  </si>
  <si>
    <t>Kompleks rekreacyjno-sportowy ul.Żeglarska</t>
  </si>
  <si>
    <t>UM-290/34/UE</t>
  </si>
  <si>
    <t>Kompleks rekreacyjno-sportowy ul.Nadgoplanska</t>
  </si>
  <si>
    <t>UM-220/288</t>
  </si>
  <si>
    <t>UM-220/286</t>
  </si>
  <si>
    <t>UM-220/287</t>
  </si>
  <si>
    <t>Oświetlenie drogowe w m.Chełmce dz 72/14</t>
  </si>
  <si>
    <t>Oświetlenie drogowe w m.Rusinowo dz.91/2</t>
  </si>
  <si>
    <t>Oświetlenie drogowe w m.Bródzki-Bachorce dz.49/1</t>
  </si>
  <si>
    <t>UM-220/282</t>
  </si>
  <si>
    <t>Oświetlenie drogowe w m.Ostrówek dz.87</t>
  </si>
  <si>
    <t>UM-220/283</t>
  </si>
  <si>
    <t>Oświetlenie drogowe w m.Tarnowo dz.14/10</t>
  </si>
  <si>
    <t>UM-220/284</t>
  </si>
  <si>
    <t>Oświetlenie drogowe w m.Mietlica dz.9/2</t>
  </si>
  <si>
    <t>UM-220/285</t>
  </si>
  <si>
    <t>Oświetlenie drogowe w m.Skotniki dz.177</t>
  </si>
  <si>
    <t>UM-220/289</t>
  </si>
  <si>
    <t>Oświetlenie przydrodze Piaski-Skotniki dz.177</t>
  </si>
  <si>
    <t>UM-220/290</t>
  </si>
  <si>
    <t>UM-220/291</t>
  </si>
  <si>
    <t>Oświetlenie przy ul. Kujawskiej dz106/84</t>
  </si>
  <si>
    <t>Oświetlenie drogowe w m.Piecki dz.88/2</t>
  </si>
  <si>
    <t>UM-220/292</t>
  </si>
  <si>
    <t>UM-220/293</t>
  </si>
  <si>
    <t>Oświetlenie drogowe w m.Gocanówko dz. 76/2</t>
  </si>
  <si>
    <t>Oświetlenie przy drodze Piecki-Bachorce dz.134</t>
  </si>
  <si>
    <t>UM-220/296/UE</t>
  </si>
  <si>
    <t xml:space="preserve">UM-211/130 </t>
  </si>
  <si>
    <t>Wieża ciśnień</t>
  </si>
  <si>
    <t xml:space="preserve">UM-290/35 </t>
  </si>
  <si>
    <t>Plac zabaw Karczyn</t>
  </si>
  <si>
    <t>UM-290/36</t>
  </si>
  <si>
    <t>Kompleks rekreacyjno-sportowy Kobylnica</t>
  </si>
  <si>
    <t>UM-291/30</t>
  </si>
  <si>
    <t>Przyczepa rolnicza dwuosiowa UM-747/1</t>
  </si>
  <si>
    <t>MTD 76</t>
  </si>
  <si>
    <t>Kosiarka samojezdna UM-743/26</t>
  </si>
  <si>
    <t xml:space="preserve"> Budowle od ognia i innych zdarzeń  </t>
  </si>
  <si>
    <t xml:space="preserve">UM-105/01       UM-108/14 </t>
  </si>
  <si>
    <t xml:space="preserve">Minitoring wizyjny miasta, centrala </t>
  </si>
  <si>
    <t>Nr inwentarzowy</t>
  </si>
  <si>
    <t>UM-624/3</t>
  </si>
  <si>
    <t>System alarmowy UM</t>
  </si>
  <si>
    <t>CIN 40916 UM-743/24</t>
  </si>
  <si>
    <t>CIN 44L6 UM-746/02</t>
  </si>
  <si>
    <t>UM-746/01</t>
  </si>
  <si>
    <t>CIN 65100 UM-742/02</t>
  </si>
  <si>
    <t xml:space="preserve"> Wyposażenie od ognia i innych zdarzeń losowych </t>
  </si>
  <si>
    <t>UM-106/02</t>
  </si>
  <si>
    <t>UM-623/03</t>
  </si>
  <si>
    <t>Zestaw do głosowania</t>
  </si>
  <si>
    <t>ATEGO</t>
  </si>
  <si>
    <t>220 kw</t>
  </si>
  <si>
    <t>967637  10001629</t>
  </si>
  <si>
    <t>18.11.2015</t>
  </si>
  <si>
    <t>679 968</t>
  </si>
  <si>
    <t>CIN 33822</t>
  </si>
  <si>
    <t>Renault</t>
  </si>
  <si>
    <t>M210</t>
  </si>
  <si>
    <t>209 kw</t>
  </si>
  <si>
    <t>40ACA000010728</t>
  </si>
  <si>
    <t>16.10.1998</t>
  </si>
  <si>
    <t>Rusinowo</t>
  </si>
  <si>
    <t>CIN 79441</t>
  </si>
  <si>
    <t>FS-Lublin</t>
  </si>
  <si>
    <t>3322 II</t>
  </si>
  <si>
    <t>Ciężarowy</t>
  </si>
  <si>
    <t>52 kw</t>
  </si>
  <si>
    <t>L332212X00361</t>
  </si>
  <si>
    <t>18.05.2016</t>
  </si>
  <si>
    <t>OSP Rusinowo</t>
  </si>
  <si>
    <t>OSP Chełmce</t>
  </si>
  <si>
    <t>OSP Slawsk Wielki</t>
  </si>
  <si>
    <t>Sławsk Wielki</t>
  </si>
  <si>
    <t>Przyczepa</t>
  </si>
  <si>
    <t>Polewaczka GKR.K-20/3</t>
  </si>
  <si>
    <t>Przyczepa CIN 30J5 GKR.K-20/4</t>
  </si>
  <si>
    <t>NEPTUN</t>
  </si>
  <si>
    <t>REMAR-QUE/1</t>
  </si>
  <si>
    <t>Przyczepa lekka</t>
  </si>
  <si>
    <t>SXE1P263NES000669</t>
  </si>
  <si>
    <t>02.01.2015</t>
  </si>
  <si>
    <t>Stiga</t>
  </si>
  <si>
    <t>Kosiarka</t>
  </si>
  <si>
    <t>L-50</t>
  </si>
  <si>
    <t>Ksiarka samojezdna UM-592/1</t>
  </si>
  <si>
    <t>Traktorek</t>
  </si>
  <si>
    <t xml:space="preserve"> CUB Cadet </t>
  </si>
  <si>
    <t>17AICACP603</t>
  </si>
  <si>
    <t>2084</t>
  </si>
  <si>
    <t>Cub Cadet</t>
  </si>
  <si>
    <t>LR1 NR 76</t>
  </si>
  <si>
    <t>8,2 kW</t>
  </si>
  <si>
    <t>7,1 kW</t>
  </si>
  <si>
    <t>Kosiarka samijezdna z koszem UM-592/4</t>
  </si>
  <si>
    <t>PRONAR</t>
  </si>
  <si>
    <t>T- 653</t>
  </si>
  <si>
    <t>Estate 2084</t>
  </si>
  <si>
    <t>Kosiarka samojezdna  UM-592/3</t>
  </si>
  <si>
    <t>BYB 048E  UM-743/04</t>
  </si>
  <si>
    <t>BYC 079V  UM-743/02</t>
  </si>
  <si>
    <t>CIN 74998  UM-743/23</t>
  </si>
  <si>
    <t>CIN 03298  UM-741/02</t>
  </si>
  <si>
    <t>Ostrówek</t>
  </si>
  <si>
    <t>BYW 569 V</t>
  </si>
  <si>
    <t>11.01.2020</t>
  </si>
  <si>
    <t>Wg ewidencji środków trwałych</t>
  </si>
  <si>
    <t>1950  2018</t>
  </si>
  <si>
    <t>Lampa solarna Chełmiczki</t>
  </si>
  <si>
    <t xml:space="preserve">2 oprawa </t>
  </si>
  <si>
    <t>Remiza OSP Ostrówek</t>
  </si>
  <si>
    <t>UM-291/19/UE</t>
  </si>
  <si>
    <t>UM-290/13/UE</t>
  </si>
  <si>
    <t>Wiata autobusowa ul.Kościuszki</t>
  </si>
  <si>
    <t>Wiata przystankowa Polanowice</t>
  </si>
  <si>
    <t>Wiata przystankowa ul.Niepodległości</t>
  </si>
  <si>
    <t>Wiata przystankowa ul.Kujawska</t>
  </si>
  <si>
    <t>Wiata przystankowa Zaborowo- Głębokie</t>
  </si>
  <si>
    <t>UM-109/49</t>
  </si>
  <si>
    <t>UM-220/255</t>
  </si>
  <si>
    <t>2 sztuki</t>
  </si>
  <si>
    <t>3 sztuki</t>
  </si>
  <si>
    <t>5 sztuki</t>
  </si>
  <si>
    <t>19 sztuki</t>
  </si>
  <si>
    <t>Ścieżka pieszo-rower.wzdłuż ul.Solidarności i Sz.ryszczyńskiej</t>
  </si>
  <si>
    <t xml:space="preserve">Ścieżka pieszo-rower.wzdłuż ul. Nadgoplańskiej w Kruszwicy </t>
  </si>
  <si>
    <t xml:space="preserve">Ścieżka pieszo-rower.wzdłuż J.Gopło w Kruszwicy od ul.Kościuszki wzdłuż ul.Kolegiackiej </t>
  </si>
  <si>
    <t xml:space="preserve">Ścieżka pieszo-rower.od ul.Zamkowej do ul.Sportowej w Kruszwicy </t>
  </si>
  <si>
    <t>Świetlica z remizą OSP Tarnowo</t>
  </si>
  <si>
    <t>UM-109/74</t>
  </si>
  <si>
    <t>Wiata przystankowa Chełmce</t>
  </si>
  <si>
    <t>UM-107/05</t>
  </si>
  <si>
    <t>Hala widowiskowo-sportowa ul.Kujawska</t>
  </si>
  <si>
    <t>UM-220/225</t>
  </si>
  <si>
    <t>Droga dojazdowa do pól w miejscowości Ostówek</t>
  </si>
  <si>
    <t>UM-220/232</t>
  </si>
  <si>
    <t>Droga dojazdowa do pól w miejscowości Ostówek dz.4</t>
  </si>
  <si>
    <t>UM-220/263</t>
  </si>
  <si>
    <t>Droga dojazdowa wraz z miejscami parkingowymi na Os.Zagople</t>
  </si>
  <si>
    <t>UM-220/160</t>
  </si>
  <si>
    <t>Droga gminna Grodztwo dz.45</t>
  </si>
  <si>
    <t>UM220/130</t>
  </si>
  <si>
    <t>Droga gminna Kraszyce-Stodólno</t>
  </si>
  <si>
    <t>UM-220/99</t>
  </si>
  <si>
    <t>Droga gminna Złotowo-Łuszczewo</t>
  </si>
  <si>
    <t>UM-220/234</t>
  </si>
  <si>
    <t>Parking przy ul.Kujawskiej dz.70/7</t>
  </si>
  <si>
    <t>UM-220/281</t>
  </si>
  <si>
    <t>Chodnik w miejscowości Tarnówko</t>
  </si>
  <si>
    <t>UM-220/67</t>
  </si>
  <si>
    <t>UM-220/295</t>
  </si>
  <si>
    <t>Droga przy ul. Poznańskiej dz.151</t>
  </si>
  <si>
    <t>UM-220/182</t>
  </si>
  <si>
    <t>UM-220/04</t>
  </si>
  <si>
    <t>Ulica Kraszewskiego</t>
  </si>
  <si>
    <t>Ulica Słoneczna</t>
  </si>
  <si>
    <t>UM-211/95/UE</t>
  </si>
  <si>
    <t>Kanalizacja sanitarna we wsi Grodztwo</t>
  </si>
  <si>
    <t>gasnica</t>
  </si>
  <si>
    <t xml:space="preserve">Urząd Miejski </t>
  </si>
  <si>
    <t>UM-220/161</t>
  </si>
  <si>
    <t>Ulica Wiejska w Kruszwicy</t>
  </si>
  <si>
    <t>UM-220/278</t>
  </si>
  <si>
    <t>Ulica Kasprowicza w Kruszwicy</t>
  </si>
  <si>
    <t>UM-220/279</t>
  </si>
  <si>
    <t>Ulica Lipowa w Kruszwicy</t>
  </si>
  <si>
    <t>UM-107/25</t>
  </si>
  <si>
    <t>Hala Sportowo-rekreacyjna  w Racicach z bud.stanowiące zapleczem</t>
  </si>
  <si>
    <t>Hala</t>
  </si>
  <si>
    <t xml:space="preserve">PCV </t>
  </si>
  <si>
    <t>PCV</t>
  </si>
  <si>
    <t>UM-211/132</t>
  </si>
  <si>
    <t>Zbiornik bezodpływowy w miejsc. Chełmce</t>
  </si>
  <si>
    <t>UM-290/37/UE</t>
  </si>
  <si>
    <t>Kompleks sportowo-rekreacyjny przy ul. Lipowej w K-cy</t>
  </si>
  <si>
    <t>UM-220/297</t>
  </si>
  <si>
    <t>Oświetlenie drogowe w miejsc. Sukowy</t>
  </si>
  <si>
    <t>UM-220/298</t>
  </si>
  <si>
    <t>Oświetlenie drogowe w miejsc.Kobylnica</t>
  </si>
  <si>
    <t>UM-220/299</t>
  </si>
  <si>
    <t>Oświetlenie drogowe w miejsc.Piaski</t>
  </si>
  <si>
    <t>UM-220/300</t>
  </si>
  <si>
    <t>Oświetlenie drogowe w miejsc.Skotniki</t>
  </si>
  <si>
    <t>UM-220/301</t>
  </si>
  <si>
    <t>Oświetlenie drogowe w miejsc.Baranowo</t>
  </si>
  <si>
    <t>Oświetlenie drogowe w miejsc.Złotowo</t>
  </si>
  <si>
    <t>UM-220/302</t>
  </si>
  <si>
    <t>UM-290/38</t>
  </si>
  <si>
    <t>Plac zabaw przy świetlicy w Kobylnikach</t>
  </si>
  <si>
    <t>UM-220/303/UE</t>
  </si>
  <si>
    <t>Ulica Chabrowa w Grodztwie</t>
  </si>
  <si>
    <t>UM-220/304/UE</t>
  </si>
  <si>
    <t>Chodnik przy SP w Polanowicach</t>
  </si>
  <si>
    <t>UM-220/305/UE</t>
  </si>
  <si>
    <t>Zatoka autobusowa w miejsc. Chełmce</t>
  </si>
  <si>
    <t>UM-290/39/UE</t>
  </si>
  <si>
    <t>Infrastruktura sportowo-rekreacyjna przy SP w Polanowicach</t>
  </si>
  <si>
    <t>UM-290/40/UE</t>
  </si>
  <si>
    <t>Infrastruktura sportowo-rekreacyjna przy SP w Chełmcach</t>
  </si>
  <si>
    <t>UM-220/306</t>
  </si>
  <si>
    <t>Oświetlenie drogowe w miejscowości Piecki</t>
  </si>
  <si>
    <t>UM-220/307</t>
  </si>
  <si>
    <t>Oświetlenie drogowe w miejscowości Bachorce</t>
  </si>
  <si>
    <t>UM-220/308</t>
  </si>
  <si>
    <t>UM-109/76</t>
  </si>
  <si>
    <t>Zaplecze gospodarcze na dz.150/8 w K-cy</t>
  </si>
  <si>
    <t>blaszak</t>
  </si>
  <si>
    <t>Oświetlenie drogowe przy drodze gminnej w Zaborowie</t>
  </si>
  <si>
    <t>UM-220/309</t>
  </si>
  <si>
    <t>UM-290/41</t>
  </si>
  <si>
    <t>Kompleks sportowo-rekreacyjny w Karsku</t>
  </si>
  <si>
    <t>UM-290/42</t>
  </si>
  <si>
    <t>Kompleks sportowo-rekreacyjny w Chrośnie</t>
  </si>
  <si>
    <t>Droga gminna Polanowice-Chrosno</t>
  </si>
  <si>
    <t>Droga</t>
  </si>
  <si>
    <t>Sieć</t>
  </si>
  <si>
    <t>Scieżka</t>
  </si>
  <si>
    <t>Przystanek</t>
  </si>
  <si>
    <t>Wiata</t>
  </si>
  <si>
    <t>2 punkt</t>
  </si>
  <si>
    <t xml:space="preserve">Plac </t>
  </si>
  <si>
    <t>Ulica</t>
  </si>
  <si>
    <t>Urząd Miejski</t>
  </si>
  <si>
    <t>Wyposażenie łącznie:</t>
  </si>
  <si>
    <t>obowiązuje stan na 31.12.2019 r.</t>
  </si>
  <si>
    <t>K-ca</t>
  </si>
  <si>
    <t>01.01.2020</t>
  </si>
  <si>
    <t>12.12.2020</t>
  </si>
  <si>
    <t>10.01.2020</t>
  </si>
  <si>
    <t>26.11.2020</t>
  </si>
  <si>
    <t>20.08.2020</t>
  </si>
  <si>
    <t>02.10.2020</t>
  </si>
  <si>
    <t>17.11.2020</t>
  </si>
  <si>
    <t>07.01.2020</t>
  </si>
  <si>
    <t>23.05.2020</t>
  </si>
  <si>
    <t>12.01.2020</t>
  </si>
  <si>
    <t>18.11.2020</t>
  </si>
  <si>
    <t>07.11.2020</t>
  </si>
  <si>
    <t>03.01.2020</t>
  </si>
  <si>
    <t>17.03.2020</t>
  </si>
  <si>
    <t>08.02.2020</t>
  </si>
  <si>
    <t>04.04.2020</t>
  </si>
  <si>
    <t>14.11.2020</t>
  </si>
  <si>
    <t>21.12.2020</t>
  </si>
  <si>
    <t>01.10.2020</t>
  </si>
  <si>
    <t>20.12.2020</t>
  </si>
  <si>
    <t>02.02.2020</t>
  </si>
  <si>
    <t>05.03.2020</t>
  </si>
  <si>
    <t>20.05.2020</t>
  </si>
  <si>
    <r>
      <t xml:space="preserve">Rodzaj sprzętu </t>
    </r>
    <r>
      <rPr>
        <sz val="10"/>
        <color indexed="10"/>
        <rFont val="Calibri"/>
        <family val="2"/>
        <charset val="238"/>
        <scheme val="minor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</si>
  <si>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UM-109/80</t>
  </si>
  <si>
    <t>Wiata przystankowa w m. Bródzki</t>
  </si>
  <si>
    <t>UM-109/78</t>
  </si>
  <si>
    <t>UM-109/77</t>
  </si>
  <si>
    <t>UM-109/79</t>
  </si>
  <si>
    <t>Wiata przystankowa w m. Tarnówko</t>
  </si>
  <si>
    <t>UM-109/81</t>
  </si>
  <si>
    <t>Wiata przystankowa w m.Witowiczki</t>
  </si>
  <si>
    <t>UM-109/82</t>
  </si>
  <si>
    <t>Wiata przystankowa w m. Szarlej</t>
  </si>
  <si>
    <t>UM-211/134</t>
  </si>
  <si>
    <t>Kanalizacja sanitarna ul,Mieszka w Kruszwicy</t>
  </si>
  <si>
    <t>UM-220/319</t>
  </si>
  <si>
    <t>Droga gminna w miejsc. Chełmiczki</t>
  </si>
  <si>
    <t>UM-220/208</t>
  </si>
  <si>
    <t>Droga Kobylniki</t>
  </si>
  <si>
    <t>UM-220/314</t>
  </si>
  <si>
    <t>Oświetlenie drogowe w miejsc.Lachmirowice</t>
  </si>
  <si>
    <t>UM-220/315</t>
  </si>
  <si>
    <t>Oświetlenie drogowe w miejsc.Ostrowo</t>
  </si>
  <si>
    <t>UM-220/316</t>
  </si>
  <si>
    <t>Oświetlenie drogowe ul.Kraszewskiego w K-cy</t>
  </si>
  <si>
    <t>UM-220/317</t>
  </si>
  <si>
    <t>Oświetlenie drogowe w miejsc.Morgi</t>
  </si>
  <si>
    <t>UM-220/310</t>
  </si>
  <si>
    <t>Peron komunikacyjny w miejsc. Kraszyce</t>
  </si>
  <si>
    <t>UM-220/311</t>
  </si>
  <si>
    <t>UM-220/312</t>
  </si>
  <si>
    <t>Peron komunikacyjny w miejsc. Rzepowo</t>
  </si>
  <si>
    <t>UM-220/313</t>
  </si>
  <si>
    <t>UM-220/172</t>
  </si>
  <si>
    <t>Ulica Mieszka I w K-cy</t>
  </si>
  <si>
    <t>UM-220/171</t>
  </si>
  <si>
    <t>Ulica Spokojna w K-cy</t>
  </si>
  <si>
    <t>UM-220/318</t>
  </si>
  <si>
    <t>Ulica Folwarczna w K-cy</t>
  </si>
  <si>
    <t>Rfter standard</t>
  </si>
  <si>
    <t>Peugeot</t>
  </si>
  <si>
    <t>UM-741/04</t>
  </si>
  <si>
    <t>UM-220/323</t>
  </si>
  <si>
    <t>Chodnik przy ul. Wspólnej</t>
  </si>
  <si>
    <t>UM-220/320</t>
  </si>
  <si>
    <t>UM-220/321</t>
  </si>
  <si>
    <t>Punkt świetlny w Janowicach</t>
  </si>
  <si>
    <t>UM-220/322</t>
  </si>
  <si>
    <t>Punkt świetlny w Tarnówku</t>
  </si>
  <si>
    <t>UM-291/31</t>
  </si>
  <si>
    <t>Cmentarz komunalny w Kruszwicy</t>
  </si>
  <si>
    <t>Ogrodzenie terenu przy bud.edukacyjno-przyrodniczego z siedziba NPT</t>
  </si>
  <si>
    <t>UM-487/219</t>
  </si>
  <si>
    <t>Serwer B 200P System do zdalnej pracy</t>
  </si>
  <si>
    <t>Serwer HPE Simplivity 380 Gen 10</t>
  </si>
  <si>
    <t>UM-487/205</t>
  </si>
  <si>
    <t>Urzadzenie do ochrony danych PAA-820</t>
  </si>
  <si>
    <t>UM-487/220</t>
  </si>
  <si>
    <t>UM-487/221</t>
  </si>
  <si>
    <t>UM-487/222</t>
  </si>
  <si>
    <t>UM-487/223</t>
  </si>
  <si>
    <t>UM-487/206</t>
  </si>
  <si>
    <t>Zestaw komputerowy Dell OptiPlex 5480</t>
  </si>
  <si>
    <t>UM-487/208</t>
  </si>
  <si>
    <t>UM-487/210</t>
  </si>
  <si>
    <t>UM-487/211</t>
  </si>
  <si>
    <t>UM-487/212</t>
  </si>
  <si>
    <t>UM-487/213</t>
  </si>
  <si>
    <t>UM-487/214</t>
  </si>
  <si>
    <t>UM-487/215</t>
  </si>
  <si>
    <t>UM-487/216</t>
  </si>
  <si>
    <t>UM-487/217</t>
  </si>
  <si>
    <t>UM-487/218</t>
  </si>
  <si>
    <t>UM-487/207</t>
  </si>
  <si>
    <t>Zestaw komputerowy Lenovo E 14 Laptop</t>
  </si>
  <si>
    <t>UM-803/31</t>
  </si>
  <si>
    <t>Urzadzenie wielofunkcyjne Konica Minolta C450i</t>
  </si>
  <si>
    <t>UM-803/32</t>
  </si>
  <si>
    <t>UM-107/26</t>
  </si>
  <si>
    <t>Budynek świetlicy w Sokolnikach</t>
  </si>
  <si>
    <t>UM-109/83</t>
  </si>
  <si>
    <t>Wiatrak Chrosno</t>
  </si>
  <si>
    <t>cegła-pustak</t>
  </si>
  <si>
    <t>UM-220/341</t>
  </si>
  <si>
    <t>Ciągi piesze przy ul. Wiejskiej</t>
  </si>
  <si>
    <t>UM-220/325</t>
  </si>
  <si>
    <t>Droga gminna w miejsc. Przedbojewice</t>
  </si>
  <si>
    <t>UM-220/324</t>
  </si>
  <si>
    <t>UM-220/340</t>
  </si>
  <si>
    <t>Oświetlenie drogowe w Giżewie</t>
  </si>
  <si>
    <t>UM-220/335</t>
  </si>
  <si>
    <t>Oświetlenie drogowe w Kruszwicy ul.Dobra</t>
  </si>
  <si>
    <t>UM-220/339</t>
  </si>
  <si>
    <t>Oświetlenie drogowe w Ostrówku</t>
  </si>
  <si>
    <t>UM-220/338</t>
  </si>
  <si>
    <t>UM-220/337</t>
  </si>
  <si>
    <t>Oświetlenie drogowe w Sukowach dz. 121</t>
  </si>
  <si>
    <t>Oświetlenie drogowe w Sukowach dz. 176</t>
  </si>
  <si>
    <t>UM-220/332</t>
  </si>
  <si>
    <t>Oświetlenie drogowe w Szarleju-Arturowo</t>
  </si>
  <si>
    <t>UM-220/336</t>
  </si>
  <si>
    <t>Oświetlenie placu zabaw w Bródzkach</t>
  </si>
  <si>
    <t>UM-220/327</t>
  </si>
  <si>
    <t>Oświetlenie terenu Kobylnica dz.125</t>
  </si>
  <si>
    <t>UM-220/333</t>
  </si>
  <si>
    <t>Oświetlenie uliczne w Grodztwie ul.Jastrzębia</t>
  </si>
  <si>
    <t>UM-220/334</t>
  </si>
  <si>
    <t>UM-220/329</t>
  </si>
  <si>
    <t>Oświetlenie uliczne w Kruszwicy ul. Krucza dz.7</t>
  </si>
  <si>
    <t>UM-220/330</t>
  </si>
  <si>
    <t>Oświetlenie uliczne w Kruszwicy ul. Orla dz.315</t>
  </si>
  <si>
    <t>UM-220/331</t>
  </si>
  <si>
    <t>Oświetlenie uliczne w Kruszwicy ul. Solidarności dz.131</t>
  </si>
  <si>
    <t>Oświetlenie uliczne w Kruszwicy ul. Działkowa dz.15</t>
  </si>
  <si>
    <t>UM-220/328</t>
  </si>
  <si>
    <t>Oświetlenie uliczne w Kruszwicy ul. Zielna dz.258</t>
  </si>
  <si>
    <t>UM-220/326</t>
  </si>
  <si>
    <t>Punkt świetlny w Żernikach</t>
  </si>
  <si>
    <t>UM-220/173</t>
  </si>
  <si>
    <t>Ulica Współna w Kruszwicy</t>
  </si>
  <si>
    <t>UM-223/26</t>
  </si>
  <si>
    <t>Most nad rzeką Noteć w Kobylnikach</t>
  </si>
  <si>
    <t>Kompleks rekreacyjno-edukacyjny wokół wiatraka w Chrośnie</t>
  </si>
  <si>
    <t>UM-291/33 UE</t>
  </si>
  <si>
    <t>Laptop Dell Vostro</t>
  </si>
  <si>
    <t>UM-487/225</t>
  </si>
  <si>
    <t>Laptop Lenovo PF1VJZ66</t>
  </si>
  <si>
    <t>UM-487/224</t>
  </si>
  <si>
    <t>Laptop Lenovo PF1WWN54</t>
  </si>
  <si>
    <t>Laptop Lenovo PF1WX4M9</t>
  </si>
  <si>
    <t>Laptop Lenovo PF1WX07R</t>
  </si>
  <si>
    <t>stan na 31.12.2021r.</t>
  </si>
  <si>
    <r>
      <t xml:space="preserve">1. Wykaz sprzętu elektronicznego </t>
    </r>
    <r>
      <rPr>
        <b/>
        <i/>
        <u/>
        <sz val="14"/>
        <rFont val="Arial"/>
        <family val="2"/>
        <charset val="238"/>
      </rPr>
      <t>stacjonarnego</t>
    </r>
    <r>
      <rPr>
        <b/>
        <i/>
        <sz val="12"/>
        <rFont val="Arial"/>
        <family val="2"/>
        <charset val="238"/>
      </rPr>
      <t xml:space="preserve"> - rok 2017-2021</t>
    </r>
  </si>
  <si>
    <t>Budynek gospodarczy w Sokolnikach</t>
  </si>
  <si>
    <t>UM-211/108/UE</t>
  </si>
  <si>
    <t>Chodnik w miejscow. Głębokie</t>
  </si>
  <si>
    <t>UM-110/40</t>
  </si>
  <si>
    <t>UM-803/33</t>
  </si>
  <si>
    <t>UM-487/209</t>
  </si>
  <si>
    <t>Zestaw komputerowy Dell OptiPlex 5481</t>
  </si>
  <si>
    <t>UM-290/25 A</t>
  </si>
  <si>
    <t>UM-662/2</t>
  </si>
  <si>
    <t>Ekspozycja multimedialna Mysiej Wieży</t>
  </si>
  <si>
    <r>
      <t xml:space="preserve">2. Wykaz sprzętu elektronicznego </t>
    </r>
    <r>
      <rPr>
        <b/>
        <i/>
        <u/>
        <sz val="14"/>
        <rFont val="Arial"/>
        <family val="2"/>
        <charset val="238"/>
      </rPr>
      <t>przenośnego</t>
    </r>
    <r>
      <rPr>
        <b/>
        <i/>
        <sz val="14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- rok 2017-2021</t>
    </r>
  </si>
  <si>
    <t>3. Wykaz monitoringu wizyjnego/systemy alarmowe-system kamer, telewizja przemysłowa (zewnętrzny i wewnętrzny) itp.. Rok 2009-2021</t>
  </si>
  <si>
    <t>UM-291/15</t>
  </si>
  <si>
    <t>UM-291/32</t>
  </si>
  <si>
    <t xml:space="preserve">Droga gminna w miejsc. Witowiczki </t>
  </si>
  <si>
    <t>UM-669/7</t>
  </si>
  <si>
    <t>System pobierania opłat parkingowych</t>
  </si>
  <si>
    <t>01044</t>
  </si>
  <si>
    <t>Kosiarka samojezdna  UM-592/6</t>
  </si>
  <si>
    <t>Kosiarka samobieżna  UM-743/16</t>
  </si>
  <si>
    <t>CIN 1940E UM-743/27</t>
  </si>
  <si>
    <t>caravelle</t>
  </si>
  <si>
    <t>Środowiskowy Dom Samopomocy w Kruszwicy</t>
  </si>
  <si>
    <t>ewidencja gr.VII</t>
  </si>
  <si>
    <t>UM-109/84</t>
  </si>
  <si>
    <t>UM-109/85</t>
  </si>
  <si>
    <t>Wita przystankowa w m. Kobylniki str.prawa</t>
  </si>
  <si>
    <t>Wita przystankowa w m. Kobylniki str.lewa</t>
  </si>
  <si>
    <t>Wita przystankowa w m. Popowo</t>
  </si>
  <si>
    <t>UM-109/86</t>
  </si>
  <si>
    <t>Wita przystankowa w m. Przedbojewice</t>
  </si>
  <si>
    <t>UM-109/87</t>
  </si>
  <si>
    <t>Droga gminna Bachorce-Grodztwo</t>
  </si>
  <si>
    <t>UM-220/60</t>
  </si>
  <si>
    <t>UM-220/08</t>
  </si>
  <si>
    <t>Droga gminna Sukowy-Chrosno P-2586C</t>
  </si>
  <si>
    <t>Droga gminna Kobylnica-Rzeczyca</t>
  </si>
  <si>
    <t>UM-220/139</t>
  </si>
  <si>
    <t>Droga gminna w m. Baranowo</t>
  </si>
  <si>
    <t>UM-220/344</t>
  </si>
  <si>
    <t>UM-220/342</t>
  </si>
  <si>
    <t>UM-220/343</t>
  </si>
  <si>
    <t>UM-220/345</t>
  </si>
  <si>
    <t>Oświetlenie uliczne ul. Niepodległości dz. 4</t>
  </si>
  <si>
    <t>Schody przy ścieżce pieszo-rowerowej ul. Kolegiacka-Kościuszki</t>
  </si>
  <si>
    <t>UM-220/180</t>
  </si>
  <si>
    <t>Ulica Ogrodowa</t>
  </si>
  <si>
    <t>UM-290/43</t>
  </si>
  <si>
    <t>Kompleks rekreacyjno-sportowy w Gocanówku</t>
  </si>
  <si>
    <t>UM-291/34</t>
  </si>
  <si>
    <t>Maszty flagowe w Kruszwicy</t>
  </si>
  <si>
    <t>63003</t>
  </si>
  <si>
    <t>60016</t>
  </si>
  <si>
    <t>70005</t>
  </si>
  <si>
    <t>71035</t>
  </si>
  <si>
    <t>90001</t>
  </si>
  <si>
    <t>90015</t>
  </si>
  <si>
    <t>90095</t>
  </si>
  <si>
    <t>92195</t>
  </si>
  <si>
    <t>92601</t>
  </si>
  <si>
    <t>75023</t>
  </si>
  <si>
    <t>UM-211/135</t>
  </si>
  <si>
    <t>Kanalizacja sanitarna w ul. Mickiewicza w Kruszwicy</t>
  </si>
  <si>
    <t>UM-220/346</t>
  </si>
  <si>
    <t>Ulica Mickiewicza w Kruszwicy wraz z oświetleniem</t>
  </si>
  <si>
    <t>UM-220/347</t>
  </si>
  <si>
    <t>Ulica Solidarności w Kruszwicy</t>
  </si>
  <si>
    <t>Centralny obiektowy magazyn danych Hitachi</t>
  </si>
  <si>
    <t>budynki administracji i szkoły</t>
  </si>
  <si>
    <t>budynki gospodarcze, zaplecza, remizy warsztaty</t>
  </si>
  <si>
    <t>Serwer Dell T 110</t>
  </si>
  <si>
    <r>
      <t xml:space="preserve">2. Wykaz sprzętu elektronicznego </t>
    </r>
    <r>
      <rPr>
        <b/>
        <i/>
        <u/>
        <sz val="14"/>
        <rFont val="Arial"/>
        <family val="2"/>
        <charset val="238"/>
      </rPr>
      <t>przenośnego</t>
    </r>
    <r>
      <rPr>
        <b/>
        <i/>
        <sz val="14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- rok 2019-2023</t>
    </r>
  </si>
  <si>
    <r>
      <t xml:space="preserve">1. Wykaz sprzętu elektronicznego </t>
    </r>
    <r>
      <rPr>
        <b/>
        <i/>
        <u/>
        <sz val="14"/>
        <rFont val="Arial"/>
        <family val="2"/>
        <charset val="238"/>
      </rPr>
      <t>stacjonarnego</t>
    </r>
    <r>
      <rPr>
        <b/>
        <i/>
        <sz val="12"/>
        <rFont val="Arial"/>
        <family val="2"/>
        <charset val="238"/>
      </rPr>
      <t xml:space="preserve"> - rok 2019-2023</t>
    </r>
  </si>
  <si>
    <t>3. Wykaz monitoringu wizyjnego/systemy alarmowe-system kamer, telewizja przemysłowa (zewnętrzny i wewnętrzny) itp.. Rok 2009-2023</t>
  </si>
  <si>
    <t>Urząd Miejski - zestawienie i opis budynków</t>
  </si>
  <si>
    <t>Załącznik nr 1</t>
  </si>
  <si>
    <t xml:space="preserve">WYKAZ GMINNYCH LOKALI MIESZKALNYCH </t>
  </si>
  <si>
    <t>Adres</t>
  </si>
  <si>
    <t>Powierzchnia lokalu</t>
  </si>
  <si>
    <t>Piętro</t>
  </si>
  <si>
    <t>Wartość za 1m2</t>
  </si>
  <si>
    <t>Wartość odtworzeniowa</t>
  </si>
  <si>
    <t xml:space="preserve">Kujawska 25/49                </t>
  </si>
  <si>
    <t>2,0 tys</t>
  </si>
  <si>
    <t xml:space="preserve">Kujawska 25/24                </t>
  </si>
  <si>
    <t>Kujawska 2/ 30</t>
  </si>
  <si>
    <t xml:space="preserve">Kujawska 33/46                </t>
  </si>
  <si>
    <t xml:space="preserve">Kujawska 35/9                 </t>
  </si>
  <si>
    <t xml:space="preserve">Wiejska 37/48                 </t>
  </si>
  <si>
    <t>T. Kościuszki 2/ 3</t>
  </si>
  <si>
    <t>1,5 tys.</t>
  </si>
  <si>
    <t>Poznańska 51/ 3</t>
  </si>
  <si>
    <t xml:space="preserve">Kujawska 37/40                </t>
  </si>
  <si>
    <t xml:space="preserve">Kujawska 37/34                </t>
  </si>
  <si>
    <t>1,8 tys</t>
  </si>
  <si>
    <t xml:space="preserve">Kujawska 7/41                 </t>
  </si>
  <si>
    <t xml:space="preserve">Aleja Dworcowa 1/45           </t>
  </si>
  <si>
    <t xml:space="preserve">Aleja Dworcowa 3/18           </t>
  </si>
  <si>
    <t xml:space="preserve">Kujawska 3/9                  </t>
  </si>
  <si>
    <t xml:space="preserve">Kujawska 16/58                </t>
  </si>
  <si>
    <t xml:space="preserve">Chełmce 104/1                 </t>
  </si>
  <si>
    <t>parter</t>
  </si>
  <si>
    <t>1,2 tys.</t>
  </si>
  <si>
    <t>Rzepiszyn 9/ 2</t>
  </si>
  <si>
    <t>1,0 tys</t>
  </si>
  <si>
    <t xml:space="preserve">Szarlej 12/1                  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</si>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</sst>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8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b/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4"/>
      <name val="Arial"/>
      <family val="2"/>
      <charset val="238"/>
    </font>
    <font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zcionka tekstu podstawowego"/>
      <charset val="238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12"/>
      <color indexed="8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44" fontId="20" fillId="0" borderId="0" applyFont="0" applyFill="0" applyBorder="0" applyAlignment="0" applyProtection="0"/>
  </cellStyleXfs>
  <cellXfs count="350">
    <xf numFmtId="0" fontId="0" fillId="0" borderId="0" xfId="0"/>
    <xf numFmtId="0" fontId="22" fillId="0" borderId="1" xfId="0" applyFont="1" applyBorder="1"/>
    <xf numFmtId="44" fontId="22" fillId="0" borderId="1" xfId="2" applyFont="1" applyBorder="1"/>
    <xf numFmtId="44" fontId="20" fillId="0" borderId="0" xfId="2" applyFont="1" applyBorder="1"/>
    <xf numFmtId="0" fontId="23" fillId="0" borderId="0" xfId="0" applyFont="1"/>
    <xf numFmtId="44" fontId="0" fillId="2" borderId="1" xfId="0" applyNumberFormat="1" applyFill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2" fillId="0" borderId="0" xfId="0" applyFont="1"/>
    <xf numFmtId="0" fontId="28" fillId="0" borderId="0" xfId="0" applyFont="1" applyAlignment="1">
      <alignment wrapText="1"/>
    </xf>
    <xf numFmtId="0" fontId="10" fillId="0" borderId="0" xfId="1" applyFont="1" applyAlignment="1">
      <alignment wrapText="1"/>
    </xf>
    <xf numFmtId="0" fontId="29" fillId="2" borderId="6" xfId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8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3" fillId="0" borderId="1" xfId="0" applyFont="1" applyBorder="1" applyAlignment="1">
      <alignment wrapText="1"/>
    </xf>
    <xf numFmtId="44" fontId="31" fillId="0" borderId="1" xfId="0" applyNumberFormat="1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4" fontId="3" fillId="0" borderId="1" xfId="2" applyFont="1" applyBorder="1" applyAlignment="1">
      <alignment wrapText="1"/>
    </xf>
    <xf numFmtId="44" fontId="3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4" fontId="3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right" wrapText="1"/>
    </xf>
    <xf numFmtId="44" fontId="1" fillId="0" borderId="1" xfId="2" applyFont="1" applyBorder="1" applyAlignment="1">
      <alignment wrapText="1"/>
    </xf>
    <xf numFmtId="0" fontId="1" fillId="0" borderId="12" xfId="0" applyFont="1" applyBorder="1" applyAlignment="1">
      <alignment wrapText="1"/>
    </xf>
    <xf numFmtId="44" fontId="1" fillId="0" borderId="12" xfId="2" applyFont="1" applyBorder="1" applyAlignment="1">
      <alignment wrapText="1"/>
    </xf>
    <xf numFmtId="44" fontId="1" fillId="0" borderId="3" xfId="2" applyFont="1" applyBorder="1" applyAlignment="1">
      <alignment wrapText="1"/>
    </xf>
    <xf numFmtId="44" fontId="1" fillId="2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8" fontId="1" fillId="2" borderId="3" xfId="0" applyNumberFormat="1" applyFont="1" applyFill="1" applyBorder="1" applyAlignment="1">
      <alignment horizontal="right" wrapText="1"/>
    </xf>
    <xf numFmtId="44" fontId="1" fillId="2" borderId="1" xfId="0" applyNumberFormat="1" applyFont="1" applyFill="1" applyBorder="1" applyAlignment="1">
      <alignment horizontal="center" wrapText="1"/>
    </xf>
    <xf numFmtId="8" fontId="0" fillId="0" borderId="1" xfId="0" applyNumberFormat="1" applyBorder="1" applyAlignment="1">
      <alignment wrapText="1"/>
    </xf>
    <xf numFmtId="44" fontId="19" fillId="0" borderId="1" xfId="0" applyNumberFormat="1" applyFont="1" applyBorder="1" applyAlignment="1">
      <alignment wrapText="1"/>
    </xf>
    <xf numFmtId="0" fontId="0" fillId="0" borderId="15" xfId="0" applyBorder="1"/>
    <xf numFmtId="0" fontId="1" fillId="0" borderId="16" xfId="0" applyFont="1" applyBorder="1"/>
    <xf numFmtId="0" fontId="8" fillId="2" borderId="17" xfId="0" applyFont="1" applyFill="1" applyBorder="1" applyAlignment="1">
      <alignment horizontal="center"/>
    </xf>
    <xf numFmtId="0" fontId="0" fillId="0" borderId="18" xfId="0" applyBorder="1"/>
    <xf numFmtId="0" fontId="1" fillId="0" borderId="6" xfId="0" applyFont="1" applyBorder="1"/>
    <xf numFmtId="0" fontId="1" fillId="0" borderId="19" xfId="0" applyFont="1" applyBorder="1"/>
    <xf numFmtId="0" fontId="2" fillId="0" borderId="12" xfId="0" applyFont="1" applyBorder="1" applyAlignment="1">
      <alignment horizontal="center" wrapText="1"/>
    </xf>
    <xf numFmtId="44" fontId="1" fillId="2" borderId="12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8" fontId="36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left"/>
    </xf>
    <xf numFmtId="6" fontId="0" fillId="0" borderId="0" xfId="0" applyNumberFormat="1"/>
    <xf numFmtId="44" fontId="3" fillId="4" borderId="1" xfId="2" applyFont="1" applyFill="1" applyBorder="1" applyAlignment="1">
      <alignment wrapText="1"/>
    </xf>
    <xf numFmtId="44" fontId="3" fillId="4" borderId="1" xfId="0" applyNumberFormat="1" applyFont="1" applyFill="1" applyBorder="1" applyAlignment="1">
      <alignment wrapText="1"/>
    </xf>
    <xf numFmtId="44" fontId="3" fillId="4" borderId="1" xfId="0" applyNumberFormat="1" applyFont="1" applyFill="1" applyBorder="1" applyAlignment="1">
      <alignment vertical="center" wrapText="1"/>
    </xf>
    <xf numFmtId="8" fontId="31" fillId="4" borderId="1" xfId="0" applyNumberFormat="1" applyFont="1" applyFill="1" applyBorder="1" applyAlignment="1">
      <alignment wrapText="1"/>
    </xf>
    <xf numFmtId="0" fontId="11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vertical="center" wrapText="1"/>
    </xf>
    <xf numFmtId="44" fontId="0" fillId="0" borderId="0" xfId="0" applyNumberFormat="1"/>
    <xf numFmtId="3" fontId="5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22" fillId="2" borderId="1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0" fillId="2" borderId="1" xfId="0" applyFont="1" applyFill="1" applyBorder="1" applyAlignment="1">
      <alignment horizontal="center" wrapText="1"/>
    </xf>
    <xf numFmtId="0" fontId="33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8" fontId="0" fillId="2" borderId="1" xfId="0" applyNumberFormat="1" applyFill="1" applyBorder="1" applyAlignment="1">
      <alignment wrapText="1"/>
    </xf>
    <xf numFmtId="44" fontId="37" fillId="0" borderId="0" xfId="0" applyNumberFormat="1" applyFont="1"/>
    <xf numFmtId="8" fontId="0" fillId="0" borderId="0" xfId="0" applyNumberFormat="1"/>
    <xf numFmtId="0" fontId="41" fillId="0" borderId="1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43" fillId="0" borderId="1" xfId="0" applyFont="1" applyBorder="1"/>
    <xf numFmtId="164" fontId="0" fillId="0" borderId="0" xfId="0" applyNumberFormat="1"/>
    <xf numFmtId="3" fontId="2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44" fontId="0" fillId="2" borderId="12" xfId="0" applyNumberFormat="1" applyFill="1" applyBorder="1" applyAlignment="1">
      <alignment horizontal="right"/>
    </xf>
    <xf numFmtId="0" fontId="0" fillId="0" borderId="34" xfId="0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" xfId="0" applyBorder="1"/>
    <xf numFmtId="44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2" xfId="0" applyBorder="1"/>
    <xf numFmtId="8" fontId="45" fillId="2" borderId="1" xfId="0" applyNumberFormat="1" applyFont="1" applyFill="1" applyBorder="1" applyAlignment="1">
      <alignment horizontal="right"/>
    </xf>
    <xf numFmtId="8" fontId="46" fillId="2" borderId="1" xfId="0" applyNumberFormat="1" applyFont="1" applyFill="1" applyBorder="1" applyAlignment="1">
      <alignment horizontal="right"/>
    </xf>
    <xf numFmtId="44" fontId="46" fillId="2" borderId="1" xfId="0" applyNumberFormat="1" applyFont="1" applyFill="1" applyBorder="1" applyAlignment="1">
      <alignment horizontal="right"/>
    </xf>
    <xf numFmtId="8" fontId="46" fillId="0" borderId="3" xfId="0" applyNumberFormat="1" applyFont="1" applyBorder="1" applyAlignment="1">
      <alignment horizontal="right"/>
    </xf>
    <xf numFmtId="44" fontId="47" fillId="0" borderId="4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3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50" fillId="2" borderId="8" xfId="1" applyFont="1" applyFill="1" applyBorder="1" applyAlignment="1">
      <alignment vertical="center" wrapText="1"/>
    </xf>
    <xf numFmtId="0" fontId="54" fillId="0" borderId="8" xfId="1" applyFont="1" applyBorder="1" applyAlignment="1">
      <alignment vertical="center" wrapText="1"/>
    </xf>
    <xf numFmtId="0" fontId="54" fillId="0" borderId="1" xfId="1" applyFont="1" applyBorder="1" applyAlignment="1">
      <alignment vertical="center" wrapText="1"/>
    </xf>
    <xf numFmtId="0" fontId="54" fillId="2" borderId="1" xfId="1" applyFont="1" applyFill="1" applyBorder="1" applyAlignment="1">
      <alignment vertical="center" wrapText="1"/>
    </xf>
    <xf numFmtId="0" fontId="49" fillId="2" borderId="8" xfId="1" applyFont="1" applyFill="1" applyBorder="1" applyAlignment="1">
      <alignment horizontal="center" vertical="center" wrapText="1"/>
    </xf>
    <xf numFmtId="0" fontId="55" fillId="0" borderId="8" xfId="1" applyFont="1" applyBorder="1" applyAlignment="1">
      <alignment horizontal="center" vertical="center" wrapText="1"/>
    </xf>
    <xf numFmtId="0" fontId="55" fillId="0" borderId="1" xfId="1" applyFont="1" applyBorder="1" applyAlignment="1">
      <alignment horizontal="center" vertical="center" wrapText="1"/>
    </xf>
    <xf numFmtId="0" fontId="55" fillId="2" borderId="1" xfId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56" fillId="0" borderId="0" xfId="1" applyFont="1" applyAlignment="1">
      <alignment wrapText="1"/>
    </xf>
    <xf numFmtId="0" fontId="57" fillId="0" borderId="8" xfId="1" applyFont="1" applyBorder="1" applyAlignment="1">
      <alignment horizontal="center" vertical="center" wrapText="1"/>
    </xf>
    <xf numFmtId="0" fontId="56" fillId="2" borderId="8" xfId="1" applyFont="1" applyFill="1" applyBorder="1" applyAlignment="1">
      <alignment vertical="center" wrapText="1"/>
    </xf>
    <xf numFmtId="0" fontId="56" fillId="0" borderId="8" xfId="1" applyFont="1" applyBorder="1" applyAlignment="1">
      <alignment vertical="center" wrapText="1"/>
    </xf>
    <xf numFmtId="0" fontId="58" fillId="0" borderId="9" xfId="1" applyFont="1" applyBorder="1" applyAlignment="1">
      <alignment horizontal="center" vertical="center" wrapText="1"/>
    </xf>
    <xf numFmtId="0" fontId="53" fillId="0" borderId="22" xfId="1" applyFont="1" applyBorder="1" applyAlignment="1">
      <alignment horizontal="center" vertical="center" wrapText="1"/>
    </xf>
    <xf numFmtId="0" fontId="58" fillId="0" borderId="20" xfId="1" applyFont="1" applyBorder="1" applyAlignment="1">
      <alignment horizontal="center" vertical="center" wrapText="1"/>
    </xf>
    <xf numFmtId="0" fontId="58" fillId="0" borderId="23" xfId="1" applyFont="1" applyBorder="1" applyAlignment="1">
      <alignment horizontal="center" vertical="center" wrapText="1"/>
    </xf>
    <xf numFmtId="0" fontId="53" fillId="0" borderId="0" xfId="1" applyFont="1" applyAlignment="1">
      <alignment horizontal="center" vertical="center" wrapText="1"/>
    </xf>
    <xf numFmtId="0" fontId="51" fillId="2" borderId="8" xfId="1" applyFont="1" applyFill="1" applyBorder="1" applyAlignment="1">
      <alignment vertical="center" wrapText="1"/>
    </xf>
    <xf numFmtId="164" fontId="51" fillId="2" borderId="8" xfId="1" applyNumberFormat="1" applyFont="1" applyFill="1" applyBorder="1" applyAlignment="1">
      <alignment vertical="center" wrapText="1"/>
    </xf>
    <xf numFmtId="164" fontId="56" fillId="0" borderId="8" xfId="1" applyNumberFormat="1" applyFont="1" applyBorder="1" applyAlignment="1">
      <alignment vertical="center" wrapText="1"/>
    </xf>
    <xf numFmtId="0" fontId="56" fillId="0" borderId="1" xfId="1" applyFont="1" applyBorder="1" applyAlignment="1">
      <alignment vertical="center" wrapText="1"/>
    </xf>
    <xf numFmtId="164" fontId="56" fillId="0" borderId="1" xfId="1" applyNumberFormat="1" applyFont="1" applyBorder="1" applyAlignment="1">
      <alignment vertical="center" wrapText="1"/>
    </xf>
    <xf numFmtId="0" fontId="56" fillId="2" borderId="1" xfId="1" applyFont="1" applyFill="1" applyBorder="1" applyAlignment="1">
      <alignment vertical="center" wrapText="1"/>
    </xf>
    <xf numFmtId="164" fontId="56" fillId="2" borderId="1" xfId="1" applyNumberFormat="1" applyFont="1" applyFill="1" applyBorder="1" applyAlignment="1">
      <alignment vertical="center" wrapText="1"/>
    </xf>
    <xf numFmtId="0" fontId="56" fillId="0" borderId="8" xfId="1" applyFont="1" applyBorder="1" applyAlignment="1">
      <alignment horizontal="center" vertical="center" wrapText="1"/>
    </xf>
    <xf numFmtId="0" fontId="56" fillId="0" borderId="1" xfId="1" applyFont="1" applyBorder="1" applyAlignment="1">
      <alignment horizontal="center" vertical="center" wrapText="1"/>
    </xf>
    <xf numFmtId="0" fontId="56" fillId="2" borderId="1" xfId="1" applyFont="1" applyFill="1" applyBorder="1" applyAlignment="1">
      <alignment horizontal="center" vertical="center" wrapText="1"/>
    </xf>
    <xf numFmtId="0" fontId="56" fillId="0" borderId="8" xfId="1" applyFont="1" applyBorder="1" applyAlignment="1">
      <alignment horizontal="right" vertical="center" wrapText="1"/>
    </xf>
    <xf numFmtId="164" fontId="56" fillId="2" borderId="8" xfId="1" applyNumberFormat="1" applyFont="1" applyFill="1" applyBorder="1" applyAlignment="1">
      <alignment vertical="center" wrapText="1"/>
    </xf>
    <xf numFmtId="164" fontId="56" fillId="0" borderId="9" xfId="1" applyNumberFormat="1" applyFont="1" applyBorder="1" applyAlignment="1">
      <alignment vertical="center" wrapText="1"/>
    </xf>
    <xf numFmtId="0" fontId="56" fillId="0" borderId="10" xfId="1" applyFont="1" applyBorder="1" applyAlignment="1">
      <alignment vertical="center" wrapText="1"/>
    </xf>
    <xf numFmtId="0" fontId="0" fillId="0" borderId="39" xfId="0" applyBorder="1"/>
    <xf numFmtId="164" fontId="53" fillId="0" borderId="1" xfId="1" applyNumberFormat="1" applyFont="1" applyBorder="1" applyAlignment="1">
      <alignment vertical="center" wrapText="1"/>
    </xf>
    <xf numFmtId="0" fontId="56" fillId="0" borderId="1" xfId="1" applyFont="1" applyBorder="1" applyAlignment="1">
      <alignment horizontal="right" vertical="center" wrapText="1"/>
    </xf>
    <xf numFmtId="0" fontId="52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wrapText="1"/>
    </xf>
    <xf numFmtId="0" fontId="32" fillId="0" borderId="0" xfId="0" applyFont="1"/>
    <xf numFmtId="44" fontId="32" fillId="0" borderId="0" xfId="0" applyNumberFormat="1" applyFont="1"/>
    <xf numFmtId="44" fontId="61" fillId="0" borderId="0" xfId="0" applyNumberFormat="1" applyFont="1"/>
    <xf numFmtId="0" fontId="39" fillId="0" borderId="0" xfId="0" applyFont="1"/>
    <xf numFmtId="0" fontId="39" fillId="0" borderId="0" xfId="0" applyFont="1" applyAlignment="1">
      <alignment wrapText="1"/>
    </xf>
    <xf numFmtId="44" fontId="39" fillId="0" borderId="0" xfId="0" applyNumberFormat="1" applyFont="1" applyAlignment="1">
      <alignment wrapText="1"/>
    </xf>
    <xf numFmtId="8" fontId="39" fillId="0" borderId="0" xfId="0" applyNumberFormat="1" applyFont="1" applyAlignment="1">
      <alignment wrapText="1"/>
    </xf>
    <xf numFmtId="8" fontId="0" fillId="0" borderId="0" xfId="0" applyNumberFormat="1" applyAlignment="1">
      <alignment wrapText="1"/>
    </xf>
    <xf numFmtId="44" fontId="2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44" fillId="2" borderId="1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wrapText="1"/>
    </xf>
    <xf numFmtId="0" fontId="40" fillId="2" borderId="30" xfId="0" applyFont="1" applyFill="1" applyBorder="1" applyAlignment="1">
      <alignment horizontal="center" wrapText="1"/>
    </xf>
    <xf numFmtId="0" fontId="33" fillId="2" borderId="5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/>
    <xf numFmtId="0" fontId="0" fillId="4" borderId="0" xfId="0" applyFill="1" applyAlignment="1">
      <alignment wrapText="1"/>
    </xf>
    <xf numFmtId="0" fontId="1" fillId="0" borderId="15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56" fillId="2" borderId="28" xfId="1" applyNumberFormat="1" applyFont="1" applyFill="1" applyBorder="1" applyAlignment="1">
      <alignment vertical="center" wrapText="1"/>
    </xf>
    <xf numFmtId="0" fontId="55" fillId="4" borderId="1" xfId="1" applyFont="1" applyFill="1" applyBorder="1" applyAlignment="1">
      <alignment horizontal="center" vertical="center" wrapText="1"/>
    </xf>
    <xf numFmtId="0" fontId="54" fillId="4" borderId="1" xfId="1" applyFont="1" applyFill="1" applyBorder="1" applyAlignment="1">
      <alignment vertical="center" wrapText="1"/>
    </xf>
    <xf numFmtId="0" fontId="56" fillId="4" borderId="1" xfId="1" applyFont="1" applyFill="1" applyBorder="1" applyAlignment="1">
      <alignment vertical="center" wrapText="1"/>
    </xf>
    <xf numFmtId="164" fontId="56" fillId="4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6" fillId="2" borderId="40" xfId="1" applyFont="1" applyFill="1" applyBorder="1" applyAlignment="1">
      <alignment vertical="center" wrapText="1"/>
    </xf>
    <xf numFmtId="0" fontId="10" fillId="0" borderId="9" xfId="1" applyFont="1" applyBorder="1" applyAlignment="1">
      <alignment horizontal="center" vertical="center" wrapText="1"/>
    </xf>
    <xf numFmtId="0" fontId="55" fillId="2" borderId="3" xfId="1" applyFont="1" applyFill="1" applyBorder="1" applyAlignment="1">
      <alignment horizontal="center" vertical="center" wrapText="1"/>
    </xf>
    <xf numFmtId="0" fontId="54" fillId="2" borderId="3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56" fillId="0" borderId="33" xfId="1" applyFont="1" applyBorder="1" applyAlignment="1">
      <alignment horizontal="right" vertical="center" wrapText="1"/>
    </xf>
    <xf numFmtId="0" fontId="9" fillId="0" borderId="1" xfId="1" applyBorder="1" applyAlignment="1">
      <alignment horizontal="center" vertical="center" wrapText="1"/>
    </xf>
    <xf numFmtId="8" fontId="32" fillId="0" borderId="0" xfId="0" applyNumberFormat="1" applyFont="1"/>
    <xf numFmtId="4" fontId="31" fillId="0" borderId="1" xfId="0" applyNumberFormat="1" applyFont="1" applyBorder="1" applyAlignment="1">
      <alignment wrapText="1"/>
    </xf>
    <xf numFmtId="4" fontId="31" fillId="2" borderId="1" xfId="0" applyNumberFormat="1" applyFont="1" applyFill="1" applyBorder="1" applyAlignment="1">
      <alignment wrapText="1"/>
    </xf>
    <xf numFmtId="4" fontId="3" fillId="2" borderId="1" xfId="2" applyNumberFormat="1" applyFont="1" applyFill="1" applyBorder="1" applyAlignment="1">
      <alignment wrapText="1"/>
    </xf>
    <xf numFmtId="4" fontId="3" fillId="0" borderId="1" xfId="2" applyNumberFormat="1" applyFont="1" applyBorder="1" applyAlignment="1">
      <alignment wrapText="1"/>
    </xf>
    <xf numFmtId="164" fontId="11" fillId="0" borderId="10" xfId="1" applyNumberFormat="1" applyFont="1" applyBorder="1" applyAlignment="1">
      <alignment vertical="center" wrapText="1"/>
    </xf>
    <xf numFmtId="0" fontId="56" fillId="0" borderId="8" xfId="1" applyFont="1" applyBorder="1" applyAlignment="1">
      <alignment horizontal="left" vertical="center" wrapText="1"/>
    </xf>
    <xf numFmtId="164" fontId="11" fillId="0" borderId="37" xfId="1" applyNumberFormat="1" applyFont="1" applyBorder="1" applyAlignment="1">
      <alignment vertical="center" wrapText="1"/>
    </xf>
    <xf numFmtId="0" fontId="54" fillId="0" borderId="10" xfId="1" applyFont="1" applyBorder="1" applyAlignment="1">
      <alignment vertical="center" wrapText="1"/>
    </xf>
    <xf numFmtId="0" fontId="62" fillId="0" borderId="8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0" fontId="25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4" borderId="0" xfId="0" applyFill="1"/>
    <xf numFmtId="8" fontId="45" fillId="0" borderId="1" xfId="0" applyNumberFormat="1" applyFont="1" applyBorder="1" applyAlignment="1">
      <alignment horizontal="right"/>
    </xf>
    <xf numFmtId="44" fontId="45" fillId="0" borderId="1" xfId="0" applyNumberFormat="1" applyFont="1" applyBorder="1" applyAlignment="1">
      <alignment horizontal="right"/>
    </xf>
    <xf numFmtId="0" fontId="14" fillId="0" borderId="41" xfId="1" applyFont="1" applyBorder="1" applyAlignment="1">
      <alignment horizontal="center" vertical="center" wrapText="1"/>
    </xf>
    <xf numFmtId="164" fontId="56" fillId="2" borderId="43" xfId="1" applyNumberFormat="1" applyFont="1" applyFill="1" applyBorder="1" applyAlignment="1">
      <alignment vertical="center" wrapText="1"/>
    </xf>
    <xf numFmtId="0" fontId="0" fillId="0" borderId="42" xfId="0" applyBorder="1"/>
    <xf numFmtId="0" fontId="22" fillId="0" borderId="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33" fillId="0" borderId="5" xfId="0" applyFont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4" fontId="1" fillId="0" borderId="1" xfId="2" applyFont="1" applyFill="1" applyBorder="1" applyAlignment="1">
      <alignment wrapText="1"/>
    </xf>
    <xf numFmtId="44" fontId="1" fillId="0" borderId="12" xfId="2" applyFont="1" applyFill="1" applyBorder="1" applyAlignment="1">
      <alignment wrapText="1"/>
    </xf>
    <xf numFmtId="8" fontId="1" fillId="0" borderId="12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44" fontId="1" fillId="0" borderId="3" xfId="0" applyNumberFormat="1" applyFont="1" applyBorder="1" applyAlignment="1">
      <alignment horizontal="center" wrapText="1"/>
    </xf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/>
    </xf>
    <xf numFmtId="4" fontId="22" fillId="0" borderId="0" xfId="0" applyNumberFormat="1" applyFont="1"/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4" fontId="19" fillId="0" borderId="0" xfId="0" applyNumberFormat="1" applyFont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8" fontId="0" fillId="5" borderId="1" xfId="0" applyNumberFormat="1" applyFill="1" applyBorder="1" applyAlignment="1">
      <alignment wrapText="1"/>
    </xf>
    <xf numFmtId="0" fontId="0" fillId="0" borderId="0" xfId="0" applyAlignment="1">
      <alignment horizontal="left"/>
    </xf>
    <xf numFmtId="0" fontId="41" fillId="0" borderId="8" xfId="1" applyFont="1" applyBorder="1" applyAlignment="1">
      <alignment horizontal="center" vertical="center" wrapText="1"/>
    </xf>
    <xf numFmtId="0" fontId="41" fillId="0" borderId="9" xfId="1" applyFont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0" fontId="60" fillId="0" borderId="8" xfId="1" applyFont="1" applyBorder="1" applyAlignment="1">
      <alignment horizontal="center" vertical="center" wrapText="1"/>
    </xf>
    <xf numFmtId="0" fontId="56" fillId="2" borderId="44" xfId="1" applyFont="1" applyFill="1" applyBorder="1" applyAlignment="1">
      <alignment vertical="center" wrapText="1"/>
    </xf>
    <xf numFmtId="0" fontId="63" fillId="0" borderId="20" xfId="1" applyFont="1" applyBorder="1" applyAlignment="1">
      <alignment horizontal="center" vertical="center" wrapText="1"/>
    </xf>
    <xf numFmtId="0" fontId="63" fillId="0" borderId="9" xfId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8" fontId="45" fillId="0" borderId="12" xfId="0" applyNumberFormat="1" applyFont="1" applyBorder="1" applyAlignment="1">
      <alignment horizontal="right"/>
    </xf>
    <xf numFmtId="0" fontId="64" fillId="0" borderId="16" xfId="0" applyFont="1" applyBorder="1" applyAlignment="1">
      <alignment horizontal="center" vertical="center"/>
    </xf>
    <xf numFmtId="0" fontId="36" fillId="0" borderId="0" xfId="0" applyFont="1"/>
    <xf numFmtId="49" fontId="36" fillId="0" borderId="0" xfId="0" applyNumberFormat="1" applyFont="1"/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44" fontId="30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45" fillId="0" borderId="36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6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/>
    </xf>
    <xf numFmtId="49" fontId="67" fillId="0" borderId="1" xfId="0" applyNumberFormat="1" applyFont="1" applyBorder="1"/>
    <xf numFmtId="2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right"/>
    </xf>
    <xf numFmtId="6" fontId="67" fillId="0" borderId="1" xfId="0" applyNumberFormat="1" applyFont="1" applyBorder="1"/>
    <xf numFmtId="0" fontId="65" fillId="0" borderId="1" xfId="0" applyFont="1" applyBorder="1"/>
    <xf numFmtId="2" fontId="65" fillId="0" borderId="1" xfId="0" applyNumberFormat="1" applyFont="1" applyBorder="1" applyAlignment="1">
      <alignment horizontal="center"/>
    </xf>
    <xf numFmtId="0" fontId="65" fillId="0" borderId="1" xfId="0" applyFont="1" applyBorder="1" applyAlignment="1">
      <alignment horizontal="right"/>
    </xf>
    <xf numFmtId="6" fontId="65" fillId="0" borderId="1" xfId="0" applyNumberFormat="1" applyFont="1" applyBorder="1"/>
    <xf numFmtId="0" fontId="3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3">
    <cellStyle name="Normalny" xfId="0" builtinId="0"/>
    <cellStyle name="Normalny 3" xfId="1" xr:uid="{00000000-0005-0000-0000-000001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view="pageBreakPreview" topLeftCell="B43" zoomScaleSheetLayoutView="100" workbookViewId="0">
      <selection activeCell="F14" sqref="F14"/>
    </sheetView>
  </sheetViews>
  <sheetFormatPr defaultRowHeight="14.25"/>
  <cols>
    <col min="1" max="1" width="2.75" customWidth="1"/>
    <col min="2" max="2" width="12.375" customWidth="1"/>
    <col min="3" max="3" width="13" customWidth="1"/>
    <col min="4" max="4" width="40" customWidth="1"/>
    <col min="5" max="5" width="8.625" customWidth="1"/>
    <col min="6" max="6" width="5.25" customWidth="1"/>
    <col min="7" max="7" width="6.625" customWidth="1"/>
    <col min="8" max="8" width="4.625" customWidth="1"/>
    <col min="9" max="9" width="8.375" customWidth="1"/>
    <col min="10" max="10" width="9.875" customWidth="1"/>
    <col min="11" max="11" width="6" customWidth="1"/>
    <col min="12" max="12" width="16.5" customWidth="1"/>
    <col min="13" max="13" width="15.5" customWidth="1"/>
  </cols>
  <sheetData>
    <row r="1" spans="1:13" ht="15">
      <c r="B1" s="302" t="s">
        <v>1162</v>
      </c>
      <c r="C1" s="302"/>
      <c r="E1" s="296"/>
      <c r="F1" s="296"/>
      <c r="G1" s="296"/>
      <c r="H1" s="296"/>
      <c r="I1" s="296"/>
      <c r="J1" s="296"/>
    </row>
    <row r="2" spans="1:13" ht="15">
      <c r="B2" s="302"/>
      <c r="C2" s="302"/>
      <c r="E2" s="148"/>
      <c r="F2" s="148"/>
      <c r="G2" s="148"/>
      <c r="H2" s="148"/>
      <c r="I2" s="148"/>
      <c r="J2" s="148"/>
    </row>
    <row r="3" spans="1:13" ht="15">
      <c r="B3" s="303"/>
      <c r="C3" s="303"/>
      <c r="D3" s="288" t="s">
        <v>1161</v>
      </c>
      <c r="E3" s="148"/>
      <c r="F3" s="148"/>
      <c r="G3" s="148"/>
      <c r="H3" s="148"/>
      <c r="I3" s="148"/>
      <c r="J3" s="148"/>
    </row>
    <row r="5" spans="1:13" s="52" customFormat="1" ht="47.25" customHeight="1">
      <c r="A5" s="188" t="s">
        <v>3</v>
      </c>
      <c r="B5" s="187" t="s">
        <v>164</v>
      </c>
      <c r="C5" s="50" t="s">
        <v>652</v>
      </c>
      <c r="D5" s="50" t="s">
        <v>0</v>
      </c>
      <c r="E5" s="51" t="s">
        <v>1</v>
      </c>
      <c r="F5" s="51" t="s">
        <v>14</v>
      </c>
      <c r="G5" s="51" t="s">
        <v>15</v>
      </c>
      <c r="H5" s="51" t="s">
        <v>16</v>
      </c>
      <c r="I5" s="51" t="s">
        <v>17</v>
      </c>
      <c r="J5" s="51" t="s">
        <v>18</v>
      </c>
      <c r="K5" s="51" t="s">
        <v>19</v>
      </c>
      <c r="L5" s="51" t="s">
        <v>476</v>
      </c>
    </row>
    <row r="6" spans="1:13" s="34" customFormat="1" ht="18.75" customHeight="1">
      <c r="A6" s="293" t="s">
        <v>34</v>
      </c>
      <c r="B6" s="297" t="s">
        <v>298</v>
      </c>
      <c r="C6" s="109" t="s">
        <v>653</v>
      </c>
      <c r="D6" s="138" t="s">
        <v>170</v>
      </c>
      <c r="E6" s="36" t="s">
        <v>2</v>
      </c>
      <c r="F6" s="37">
        <v>1983</v>
      </c>
      <c r="G6" s="38">
        <v>181</v>
      </c>
      <c r="H6" s="37">
        <v>1</v>
      </c>
      <c r="I6" s="92" t="s">
        <v>23</v>
      </c>
      <c r="J6" s="92" t="s">
        <v>22</v>
      </c>
      <c r="K6" s="39" t="s">
        <v>31</v>
      </c>
      <c r="L6" s="232">
        <f>SUM(G6*E69)</f>
        <v>271500</v>
      </c>
    </row>
    <row r="7" spans="1:13" s="34" customFormat="1" ht="23.25" customHeight="1">
      <c r="A7" s="294"/>
      <c r="B7" s="298"/>
      <c r="C7" s="109" t="s">
        <v>654</v>
      </c>
      <c r="D7" s="205" t="s">
        <v>172</v>
      </c>
      <c r="E7" s="95" t="s">
        <v>2</v>
      </c>
      <c r="F7" s="37">
        <v>1969</v>
      </c>
      <c r="G7" s="38">
        <v>225</v>
      </c>
      <c r="H7" s="37">
        <v>1</v>
      </c>
      <c r="I7" s="92" t="s">
        <v>23</v>
      </c>
      <c r="J7" s="92" t="s">
        <v>22</v>
      </c>
      <c r="K7" s="99" t="s">
        <v>31</v>
      </c>
      <c r="L7" s="233">
        <f>SUM(G7*E69)</f>
        <v>337500</v>
      </c>
      <c r="M7" s="206"/>
    </row>
    <row r="8" spans="1:13" s="34" customFormat="1" ht="18" customHeight="1">
      <c r="A8" s="294"/>
      <c r="B8" s="298"/>
      <c r="C8" s="109" t="s">
        <v>655</v>
      </c>
      <c r="D8" s="205" t="s">
        <v>171</v>
      </c>
      <c r="E8" s="95" t="s">
        <v>2</v>
      </c>
      <c r="F8" s="37">
        <v>1965</v>
      </c>
      <c r="G8" s="38">
        <v>260</v>
      </c>
      <c r="H8" s="37">
        <v>1</v>
      </c>
      <c r="I8" s="92" t="s">
        <v>23</v>
      </c>
      <c r="J8" s="92" t="s">
        <v>22</v>
      </c>
      <c r="K8" s="99" t="s">
        <v>31</v>
      </c>
      <c r="L8" s="233">
        <f>SUM(G8*E69)</f>
        <v>390000</v>
      </c>
      <c r="M8" s="206"/>
    </row>
    <row r="9" spans="1:13" s="34" customFormat="1" ht="26.25" customHeight="1">
      <c r="A9" s="294"/>
      <c r="B9" s="298"/>
      <c r="C9" s="109" t="s">
        <v>656</v>
      </c>
      <c r="D9" s="205" t="s">
        <v>181</v>
      </c>
      <c r="E9" s="95" t="s">
        <v>2</v>
      </c>
      <c r="F9" s="37">
        <v>1969</v>
      </c>
      <c r="G9" s="38">
        <v>421.43</v>
      </c>
      <c r="H9" s="37">
        <v>1</v>
      </c>
      <c r="I9" s="92" t="s">
        <v>182</v>
      </c>
      <c r="J9" s="92" t="s">
        <v>22</v>
      </c>
      <c r="K9" s="99" t="s">
        <v>31</v>
      </c>
      <c r="L9" s="233">
        <f>SUM(G9*E69)</f>
        <v>632145</v>
      </c>
      <c r="M9" s="206"/>
    </row>
    <row r="10" spans="1:13" s="34" customFormat="1" ht="18" customHeight="1">
      <c r="A10" s="294"/>
      <c r="B10" s="298"/>
      <c r="C10" s="109" t="s">
        <v>657</v>
      </c>
      <c r="D10" s="205" t="s">
        <v>183</v>
      </c>
      <c r="E10" s="95" t="s">
        <v>2</v>
      </c>
      <c r="F10" s="37">
        <v>1973</v>
      </c>
      <c r="G10" s="38">
        <v>182</v>
      </c>
      <c r="H10" s="37">
        <v>1</v>
      </c>
      <c r="I10" s="92" t="s">
        <v>27</v>
      </c>
      <c r="J10" s="92" t="s">
        <v>22</v>
      </c>
      <c r="K10" s="99" t="s">
        <v>167</v>
      </c>
      <c r="L10" s="233">
        <f>SUM(G10*E69)</f>
        <v>273000</v>
      </c>
      <c r="M10" s="206"/>
    </row>
    <row r="11" spans="1:13" s="34" customFormat="1" ht="17.25" customHeight="1">
      <c r="A11" s="294"/>
      <c r="B11" s="298"/>
      <c r="C11" s="109" t="s">
        <v>658</v>
      </c>
      <c r="D11" s="205" t="s">
        <v>835</v>
      </c>
      <c r="E11" s="95" t="s">
        <v>166</v>
      </c>
      <c r="F11" s="37">
        <v>1965</v>
      </c>
      <c r="G11" s="38">
        <v>188</v>
      </c>
      <c r="H11" s="37">
        <v>1</v>
      </c>
      <c r="I11" s="92" t="s">
        <v>23</v>
      </c>
      <c r="J11" s="92" t="s">
        <v>22</v>
      </c>
      <c r="K11" s="99" t="s">
        <v>184</v>
      </c>
      <c r="L11" s="233">
        <f>SUM(G11*E69)</f>
        <v>282000</v>
      </c>
      <c r="M11" s="206"/>
    </row>
    <row r="12" spans="1:13" s="34" customFormat="1" ht="24" customHeight="1">
      <c r="A12" s="294"/>
      <c r="B12" s="298"/>
      <c r="C12" s="109" t="s">
        <v>659</v>
      </c>
      <c r="D12" s="205" t="s">
        <v>5</v>
      </c>
      <c r="E12" s="95" t="s">
        <v>2</v>
      </c>
      <c r="F12" s="37">
        <v>1968</v>
      </c>
      <c r="G12" s="38">
        <v>58</v>
      </c>
      <c r="H12" s="37">
        <v>1</v>
      </c>
      <c r="I12" s="92" t="s">
        <v>23</v>
      </c>
      <c r="J12" s="92" t="s">
        <v>22</v>
      </c>
      <c r="K12" s="99" t="s">
        <v>31</v>
      </c>
      <c r="L12" s="233">
        <f>SUM(G12*E69)</f>
        <v>87000</v>
      </c>
      <c r="M12" s="206"/>
    </row>
    <row r="13" spans="1:13" s="34" customFormat="1" ht="18" customHeight="1">
      <c r="A13" s="294"/>
      <c r="B13" s="298"/>
      <c r="C13" s="109" t="s">
        <v>660</v>
      </c>
      <c r="D13" s="205" t="s">
        <v>6</v>
      </c>
      <c r="E13" s="95" t="s">
        <v>2</v>
      </c>
      <c r="F13" s="37">
        <v>2007</v>
      </c>
      <c r="G13" s="38">
        <v>240</v>
      </c>
      <c r="H13" s="37">
        <v>1</v>
      </c>
      <c r="I13" s="92" t="s">
        <v>23</v>
      </c>
      <c r="J13" s="92" t="s">
        <v>22</v>
      </c>
      <c r="K13" s="99" t="s">
        <v>31</v>
      </c>
      <c r="L13" s="233">
        <f>SUM(G13*E69)</f>
        <v>360000</v>
      </c>
      <c r="M13" s="206"/>
    </row>
    <row r="14" spans="1:13" s="34" customFormat="1" ht="21" customHeight="1">
      <c r="A14" s="294"/>
      <c r="B14" s="298"/>
      <c r="C14" s="109" t="s">
        <v>661</v>
      </c>
      <c r="D14" s="205" t="s">
        <v>8</v>
      </c>
      <c r="E14" s="95" t="s">
        <v>2</v>
      </c>
      <c r="F14" s="37">
        <v>1964</v>
      </c>
      <c r="G14" s="38">
        <v>128</v>
      </c>
      <c r="H14" s="37">
        <v>2</v>
      </c>
      <c r="I14" s="92" t="s">
        <v>24</v>
      </c>
      <c r="J14" s="92" t="s">
        <v>25</v>
      </c>
      <c r="K14" s="99" t="s">
        <v>31</v>
      </c>
      <c r="L14" s="233">
        <f>SUM(G14*E69)</f>
        <v>192000</v>
      </c>
      <c r="M14" s="206"/>
    </row>
    <row r="15" spans="1:13" s="34" customFormat="1" ht="21" customHeight="1">
      <c r="A15" s="294"/>
      <c r="B15" s="298"/>
      <c r="C15" s="109" t="s">
        <v>662</v>
      </c>
      <c r="D15" s="205" t="s">
        <v>9</v>
      </c>
      <c r="E15" s="95" t="s">
        <v>2</v>
      </c>
      <c r="F15" s="37">
        <v>1976</v>
      </c>
      <c r="G15" s="38">
        <v>350</v>
      </c>
      <c r="H15" s="37">
        <v>2</v>
      </c>
      <c r="I15" s="92" t="s">
        <v>26</v>
      </c>
      <c r="J15" s="92" t="s">
        <v>22</v>
      </c>
      <c r="K15" s="99" t="s">
        <v>31</v>
      </c>
      <c r="L15" s="233">
        <f>SUM(G15*E69)</f>
        <v>525000</v>
      </c>
      <c r="M15" s="206"/>
    </row>
    <row r="16" spans="1:13" s="34" customFormat="1" ht="19.5" customHeight="1">
      <c r="A16" s="294"/>
      <c r="B16" s="298"/>
      <c r="C16" s="109" t="s">
        <v>663</v>
      </c>
      <c r="D16" s="207" t="s">
        <v>185</v>
      </c>
      <c r="E16" s="95" t="s">
        <v>166</v>
      </c>
      <c r="F16" s="37">
        <v>1969</v>
      </c>
      <c r="G16" s="38">
        <v>72</v>
      </c>
      <c r="H16" s="37">
        <v>1</v>
      </c>
      <c r="I16" s="92" t="s">
        <v>23</v>
      </c>
      <c r="J16" s="92" t="s">
        <v>22</v>
      </c>
      <c r="K16" s="99" t="s">
        <v>187</v>
      </c>
      <c r="L16" s="233">
        <f>SUM(G16*E69)</f>
        <v>108000</v>
      </c>
      <c r="M16" s="206"/>
    </row>
    <row r="17" spans="1:14" s="34" customFormat="1" ht="19.5" customHeight="1">
      <c r="A17" s="294"/>
      <c r="B17" s="298"/>
      <c r="C17" s="109" t="s">
        <v>664</v>
      </c>
      <c r="D17" s="138" t="s">
        <v>7</v>
      </c>
      <c r="E17" s="36" t="s">
        <v>166</v>
      </c>
      <c r="F17" s="37">
        <v>2007</v>
      </c>
      <c r="G17" s="38">
        <v>300</v>
      </c>
      <c r="H17" s="37">
        <v>2</v>
      </c>
      <c r="I17" s="92" t="s">
        <v>23</v>
      </c>
      <c r="J17" s="92" t="s">
        <v>22</v>
      </c>
      <c r="K17" s="39" t="s">
        <v>186</v>
      </c>
      <c r="L17" s="232">
        <f>SUM(G17*E69)</f>
        <v>450000</v>
      </c>
      <c r="M17" s="190"/>
    </row>
    <row r="18" spans="1:14" s="34" customFormat="1" ht="27.75" customHeight="1">
      <c r="A18" s="294"/>
      <c r="B18" s="298"/>
      <c r="C18" s="109" t="s">
        <v>665</v>
      </c>
      <c r="D18" s="138" t="s">
        <v>11</v>
      </c>
      <c r="E18" s="36" t="s">
        <v>2</v>
      </c>
      <c r="F18" s="37" t="s">
        <v>814</v>
      </c>
      <c r="G18" s="38" t="s">
        <v>700</v>
      </c>
      <c r="H18" s="37">
        <v>3</v>
      </c>
      <c r="I18" s="92" t="s">
        <v>23</v>
      </c>
      <c r="J18" s="92" t="s">
        <v>20</v>
      </c>
      <c r="K18" s="39" t="s">
        <v>31</v>
      </c>
      <c r="L18" s="233">
        <v>5693340.0999999996</v>
      </c>
    </row>
    <row r="19" spans="1:14" s="34" customFormat="1" ht="30" customHeight="1">
      <c r="A19" s="294"/>
      <c r="B19" s="298"/>
      <c r="C19" s="109" t="s">
        <v>666</v>
      </c>
      <c r="D19" s="138" t="s">
        <v>465</v>
      </c>
      <c r="E19" s="36" t="s">
        <v>12</v>
      </c>
      <c r="F19" s="37">
        <v>1990</v>
      </c>
      <c r="G19" s="38">
        <v>72</v>
      </c>
      <c r="H19" s="37">
        <v>1</v>
      </c>
      <c r="I19" s="92" t="s">
        <v>23</v>
      </c>
      <c r="J19" s="92" t="s">
        <v>22</v>
      </c>
      <c r="K19" s="39" t="s">
        <v>31</v>
      </c>
      <c r="L19" s="232">
        <f>SUM(G19*E69)</f>
        <v>108000</v>
      </c>
      <c r="M19" s="190"/>
    </row>
    <row r="20" spans="1:14" s="34" customFormat="1" ht="27.75" customHeight="1">
      <c r="A20" s="294"/>
      <c r="B20" s="298"/>
      <c r="C20" s="109" t="s">
        <v>667</v>
      </c>
      <c r="D20" s="138" t="s">
        <v>202</v>
      </c>
      <c r="E20" s="36" t="s">
        <v>2</v>
      </c>
      <c r="F20" s="37">
        <v>1980</v>
      </c>
      <c r="G20" s="38">
        <v>120</v>
      </c>
      <c r="H20" s="37">
        <v>1</v>
      </c>
      <c r="I20" s="92" t="s">
        <v>23</v>
      </c>
      <c r="J20" s="92" t="s">
        <v>22</v>
      </c>
      <c r="K20" s="39" t="s">
        <v>31</v>
      </c>
      <c r="L20" s="232">
        <f>SUM(G20*E69)</f>
        <v>180000</v>
      </c>
    </row>
    <row r="21" spans="1:14" s="34" customFormat="1" ht="17.25" customHeight="1">
      <c r="A21" s="294"/>
      <c r="B21" s="298"/>
      <c r="C21" s="109" t="s">
        <v>668</v>
      </c>
      <c r="D21" s="138" t="s">
        <v>205</v>
      </c>
      <c r="E21" s="36" t="s">
        <v>166</v>
      </c>
      <c r="F21" s="37">
        <v>1960</v>
      </c>
      <c r="G21" s="38">
        <v>200</v>
      </c>
      <c r="H21" s="37">
        <v>1</v>
      </c>
      <c r="I21" s="92" t="s">
        <v>21</v>
      </c>
      <c r="J21" s="92" t="s">
        <v>25</v>
      </c>
      <c r="K21" s="39" t="s">
        <v>31</v>
      </c>
      <c r="L21" s="232">
        <f>SUM(G21*E69)</f>
        <v>300000</v>
      </c>
      <c r="M21" s="190"/>
    </row>
    <row r="22" spans="1:14" s="34" customFormat="1" ht="18.75" customHeight="1">
      <c r="A22" s="294"/>
      <c r="B22" s="298"/>
      <c r="C22" s="109" t="s">
        <v>669</v>
      </c>
      <c r="D22" s="138" t="s">
        <v>208</v>
      </c>
      <c r="E22" s="36" t="s">
        <v>166</v>
      </c>
      <c r="F22" s="37">
        <v>1970</v>
      </c>
      <c r="G22" s="38">
        <v>300</v>
      </c>
      <c r="H22" s="37">
        <v>1</v>
      </c>
      <c r="I22" s="92" t="s">
        <v>23</v>
      </c>
      <c r="J22" s="92" t="s">
        <v>302</v>
      </c>
      <c r="K22" s="39" t="s">
        <v>31</v>
      </c>
      <c r="L22" s="232">
        <f>SUM(G22*E69)</f>
        <v>450000</v>
      </c>
      <c r="N22" s="214"/>
    </row>
    <row r="23" spans="1:14" s="34" customFormat="1" ht="18" customHeight="1">
      <c r="A23" s="294"/>
      <c r="B23" s="298"/>
      <c r="C23" s="109" t="s">
        <v>670</v>
      </c>
      <c r="D23" s="138" t="s">
        <v>207</v>
      </c>
      <c r="E23" s="36" t="s">
        <v>166</v>
      </c>
      <c r="F23" s="37">
        <v>1930</v>
      </c>
      <c r="G23" s="38">
        <v>50</v>
      </c>
      <c r="H23" s="37">
        <v>1</v>
      </c>
      <c r="I23" s="92" t="s">
        <v>23</v>
      </c>
      <c r="J23" s="92" t="s">
        <v>22</v>
      </c>
      <c r="K23" s="39" t="s">
        <v>31</v>
      </c>
      <c r="L23" s="232">
        <f>SUM(G23*E69)</f>
        <v>75000</v>
      </c>
    </row>
    <row r="24" spans="1:14" s="34" customFormat="1" ht="28.5" customHeight="1">
      <c r="A24" s="294"/>
      <c r="B24" s="298"/>
      <c r="C24" s="109" t="s">
        <v>745</v>
      </c>
      <c r="D24" s="138" t="s">
        <v>306</v>
      </c>
      <c r="E24" s="41" t="s">
        <v>166</v>
      </c>
      <c r="F24" s="37">
        <v>1920</v>
      </c>
      <c r="G24" s="38">
        <v>300</v>
      </c>
      <c r="H24" s="37">
        <v>1</v>
      </c>
      <c r="I24" s="92" t="s">
        <v>23</v>
      </c>
      <c r="J24" s="92" t="s">
        <v>300</v>
      </c>
      <c r="K24" s="39" t="s">
        <v>31</v>
      </c>
      <c r="L24" s="232">
        <f>SUM(G24*E69)</f>
        <v>450000</v>
      </c>
    </row>
    <row r="25" spans="1:14" s="34" customFormat="1" ht="18.75" customHeight="1">
      <c r="A25" s="294"/>
      <c r="B25" s="298"/>
      <c r="C25" s="109" t="s">
        <v>671</v>
      </c>
      <c r="D25" s="138" t="s">
        <v>203</v>
      </c>
      <c r="E25" s="36" t="s">
        <v>166</v>
      </c>
      <c r="F25" s="37">
        <v>1980</v>
      </c>
      <c r="G25" s="38">
        <v>60</v>
      </c>
      <c r="H25" s="37">
        <v>1</v>
      </c>
      <c r="I25" s="92" t="s">
        <v>27</v>
      </c>
      <c r="J25" s="92" t="s">
        <v>22</v>
      </c>
      <c r="K25" s="39" t="s">
        <v>31</v>
      </c>
      <c r="L25" s="232">
        <f>SUM(G25*E69)</f>
        <v>90000</v>
      </c>
    </row>
    <row r="26" spans="1:14" s="34" customFormat="1" ht="24" customHeight="1">
      <c r="A26" s="294"/>
      <c r="B26" s="298"/>
      <c r="C26" s="109" t="s">
        <v>672</v>
      </c>
      <c r="D26" s="138" t="s">
        <v>204</v>
      </c>
      <c r="E26" s="36" t="s">
        <v>166</v>
      </c>
      <c r="F26" s="37">
        <v>1960</v>
      </c>
      <c r="G26" s="38">
        <v>18</v>
      </c>
      <c r="H26" s="37">
        <v>1</v>
      </c>
      <c r="I26" s="92" t="s">
        <v>21</v>
      </c>
      <c r="J26" s="92" t="s">
        <v>22</v>
      </c>
      <c r="K26" s="39" t="s">
        <v>31</v>
      </c>
      <c r="L26" s="232">
        <f>SUM(G26*E69)</f>
        <v>27000</v>
      </c>
    </row>
    <row r="27" spans="1:14" s="34" customFormat="1" ht="16.5" customHeight="1">
      <c r="A27" s="294"/>
      <c r="B27" s="298"/>
      <c r="C27" s="109" t="s">
        <v>673</v>
      </c>
      <c r="D27" s="138" t="s">
        <v>209</v>
      </c>
      <c r="E27" s="36" t="s">
        <v>166</v>
      </c>
      <c r="F27" s="37">
        <v>2005</v>
      </c>
      <c r="G27" s="38">
        <v>60</v>
      </c>
      <c r="H27" s="37">
        <v>1</v>
      </c>
      <c r="I27" s="92" t="s">
        <v>23</v>
      </c>
      <c r="J27" s="92" t="s">
        <v>22</v>
      </c>
      <c r="K27" s="39" t="s">
        <v>31</v>
      </c>
      <c r="L27" s="232">
        <f>SUM(G27*E69)</f>
        <v>90000</v>
      </c>
    </row>
    <row r="28" spans="1:14" s="34" customFormat="1" ht="17.25" customHeight="1">
      <c r="A28" s="294"/>
      <c r="B28" s="298"/>
      <c r="C28" s="109" t="s">
        <v>674</v>
      </c>
      <c r="D28" s="138" t="s">
        <v>13</v>
      </c>
      <c r="E28" s="36" t="s">
        <v>2</v>
      </c>
      <c r="F28" s="37">
        <v>1970</v>
      </c>
      <c r="G28" s="38">
        <v>181</v>
      </c>
      <c r="H28" s="37">
        <v>1</v>
      </c>
      <c r="I28" s="92" t="s">
        <v>23</v>
      </c>
      <c r="J28" s="92" t="s">
        <v>22</v>
      </c>
      <c r="K28" s="39" t="s">
        <v>31</v>
      </c>
      <c r="L28" s="232">
        <f>SUM(G28*E69)</f>
        <v>271500</v>
      </c>
    </row>
    <row r="29" spans="1:14" s="34" customFormat="1" ht="18" customHeight="1">
      <c r="A29" s="294"/>
      <c r="B29" s="298"/>
      <c r="C29" s="109" t="s">
        <v>675</v>
      </c>
      <c r="D29" s="138" t="s">
        <v>189</v>
      </c>
      <c r="E29" s="36" t="s">
        <v>2</v>
      </c>
      <c r="F29" s="37">
        <v>1960</v>
      </c>
      <c r="G29" s="38">
        <v>650</v>
      </c>
      <c r="H29" s="37">
        <v>3</v>
      </c>
      <c r="I29" s="92" t="s">
        <v>23</v>
      </c>
      <c r="J29" s="92" t="s">
        <v>22</v>
      </c>
      <c r="K29" s="99" t="s">
        <v>31</v>
      </c>
      <c r="L29" s="232">
        <f>SUM(G29*E68)</f>
        <v>1625000</v>
      </c>
    </row>
    <row r="30" spans="1:14" s="34" customFormat="1" ht="17.25" customHeight="1">
      <c r="A30" s="294"/>
      <c r="B30" s="298"/>
      <c r="C30" s="109" t="s">
        <v>676</v>
      </c>
      <c r="D30" s="138" t="s">
        <v>484</v>
      </c>
      <c r="E30" s="36" t="s">
        <v>2</v>
      </c>
      <c r="F30" s="37">
        <v>2010</v>
      </c>
      <c r="G30" s="38">
        <v>100</v>
      </c>
      <c r="H30" s="37">
        <v>1</v>
      </c>
      <c r="I30" s="92" t="s">
        <v>28</v>
      </c>
      <c r="J30" s="92" t="s">
        <v>29</v>
      </c>
      <c r="K30" s="99" t="s">
        <v>31</v>
      </c>
      <c r="L30" s="259">
        <f>SUM(G30*E69)</f>
        <v>150000</v>
      </c>
    </row>
    <row r="31" spans="1:14" s="34" customFormat="1" ht="30" customHeight="1">
      <c r="A31" s="294"/>
      <c r="B31" s="298"/>
      <c r="C31" s="109" t="s">
        <v>677</v>
      </c>
      <c r="D31" s="138" t="s">
        <v>485</v>
      </c>
      <c r="E31" s="36" t="s">
        <v>166</v>
      </c>
      <c r="F31" s="37">
        <v>1980</v>
      </c>
      <c r="G31" s="38">
        <v>517.75</v>
      </c>
      <c r="H31" s="37">
        <v>2</v>
      </c>
      <c r="I31" s="92" t="s">
        <v>23</v>
      </c>
      <c r="J31" s="92" t="s">
        <v>22</v>
      </c>
      <c r="K31" s="99" t="s">
        <v>31</v>
      </c>
      <c r="L31" s="259">
        <v>1283987.83</v>
      </c>
    </row>
    <row r="32" spans="1:14" s="34" customFormat="1" ht="18.75" customHeight="1">
      <c r="A32" s="294"/>
      <c r="B32" s="298"/>
      <c r="C32" s="109" t="s">
        <v>678</v>
      </c>
      <c r="D32" s="138" t="s">
        <v>188</v>
      </c>
      <c r="E32" s="36" t="s">
        <v>166</v>
      </c>
      <c r="F32" s="37">
        <v>1960</v>
      </c>
      <c r="G32" s="38">
        <v>271</v>
      </c>
      <c r="H32" s="37">
        <v>2</v>
      </c>
      <c r="I32" s="92" t="s">
        <v>23</v>
      </c>
      <c r="J32" s="92" t="s">
        <v>300</v>
      </c>
      <c r="K32" s="99" t="s">
        <v>167</v>
      </c>
      <c r="L32" s="259">
        <f>SUM(G32*E69)</f>
        <v>406500</v>
      </c>
    </row>
    <row r="33" spans="1:13" s="34" customFormat="1" ht="18" customHeight="1">
      <c r="A33" s="294"/>
      <c r="B33" s="298"/>
      <c r="C33" s="109" t="s">
        <v>679</v>
      </c>
      <c r="D33" s="139" t="s">
        <v>307</v>
      </c>
      <c r="E33" s="36" t="s">
        <v>308</v>
      </c>
      <c r="F33" s="96">
        <v>1960</v>
      </c>
      <c r="G33" s="97">
        <v>100</v>
      </c>
      <c r="H33" s="96">
        <v>2</v>
      </c>
      <c r="I33" s="98" t="s">
        <v>23</v>
      </c>
      <c r="J33" s="98" t="s">
        <v>300</v>
      </c>
      <c r="K33" s="99" t="s">
        <v>31</v>
      </c>
      <c r="L33" s="258">
        <f>SUM(G33*E69)</f>
        <v>150000</v>
      </c>
    </row>
    <row r="34" spans="1:13" s="34" customFormat="1" ht="18.75" customHeight="1">
      <c r="A34" s="294"/>
      <c r="B34" s="298"/>
      <c r="C34" s="109" t="s">
        <v>680</v>
      </c>
      <c r="D34" s="189" t="s">
        <v>304</v>
      </c>
      <c r="E34" s="36" t="s">
        <v>2</v>
      </c>
      <c r="F34" s="96">
        <v>1970</v>
      </c>
      <c r="G34" s="97">
        <v>60</v>
      </c>
      <c r="H34" s="96">
        <v>1</v>
      </c>
      <c r="I34" s="98" t="s">
        <v>23</v>
      </c>
      <c r="J34" s="98" t="s">
        <v>22</v>
      </c>
      <c r="K34" s="99" t="s">
        <v>31</v>
      </c>
      <c r="L34" s="258">
        <f>SUM(G34*E69)</f>
        <v>90000</v>
      </c>
    </row>
    <row r="35" spans="1:13" s="34" customFormat="1" ht="20.25" customHeight="1">
      <c r="A35" s="294"/>
      <c r="B35" s="298"/>
      <c r="C35" s="109" t="s">
        <v>681</v>
      </c>
      <c r="D35" s="139" t="s">
        <v>301</v>
      </c>
      <c r="E35" s="36" t="s">
        <v>2</v>
      </c>
      <c r="F35" s="43">
        <v>1980</v>
      </c>
      <c r="G35" s="44">
        <v>100</v>
      </c>
      <c r="H35" s="43">
        <v>1</v>
      </c>
      <c r="I35" s="93" t="s">
        <v>23</v>
      </c>
      <c r="J35" s="93" t="s">
        <v>30</v>
      </c>
      <c r="K35" s="39" t="s">
        <v>31</v>
      </c>
      <c r="L35" s="258">
        <f>SUM(G35*E69)</f>
        <v>150000</v>
      </c>
    </row>
    <row r="36" spans="1:13" s="34" customFormat="1" ht="18" customHeight="1">
      <c r="A36" s="294"/>
      <c r="B36" s="298"/>
      <c r="C36" s="109" t="s">
        <v>682</v>
      </c>
      <c r="D36" s="139" t="s">
        <v>180</v>
      </c>
      <c r="E36" s="36" t="s">
        <v>2</v>
      </c>
      <c r="F36" s="43">
        <v>1970</v>
      </c>
      <c r="G36" s="44">
        <v>120</v>
      </c>
      <c r="H36" s="43">
        <v>2</v>
      </c>
      <c r="I36" s="93" t="s">
        <v>26</v>
      </c>
      <c r="J36" s="93" t="s">
        <v>22</v>
      </c>
      <c r="K36" s="39" t="s">
        <v>31</v>
      </c>
      <c r="L36" s="258">
        <f>SUM(G36*E69)</f>
        <v>180000</v>
      </c>
    </row>
    <row r="37" spans="1:13" s="34" customFormat="1" ht="19.5" customHeight="1">
      <c r="A37" s="294"/>
      <c r="B37" s="298"/>
      <c r="C37" s="109" t="s">
        <v>683</v>
      </c>
      <c r="D37" s="139" t="s">
        <v>461</v>
      </c>
      <c r="E37" s="36" t="s">
        <v>166</v>
      </c>
      <c r="F37" s="43">
        <v>2010</v>
      </c>
      <c r="G37" s="44">
        <v>172</v>
      </c>
      <c r="H37" s="43">
        <v>1</v>
      </c>
      <c r="I37" s="93" t="s">
        <v>28</v>
      </c>
      <c r="J37" s="93" t="s">
        <v>30</v>
      </c>
      <c r="K37" s="39" t="s">
        <v>167</v>
      </c>
      <c r="L37" s="258">
        <v>568672.26</v>
      </c>
    </row>
    <row r="38" spans="1:13" s="34" customFormat="1" ht="18.75" customHeight="1">
      <c r="A38" s="294"/>
      <c r="B38" s="298"/>
      <c r="C38" s="109" t="s">
        <v>1090</v>
      </c>
      <c r="D38" s="139" t="s">
        <v>462</v>
      </c>
      <c r="E38" s="36" t="s">
        <v>166</v>
      </c>
      <c r="F38" s="43">
        <v>1960</v>
      </c>
      <c r="G38" s="44">
        <v>275</v>
      </c>
      <c r="H38" s="43">
        <v>1</v>
      </c>
      <c r="I38" s="93" t="s">
        <v>23</v>
      </c>
      <c r="J38" s="93" t="s">
        <v>22</v>
      </c>
      <c r="K38" s="39" t="s">
        <v>167</v>
      </c>
      <c r="L38" s="258">
        <f>SUM(G38*E69)</f>
        <v>412500</v>
      </c>
    </row>
    <row r="39" spans="1:13" s="34" customFormat="1" ht="19.5" customHeight="1">
      <c r="A39" s="294"/>
      <c r="B39" s="298"/>
      <c r="C39" s="109" t="s">
        <v>684</v>
      </c>
      <c r="D39" s="139" t="s">
        <v>165</v>
      </c>
      <c r="E39" s="36" t="s">
        <v>166</v>
      </c>
      <c r="F39" s="43">
        <v>2006</v>
      </c>
      <c r="G39" s="44">
        <v>200</v>
      </c>
      <c r="H39" s="43">
        <v>1</v>
      </c>
      <c r="I39" s="93" t="s">
        <v>23</v>
      </c>
      <c r="J39" s="93" t="s">
        <v>22</v>
      </c>
      <c r="K39" s="39" t="s">
        <v>167</v>
      </c>
      <c r="L39" s="258">
        <f>SUM(G39*E69)</f>
        <v>300000</v>
      </c>
    </row>
    <row r="40" spans="1:13" s="34" customFormat="1" ht="19.5" customHeight="1">
      <c r="A40" s="294"/>
      <c r="B40" s="298"/>
      <c r="C40" s="109" t="s">
        <v>685</v>
      </c>
      <c r="D40" s="139" t="s">
        <v>173</v>
      </c>
      <c r="E40" s="36" t="s">
        <v>166</v>
      </c>
      <c r="F40" s="43">
        <v>1950</v>
      </c>
      <c r="G40" s="44">
        <v>187</v>
      </c>
      <c r="H40" s="43">
        <v>2</v>
      </c>
      <c r="I40" s="93" t="s">
        <v>23</v>
      </c>
      <c r="J40" s="93" t="s">
        <v>25</v>
      </c>
      <c r="K40" s="39" t="s">
        <v>31</v>
      </c>
      <c r="L40" s="235">
        <f>SUM(G40*E69)</f>
        <v>280500</v>
      </c>
    </row>
    <row r="41" spans="1:13" s="34" customFormat="1" ht="21" customHeight="1">
      <c r="A41" s="294"/>
      <c r="B41" s="298"/>
      <c r="C41" s="109" t="s">
        <v>686</v>
      </c>
      <c r="D41" s="139" t="s">
        <v>174</v>
      </c>
      <c r="E41" s="36" t="s">
        <v>166</v>
      </c>
      <c r="F41" s="43">
        <v>1960</v>
      </c>
      <c r="G41" s="44">
        <v>300</v>
      </c>
      <c r="H41" s="43">
        <v>2</v>
      </c>
      <c r="I41" s="93" t="s">
        <v>23</v>
      </c>
      <c r="J41" s="93" t="s">
        <v>300</v>
      </c>
      <c r="K41" s="39" t="s">
        <v>31</v>
      </c>
      <c r="L41" s="235">
        <f>SUM(G41*E69)</f>
        <v>450000</v>
      </c>
    </row>
    <row r="42" spans="1:13" s="34" customFormat="1" ht="18" customHeight="1">
      <c r="A42" s="294"/>
      <c r="B42" s="298"/>
      <c r="C42" s="109" t="s">
        <v>687</v>
      </c>
      <c r="D42" s="139" t="s">
        <v>175</v>
      </c>
      <c r="E42" s="36" t="s">
        <v>166</v>
      </c>
      <c r="F42" s="43">
        <v>1970</v>
      </c>
      <c r="G42" s="44">
        <v>200</v>
      </c>
      <c r="H42" s="43">
        <v>1</v>
      </c>
      <c r="I42" s="93" t="s">
        <v>27</v>
      </c>
      <c r="J42" s="93" t="s">
        <v>22</v>
      </c>
      <c r="K42" s="39" t="s">
        <v>31</v>
      </c>
      <c r="L42" s="235">
        <f>SUM(G42*E69)</f>
        <v>300000</v>
      </c>
    </row>
    <row r="43" spans="1:13" s="34" customFormat="1" ht="21.75" customHeight="1">
      <c r="A43" s="294"/>
      <c r="B43" s="298"/>
      <c r="C43" s="109" t="s">
        <v>688</v>
      </c>
      <c r="D43" s="139" t="s">
        <v>176</v>
      </c>
      <c r="E43" s="36" t="s">
        <v>166</v>
      </c>
      <c r="F43" s="43">
        <v>1950</v>
      </c>
      <c r="G43" s="44">
        <v>150</v>
      </c>
      <c r="H43" s="43">
        <v>2</v>
      </c>
      <c r="I43" s="93" t="s">
        <v>26</v>
      </c>
      <c r="J43" s="93" t="s">
        <v>300</v>
      </c>
      <c r="K43" s="39" t="s">
        <v>31</v>
      </c>
      <c r="L43" s="235">
        <f>SUM(G43*E69)</f>
        <v>225000</v>
      </c>
    </row>
    <row r="44" spans="1:13" s="34" customFormat="1" ht="21" customHeight="1">
      <c r="A44" s="294"/>
      <c r="B44" s="298"/>
      <c r="C44" s="109" t="s">
        <v>689</v>
      </c>
      <c r="D44" s="139" t="s">
        <v>190</v>
      </c>
      <c r="E44" s="36" t="s">
        <v>166</v>
      </c>
      <c r="F44" s="43">
        <v>1970</v>
      </c>
      <c r="G44" s="44">
        <v>100</v>
      </c>
      <c r="H44" s="43">
        <v>1</v>
      </c>
      <c r="I44" s="93" t="s">
        <v>23</v>
      </c>
      <c r="J44" s="93" t="s">
        <v>22</v>
      </c>
      <c r="K44" s="39" t="s">
        <v>31</v>
      </c>
      <c r="L44" s="235">
        <f>SUM(G44*E69)</f>
        <v>150000</v>
      </c>
    </row>
    <row r="45" spans="1:13" s="34" customFormat="1" ht="19.5" customHeight="1">
      <c r="A45" s="294"/>
      <c r="B45" s="298"/>
      <c r="C45" s="109" t="s">
        <v>690</v>
      </c>
      <c r="D45" s="139" t="s">
        <v>177</v>
      </c>
      <c r="E45" s="36" t="s">
        <v>166</v>
      </c>
      <c r="F45" s="43">
        <v>1990</v>
      </c>
      <c r="G45" s="44">
        <v>50</v>
      </c>
      <c r="H45" s="43">
        <v>1</v>
      </c>
      <c r="I45" s="93" t="s">
        <v>305</v>
      </c>
      <c r="J45" s="93" t="s">
        <v>22</v>
      </c>
      <c r="K45" s="39" t="s">
        <v>31</v>
      </c>
      <c r="L45" s="235">
        <f>SUM(G45*E69)</f>
        <v>75000</v>
      </c>
    </row>
    <row r="46" spans="1:13" s="34" customFormat="1" ht="19.5" customHeight="1">
      <c r="A46" s="294"/>
      <c r="B46" s="298"/>
      <c r="C46" s="109" t="s">
        <v>691</v>
      </c>
      <c r="D46" s="139" t="s">
        <v>178</v>
      </c>
      <c r="E46" s="36" t="s">
        <v>166</v>
      </c>
      <c r="F46" s="43">
        <v>1950</v>
      </c>
      <c r="G46" s="44">
        <v>300</v>
      </c>
      <c r="H46" s="43">
        <v>2</v>
      </c>
      <c r="I46" s="93" t="s">
        <v>23</v>
      </c>
      <c r="J46" s="93" t="s">
        <v>300</v>
      </c>
      <c r="K46" s="39" t="s">
        <v>31</v>
      </c>
      <c r="L46" s="235">
        <f>SUM(G46*E69)</f>
        <v>450000</v>
      </c>
    </row>
    <row r="47" spans="1:13" s="34" customFormat="1" ht="24.75" customHeight="1">
      <c r="A47" s="294"/>
      <c r="B47" s="298"/>
      <c r="C47" s="109" t="s">
        <v>692</v>
      </c>
      <c r="D47" s="139" t="s">
        <v>179</v>
      </c>
      <c r="E47" s="36" t="s">
        <v>166</v>
      </c>
      <c r="F47" s="43">
        <v>1960</v>
      </c>
      <c r="G47" s="44">
        <v>250</v>
      </c>
      <c r="H47" s="43">
        <v>2</v>
      </c>
      <c r="I47" s="93" t="s">
        <v>23</v>
      </c>
      <c r="J47" s="93" t="s">
        <v>299</v>
      </c>
      <c r="K47" s="39" t="s">
        <v>31</v>
      </c>
      <c r="L47" s="235">
        <f>SUM(G47*E69)</f>
        <v>375000</v>
      </c>
    </row>
    <row r="48" spans="1:13" s="34" customFormat="1" ht="21.75" customHeight="1">
      <c r="A48" s="294"/>
      <c r="B48" s="298"/>
      <c r="C48" s="109" t="s">
        <v>693</v>
      </c>
      <c r="D48" s="139" t="s">
        <v>466</v>
      </c>
      <c r="E48" s="36" t="s">
        <v>2</v>
      </c>
      <c r="F48" s="43">
        <v>2014</v>
      </c>
      <c r="G48" s="44">
        <v>201.49</v>
      </c>
      <c r="H48" s="43">
        <v>1</v>
      </c>
      <c r="I48" s="93" t="s">
        <v>27</v>
      </c>
      <c r="J48" s="93" t="s">
        <v>467</v>
      </c>
      <c r="K48" s="39" t="s">
        <v>468</v>
      </c>
      <c r="L48" s="234">
        <v>576440</v>
      </c>
      <c r="M48" s="190"/>
    </row>
    <row r="49" spans="1:13" s="34" customFormat="1" ht="22.5" customHeight="1">
      <c r="A49" s="294"/>
      <c r="B49" s="298"/>
      <c r="C49" s="109" t="s">
        <v>694</v>
      </c>
      <c r="D49" s="139" t="s">
        <v>469</v>
      </c>
      <c r="E49" s="36" t="s">
        <v>166</v>
      </c>
      <c r="F49" s="43">
        <v>2014</v>
      </c>
      <c r="G49" s="44">
        <v>20.6</v>
      </c>
      <c r="H49" s="43">
        <v>1</v>
      </c>
      <c r="I49" s="93" t="s">
        <v>470</v>
      </c>
      <c r="J49" s="93" t="s">
        <v>471</v>
      </c>
      <c r="K49" s="39" t="s">
        <v>468</v>
      </c>
      <c r="L49" s="234">
        <v>57974.76</v>
      </c>
    </row>
    <row r="50" spans="1:13" s="34" customFormat="1" ht="36" customHeight="1">
      <c r="A50" s="294"/>
      <c r="B50" s="298"/>
      <c r="C50" s="109" t="s">
        <v>695</v>
      </c>
      <c r="D50" s="139" t="s">
        <v>472</v>
      </c>
      <c r="E50" s="36" t="s">
        <v>166</v>
      </c>
      <c r="F50" s="43">
        <v>2014</v>
      </c>
      <c r="G50" s="44">
        <v>629.5</v>
      </c>
      <c r="H50" s="43">
        <v>1</v>
      </c>
      <c r="I50" s="141" t="s">
        <v>473</v>
      </c>
      <c r="J50" s="141" t="s">
        <v>474</v>
      </c>
      <c r="K50" s="39" t="s">
        <v>468</v>
      </c>
      <c r="L50" s="234">
        <v>667124</v>
      </c>
    </row>
    <row r="51" spans="1:13" s="34" customFormat="1" ht="16.5" customHeight="1">
      <c r="A51" s="294"/>
      <c r="B51" s="298"/>
      <c r="C51" s="109" t="s">
        <v>838</v>
      </c>
      <c r="D51" s="139" t="s">
        <v>839</v>
      </c>
      <c r="E51" s="36" t="s">
        <v>2</v>
      </c>
      <c r="F51" s="43">
        <v>2006</v>
      </c>
      <c r="G51" s="44">
        <v>814.45</v>
      </c>
      <c r="H51" s="43">
        <v>1</v>
      </c>
      <c r="I51" s="141" t="s">
        <v>27</v>
      </c>
      <c r="J51" s="141" t="s">
        <v>29</v>
      </c>
      <c r="K51" s="39" t="s">
        <v>865</v>
      </c>
      <c r="L51" s="234">
        <f>SUM(G51*E69)</f>
        <v>1221675</v>
      </c>
    </row>
    <row r="52" spans="1:13" s="34" customFormat="1" ht="18" customHeight="1">
      <c r="A52" s="294"/>
      <c r="B52" s="298"/>
      <c r="C52" s="110" t="s">
        <v>696</v>
      </c>
      <c r="D52" s="139" t="s">
        <v>486</v>
      </c>
      <c r="E52" s="36" t="s">
        <v>2</v>
      </c>
      <c r="F52" s="43">
        <v>2015</v>
      </c>
      <c r="G52" s="44">
        <v>20</v>
      </c>
      <c r="H52" s="43">
        <v>1</v>
      </c>
      <c r="I52" s="93" t="s">
        <v>27</v>
      </c>
      <c r="J52" s="93" t="s">
        <v>22</v>
      </c>
      <c r="K52" s="39"/>
      <c r="L52" s="234">
        <f>SUM(G52*E69)</f>
        <v>30000</v>
      </c>
    </row>
    <row r="53" spans="1:13" s="34" customFormat="1" ht="29.25" customHeight="1">
      <c r="A53" s="294"/>
      <c r="B53" s="298"/>
      <c r="C53" s="110" t="s">
        <v>697</v>
      </c>
      <c r="D53" s="139" t="s">
        <v>487</v>
      </c>
      <c r="E53" s="36" t="s">
        <v>2</v>
      </c>
      <c r="F53" s="43"/>
      <c r="G53" s="44">
        <v>287.64</v>
      </c>
      <c r="H53" s="43">
        <v>2</v>
      </c>
      <c r="I53" s="93" t="s">
        <v>27</v>
      </c>
      <c r="J53" s="93" t="s">
        <v>22</v>
      </c>
      <c r="K53" s="39"/>
      <c r="L53" s="234">
        <f>SUM(G53*E68)</f>
        <v>719100</v>
      </c>
    </row>
    <row r="54" spans="1:13" s="34" customFormat="1" ht="19.5" customHeight="1">
      <c r="A54" s="294"/>
      <c r="B54" s="298"/>
      <c r="C54" s="110" t="s">
        <v>698</v>
      </c>
      <c r="D54" s="139" t="s">
        <v>488</v>
      </c>
      <c r="E54" s="36" t="s">
        <v>2</v>
      </c>
      <c r="F54" s="43"/>
      <c r="G54" s="44">
        <v>252.2</v>
      </c>
      <c r="H54" s="43">
        <v>1</v>
      </c>
      <c r="I54" s="93" t="s">
        <v>23</v>
      </c>
      <c r="J54" s="93" t="s">
        <v>22</v>
      </c>
      <c r="K54" s="39" t="s">
        <v>468</v>
      </c>
      <c r="L54" s="234">
        <f>SUM(G54*E68)</f>
        <v>630500</v>
      </c>
    </row>
    <row r="55" spans="1:13" s="34" customFormat="1" ht="21" customHeight="1">
      <c r="A55" s="294"/>
      <c r="B55" s="299"/>
      <c r="C55" s="110" t="s">
        <v>699</v>
      </c>
      <c r="D55" s="139" t="s">
        <v>489</v>
      </c>
      <c r="E55" s="36" t="s">
        <v>2</v>
      </c>
      <c r="F55" s="43">
        <v>1909</v>
      </c>
      <c r="G55" s="44">
        <v>730</v>
      </c>
      <c r="H55" s="43">
        <v>4</v>
      </c>
      <c r="I55" s="93" t="s">
        <v>23</v>
      </c>
      <c r="J55" s="93" t="s">
        <v>22</v>
      </c>
      <c r="K55" s="39" t="s">
        <v>490</v>
      </c>
      <c r="L55" s="234">
        <v>1651539.83</v>
      </c>
    </row>
    <row r="56" spans="1:13" s="34" customFormat="1" ht="19.5" customHeight="1">
      <c r="A56" s="295"/>
      <c r="B56" s="94"/>
      <c r="C56" s="110" t="s">
        <v>755</v>
      </c>
      <c r="D56" s="140" t="s">
        <v>491</v>
      </c>
      <c r="E56" s="95" t="s">
        <v>492</v>
      </c>
      <c r="F56" s="96">
        <v>1972</v>
      </c>
      <c r="G56" s="97">
        <v>1668</v>
      </c>
      <c r="H56" s="96">
        <v>4</v>
      </c>
      <c r="I56" s="98" t="s">
        <v>23</v>
      </c>
      <c r="J56" s="98" t="s">
        <v>22</v>
      </c>
      <c r="K56" s="99" t="s">
        <v>493</v>
      </c>
      <c r="L56" s="234">
        <f>SUM(G56*E68)</f>
        <v>4170000</v>
      </c>
      <c r="M56" s="190"/>
    </row>
    <row r="57" spans="1:13" s="34" customFormat="1" ht="33.75" customHeight="1">
      <c r="A57" s="143"/>
      <c r="B57" s="94"/>
      <c r="C57" s="110" t="s">
        <v>873</v>
      </c>
      <c r="D57" s="208" t="s">
        <v>874</v>
      </c>
      <c r="E57" s="95" t="s">
        <v>875</v>
      </c>
      <c r="F57" s="96">
        <v>2019</v>
      </c>
      <c r="G57" s="209">
        <v>676.8</v>
      </c>
      <c r="H57" s="96">
        <v>1</v>
      </c>
      <c r="I57" s="210" t="s">
        <v>876</v>
      </c>
      <c r="J57" s="98" t="s">
        <v>877</v>
      </c>
      <c r="K57" s="211" t="s">
        <v>493</v>
      </c>
      <c r="L57" s="234">
        <v>1024454.63</v>
      </c>
    </row>
    <row r="58" spans="1:13" s="34" customFormat="1" ht="19.5" customHeight="1">
      <c r="A58" s="143"/>
      <c r="B58" s="94"/>
      <c r="C58" s="110" t="s">
        <v>911</v>
      </c>
      <c r="D58" s="208" t="s">
        <v>912</v>
      </c>
      <c r="E58" s="95" t="s">
        <v>913</v>
      </c>
      <c r="F58" s="96">
        <v>2019</v>
      </c>
      <c r="G58" s="209">
        <v>72</v>
      </c>
      <c r="H58" s="96"/>
      <c r="I58" s="210" t="s">
        <v>29</v>
      </c>
      <c r="J58" s="98" t="s">
        <v>29</v>
      </c>
      <c r="K58" s="211"/>
      <c r="L58" s="234">
        <v>17460</v>
      </c>
    </row>
    <row r="59" spans="1:13" s="34" customFormat="1" ht="27" customHeight="1">
      <c r="A59" s="143"/>
      <c r="B59" s="253"/>
      <c r="C59" s="109" t="s">
        <v>1032</v>
      </c>
      <c r="D59" s="254" t="s">
        <v>1033</v>
      </c>
      <c r="E59" s="36" t="s">
        <v>2</v>
      </c>
      <c r="F59" s="43">
        <v>1990</v>
      </c>
      <c r="G59" s="255">
        <v>240</v>
      </c>
      <c r="H59" s="43">
        <v>1</v>
      </c>
      <c r="I59" s="256" t="s">
        <v>1036</v>
      </c>
      <c r="J59" s="93" t="s">
        <v>23</v>
      </c>
      <c r="K59" s="257"/>
      <c r="L59" s="258">
        <f>SUM(G59*E69)</f>
        <v>360000</v>
      </c>
    </row>
    <row r="60" spans="1:13" s="34" customFormat="1" ht="26.25" customHeight="1">
      <c r="A60" s="143"/>
      <c r="B60" s="253"/>
      <c r="C60" s="109" t="s">
        <v>1034</v>
      </c>
      <c r="D60" s="254" t="s">
        <v>1087</v>
      </c>
      <c r="E60" s="36" t="s">
        <v>2</v>
      </c>
      <c r="F60" s="43">
        <v>1960</v>
      </c>
      <c r="G60" s="255">
        <v>90</v>
      </c>
      <c r="H60" s="43">
        <v>2</v>
      </c>
      <c r="I60" s="256" t="s">
        <v>1036</v>
      </c>
      <c r="J60" s="93"/>
      <c r="K60" s="257"/>
      <c r="L60" s="258">
        <v>135000</v>
      </c>
    </row>
    <row r="61" spans="1:13" s="34" customFormat="1" ht="19.5" customHeight="1">
      <c r="A61" s="222"/>
      <c r="B61" s="50"/>
      <c r="C61" s="109" t="s">
        <v>546</v>
      </c>
      <c r="D61" s="139" t="s">
        <v>1035</v>
      </c>
      <c r="E61" s="36"/>
      <c r="F61" s="43"/>
      <c r="G61" s="44"/>
      <c r="H61" s="43"/>
      <c r="I61" s="93"/>
      <c r="J61" s="93"/>
      <c r="K61" s="39"/>
      <c r="L61" s="258">
        <v>422221.4</v>
      </c>
    </row>
    <row r="62" spans="1:13" ht="15.75">
      <c r="K62" s="301">
        <f>SUM(L6:L61)</f>
        <v>30948634.809999999</v>
      </c>
      <c r="L62" s="301"/>
    </row>
    <row r="63" spans="1:13" ht="15">
      <c r="K63" s="3"/>
      <c r="L63" s="199"/>
    </row>
    <row r="64" spans="1:13">
      <c r="D64" s="300"/>
      <c r="E64" s="300"/>
      <c r="F64" s="300"/>
      <c r="G64" s="300"/>
      <c r="H64" s="300"/>
      <c r="I64" s="300"/>
      <c r="J64" s="300"/>
      <c r="K64" s="4"/>
    </row>
    <row r="65" spans="2:12">
      <c r="D65" s="300"/>
      <c r="E65" s="300"/>
      <c r="F65" s="300"/>
      <c r="G65" s="300"/>
      <c r="H65" s="300"/>
      <c r="I65" s="300"/>
      <c r="J65" s="300"/>
      <c r="K65" s="4"/>
    </row>
    <row r="66" spans="2:12">
      <c r="D66" s="300"/>
      <c r="E66" s="300"/>
      <c r="F66" s="300"/>
      <c r="G66" s="300"/>
      <c r="H66" s="300"/>
      <c r="I66" s="300"/>
      <c r="J66" s="300"/>
      <c r="K66" s="4"/>
    </row>
    <row r="67" spans="2:12">
      <c r="B67" s="191">
        <v>92109</v>
      </c>
      <c r="C67" s="192">
        <f>SUM(L31+L32+L33+L34+L35+L36+L37+L38+L39+L40+L41+L42+L43+L44+L45+L46+L47+L48+L58+L59)</f>
        <v>6801060.0899999999</v>
      </c>
      <c r="D67" s="90"/>
      <c r="K67" s="4"/>
    </row>
    <row r="68" spans="2:12">
      <c r="B68" s="191">
        <v>75412</v>
      </c>
      <c r="C68" s="192">
        <f>SUM(L6+L7+L8+L9+L10+L11+L12+L13+L14+L15+L16+L17+L26)</f>
        <v>3935145</v>
      </c>
      <c r="E68" s="280">
        <v>2500</v>
      </c>
      <c r="F68" s="292" t="s">
        <v>1155</v>
      </c>
      <c r="G68" s="292"/>
      <c r="H68" s="292"/>
      <c r="I68" s="292"/>
      <c r="J68" s="292"/>
      <c r="K68" s="292"/>
      <c r="L68" s="292"/>
    </row>
    <row r="69" spans="2:12">
      <c r="B69" s="191">
        <v>75023</v>
      </c>
      <c r="C69" s="192">
        <f>SUM(L18+L19+L24+L28+L29+L53+L54+L55)</f>
        <v>11148979.93</v>
      </c>
      <c r="E69" s="280">
        <v>1500</v>
      </c>
      <c r="F69" s="291" t="s">
        <v>1156</v>
      </c>
      <c r="G69" s="291"/>
      <c r="H69" s="291"/>
      <c r="I69" s="291"/>
      <c r="J69" s="291"/>
      <c r="K69" s="291"/>
      <c r="L69" s="291"/>
    </row>
    <row r="70" spans="2:12" ht="14.25" customHeight="1">
      <c r="B70" s="191">
        <v>70005</v>
      </c>
      <c r="C70" s="192">
        <f>SUM(L20+L21+L23+L25+L56+L60)</f>
        <v>4950000</v>
      </c>
    </row>
    <row r="71" spans="2:12" ht="14.25" customHeight="1">
      <c r="B71" s="191">
        <v>92601</v>
      </c>
      <c r="C71" s="192">
        <f>SUM(L22+L27+L50+L51+L57)</f>
        <v>3453253.63</v>
      </c>
      <c r="D71" s="192"/>
      <c r="L71" s="79"/>
    </row>
    <row r="72" spans="2:12" ht="14.25" customHeight="1">
      <c r="B72" s="191">
        <v>75415</v>
      </c>
      <c r="C72" s="192">
        <f>SUM(L49+L52)</f>
        <v>87974.760000000009</v>
      </c>
      <c r="D72" s="192"/>
      <c r="L72" s="4"/>
    </row>
    <row r="73" spans="2:12" ht="14.25" customHeight="1">
      <c r="B73" s="191">
        <v>90095</v>
      </c>
      <c r="C73" s="192">
        <f>SUM(L30)</f>
        <v>150000</v>
      </c>
      <c r="D73" s="192"/>
      <c r="L73" s="4"/>
    </row>
    <row r="74" spans="2:12" ht="14.25" customHeight="1">
      <c r="B74" s="191">
        <v>63003</v>
      </c>
      <c r="C74" s="231">
        <f>SUM(L61)</f>
        <v>422221.4</v>
      </c>
      <c r="D74" s="192"/>
      <c r="L74" s="4"/>
    </row>
    <row r="75" spans="2:12" ht="14.25" customHeight="1">
      <c r="C75" s="193">
        <f>SUM(C67:C74)</f>
        <v>30948634.809999999</v>
      </c>
      <c r="D75" s="191"/>
    </row>
  </sheetData>
  <mergeCells count="9">
    <mergeCell ref="F69:L69"/>
    <mergeCell ref="F68:L68"/>
    <mergeCell ref="A6:A56"/>
    <mergeCell ref="E1:J1"/>
    <mergeCell ref="B6:B55"/>
    <mergeCell ref="D64:J66"/>
    <mergeCell ref="K62:L62"/>
    <mergeCell ref="B1:C2"/>
    <mergeCell ref="B3:C3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4294967294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53"/>
  <sheetViews>
    <sheetView topLeftCell="A26" workbookViewId="0">
      <selection activeCell="E48" sqref="E48:E50"/>
    </sheetView>
  </sheetViews>
  <sheetFormatPr defaultRowHeight="14.25"/>
  <cols>
    <col min="1" max="1" width="19.875" customWidth="1"/>
    <col min="2" max="2" width="17.875" customWidth="1"/>
    <col min="5" max="5" width="21.25" customWidth="1"/>
  </cols>
  <sheetData>
    <row r="2" spans="1:2">
      <c r="A2" s="40">
        <v>217200</v>
      </c>
      <c r="B2" s="90">
        <f t="shared" ref="B2:B14" si="0">SUM(A2)</f>
        <v>217200</v>
      </c>
    </row>
    <row r="3" spans="1:2">
      <c r="A3" s="40">
        <v>270000</v>
      </c>
      <c r="B3" s="90">
        <f t="shared" si="0"/>
        <v>270000</v>
      </c>
    </row>
    <row r="4" spans="1:2">
      <c r="A4" s="40">
        <v>147600</v>
      </c>
      <c r="B4" s="90">
        <f t="shared" si="0"/>
        <v>147600</v>
      </c>
    </row>
    <row r="5" spans="1:2">
      <c r="A5" s="40">
        <v>73200</v>
      </c>
      <c r="B5" s="90">
        <f t="shared" si="0"/>
        <v>73200</v>
      </c>
    </row>
    <row r="6" spans="1:2">
      <c r="A6" s="40">
        <v>218400</v>
      </c>
      <c r="B6" s="90">
        <f t="shared" si="0"/>
        <v>218400</v>
      </c>
    </row>
    <row r="7" spans="1:2">
      <c r="A7" s="40">
        <v>225600</v>
      </c>
      <c r="B7" s="90">
        <f t="shared" si="0"/>
        <v>225600</v>
      </c>
    </row>
    <row r="8" spans="1:2">
      <c r="A8" s="40">
        <v>288000</v>
      </c>
      <c r="B8" s="90">
        <f t="shared" si="0"/>
        <v>288000</v>
      </c>
    </row>
    <row r="9" spans="1:2">
      <c r="A9" s="40">
        <v>69600</v>
      </c>
      <c r="B9" s="90">
        <f t="shared" si="0"/>
        <v>69600</v>
      </c>
    </row>
    <row r="10" spans="1:2">
      <c r="A10" s="40">
        <v>288000</v>
      </c>
      <c r="B10" s="90">
        <f t="shared" si="0"/>
        <v>288000</v>
      </c>
    </row>
    <row r="11" spans="1:2">
      <c r="A11" s="40">
        <v>153600</v>
      </c>
      <c r="B11" s="90">
        <f t="shared" si="0"/>
        <v>153600</v>
      </c>
    </row>
    <row r="12" spans="1:2">
      <c r="A12" s="40">
        <v>420000</v>
      </c>
      <c r="B12" s="90">
        <f t="shared" si="0"/>
        <v>420000</v>
      </c>
    </row>
    <row r="13" spans="1:2">
      <c r="A13" s="40">
        <v>86400</v>
      </c>
      <c r="B13" s="90">
        <f t="shared" si="0"/>
        <v>86400</v>
      </c>
    </row>
    <row r="14" spans="1:2">
      <c r="A14" s="40">
        <v>360000</v>
      </c>
      <c r="B14" s="90">
        <f t="shared" si="0"/>
        <v>360000</v>
      </c>
    </row>
    <row r="15" spans="1:2">
      <c r="A15" s="35"/>
    </row>
    <row r="16" spans="1:2">
      <c r="A16" s="40">
        <v>1998000</v>
      </c>
      <c r="B16" s="90">
        <f t="shared" ref="B16:B52" si="1">SUM(A16)</f>
        <v>1998000</v>
      </c>
    </row>
    <row r="17" spans="1:5">
      <c r="A17" s="40">
        <v>86400</v>
      </c>
      <c r="B17" s="90">
        <f t="shared" si="1"/>
        <v>86400</v>
      </c>
    </row>
    <row r="18" spans="1:5">
      <c r="A18" s="40">
        <v>1132200</v>
      </c>
      <c r="B18" s="90">
        <f t="shared" si="1"/>
        <v>1132200</v>
      </c>
    </row>
    <row r="19" spans="1:5">
      <c r="A19" s="40">
        <v>748800</v>
      </c>
      <c r="B19" s="90">
        <f t="shared" si="1"/>
        <v>748800</v>
      </c>
    </row>
    <row r="20" spans="1:5">
      <c r="A20" s="40">
        <v>144000</v>
      </c>
      <c r="B20" s="90">
        <f t="shared" si="1"/>
        <v>144000</v>
      </c>
    </row>
    <row r="21" spans="1:5">
      <c r="A21" s="40">
        <v>240000</v>
      </c>
      <c r="B21" s="90">
        <f t="shared" si="1"/>
        <v>240000</v>
      </c>
    </row>
    <row r="22" spans="1:5">
      <c r="A22" s="40">
        <v>360000</v>
      </c>
      <c r="B22" s="90">
        <f t="shared" si="1"/>
        <v>360000</v>
      </c>
    </row>
    <row r="23" spans="1:5">
      <c r="A23" s="40">
        <v>60000</v>
      </c>
      <c r="B23" s="90">
        <f t="shared" si="1"/>
        <v>60000</v>
      </c>
    </row>
    <row r="24" spans="1:5">
      <c r="A24" s="40">
        <v>360000</v>
      </c>
      <c r="B24" s="90">
        <f t="shared" si="1"/>
        <v>360000</v>
      </c>
    </row>
    <row r="25" spans="1:5">
      <c r="A25" s="40">
        <v>285600</v>
      </c>
      <c r="B25" s="90">
        <f t="shared" si="1"/>
        <v>285600</v>
      </c>
    </row>
    <row r="26" spans="1:5">
      <c r="A26" s="40">
        <v>72000</v>
      </c>
      <c r="B26" s="90">
        <f t="shared" si="1"/>
        <v>72000</v>
      </c>
    </row>
    <row r="27" spans="1:5">
      <c r="A27" s="40">
        <v>21600</v>
      </c>
      <c r="B27" s="90">
        <f t="shared" si="1"/>
        <v>21600</v>
      </c>
      <c r="E27" s="40">
        <v>3002400</v>
      </c>
    </row>
    <row r="28" spans="1:5">
      <c r="A28" s="40">
        <v>72000</v>
      </c>
      <c r="B28" s="90">
        <f t="shared" si="1"/>
        <v>72000</v>
      </c>
      <c r="E28" s="46">
        <v>5697000</v>
      </c>
    </row>
    <row r="29" spans="1:5">
      <c r="A29" s="40">
        <v>217200</v>
      </c>
      <c r="B29" s="90">
        <f t="shared" si="1"/>
        <v>217200</v>
      </c>
      <c r="E29" s="40">
        <v>5306400</v>
      </c>
    </row>
    <row r="30" spans="1:5">
      <c r="A30" s="40">
        <v>1170000</v>
      </c>
      <c r="B30" s="90">
        <f t="shared" si="1"/>
        <v>1170000</v>
      </c>
      <c r="E30" s="40">
        <v>1495800</v>
      </c>
    </row>
    <row r="31" spans="1:5">
      <c r="A31" s="42">
        <v>120000</v>
      </c>
      <c r="B31" s="90">
        <f t="shared" si="1"/>
        <v>120000</v>
      </c>
      <c r="E31" s="40">
        <v>3439800</v>
      </c>
    </row>
    <row r="32" spans="1:5">
      <c r="A32" s="42">
        <v>612000</v>
      </c>
      <c r="B32" s="90">
        <f t="shared" si="1"/>
        <v>612000</v>
      </c>
      <c r="E32" s="83">
        <v>191592</v>
      </c>
    </row>
    <row r="33" spans="1:5">
      <c r="A33" s="42">
        <v>1140000</v>
      </c>
      <c r="B33" s="90">
        <f t="shared" si="1"/>
        <v>1140000</v>
      </c>
      <c r="E33" s="40">
        <v>2169000</v>
      </c>
    </row>
    <row r="34" spans="1:5">
      <c r="A34" s="42">
        <v>325200</v>
      </c>
      <c r="B34" s="90">
        <f t="shared" si="1"/>
        <v>325200</v>
      </c>
      <c r="E34" s="40">
        <v>2687400</v>
      </c>
    </row>
    <row r="35" spans="1:5">
      <c r="A35" s="45">
        <v>120000</v>
      </c>
      <c r="B35" s="90">
        <f t="shared" si="1"/>
        <v>120000</v>
      </c>
      <c r="E35" s="40">
        <v>1839600</v>
      </c>
    </row>
    <row r="36" spans="1:5">
      <c r="A36" s="45">
        <v>72000</v>
      </c>
      <c r="B36" s="90">
        <f t="shared" si="1"/>
        <v>72000</v>
      </c>
      <c r="E36" s="40">
        <v>3240000</v>
      </c>
    </row>
    <row r="37" spans="1:5">
      <c r="A37" s="45">
        <v>120000</v>
      </c>
      <c r="B37" s="90">
        <f t="shared" si="1"/>
        <v>120000</v>
      </c>
      <c r="E37" s="81">
        <v>328161.31</v>
      </c>
    </row>
    <row r="38" spans="1:5">
      <c r="A38" s="45">
        <v>144000</v>
      </c>
      <c r="B38" s="90">
        <f t="shared" si="1"/>
        <v>144000</v>
      </c>
      <c r="E38" s="40">
        <v>4035600</v>
      </c>
    </row>
    <row r="39" spans="1:5">
      <c r="A39" s="80">
        <v>558672.26</v>
      </c>
      <c r="B39" s="90">
        <f t="shared" si="1"/>
        <v>558672.26</v>
      </c>
      <c r="E39" s="40">
        <v>1090800</v>
      </c>
    </row>
    <row r="40" spans="1:5">
      <c r="A40" s="45">
        <v>330000</v>
      </c>
      <c r="B40" s="90">
        <f t="shared" si="1"/>
        <v>330000</v>
      </c>
      <c r="E40" s="40">
        <v>1326600</v>
      </c>
    </row>
    <row r="41" spans="1:5">
      <c r="A41" s="45">
        <v>240000</v>
      </c>
      <c r="B41" s="90">
        <f t="shared" si="1"/>
        <v>240000</v>
      </c>
      <c r="E41" s="40">
        <v>4843800</v>
      </c>
    </row>
    <row r="42" spans="1:5">
      <c r="A42" s="45">
        <v>224400</v>
      </c>
      <c r="B42" s="90">
        <f t="shared" si="1"/>
        <v>224400</v>
      </c>
      <c r="E42" s="40">
        <v>484400</v>
      </c>
    </row>
    <row r="43" spans="1:5">
      <c r="A43" s="45">
        <v>360000</v>
      </c>
      <c r="B43" s="90">
        <f t="shared" si="1"/>
        <v>360000</v>
      </c>
      <c r="E43" s="40">
        <v>3081600</v>
      </c>
    </row>
    <row r="44" spans="1:5">
      <c r="A44" s="45">
        <v>240000</v>
      </c>
      <c r="B44" s="90">
        <f t="shared" si="1"/>
        <v>240000</v>
      </c>
      <c r="E44" s="48">
        <v>453960</v>
      </c>
    </row>
    <row r="45" spans="1:5">
      <c r="A45" s="45">
        <v>180000</v>
      </c>
      <c r="B45" s="90">
        <f t="shared" si="1"/>
        <v>180000</v>
      </c>
      <c r="E45" s="82">
        <v>1048295.18</v>
      </c>
    </row>
    <row r="46" spans="1:5">
      <c r="A46" s="45">
        <v>120000</v>
      </c>
      <c r="B46" s="90">
        <f t="shared" si="1"/>
        <v>120000</v>
      </c>
    </row>
    <row r="47" spans="1:5">
      <c r="A47" s="45">
        <v>60000</v>
      </c>
      <c r="B47" s="90">
        <f t="shared" si="1"/>
        <v>60000</v>
      </c>
    </row>
    <row r="48" spans="1:5">
      <c r="A48" s="45">
        <v>360000</v>
      </c>
      <c r="B48" s="90">
        <f t="shared" si="1"/>
        <v>360000</v>
      </c>
      <c r="E48" s="90">
        <f>SUM(E27:E47)</f>
        <v>45762208.490000002</v>
      </c>
    </row>
    <row r="49" spans="1:5">
      <c r="A49" s="45">
        <v>300000</v>
      </c>
      <c r="B49" s="90">
        <f t="shared" si="1"/>
        <v>300000</v>
      </c>
      <c r="E49" s="90">
        <f>$B$53</f>
        <v>16579533.02</v>
      </c>
    </row>
    <row r="50" spans="1:5">
      <c r="A50" s="80">
        <v>576932</v>
      </c>
      <c r="B50" s="90">
        <f t="shared" si="1"/>
        <v>576932</v>
      </c>
      <c r="E50" s="90">
        <f>SUM(E48:E49)</f>
        <v>62341741.510000005</v>
      </c>
    </row>
    <row r="51" spans="1:5">
      <c r="A51" s="80">
        <v>57974.76</v>
      </c>
      <c r="B51" s="90">
        <f t="shared" si="1"/>
        <v>57974.76</v>
      </c>
    </row>
    <row r="52" spans="1:5">
      <c r="A52" s="80">
        <v>532954</v>
      </c>
      <c r="B52" s="90">
        <f t="shared" si="1"/>
        <v>532954</v>
      </c>
    </row>
    <row r="53" spans="1:5">
      <c r="B53" s="90">
        <f>SUM(B2:B52)</f>
        <v>16579533.02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5C56-9CD3-47D8-AF1B-D4F02C6C7F0E}">
  <dimension ref="B2:H27"/>
  <sheetViews>
    <sheetView tabSelected="1" workbookViewId="0">
      <selection activeCell="F6" sqref="F6"/>
    </sheetView>
  </sheetViews>
  <sheetFormatPr defaultRowHeight="14.25"/>
  <cols>
    <col min="3" max="3" width="22.875" customWidth="1"/>
    <col min="4" max="4" width="19.75" customWidth="1"/>
    <col min="6" max="6" width="13.125" customWidth="1"/>
    <col min="7" max="7" width="25.375" customWidth="1"/>
  </cols>
  <sheetData>
    <row r="2" spans="2:8">
      <c r="C2" s="193"/>
      <c r="D2" s="191"/>
    </row>
    <row r="3" spans="2:8">
      <c r="C3" s="193"/>
      <c r="D3" s="191"/>
    </row>
    <row r="4" spans="2:8" ht="18">
      <c r="B4" s="349" t="s">
        <v>1163</v>
      </c>
      <c r="C4" s="349"/>
      <c r="D4" s="349"/>
      <c r="E4" s="349"/>
      <c r="F4" s="349"/>
      <c r="G4" s="349"/>
      <c r="H4" s="348"/>
    </row>
    <row r="5" spans="2:8">
      <c r="C5" s="193"/>
      <c r="D5" s="191"/>
    </row>
    <row r="6" spans="2:8" ht="47.25">
      <c r="B6" s="335" t="s">
        <v>3</v>
      </c>
      <c r="C6" s="335" t="s">
        <v>1164</v>
      </c>
      <c r="D6" s="336" t="s">
        <v>1165</v>
      </c>
      <c r="E6" s="335" t="s">
        <v>1166</v>
      </c>
      <c r="F6" s="337" t="s">
        <v>1167</v>
      </c>
      <c r="G6" s="338" t="s">
        <v>1168</v>
      </c>
    </row>
    <row r="7" spans="2:8" ht="15.75">
      <c r="B7" s="339">
        <v>1</v>
      </c>
      <c r="C7" s="340" t="s">
        <v>1169</v>
      </c>
      <c r="D7" s="341">
        <v>60.83</v>
      </c>
      <c r="E7" s="339">
        <v>4</v>
      </c>
      <c r="F7" s="342" t="s">
        <v>1170</v>
      </c>
      <c r="G7" s="343">
        <v>121700</v>
      </c>
    </row>
    <row r="8" spans="2:8" ht="15.75">
      <c r="B8" s="339">
        <v>2</v>
      </c>
      <c r="C8" s="340" t="s">
        <v>1171</v>
      </c>
      <c r="D8" s="341">
        <v>60.83</v>
      </c>
      <c r="E8" s="339">
        <v>4</v>
      </c>
      <c r="F8" s="342" t="s">
        <v>1170</v>
      </c>
      <c r="G8" s="343">
        <v>121700</v>
      </c>
    </row>
    <row r="9" spans="2:8" ht="15.75">
      <c r="B9" s="339">
        <v>3</v>
      </c>
      <c r="C9" s="340" t="s">
        <v>1172</v>
      </c>
      <c r="D9" s="341">
        <v>55.73</v>
      </c>
      <c r="E9" s="339">
        <v>4</v>
      </c>
      <c r="F9" s="342" t="s">
        <v>1170</v>
      </c>
      <c r="G9" s="343">
        <v>111460</v>
      </c>
    </row>
    <row r="10" spans="2:8" ht="15.75">
      <c r="B10" s="339">
        <v>4</v>
      </c>
      <c r="C10" s="340" t="s">
        <v>1173</v>
      </c>
      <c r="D10" s="341">
        <v>60.83</v>
      </c>
      <c r="E10" s="339">
        <v>3</v>
      </c>
      <c r="F10" s="342" t="s">
        <v>1170</v>
      </c>
      <c r="G10" s="343">
        <v>121700</v>
      </c>
    </row>
    <row r="11" spans="2:8" ht="15.75">
      <c r="B11" s="339">
        <v>5</v>
      </c>
      <c r="C11" s="340" t="s">
        <v>1174</v>
      </c>
      <c r="D11" s="341">
        <v>60.69</v>
      </c>
      <c r="E11" s="339">
        <v>4</v>
      </c>
      <c r="F11" s="342" t="s">
        <v>1170</v>
      </c>
      <c r="G11" s="343">
        <v>121400</v>
      </c>
    </row>
    <row r="12" spans="2:8" ht="15.75">
      <c r="B12" s="339">
        <v>6</v>
      </c>
      <c r="C12" s="340" t="s">
        <v>1175</v>
      </c>
      <c r="D12" s="341">
        <v>48.45</v>
      </c>
      <c r="E12" s="339">
        <v>3</v>
      </c>
      <c r="F12" s="342" t="s">
        <v>1170</v>
      </c>
      <c r="G12" s="343">
        <v>96900</v>
      </c>
    </row>
    <row r="13" spans="2:8" ht="15.75">
      <c r="B13" s="339">
        <v>7</v>
      </c>
      <c r="C13" s="340" t="s">
        <v>1176</v>
      </c>
      <c r="D13" s="341">
        <v>29.41</v>
      </c>
      <c r="E13" s="339">
        <v>1</v>
      </c>
      <c r="F13" s="342" t="s">
        <v>1177</v>
      </c>
      <c r="G13" s="343">
        <v>44115</v>
      </c>
    </row>
    <row r="14" spans="2:8" ht="15.75">
      <c r="B14" s="339">
        <v>8</v>
      </c>
      <c r="C14" s="340" t="s">
        <v>1178</v>
      </c>
      <c r="D14" s="341">
        <v>39.4</v>
      </c>
      <c r="E14" s="339">
        <v>1</v>
      </c>
      <c r="F14" s="342" t="s">
        <v>1177</v>
      </c>
      <c r="G14" s="343">
        <v>59100</v>
      </c>
    </row>
    <row r="15" spans="2:8" ht="15.75">
      <c r="B15" s="339">
        <v>9</v>
      </c>
      <c r="C15" s="340" t="s">
        <v>1179</v>
      </c>
      <c r="D15" s="341">
        <v>60.5</v>
      </c>
      <c r="E15" s="339">
        <v>3</v>
      </c>
      <c r="F15" s="342" t="s">
        <v>1170</v>
      </c>
      <c r="G15" s="343">
        <v>121000</v>
      </c>
    </row>
    <row r="16" spans="2:8" ht="15.75">
      <c r="B16" s="339">
        <v>10</v>
      </c>
      <c r="C16" s="340" t="s">
        <v>1180</v>
      </c>
      <c r="D16" s="341">
        <v>60.5</v>
      </c>
      <c r="E16" s="339">
        <v>1</v>
      </c>
      <c r="F16" s="342" t="s">
        <v>1181</v>
      </c>
      <c r="G16" s="343">
        <v>108900</v>
      </c>
    </row>
    <row r="17" spans="2:7" ht="15.75">
      <c r="B17" s="339">
        <v>11</v>
      </c>
      <c r="C17" s="340" t="s">
        <v>1182</v>
      </c>
      <c r="D17" s="341">
        <v>28.79</v>
      </c>
      <c r="E17" s="339">
        <v>1</v>
      </c>
      <c r="F17" s="342" t="s">
        <v>1170</v>
      </c>
      <c r="G17" s="343">
        <v>57600</v>
      </c>
    </row>
    <row r="18" spans="2:7" ht="15.75">
      <c r="B18" s="339">
        <v>12</v>
      </c>
      <c r="C18" s="340" t="s">
        <v>1183</v>
      </c>
      <c r="D18" s="341">
        <v>28.72</v>
      </c>
      <c r="E18" s="339">
        <v>3</v>
      </c>
      <c r="F18" s="342" t="s">
        <v>1181</v>
      </c>
      <c r="G18" s="343">
        <v>51700</v>
      </c>
    </row>
    <row r="19" spans="2:7" ht="15.75">
      <c r="B19" s="339">
        <v>13</v>
      </c>
      <c r="C19" s="340" t="s">
        <v>1184</v>
      </c>
      <c r="D19" s="341">
        <v>35.74</v>
      </c>
      <c r="E19" s="339">
        <v>3</v>
      </c>
      <c r="F19" s="342" t="s">
        <v>1181</v>
      </c>
      <c r="G19" s="343">
        <v>64300</v>
      </c>
    </row>
    <row r="20" spans="2:7" ht="15.75">
      <c r="B20" s="339">
        <v>14</v>
      </c>
      <c r="C20" s="340" t="s">
        <v>1185</v>
      </c>
      <c r="D20" s="341">
        <v>47.52</v>
      </c>
      <c r="E20" s="339">
        <v>3</v>
      </c>
      <c r="F20" s="342" t="s">
        <v>1170</v>
      </c>
      <c r="G20" s="343">
        <v>95000</v>
      </c>
    </row>
    <row r="21" spans="2:7" ht="15.75">
      <c r="B21" s="339">
        <v>15</v>
      </c>
      <c r="C21" s="340" t="s">
        <v>1186</v>
      </c>
      <c r="D21" s="341">
        <v>47.65</v>
      </c>
      <c r="E21" s="339">
        <v>4</v>
      </c>
      <c r="F21" s="342" t="s">
        <v>1170</v>
      </c>
      <c r="G21" s="343">
        <v>95300</v>
      </c>
    </row>
    <row r="22" spans="2:7" ht="15.75">
      <c r="B22" s="339">
        <v>16</v>
      </c>
      <c r="C22" s="340" t="s">
        <v>1187</v>
      </c>
      <c r="D22" s="341">
        <v>43.61</v>
      </c>
      <c r="E22" s="339" t="s">
        <v>1188</v>
      </c>
      <c r="F22" s="342" t="s">
        <v>1189</v>
      </c>
      <c r="G22" s="343">
        <v>52300</v>
      </c>
    </row>
    <row r="23" spans="2:7" ht="15.75">
      <c r="B23" s="339">
        <v>17</v>
      </c>
      <c r="C23" s="340" t="s">
        <v>1190</v>
      </c>
      <c r="D23" s="341">
        <v>38.6</v>
      </c>
      <c r="E23" s="339">
        <v>1</v>
      </c>
      <c r="F23" s="342" t="s">
        <v>1191</v>
      </c>
      <c r="G23" s="343">
        <v>38600</v>
      </c>
    </row>
    <row r="24" spans="2:7" ht="15.75">
      <c r="B24" s="339">
        <v>18</v>
      </c>
      <c r="C24" s="340" t="s">
        <v>1192</v>
      </c>
      <c r="D24" s="341">
        <v>35.9</v>
      </c>
      <c r="E24" s="339" t="s">
        <v>1188</v>
      </c>
      <c r="F24" s="342" t="s">
        <v>1191</v>
      </c>
      <c r="G24" s="343">
        <v>35900</v>
      </c>
    </row>
    <row r="25" spans="2:7" ht="15.75">
      <c r="B25" s="339">
        <v>19</v>
      </c>
      <c r="C25" s="344" t="s">
        <v>1193</v>
      </c>
      <c r="D25" s="345"/>
      <c r="E25" s="344"/>
      <c r="F25" s="346"/>
      <c r="G25" s="347">
        <f>SUM(G7:G24)</f>
        <v>1518675</v>
      </c>
    </row>
    <row r="26" spans="2:7">
      <c r="C26" s="193"/>
      <c r="D26" s="191"/>
    </row>
    <row r="27" spans="2:7">
      <c r="C27" s="193"/>
      <c r="D27" s="191"/>
    </row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4.25"/>
  <cols>
    <col min="2" max="2" width="18.75" customWidth="1"/>
  </cols>
  <sheetData>
    <row r="1" spans="1:2" ht="15">
      <c r="A1" s="1"/>
      <c r="B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9"/>
  <sheetViews>
    <sheetView view="pageBreakPreview" zoomScale="90" zoomScaleSheetLayoutView="90" workbookViewId="0">
      <selection activeCell="D16" sqref="D16"/>
    </sheetView>
  </sheetViews>
  <sheetFormatPr defaultRowHeight="14.25"/>
  <cols>
    <col min="1" max="1" width="3.125" customWidth="1"/>
    <col min="2" max="2" width="11.5" customWidth="1"/>
    <col min="3" max="3" width="18.125" customWidth="1"/>
    <col min="4" max="4" width="52.5" customWidth="1"/>
    <col min="5" max="5" width="11.125" customWidth="1"/>
    <col min="6" max="6" width="16.125" customWidth="1"/>
    <col min="7" max="7" width="14.625" bestFit="1" customWidth="1"/>
    <col min="8" max="8" width="19.25" customWidth="1"/>
  </cols>
  <sheetData>
    <row r="1" spans="1:7" ht="15">
      <c r="B1" s="296" t="s">
        <v>929</v>
      </c>
      <c r="C1" s="296"/>
    </row>
    <row r="2" spans="1:7">
      <c r="B2" s="304"/>
      <c r="C2" s="304"/>
    </row>
    <row r="4" spans="1:7" ht="15.75">
      <c r="A4" s="66"/>
      <c r="B4" s="67"/>
      <c r="C4" s="67"/>
      <c r="D4" s="290" t="s">
        <v>744</v>
      </c>
      <c r="E4" s="67"/>
      <c r="F4" s="68"/>
    </row>
    <row r="5" spans="1:7">
      <c r="A5" s="69"/>
      <c r="B5" s="70" t="s">
        <v>226</v>
      </c>
      <c r="C5" s="70"/>
      <c r="D5" s="70"/>
      <c r="E5" s="70"/>
      <c r="F5" s="71"/>
      <c r="G5" s="194"/>
    </row>
    <row r="6" spans="1:7" s="34" customFormat="1" ht="45">
      <c r="A6" s="49" t="s">
        <v>3</v>
      </c>
      <c r="B6" s="75" t="s">
        <v>164</v>
      </c>
      <c r="C6" s="75" t="s">
        <v>220</v>
      </c>
      <c r="D6" s="75" t="s">
        <v>0</v>
      </c>
      <c r="E6" s="74" t="s">
        <v>138</v>
      </c>
      <c r="F6" s="74" t="s">
        <v>475</v>
      </c>
      <c r="G6" s="195"/>
    </row>
    <row r="7" spans="1:7" s="34" customFormat="1">
      <c r="A7" s="294">
        <v>1</v>
      </c>
      <c r="B7" s="307" t="s">
        <v>163</v>
      </c>
      <c r="C7" s="77" t="s">
        <v>309</v>
      </c>
      <c r="D7" s="55" t="s">
        <v>223</v>
      </c>
      <c r="E7" s="72"/>
      <c r="F7" s="73">
        <v>1911235.56</v>
      </c>
      <c r="G7" s="195"/>
    </row>
    <row r="8" spans="1:7" s="34" customFormat="1">
      <c r="A8" s="294"/>
      <c r="B8" s="308"/>
      <c r="C8" s="77" t="s">
        <v>317</v>
      </c>
      <c r="D8" s="47" t="s">
        <v>303</v>
      </c>
      <c r="E8" s="145"/>
      <c r="F8" s="53">
        <v>2063464.84</v>
      </c>
      <c r="G8" s="195"/>
    </row>
    <row r="9" spans="1:7" s="34" customFormat="1" ht="15.75" customHeight="1">
      <c r="A9" s="294"/>
      <c r="B9" s="308"/>
      <c r="C9" s="77" t="s">
        <v>318</v>
      </c>
      <c r="D9" s="135" t="s">
        <v>50</v>
      </c>
      <c r="E9" s="145"/>
      <c r="F9" s="54">
        <v>195008.94</v>
      </c>
      <c r="G9" s="196"/>
    </row>
    <row r="10" spans="1:7" s="34" customFormat="1">
      <c r="A10" s="294"/>
      <c r="B10" s="308"/>
      <c r="C10" s="77" t="s">
        <v>319</v>
      </c>
      <c r="D10" s="47" t="s">
        <v>35</v>
      </c>
      <c r="E10" s="145" t="s">
        <v>921</v>
      </c>
      <c r="F10" s="54">
        <v>355691.72</v>
      </c>
      <c r="G10" s="195"/>
    </row>
    <row r="11" spans="1:7" s="34" customFormat="1">
      <c r="A11" s="294"/>
      <c r="B11" s="308"/>
      <c r="C11" s="77" t="s">
        <v>320</v>
      </c>
      <c r="D11" s="47" t="s">
        <v>36</v>
      </c>
      <c r="E11" s="145" t="s">
        <v>921</v>
      </c>
      <c r="F11" s="54">
        <v>483825.12</v>
      </c>
      <c r="G11" s="195"/>
    </row>
    <row r="12" spans="1:7" s="34" customFormat="1">
      <c r="A12" s="294"/>
      <c r="B12" s="308"/>
      <c r="C12" s="77" t="s">
        <v>321</v>
      </c>
      <c r="D12" s="47" t="s">
        <v>37</v>
      </c>
      <c r="E12" s="145" t="s">
        <v>921</v>
      </c>
      <c r="F12" s="54">
        <v>337225.99</v>
      </c>
      <c r="G12" s="195"/>
    </row>
    <row r="13" spans="1:7" s="34" customFormat="1">
      <c r="A13" s="294"/>
      <c r="B13" s="308"/>
      <c r="C13" s="77" t="s">
        <v>322</v>
      </c>
      <c r="D13" s="47" t="s">
        <v>38</v>
      </c>
      <c r="E13" s="145" t="s">
        <v>921</v>
      </c>
      <c r="F13" s="54">
        <v>984761.72</v>
      </c>
      <c r="G13" s="195"/>
    </row>
    <row r="14" spans="1:7" s="34" customFormat="1">
      <c r="A14" s="294"/>
      <c r="B14" s="308"/>
      <c r="C14" s="77" t="s">
        <v>323</v>
      </c>
      <c r="D14" s="47" t="s">
        <v>39</v>
      </c>
      <c r="E14" s="145" t="s">
        <v>921</v>
      </c>
      <c r="F14" s="54">
        <v>468831.68</v>
      </c>
      <c r="G14" s="195"/>
    </row>
    <row r="15" spans="1:7" s="34" customFormat="1">
      <c r="A15" s="294"/>
      <c r="B15" s="308"/>
      <c r="C15" s="77" t="s">
        <v>324</v>
      </c>
      <c r="D15" s="47" t="s">
        <v>40</v>
      </c>
      <c r="E15" s="145" t="s">
        <v>921</v>
      </c>
      <c r="F15" s="260">
        <v>221450.71</v>
      </c>
      <c r="G15" s="195"/>
    </row>
    <row r="16" spans="1:7" s="34" customFormat="1">
      <c r="A16" s="294"/>
      <c r="B16" s="308"/>
      <c r="C16" s="77" t="s">
        <v>325</v>
      </c>
      <c r="D16" s="47" t="s">
        <v>41</v>
      </c>
      <c r="E16" s="145" t="s">
        <v>921</v>
      </c>
      <c r="F16" s="260">
        <v>328471.65000000002</v>
      </c>
      <c r="G16" s="195"/>
    </row>
    <row r="17" spans="1:7" s="34" customFormat="1">
      <c r="A17" s="294"/>
      <c r="B17" s="308"/>
      <c r="C17" s="77" t="s">
        <v>326</v>
      </c>
      <c r="D17" s="55" t="s">
        <v>42</v>
      </c>
      <c r="E17" s="145" t="s">
        <v>921</v>
      </c>
      <c r="F17" s="261">
        <v>765389.33</v>
      </c>
      <c r="G17" s="195"/>
    </row>
    <row r="18" spans="1:7" s="34" customFormat="1">
      <c r="A18" s="294"/>
      <c r="B18" s="308"/>
      <c r="C18" s="77" t="s">
        <v>327</v>
      </c>
      <c r="D18" s="47" t="s">
        <v>43</v>
      </c>
      <c r="E18" s="145" t="s">
        <v>921</v>
      </c>
      <c r="F18" s="260">
        <v>883292.35</v>
      </c>
      <c r="G18" s="195"/>
    </row>
    <row r="19" spans="1:7" s="34" customFormat="1">
      <c r="A19" s="294"/>
      <c r="B19" s="308"/>
      <c r="C19" s="77" t="s">
        <v>328</v>
      </c>
      <c r="D19" s="47" t="s">
        <v>44</v>
      </c>
      <c r="E19" s="145" t="s">
        <v>921</v>
      </c>
      <c r="F19" s="260">
        <v>241842.73</v>
      </c>
      <c r="G19" s="195"/>
    </row>
    <row r="20" spans="1:7" s="34" customFormat="1">
      <c r="A20" s="294"/>
      <c r="B20" s="308"/>
      <c r="C20" s="77" t="s">
        <v>267</v>
      </c>
      <c r="D20" s="47" t="s">
        <v>269</v>
      </c>
      <c r="E20" s="145" t="s">
        <v>921</v>
      </c>
      <c r="F20" s="54">
        <v>786160.8</v>
      </c>
      <c r="G20" s="195"/>
    </row>
    <row r="21" spans="1:7" s="34" customFormat="1">
      <c r="A21" s="294"/>
      <c r="B21" s="308"/>
      <c r="C21" s="77" t="s">
        <v>314</v>
      </c>
      <c r="D21" s="47" t="s">
        <v>55</v>
      </c>
      <c r="E21" s="145" t="s">
        <v>921</v>
      </c>
      <c r="F21" s="54">
        <v>754859.08</v>
      </c>
      <c r="G21" s="196">
        <f>SUM(F10:F21)</f>
        <v>6611802.8799999999</v>
      </c>
    </row>
    <row r="22" spans="1:7" s="34" customFormat="1">
      <c r="A22" s="294"/>
      <c r="B22" s="308"/>
      <c r="C22" s="77" t="s">
        <v>315</v>
      </c>
      <c r="D22" s="47" t="s">
        <v>45</v>
      </c>
      <c r="E22" s="145" t="s">
        <v>922</v>
      </c>
      <c r="F22" s="54">
        <v>174479.17</v>
      </c>
      <c r="G22" s="195"/>
    </row>
    <row r="23" spans="1:7" s="34" customFormat="1">
      <c r="A23" s="294"/>
      <c r="B23" s="308"/>
      <c r="C23" s="77" t="s">
        <v>316</v>
      </c>
      <c r="D23" s="47" t="s">
        <v>46</v>
      </c>
      <c r="E23" s="145" t="s">
        <v>922</v>
      </c>
      <c r="F23" s="54">
        <v>150768.42000000001</v>
      </c>
      <c r="G23" s="195"/>
    </row>
    <row r="24" spans="1:7" s="34" customFormat="1">
      <c r="A24" s="294"/>
      <c r="B24" s="308"/>
      <c r="C24" s="77" t="s">
        <v>1088</v>
      </c>
      <c r="D24" s="47" t="s">
        <v>47</v>
      </c>
      <c r="E24" s="145" t="s">
        <v>922</v>
      </c>
      <c r="F24" s="54">
        <v>50316.92</v>
      </c>
      <c r="G24" s="195"/>
    </row>
    <row r="25" spans="1:7" s="34" customFormat="1">
      <c r="A25" s="294"/>
      <c r="B25" s="308"/>
      <c r="C25" s="77" t="s">
        <v>291</v>
      </c>
      <c r="D25" s="47" t="s">
        <v>292</v>
      </c>
      <c r="E25" s="145" t="s">
        <v>922</v>
      </c>
      <c r="F25" s="57">
        <v>62242.22</v>
      </c>
      <c r="G25" s="195"/>
    </row>
    <row r="26" spans="1:7" s="34" customFormat="1">
      <c r="A26" s="294"/>
      <c r="B26" s="308"/>
      <c r="C26" s="77" t="s">
        <v>863</v>
      </c>
      <c r="D26" s="47" t="s">
        <v>864</v>
      </c>
      <c r="E26" s="145" t="s">
        <v>922</v>
      </c>
      <c r="F26" s="57">
        <v>500448.06</v>
      </c>
      <c r="G26" s="196">
        <f>SUM(F22:F26)</f>
        <v>938254.79</v>
      </c>
    </row>
    <row r="27" spans="1:7" s="34" customFormat="1">
      <c r="A27" s="294"/>
      <c r="B27" s="308"/>
      <c r="C27" s="77" t="s">
        <v>329</v>
      </c>
      <c r="D27" s="47" t="s">
        <v>48</v>
      </c>
      <c r="E27" s="145"/>
      <c r="F27" s="58">
        <v>284826.82</v>
      </c>
      <c r="G27" s="195"/>
    </row>
    <row r="28" spans="1:7" s="34" customFormat="1" ht="28.5">
      <c r="A28" s="294"/>
      <c r="B28" s="308"/>
      <c r="C28" s="77" t="s">
        <v>818</v>
      </c>
      <c r="D28" s="47" t="s">
        <v>270</v>
      </c>
      <c r="E28" s="145"/>
      <c r="F28" s="53">
        <v>208010</v>
      </c>
      <c r="G28" s="196">
        <f>SUM(F27:F28)</f>
        <v>492836.82</v>
      </c>
    </row>
    <row r="29" spans="1:7" s="34" customFormat="1">
      <c r="A29" s="294"/>
      <c r="B29" s="308"/>
      <c r="C29" s="77" t="s">
        <v>287</v>
      </c>
      <c r="D29" s="47" t="s">
        <v>210</v>
      </c>
      <c r="E29" s="145"/>
      <c r="F29" s="54">
        <v>10449.99</v>
      </c>
      <c r="G29" s="195"/>
    </row>
    <row r="30" spans="1:7" s="34" customFormat="1" ht="28.5" customHeight="1">
      <c r="A30" s="294"/>
      <c r="B30" s="308"/>
      <c r="C30" s="77" t="s">
        <v>296</v>
      </c>
      <c r="D30" s="113" t="s">
        <v>297</v>
      </c>
      <c r="E30" s="146"/>
      <c r="F30" s="56">
        <v>10056.5</v>
      </c>
      <c r="G30" s="195"/>
    </row>
    <row r="31" spans="1:7" s="34" customFormat="1">
      <c r="A31" s="294"/>
      <c r="B31" s="308"/>
      <c r="C31" s="77" t="s">
        <v>294</v>
      </c>
      <c r="D31" s="55" t="s">
        <v>295</v>
      </c>
      <c r="E31" s="146"/>
      <c r="F31" s="56">
        <v>3225639.02</v>
      </c>
      <c r="G31" s="195"/>
    </row>
    <row r="32" spans="1:7" s="34" customFormat="1" ht="18.75" customHeight="1">
      <c r="A32" s="294"/>
      <c r="B32" s="308"/>
      <c r="C32" s="77" t="s">
        <v>310</v>
      </c>
      <c r="D32" s="113" t="s">
        <v>293</v>
      </c>
      <c r="E32" s="146"/>
      <c r="F32" s="56">
        <v>86100</v>
      </c>
      <c r="G32" s="196">
        <f>SUM(F30:F32)</f>
        <v>3321795.52</v>
      </c>
    </row>
    <row r="33" spans="1:7" s="34" customFormat="1">
      <c r="A33" s="294"/>
      <c r="B33" s="308"/>
      <c r="C33" s="77" t="s">
        <v>288</v>
      </c>
      <c r="D33" s="55" t="s">
        <v>274</v>
      </c>
      <c r="E33" s="146" t="s">
        <v>927</v>
      </c>
      <c r="F33" s="56">
        <v>19224.759999999998</v>
      </c>
      <c r="G33" s="195"/>
    </row>
    <row r="34" spans="1:7" s="34" customFormat="1">
      <c r="A34" s="294"/>
      <c r="B34" s="308"/>
      <c r="C34" s="77" t="s">
        <v>289</v>
      </c>
      <c r="D34" s="55" t="s">
        <v>275</v>
      </c>
      <c r="E34" s="146" t="s">
        <v>927</v>
      </c>
      <c r="F34" s="261">
        <v>50912.98</v>
      </c>
      <c r="G34" s="195"/>
    </row>
    <row r="35" spans="1:7" s="34" customFormat="1">
      <c r="A35" s="294"/>
      <c r="B35" s="308"/>
      <c r="C35" s="77" t="s">
        <v>290</v>
      </c>
      <c r="D35" s="55" t="s">
        <v>212</v>
      </c>
      <c r="E35" s="146" t="s">
        <v>927</v>
      </c>
      <c r="F35" s="261">
        <v>49914.85</v>
      </c>
      <c r="G35" s="195"/>
    </row>
    <row r="36" spans="1:7" s="34" customFormat="1">
      <c r="A36" s="294"/>
      <c r="B36" s="308"/>
      <c r="C36" s="77" t="s">
        <v>331</v>
      </c>
      <c r="D36" s="55" t="s">
        <v>286</v>
      </c>
      <c r="E36" s="146" t="s">
        <v>927</v>
      </c>
      <c r="F36" s="261">
        <v>93168.2</v>
      </c>
      <c r="G36" s="195"/>
    </row>
    <row r="37" spans="1:7" s="34" customFormat="1">
      <c r="A37" s="294"/>
      <c r="B37" s="308"/>
      <c r="C37" s="200" t="s">
        <v>330</v>
      </c>
      <c r="D37" s="201" t="s">
        <v>279</v>
      </c>
      <c r="E37" s="202" t="s">
        <v>927</v>
      </c>
      <c r="F37" s="261">
        <v>66821.399999999994</v>
      </c>
      <c r="G37" s="195"/>
    </row>
    <row r="38" spans="1:7" s="34" customFormat="1">
      <c r="A38" s="294"/>
      <c r="B38" s="308"/>
      <c r="C38" s="200" t="s">
        <v>332</v>
      </c>
      <c r="D38" s="201" t="s">
        <v>276</v>
      </c>
      <c r="E38" s="202" t="s">
        <v>927</v>
      </c>
      <c r="F38" s="262">
        <v>17988.5</v>
      </c>
      <c r="G38" s="195"/>
    </row>
    <row r="39" spans="1:7" s="34" customFormat="1">
      <c r="A39" s="294"/>
      <c r="B39" s="308"/>
      <c r="C39" s="200" t="s">
        <v>333</v>
      </c>
      <c r="D39" s="203" t="s">
        <v>277</v>
      </c>
      <c r="E39" s="202" t="s">
        <v>927</v>
      </c>
      <c r="F39" s="260">
        <v>46475.85</v>
      </c>
      <c r="G39" s="195"/>
    </row>
    <row r="40" spans="1:7" s="34" customFormat="1">
      <c r="A40" s="294"/>
      <c r="B40" s="308"/>
      <c r="C40" s="200" t="s">
        <v>334</v>
      </c>
      <c r="D40" s="203" t="s">
        <v>278</v>
      </c>
      <c r="E40" s="202" t="s">
        <v>927</v>
      </c>
      <c r="F40" s="260">
        <v>63188.4</v>
      </c>
      <c r="G40" s="195"/>
    </row>
    <row r="41" spans="1:7" s="34" customFormat="1">
      <c r="A41" s="294"/>
      <c r="B41" s="308"/>
      <c r="C41" s="200" t="s">
        <v>335</v>
      </c>
      <c r="D41" s="203" t="s">
        <v>280</v>
      </c>
      <c r="E41" s="202" t="s">
        <v>927</v>
      </c>
      <c r="F41" s="260">
        <v>32489.99</v>
      </c>
      <c r="G41" s="196">
        <f>SUM(F33:F41)</f>
        <v>440184.92999999993</v>
      </c>
    </row>
    <row r="42" spans="1:7" s="34" customFormat="1" ht="28.5">
      <c r="A42" s="294"/>
      <c r="B42" s="308"/>
      <c r="C42" s="200" t="s">
        <v>336</v>
      </c>
      <c r="D42" s="203" t="s">
        <v>311</v>
      </c>
      <c r="E42" s="204" t="s">
        <v>921</v>
      </c>
      <c r="F42" s="260">
        <v>915006.26</v>
      </c>
      <c r="G42" s="195"/>
    </row>
    <row r="43" spans="1:7" s="34" customFormat="1">
      <c r="A43" s="294"/>
      <c r="B43" s="308"/>
      <c r="C43" s="200" t="s">
        <v>337</v>
      </c>
      <c r="D43" s="203" t="s">
        <v>273</v>
      </c>
      <c r="E43" s="204" t="s">
        <v>921</v>
      </c>
      <c r="F43" s="260">
        <v>1047249.05</v>
      </c>
      <c r="G43" s="195"/>
    </row>
    <row r="44" spans="1:7" s="34" customFormat="1">
      <c r="A44" s="294"/>
      <c r="B44" s="308"/>
      <c r="C44" s="200" t="s">
        <v>338</v>
      </c>
      <c r="D44" s="203" t="s">
        <v>272</v>
      </c>
      <c r="E44" s="204" t="s">
        <v>921</v>
      </c>
      <c r="F44" s="260">
        <v>225344.48</v>
      </c>
      <c r="G44" s="196">
        <f>SUM(F42:F44)</f>
        <v>2187599.79</v>
      </c>
    </row>
    <row r="45" spans="1:7" s="34" customFormat="1">
      <c r="A45" s="294"/>
      <c r="B45" s="308"/>
      <c r="C45" s="200" t="s">
        <v>339</v>
      </c>
      <c r="D45" s="203" t="s">
        <v>271</v>
      </c>
      <c r="E45" s="204"/>
      <c r="F45" s="260">
        <v>170186.06</v>
      </c>
      <c r="G45" s="195"/>
    </row>
    <row r="46" spans="1:7" s="34" customFormat="1">
      <c r="A46" s="294"/>
      <c r="B46" s="308"/>
      <c r="C46" s="77" t="s">
        <v>340</v>
      </c>
      <c r="D46" s="55" t="s">
        <v>281</v>
      </c>
      <c r="E46" s="146" t="s">
        <v>51</v>
      </c>
      <c r="F46" s="261">
        <v>141526.65</v>
      </c>
      <c r="G46" s="195"/>
    </row>
    <row r="47" spans="1:7" s="34" customFormat="1">
      <c r="A47" s="294"/>
      <c r="B47" s="308"/>
      <c r="C47" s="77" t="s">
        <v>341</v>
      </c>
      <c r="D47" s="47" t="s">
        <v>282</v>
      </c>
      <c r="E47" s="145" t="s">
        <v>51</v>
      </c>
      <c r="F47" s="260">
        <v>343302.47</v>
      </c>
      <c r="G47" s="195"/>
    </row>
    <row r="48" spans="1:7" s="34" customFormat="1">
      <c r="A48" s="294"/>
      <c r="B48" s="308"/>
      <c r="C48" s="77" t="s">
        <v>819</v>
      </c>
      <c r="D48" s="47" t="s">
        <v>283</v>
      </c>
      <c r="E48" s="145" t="s">
        <v>51</v>
      </c>
      <c r="F48" s="260">
        <v>175928.27</v>
      </c>
      <c r="G48" s="196">
        <f>SUM(F46:F48)</f>
        <v>660757.39</v>
      </c>
    </row>
    <row r="49" spans="1:8" s="34" customFormat="1" ht="22.5" customHeight="1">
      <c r="A49" s="294"/>
      <c r="B49" s="308"/>
      <c r="C49" s="77" t="s">
        <v>342</v>
      </c>
      <c r="D49" s="55" t="s">
        <v>53</v>
      </c>
      <c r="E49" s="146" t="s">
        <v>53</v>
      </c>
      <c r="F49" s="261">
        <v>29520</v>
      </c>
      <c r="G49" s="195"/>
      <c r="H49" s="76"/>
    </row>
    <row r="50" spans="1:8" s="34" customFormat="1">
      <c r="A50" s="294"/>
      <c r="B50" s="308"/>
      <c r="C50" s="59" t="s">
        <v>343</v>
      </c>
      <c r="D50" s="60" t="s">
        <v>54</v>
      </c>
      <c r="E50" s="147"/>
      <c r="F50" s="263">
        <v>394398.14</v>
      </c>
      <c r="G50" s="195"/>
    </row>
    <row r="51" spans="1:8" s="34" customFormat="1">
      <c r="A51" s="294"/>
      <c r="B51" s="308"/>
      <c r="C51" s="59" t="s">
        <v>312</v>
      </c>
      <c r="D51" s="60" t="s">
        <v>268</v>
      </c>
      <c r="E51" s="147" t="s">
        <v>923</v>
      </c>
      <c r="F51" s="264">
        <v>1005109.66</v>
      </c>
      <c r="G51" s="195"/>
    </row>
    <row r="52" spans="1:8" s="34" customFormat="1">
      <c r="A52" s="294"/>
      <c r="B52" s="308"/>
      <c r="C52" s="59" t="s">
        <v>344</v>
      </c>
      <c r="D52" s="60" t="s">
        <v>49</v>
      </c>
      <c r="E52" s="147" t="s">
        <v>923</v>
      </c>
      <c r="F52" s="264">
        <v>371306.15</v>
      </c>
      <c r="G52" s="195"/>
    </row>
    <row r="53" spans="1:8" s="34" customFormat="1">
      <c r="A53" s="294"/>
      <c r="B53" s="308"/>
      <c r="C53" s="59" t="s">
        <v>313</v>
      </c>
      <c r="D53" s="60" t="s">
        <v>264</v>
      </c>
      <c r="E53" s="147" t="s">
        <v>923</v>
      </c>
      <c r="F53" s="264">
        <v>427022.48</v>
      </c>
      <c r="G53" s="195"/>
    </row>
    <row r="54" spans="1:8" s="34" customFormat="1" ht="30" customHeight="1">
      <c r="A54" s="294"/>
      <c r="B54" s="308"/>
      <c r="C54" s="59" t="s">
        <v>263</v>
      </c>
      <c r="D54" s="60" t="s">
        <v>833</v>
      </c>
      <c r="E54" s="147" t="s">
        <v>923</v>
      </c>
      <c r="F54" s="263">
        <v>217603.41</v>
      </c>
      <c r="G54" s="195"/>
    </row>
    <row r="55" spans="1:8" s="34" customFormat="1" ht="18" customHeight="1">
      <c r="A55" s="294"/>
      <c r="B55" s="308"/>
      <c r="C55" s="59" t="s">
        <v>265</v>
      </c>
      <c r="D55" s="137" t="s">
        <v>832</v>
      </c>
      <c r="E55" s="147" t="s">
        <v>923</v>
      </c>
      <c r="F55" s="62">
        <v>676852.77</v>
      </c>
      <c r="G55" s="195"/>
    </row>
    <row r="56" spans="1:8" s="34" customFormat="1" ht="27" customHeight="1">
      <c r="A56" s="294"/>
      <c r="B56" s="308"/>
      <c r="C56" s="59" t="s">
        <v>266</v>
      </c>
      <c r="D56" s="60" t="s">
        <v>834</v>
      </c>
      <c r="E56" s="147" t="s">
        <v>923</v>
      </c>
      <c r="F56" s="62">
        <v>803632.15</v>
      </c>
      <c r="G56" s="195"/>
    </row>
    <row r="57" spans="1:8" s="34" customFormat="1">
      <c r="A57" s="294"/>
      <c r="B57" s="308"/>
      <c r="C57" s="59" t="s">
        <v>1099</v>
      </c>
      <c r="D57" s="60" t="s">
        <v>56</v>
      </c>
      <c r="E57" s="61"/>
      <c r="F57" s="63">
        <v>50000.04</v>
      </c>
      <c r="G57" s="195"/>
    </row>
    <row r="58" spans="1:8" s="34" customFormat="1" ht="15.75" customHeight="1">
      <c r="A58" s="294"/>
      <c r="B58" s="308"/>
      <c r="C58" s="59" t="s">
        <v>221</v>
      </c>
      <c r="D58" s="60" t="s">
        <v>222</v>
      </c>
      <c r="E58" s="61" t="s">
        <v>924</v>
      </c>
      <c r="F58" s="63">
        <v>10142.799999999999</v>
      </c>
      <c r="G58" s="195"/>
    </row>
    <row r="59" spans="1:8" s="34" customFormat="1" ht="15" customHeight="1">
      <c r="A59" s="294"/>
      <c r="B59" s="308"/>
      <c r="C59" s="59" t="s">
        <v>248</v>
      </c>
      <c r="D59" s="60" t="s">
        <v>249</v>
      </c>
      <c r="E59" s="61" t="s">
        <v>924</v>
      </c>
      <c r="F59" s="63">
        <v>4689.99</v>
      </c>
      <c r="G59" s="195"/>
    </row>
    <row r="60" spans="1:8" s="34" customFormat="1">
      <c r="A60" s="294"/>
      <c r="B60" s="308"/>
      <c r="C60" s="59" t="s">
        <v>238</v>
      </c>
      <c r="D60" s="60" t="s">
        <v>820</v>
      </c>
      <c r="E60" s="61" t="s">
        <v>925</v>
      </c>
      <c r="F60" s="63">
        <v>5350</v>
      </c>
      <c r="G60" s="195"/>
    </row>
    <row r="61" spans="1:8" s="34" customFormat="1">
      <c r="A61" s="294"/>
      <c r="B61" s="308"/>
      <c r="C61" s="59" t="s">
        <v>224</v>
      </c>
      <c r="D61" s="60" t="s">
        <v>225</v>
      </c>
      <c r="E61" s="61" t="s">
        <v>925</v>
      </c>
      <c r="F61" s="63">
        <v>38685.82</v>
      </c>
      <c r="G61" s="195"/>
    </row>
    <row r="62" spans="1:8" s="34" customFormat="1">
      <c r="A62" s="294"/>
      <c r="B62" s="308"/>
      <c r="C62" s="59" t="s">
        <v>228</v>
      </c>
      <c r="D62" s="60" t="s">
        <v>229</v>
      </c>
      <c r="E62" s="61" t="s">
        <v>925</v>
      </c>
      <c r="F62" s="63">
        <v>1845.32</v>
      </c>
      <c r="G62" s="195"/>
    </row>
    <row r="63" spans="1:8" s="34" customFormat="1">
      <c r="A63" s="294"/>
      <c r="B63" s="308"/>
      <c r="C63" s="59" t="s">
        <v>230</v>
      </c>
      <c r="D63" s="60" t="s">
        <v>821</v>
      </c>
      <c r="E63" s="61" t="s">
        <v>925</v>
      </c>
      <c r="F63" s="63">
        <v>2684</v>
      </c>
      <c r="G63" s="195"/>
    </row>
    <row r="64" spans="1:8" s="34" customFormat="1">
      <c r="A64" s="294"/>
      <c r="B64" s="308"/>
      <c r="C64" s="59" t="s">
        <v>232</v>
      </c>
      <c r="D64" s="60" t="s">
        <v>822</v>
      </c>
      <c r="E64" s="61" t="s">
        <v>925</v>
      </c>
      <c r="F64" s="63">
        <v>4539.99</v>
      </c>
      <c r="G64" s="195"/>
    </row>
    <row r="65" spans="1:7" s="34" customFormat="1">
      <c r="A65" s="294"/>
      <c r="B65" s="308"/>
      <c r="C65" s="59" t="s">
        <v>233</v>
      </c>
      <c r="D65" s="60" t="s">
        <v>823</v>
      </c>
      <c r="E65" s="61" t="s">
        <v>925</v>
      </c>
      <c r="F65" s="63">
        <v>5190.6899999999996</v>
      </c>
      <c r="G65" s="195"/>
    </row>
    <row r="66" spans="1:7" s="34" customFormat="1">
      <c r="A66" s="294"/>
      <c r="B66" s="308"/>
      <c r="C66" s="59" t="s">
        <v>234</v>
      </c>
      <c r="D66" s="60" t="s">
        <v>824</v>
      </c>
      <c r="E66" s="61" t="s">
        <v>925</v>
      </c>
      <c r="F66" s="63">
        <v>2013</v>
      </c>
      <c r="G66" s="195"/>
    </row>
    <row r="67" spans="1:7" s="34" customFormat="1">
      <c r="A67" s="294"/>
      <c r="B67" s="308"/>
      <c r="C67" s="59" t="s">
        <v>235</v>
      </c>
      <c r="D67" s="60" t="s">
        <v>231</v>
      </c>
      <c r="E67" s="61" t="s">
        <v>925</v>
      </c>
      <c r="F67" s="63">
        <v>2684</v>
      </c>
      <c r="G67" s="195"/>
    </row>
    <row r="68" spans="1:7" s="34" customFormat="1">
      <c r="A68" s="294"/>
      <c r="B68" s="308"/>
      <c r="C68" s="59" t="s">
        <v>236</v>
      </c>
      <c r="D68" s="60" t="s">
        <v>237</v>
      </c>
      <c r="E68" s="61" t="s">
        <v>925</v>
      </c>
      <c r="F68" s="63">
        <v>4700</v>
      </c>
      <c r="G68" s="195"/>
    </row>
    <row r="69" spans="1:7" s="34" customFormat="1" ht="14.25" customHeight="1">
      <c r="A69" s="294"/>
      <c r="B69" s="308"/>
      <c r="C69" s="59" t="s">
        <v>239</v>
      </c>
      <c r="D69" s="60" t="s">
        <v>240</v>
      </c>
      <c r="E69" s="61" t="s">
        <v>925</v>
      </c>
      <c r="F69" s="64">
        <v>4609.42</v>
      </c>
      <c r="G69" s="195"/>
    </row>
    <row r="70" spans="1:7" s="34" customFormat="1">
      <c r="A70" s="294"/>
      <c r="B70" s="308"/>
      <c r="C70" s="59" t="s">
        <v>241</v>
      </c>
      <c r="D70" s="60" t="s">
        <v>242</v>
      </c>
      <c r="E70" s="61" t="s">
        <v>925</v>
      </c>
      <c r="F70" s="64">
        <v>4883.1000000000004</v>
      </c>
      <c r="G70" s="195"/>
    </row>
    <row r="71" spans="1:7" s="34" customFormat="1">
      <c r="A71" s="294"/>
      <c r="B71" s="308"/>
      <c r="C71" s="59" t="s">
        <v>243</v>
      </c>
      <c r="D71" s="60" t="s">
        <v>245</v>
      </c>
      <c r="E71" s="61" t="s">
        <v>925</v>
      </c>
      <c r="F71" s="64">
        <v>4883.1000000000004</v>
      </c>
      <c r="G71" s="195"/>
    </row>
    <row r="72" spans="1:7" s="34" customFormat="1">
      <c r="A72" s="294"/>
      <c r="B72" s="308"/>
      <c r="C72" s="59" t="s">
        <v>244</v>
      </c>
      <c r="D72" s="60" t="s">
        <v>245</v>
      </c>
      <c r="E72" s="61" t="s">
        <v>925</v>
      </c>
      <c r="F72" s="64">
        <v>4883.1000000000004</v>
      </c>
      <c r="G72" s="195"/>
    </row>
    <row r="73" spans="1:7" s="34" customFormat="1">
      <c r="A73" s="294"/>
      <c r="B73" s="308"/>
      <c r="C73" s="59" t="s">
        <v>246</v>
      </c>
      <c r="D73" s="60" t="s">
        <v>247</v>
      </c>
      <c r="E73" s="61" t="s">
        <v>925</v>
      </c>
      <c r="F73" s="64">
        <v>4883.1000000000004</v>
      </c>
      <c r="G73" s="195"/>
    </row>
    <row r="74" spans="1:7" s="34" customFormat="1" ht="28.5">
      <c r="A74" s="294"/>
      <c r="B74" s="308"/>
      <c r="C74" s="59" t="s">
        <v>250</v>
      </c>
      <c r="D74" s="60" t="s">
        <v>251</v>
      </c>
      <c r="E74" s="61" t="s">
        <v>925</v>
      </c>
      <c r="F74" s="64">
        <v>6000</v>
      </c>
      <c r="G74" s="195"/>
    </row>
    <row r="75" spans="1:7" s="34" customFormat="1">
      <c r="A75" s="294"/>
      <c r="B75" s="308"/>
      <c r="C75" s="59" t="s">
        <v>252</v>
      </c>
      <c r="D75" s="60" t="s">
        <v>253</v>
      </c>
      <c r="E75" s="61" t="s">
        <v>925</v>
      </c>
      <c r="F75" s="64">
        <v>4609.42</v>
      </c>
      <c r="G75" s="195"/>
    </row>
    <row r="76" spans="1:7" s="34" customFormat="1">
      <c r="A76" s="294"/>
      <c r="B76" s="308"/>
      <c r="C76" s="59" t="s">
        <v>825</v>
      </c>
      <c r="D76" s="60" t="s">
        <v>254</v>
      </c>
      <c r="E76" s="61" t="s">
        <v>925</v>
      </c>
      <c r="F76" s="64">
        <v>4609.42</v>
      </c>
      <c r="G76" s="195"/>
    </row>
    <row r="77" spans="1:7" s="34" customFormat="1">
      <c r="A77" s="294"/>
      <c r="B77" s="308"/>
      <c r="C77" s="59" t="s">
        <v>255</v>
      </c>
      <c r="D77" s="60" t="s">
        <v>256</v>
      </c>
      <c r="E77" s="61" t="s">
        <v>925</v>
      </c>
      <c r="F77" s="64">
        <v>4609.43</v>
      </c>
      <c r="G77" s="195"/>
    </row>
    <row r="78" spans="1:7" s="34" customFormat="1">
      <c r="A78" s="294"/>
      <c r="B78" s="308"/>
      <c r="C78" s="59" t="s">
        <v>257</v>
      </c>
      <c r="D78" s="60" t="s">
        <v>258</v>
      </c>
      <c r="E78" s="61" t="s">
        <v>925</v>
      </c>
      <c r="F78" s="64">
        <v>34515.07</v>
      </c>
      <c r="G78" s="195"/>
    </row>
    <row r="79" spans="1:7" s="34" customFormat="1">
      <c r="A79" s="294"/>
      <c r="B79" s="308"/>
      <c r="C79" s="59" t="s">
        <v>259</v>
      </c>
      <c r="D79" s="60" t="s">
        <v>260</v>
      </c>
      <c r="E79" s="61" t="s">
        <v>925</v>
      </c>
      <c r="F79" s="64">
        <v>3936</v>
      </c>
      <c r="G79" s="195"/>
    </row>
    <row r="80" spans="1:7" s="34" customFormat="1">
      <c r="A80" s="294"/>
      <c r="B80" s="308"/>
      <c r="C80" s="59" t="s">
        <v>262</v>
      </c>
      <c r="D80" s="60" t="s">
        <v>261</v>
      </c>
      <c r="E80" s="61" t="s">
        <v>925</v>
      </c>
      <c r="F80" s="64">
        <v>4609.43</v>
      </c>
      <c r="G80" s="196">
        <f>SUM(F51:F80)</f>
        <v>3721082.86</v>
      </c>
    </row>
    <row r="81" spans="1:7" s="34" customFormat="1">
      <c r="A81" s="294"/>
      <c r="B81" s="308"/>
      <c r="C81" s="59" t="s">
        <v>345</v>
      </c>
      <c r="D81" s="60" t="s">
        <v>346</v>
      </c>
      <c r="E81" s="61" t="s">
        <v>347</v>
      </c>
      <c r="F81" s="64">
        <v>31214.5</v>
      </c>
      <c r="G81" s="195"/>
    </row>
    <row r="82" spans="1:7" s="34" customFormat="1">
      <c r="A82" s="294"/>
      <c r="B82" s="308"/>
      <c r="C82" s="59" t="s">
        <v>348</v>
      </c>
      <c r="D82" s="60" t="s">
        <v>349</v>
      </c>
      <c r="E82" s="61" t="s">
        <v>816</v>
      </c>
      <c r="F82" s="64">
        <v>18265.8</v>
      </c>
      <c r="G82" s="195"/>
    </row>
    <row r="83" spans="1:7" s="34" customFormat="1">
      <c r="A83" s="294"/>
      <c r="B83" s="308"/>
      <c r="C83" s="59" t="s">
        <v>351</v>
      </c>
      <c r="D83" s="60" t="s">
        <v>352</v>
      </c>
      <c r="E83" s="61" t="s">
        <v>353</v>
      </c>
      <c r="F83" s="64">
        <v>28379.25</v>
      </c>
      <c r="G83" s="195"/>
    </row>
    <row r="84" spans="1:7" s="34" customFormat="1">
      <c r="A84" s="294"/>
      <c r="B84" s="308"/>
      <c r="C84" s="59" t="s">
        <v>354</v>
      </c>
      <c r="D84" s="60" t="s">
        <v>355</v>
      </c>
      <c r="E84" s="61" t="s">
        <v>356</v>
      </c>
      <c r="F84" s="64">
        <v>4670.5</v>
      </c>
      <c r="G84" s="195"/>
    </row>
    <row r="85" spans="1:7" s="34" customFormat="1">
      <c r="A85" s="294"/>
      <c r="B85" s="308"/>
      <c r="C85" s="59" t="s">
        <v>357</v>
      </c>
      <c r="D85" s="60" t="s">
        <v>358</v>
      </c>
      <c r="E85" s="61" t="s">
        <v>353</v>
      </c>
      <c r="F85" s="64">
        <v>41657.839999999997</v>
      </c>
      <c r="G85" s="195"/>
    </row>
    <row r="86" spans="1:7" s="34" customFormat="1">
      <c r="A86" s="294"/>
      <c r="B86" s="308"/>
      <c r="C86" s="59" t="s">
        <v>359</v>
      </c>
      <c r="D86" s="60" t="s">
        <v>360</v>
      </c>
      <c r="E86" s="61"/>
      <c r="F86" s="64">
        <v>7107.5</v>
      </c>
      <c r="G86" s="195"/>
    </row>
    <row r="87" spans="1:7" s="34" customFormat="1">
      <c r="A87" s="294"/>
      <c r="B87" s="308"/>
      <c r="C87" s="59" t="s">
        <v>361</v>
      </c>
      <c r="D87" s="60" t="s">
        <v>362</v>
      </c>
      <c r="E87" s="61" t="s">
        <v>350</v>
      </c>
      <c r="F87" s="64">
        <v>3631</v>
      </c>
      <c r="G87" s="195"/>
    </row>
    <row r="88" spans="1:7" s="34" customFormat="1">
      <c r="A88" s="294"/>
      <c r="B88" s="308"/>
      <c r="C88" s="59" t="s">
        <v>363</v>
      </c>
      <c r="D88" s="60" t="s">
        <v>364</v>
      </c>
      <c r="E88" s="61" t="s">
        <v>365</v>
      </c>
      <c r="F88" s="64">
        <v>18207.599999999999</v>
      </c>
      <c r="G88" s="195"/>
    </row>
    <row r="89" spans="1:7" s="34" customFormat="1">
      <c r="A89" s="294"/>
      <c r="B89" s="308"/>
      <c r="C89" s="59" t="s">
        <v>366</v>
      </c>
      <c r="D89" s="60" t="s">
        <v>367</v>
      </c>
      <c r="E89" s="61" t="s">
        <v>356</v>
      </c>
      <c r="F89" s="64">
        <v>8016.64</v>
      </c>
      <c r="G89" s="195"/>
    </row>
    <row r="90" spans="1:7" s="34" customFormat="1">
      <c r="A90" s="294"/>
      <c r="B90" s="308"/>
      <c r="C90" s="59" t="s">
        <v>368</v>
      </c>
      <c r="D90" s="60" t="s">
        <v>369</v>
      </c>
      <c r="E90" s="61" t="s">
        <v>370</v>
      </c>
      <c r="F90" s="64">
        <v>9823.98</v>
      </c>
      <c r="G90" s="195"/>
    </row>
    <row r="91" spans="1:7" s="34" customFormat="1">
      <c r="A91" s="294"/>
      <c r="B91" s="308"/>
      <c r="C91" s="59" t="s">
        <v>371</v>
      </c>
      <c r="D91" s="60" t="s">
        <v>372</v>
      </c>
      <c r="E91" s="61" t="s">
        <v>373</v>
      </c>
      <c r="F91" s="64">
        <v>11468.88</v>
      </c>
      <c r="G91" s="195"/>
    </row>
    <row r="92" spans="1:7" s="34" customFormat="1">
      <c r="A92" s="294"/>
      <c r="B92" s="308"/>
      <c r="C92" s="59" t="s">
        <v>374</v>
      </c>
      <c r="D92" s="60" t="s">
        <v>375</v>
      </c>
      <c r="E92" s="61" t="s">
        <v>373</v>
      </c>
      <c r="F92" s="64">
        <v>18571.14</v>
      </c>
      <c r="G92" s="195"/>
    </row>
    <row r="93" spans="1:7" s="34" customFormat="1">
      <c r="A93" s="294"/>
      <c r="B93" s="308"/>
      <c r="C93" s="59" t="s">
        <v>376</v>
      </c>
      <c r="D93" s="60" t="s">
        <v>377</v>
      </c>
      <c r="E93" s="61" t="s">
        <v>350</v>
      </c>
      <c r="F93" s="64">
        <v>5629.98</v>
      </c>
      <c r="G93" s="195"/>
    </row>
    <row r="94" spans="1:7" s="34" customFormat="1">
      <c r="A94" s="294"/>
      <c r="B94" s="308"/>
      <c r="C94" s="59" t="s">
        <v>378</v>
      </c>
      <c r="D94" s="60" t="s">
        <v>379</v>
      </c>
      <c r="E94" s="61" t="s">
        <v>380</v>
      </c>
      <c r="F94" s="64">
        <v>11051.24</v>
      </c>
      <c r="G94" s="195"/>
    </row>
    <row r="95" spans="1:7" s="34" customFormat="1">
      <c r="A95" s="294"/>
      <c r="B95" s="308"/>
      <c r="C95" s="59" t="s">
        <v>381</v>
      </c>
      <c r="D95" s="60" t="s">
        <v>382</v>
      </c>
      <c r="E95" s="61" t="s">
        <v>350</v>
      </c>
      <c r="F95" s="64">
        <v>4954.3</v>
      </c>
      <c r="G95" s="195"/>
    </row>
    <row r="96" spans="1:7" s="34" customFormat="1">
      <c r="A96" s="294"/>
      <c r="B96" s="308"/>
      <c r="C96" s="59" t="s">
        <v>383</v>
      </c>
      <c r="D96" s="60" t="s">
        <v>384</v>
      </c>
      <c r="E96" s="61" t="s">
        <v>350</v>
      </c>
      <c r="F96" s="64">
        <v>7274.98</v>
      </c>
      <c r="G96" s="195"/>
    </row>
    <row r="97" spans="1:7" s="34" customFormat="1">
      <c r="A97" s="294"/>
      <c r="B97" s="308"/>
      <c r="C97" s="59" t="s">
        <v>385</v>
      </c>
      <c r="D97" s="60" t="s">
        <v>384</v>
      </c>
      <c r="E97" s="61" t="s">
        <v>386</v>
      </c>
      <c r="F97" s="64">
        <v>10284.6</v>
      </c>
      <c r="G97" s="195"/>
    </row>
    <row r="98" spans="1:7" s="34" customFormat="1" ht="16.5" customHeight="1">
      <c r="A98" s="294"/>
      <c r="B98" s="308"/>
      <c r="C98" s="59" t="s">
        <v>387</v>
      </c>
      <c r="D98" s="60" t="s">
        <v>388</v>
      </c>
      <c r="E98" s="61" t="s">
        <v>350</v>
      </c>
      <c r="F98" s="64">
        <v>5281.52</v>
      </c>
      <c r="G98" s="195"/>
    </row>
    <row r="99" spans="1:7" s="34" customFormat="1">
      <c r="A99" s="294"/>
      <c r="B99" s="308"/>
      <c r="C99" s="59" t="s">
        <v>389</v>
      </c>
      <c r="D99" s="60" t="s">
        <v>390</v>
      </c>
      <c r="E99" s="61" t="s">
        <v>356</v>
      </c>
      <c r="F99" s="64">
        <v>7133</v>
      </c>
      <c r="G99" s="195"/>
    </row>
    <row r="100" spans="1:7" s="34" customFormat="1">
      <c r="A100" s="294"/>
      <c r="B100" s="308"/>
      <c r="C100" s="59" t="s">
        <v>391</v>
      </c>
      <c r="D100" s="60" t="s">
        <v>392</v>
      </c>
      <c r="E100" s="61" t="s">
        <v>350</v>
      </c>
      <c r="F100" s="64">
        <v>15889.72</v>
      </c>
      <c r="G100" s="195"/>
    </row>
    <row r="101" spans="1:7" s="34" customFormat="1">
      <c r="A101" s="294"/>
      <c r="B101" s="308"/>
      <c r="C101" s="59" t="s">
        <v>393</v>
      </c>
      <c r="D101" s="60" t="s">
        <v>394</v>
      </c>
      <c r="E101" s="61" t="s">
        <v>395</v>
      </c>
      <c r="F101" s="64">
        <v>31564.07</v>
      </c>
      <c r="G101" s="195"/>
    </row>
    <row r="102" spans="1:7" s="34" customFormat="1">
      <c r="A102" s="294"/>
      <c r="B102" s="308"/>
      <c r="C102" s="59" t="s">
        <v>396</v>
      </c>
      <c r="D102" s="60" t="s">
        <v>397</v>
      </c>
      <c r="E102" s="61" t="s">
        <v>380</v>
      </c>
      <c r="F102" s="64">
        <v>43267.98</v>
      </c>
      <c r="G102" s="195"/>
    </row>
    <row r="103" spans="1:7" s="34" customFormat="1">
      <c r="A103" s="294"/>
      <c r="B103" s="308"/>
      <c r="C103" s="59" t="s">
        <v>398</v>
      </c>
      <c r="D103" s="60" t="s">
        <v>399</v>
      </c>
      <c r="E103" s="61" t="s">
        <v>400</v>
      </c>
      <c r="F103" s="64">
        <v>56273.2</v>
      </c>
      <c r="G103" s="195"/>
    </row>
    <row r="104" spans="1:7" s="34" customFormat="1">
      <c r="A104" s="294"/>
      <c r="B104" s="308"/>
      <c r="C104" s="59" t="s">
        <v>401</v>
      </c>
      <c r="D104" s="60" t="s">
        <v>402</v>
      </c>
      <c r="E104" s="61" t="s">
        <v>403</v>
      </c>
      <c r="F104" s="64">
        <v>17142.8</v>
      </c>
      <c r="G104" s="195"/>
    </row>
    <row r="105" spans="1:7" s="34" customFormat="1">
      <c r="A105" s="294"/>
      <c r="B105" s="308"/>
      <c r="C105" s="59" t="s">
        <v>406</v>
      </c>
      <c r="D105" s="60" t="s">
        <v>404</v>
      </c>
      <c r="E105" s="61" t="s">
        <v>405</v>
      </c>
      <c r="F105" s="64">
        <v>64228.45</v>
      </c>
      <c r="G105" s="195"/>
    </row>
    <row r="106" spans="1:7" s="34" customFormat="1">
      <c r="A106" s="294"/>
      <c r="B106" s="308"/>
      <c r="C106" s="59" t="s">
        <v>407</v>
      </c>
      <c r="D106" s="60" t="s">
        <v>408</v>
      </c>
      <c r="E106" s="61" t="s">
        <v>409</v>
      </c>
      <c r="F106" s="64">
        <v>12524.13</v>
      </c>
      <c r="G106" s="195"/>
    </row>
    <row r="107" spans="1:7" s="34" customFormat="1">
      <c r="A107" s="294"/>
      <c r="B107" s="308"/>
      <c r="C107" s="59" t="s">
        <v>410</v>
      </c>
      <c r="D107" s="60" t="s">
        <v>411</v>
      </c>
      <c r="E107" s="61" t="s">
        <v>409</v>
      </c>
      <c r="F107" s="64">
        <v>21337.8</v>
      </c>
      <c r="G107" s="195"/>
    </row>
    <row r="108" spans="1:7" s="34" customFormat="1">
      <c r="A108" s="294"/>
      <c r="B108" s="308"/>
      <c r="C108" s="59" t="s">
        <v>412</v>
      </c>
      <c r="D108" s="60" t="s">
        <v>413</v>
      </c>
      <c r="E108" s="61" t="s">
        <v>414</v>
      </c>
      <c r="F108" s="64">
        <v>9000.73</v>
      </c>
      <c r="G108" s="195"/>
    </row>
    <row r="109" spans="1:7" s="34" customFormat="1">
      <c r="A109" s="294"/>
      <c r="B109" s="308"/>
      <c r="C109" s="59" t="s">
        <v>415</v>
      </c>
      <c r="D109" s="60" t="s">
        <v>416</v>
      </c>
      <c r="E109" s="61" t="s">
        <v>417</v>
      </c>
      <c r="F109" s="64">
        <v>5805.5</v>
      </c>
      <c r="G109" s="195"/>
    </row>
    <row r="110" spans="1:7" s="34" customFormat="1">
      <c r="A110" s="294"/>
      <c r="B110" s="308"/>
      <c r="C110" s="59" t="s">
        <v>418</v>
      </c>
      <c r="D110" s="60" t="s">
        <v>419</v>
      </c>
      <c r="E110" s="61" t="s">
        <v>400</v>
      </c>
      <c r="F110" s="64">
        <v>57521.599999999999</v>
      </c>
      <c r="G110" s="195"/>
    </row>
    <row r="111" spans="1:7" s="34" customFormat="1">
      <c r="A111" s="294"/>
      <c r="B111" s="308"/>
      <c r="C111" s="59" t="s">
        <v>420</v>
      </c>
      <c r="D111" s="60" t="s">
        <v>421</v>
      </c>
      <c r="E111" s="61" t="s">
        <v>422</v>
      </c>
      <c r="F111" s="64">
        <v>18991.54</v>
      </c>
      <c r="G111" s="195"/>
    </row>
    <row r="112" spans="1:7" s="34" customFormat="1">
      <c r="A112" s="294"/>
      <c r="B112" s="308"/>
      <c r="C112" s="59" t="s">
        <v>423</v>
      </c>
      <c r="D112" s="60" t="s">
        <v>425</v>
      </c>
      <c r="E112" s="61" t="s">
        <v>380</v>
      </c>
      <c r="F112" s="64">
        <v>31129.94</v>
      </c>
      <c r="G112" s="195"/>
    </row>
    <row r="113" spans="1:7" s="34" customFormat="1">
      <c r="A113" s="294"/>
      <c r="B113" s="308"/>
      <c r="C113" s="59" t="s">
        <v>424</v>
      </c>
      <c r="D113" s="60" t="s">
        <v>426</v>
      </c>
      <c r="E113" s="61"/>
      <c r="F113" s="64">
        <v>32056.959999999999</v>
      </c>
      <c r="G113" s="195"/>
    </row>
    <row r="114" spans="1:7" s="34" customFormat="1">
      <c r="A114" s="294"/>
      <c r="B114" s="308"/>
      <c r="C114" s="59" t="s">
        <v>427</v>
      </c>
      <c r="D114" s="60" t="s">
        <v>429</v>
      </c>
      <c r="E114" s="61"/>
      <c r="F114" s="64">
        <v>74900</v>
      </c>
      <c r="G114" s="195"/>
    </row>
    <row r="115" spans="1:7" s="34" customFormat="1">
      <c r="A115" s="294"/>
      <c r="B115" s="308"/>
      <c r="C115" s="59" t="s">
        <v>428</v>
      </c>
      <c r="D115" s="60" t="s">
        <v>430</v>
      </c>
      <c r="E115" s="61"/>
      <c r="F115" s="64">
        <v>82069</v>
      </c>
      <c r="G115" s="195"/>
    </row>
    <row r="116" spans="1:7" s="34" customFormat="1">
      <c r="A116" s="294"/>
      <c r="B116" s="308"/>
      <c r="C116" s="59" t="s">
        <v>431</v>
      </c>
      <c r="D116" s="60" t="s">
        <v>432</v>
      </c>
      <c r="E116" s="61" t="s">
        <v>433</v>
      </c>
      <c r="F116" s="64">
        <v>40873.599999999999</v>
      </c>
      <c r="G116" s="195"/>
    </row>
    <row r="117" spans="1:7" s="34" customFormat="1">
      <c r="A117" s="294"/>
      <c r="B117" s="308"/>
      <c r="C117" s="59" t="s">
        <v>434</v>
      </c>
      <c r="D117" s="60" t="s">
        <v>435</v>
      </c>
      <c r="E117" s="61" t="s">
        <v>350</v>
      </c>
      <c r="F117" s="64">
        <v>9165</v>
      </c>
      <c r="G117" s="195"/>
    </row>
    <row r="118" spans="1:7" s="34" customFormat="1">
      <c r="A118" s="294"/>
      <c r="B118" s="308"/>
      <c r="C118" s="59" t="s">
        <v>436</v>
      </c>
      <c r="D118" s="60" t="s">
        <v>438</v>
      </c>
      <c r="E118" s="61" t="s">
        <v>350</v>
      </c>
      <c r="F118" s="64">
        <v>110827.23</v>
      </c>
      <c r="G118" s="195"/>
    </row>
    <row r="119" spans="1:7" s="34" customFormat="1">
      <c r="A119" s="294"/>
      <c r="B119" s="308"/>
      <c r="C119" s="59" t="s">
        <v>437</v>
      </c>
      <c r="D119" s="60" t="s">
        <v>439</v>
      </c>
      <c r="E119" s="61" t="s">
        <v>356</v>
      </c>
      <c r="F119" s="64">
        <v>14834</v>
      </c>
      <c r="G119" s="195"/>
    </row>
    <row r="120" spans="1:7" s="34" customFormat="1">
      <c r="A120" s="294"/>
      <c r="B120" s="308"/>
      <c r="C120" s="59" t="s">
        <v>440</v>
      </c>
      <c r="D120" s="60" t="s">
        <v>441</v>
      </c>
      <c r="E120" s="61" t="s">
        <v>350</v>
      </c>
      <c r="F120" s="64">
        <v>9919</v>
      </c>
      <c r="G120" s="195"/>
    </row>
    <row r="121" spans="1:7" s="34" customFormat="1">
      <c r="A121" s="294"/>
      <c r="B121" s="308"/>
      <c r="C121" s="59" t="s">
        <v>442</v>
      </c>
      <c r="D121" s="60" t="s">
        <v>443</v>
      </c>
      <c r="E121" s="61" t="s">
        <v>356</v>
      </c>
      <c r="F121" s="64">
        <v>19838</v>
      </c>
      <c r="G121" s="195"/>
    </row>
    <row r="122" spans="1:7" s="34" customFormat="1">
      <c r="A122" s="294"/>
      <c r="B122" s="308"/>
      <c r="C122" s="59" t="s">
        <v>566</v>
      </c>
      <c r="D122" s="60" t="s">
        <v>444</v>
      </c>
      <c r="E122" s="61" t="s">
        <v>350</v>
      </c>
      <c r="F122" s="64">
        <v>9468</v>
      </c>
      <c r="G122" s="195"/>
    </row>
    <row r="123" spans="1:7" s="34" customFormat="1">
      <c r="A123" s="294"/>
      <c r="B123" s="308"/>
      <c r="C123" s="59" t="s">
        <v>445</v>
      </c>
      <c r="D123" s="60" t="s">
        <v>582</v>
      </c>
      <c r="E123" s="61" t="s">
        <v>356</v>
      </c>
      <c r="F123" s="64">
        <v>21055.19</v>
      </c>
      <c r="G123" s="195"/>
    </row>
    <row r="124" spans="1:7" s="34" customFormat="1">
      <c r="A124" s="294"/>
      <c r="B124" s="308"/>
      <c r="C124" s="59" t="s">
        <v>446</v>
      </c>
      <c r="D124" s="60" t="s">
        <v>447</v>
      </c>
      <c r="E124" s="61" t="s">
        <v>414</v>
      </c>
      <c r="F124" s="64">
        <v>16768.689999999999</v>
      </c>
      <c r="G124" s="195"/>
    </row>
    <row r="125" spans="1:7" s="34" customFormat="1">
      <c r="A125" s="294"/>
      <c r="B125" s="308"/>
      <c r="C125" s="59" t="s">
        <v>449</v>
      </c>
      <c r="D125" s="60" t="s">
        <v>450</v>
      </c>
      <c r="E125" s="61" t="s">
        <v>422</v>
      </c>
      <c r="F125" s="64">
        <v>40807.230000000003</v>
      </c>
      <c r="G125" s="195"/>
    </row>
    <row r="126" spans="1:7" s="34" customFormat="1">
      <c r="A126" s="294"/>
      <c r="B126" s="308"/>
      <c r="C126" s="59" t="s">
        <v>451</v>
      </c>
      <c r="D126" s="60" t="s">
        <v>452</v>
      </c>
      <c r="E126" s="61" t="s">
        <v>356</v>
      </c>
      <c r="F126" s="64">
        <v>16027.48</v>
      </c>
      <c r="G126" s="195"/>
    </row>
    <row r="127" spans="1:7" s="34" customFormat="1">
      <c r="A127" s="294"/>
      <c r="B127" s="308"/>
      <c r="C127" s="59" t="s">
        <v>453</v>
      </c>
      <c r="D127" s="60" t="s">
        <v>454</v>
      </c>
      <c r="E127" s="61" t="s">
        <v>448</v>
      </c>
      <c r="F127" s="64">
        <v>61648.72</v>
      </c>
      <c r="G127" s="195"/>
    </row>
    <row r="128" spans="1:7" s="34" customFormat="1">
      <c r="A128" s="294"/>
      <c r="B128" s="308"/>
      <c r="C128" s="59" t="s">
        <v>455</v>
      </c>
      <c r="D128" s="60" t="s">
        <v>456</v>
      </c>
      <c r="E128" s="61" t="s">
        <v>350</v>
      </c>
      <c r="F128" s="64">
        <v>7746</v>
      </c>
      <c r="G128" s="195"/>
    </row>
    <row r="129" spans="1:7" s="34" customFormat="1">
      <c r="A129" s="294"/>
      <c r="B129" s="308"/>
      <c r="C129" s="59" t="s">
        <v>457</v>
      </c>
      <c r="D129" s="60" t="s">
        <v>458</v>
      </c>
      <c r="E129" s="61" t="s">
        <v>350</v>
      </c>
      <c r="F129" s="64">
        <v>7746</v>
      </c>
      <c r="G129" s="195"/>
    </row>
    <row r="130" spans="1:7" s="34" customFormat="1">
      <c r="A130" s="294"/>
      <c r="B130" s="308"/>
      <c r="C130" s="59" t="s">
        <v>463</v>
      </c>
      <c r="D130" s="60" t="s">
        <v>464</v>
      </c>
      <c r="E130" s="61" t="s">
        <v>350</v>
      </c>
      <c r="F130" s="64">
        <v>7299</v>
      </c>
      <c r="G130" s="195"/>
    </row>
    <row r="131" spans="1:7" s="34" customFormat="1">
      <c r="A131" s="294"/>
      <c r="B131" s="308"/>
      <c r="C131" s="100" t="s">
        <v>510</v>
      </c>
      <c r="D131" s="101" t="s">
        <v>511</v>
      </c>
      <c r="E131" s="102"/>
      <c r="F131" s="103">
        <v>127774.76</v>
      </c>
      <c r="G131" s="195"/>
    </row>
    <row r="132" spans="1:7" s="34" customFormat="1">
      <c r="A132" s="294"/>
      <c r="B132" s="308"/>
      <c r="C132" s="100" t="s">
        <v>512</v>
      </c>
      <c r="D132" s="101" t="s">
        <v>513</v>
      </c>
      <c r="E132" s="102"/>
      <c r="F132" s="103">
        <v>44246.14</v>
      </c>
      <c r="G132" s="195"/>
    </row>
    <row r="133" spans="1:7" s="34" customFormat="1">
      <c r="A133" s="294"/>
      <c r="B133" s="308"/>
      <c r="C133" s="100" t="s">
        <v>514</v>
      </c>
      <c r="D133" s="101" t="s">
        <v>515</v>
      </c>
      <c r="E133" s="102" t="s">
        <v>518</v>
      </c>
      <c r="F133" s="103">
        <v>9999</v>
      </c>
      <c r="G133" s="197">
        <f>SUM(F81:F133)</f>
        <v>1402370.7099999997</v>
      </c>
    </row>
    <row r="134" spans="1:7" s="34" customFormat="1">
      <c r="A134" s="294"/>
      <c r="B134" s="308"/>
      <c r="C134" s="100" t="s">
        <v>516</v>
      </c>
      <c r="D134" s="101" t="s">
        <v>517</v>
      </c>
      <c r="E134" s="102" t="s">
        <v>518</v>
      </c>
      <c r="F134" s="103">
        <v>3835.14</v>
      </c>
      <c r="G134" s="195"/>
    </row>
    <row r="135" spans="1:7" s="34" customFormat="1">
      <c r="A135" s="294"/>
      <c r="B135" s="308"/>
      <c r="C135" s="100" t="s">
        <v>519</v>
      </c>
      <c r="D135" s="101" t="s">
        <v>520</v>
      </c>
      <c r="E135" s="102" t="s">
        <v>518</v>
      </c>
      <c r="F135" s="103">
        <v>4059</v>
      </c>
      <c r="G135" s="195"/>
    </row>
    <row r="136" spans="1:7" s="34" customFormat="1">
      <c r="A136" s="294"/>
      <c r="B136" s="308"/>
      <c r="C136" s="100" t="s">
        <v>521</v>
      </c>
      <c r="D136" s="101" t="s">
        <v>522</v>
      </c>
      <c r="E136" s="102" t="s">
        <v>518</v>
      </c>
      <c r="F136" s="103">
        <v>3874.5</v>
      </c>
      <c r="G136" s="195"/>
    </row>
    <row r="137" spans="1:7" s="34" customFormat="1">
      <c r="A137" s="294"/>
      <c r="B137" s="308"/>
      <c r="C137" s="100" t="s">
        <v>523</v>
      </c>
      <c r="D137" s="101" t="s">
        <v>524</v>
      </c>
      <c r="E137" s="102" t="s">
        <v>518</v>
      </c>
      <c r="F137" s="103">
        <v>6211.5</v>
      </c>
      <c r="G137" s="195"/>
    </row>
    <row r="138" spans="1:7" s="34" customFormat="1">
      <c r="A138" s="294"/>
      <c r="B138" s="308"/>
      <c r="C138" s="100" t="s">
        <v>525</v>
      </c>
      <c r="D138" s="101" t="s">
        <v>526</v>
      </c>
      <c r="E138" s="102" t="s">
        <v>518</v>
      </c>
      <c r="F138" s="103">
        <v>3835.14</v>
      </c>
      <c r="G138" s="195"/>
    </row>
    <row r="139" spans="1:7" s="34" customFormat="1">
      <c r="A139" s="294"/>
      <c r="B139" s="308"/>
      <c r="C139" s="100" t="s">
        <v>527</v>
      </c>
      <c r="D139" s="101" t="s">
        <v>528</v>
      </c>
      <c r="E139" s="102" t="s">
        <v>518</v>
      </c>
      <c r="F139" s="103">
        <v>4059</v>
      </c>
      <c r="G139" s="195"/>
    </row>
    <row r="140" spans="1:7" s="34" customFormat="1">
      <c r="A140" s="294"/>
      <c r="B140" s="308"/>
      <c r="C140" s="100" t="s">
        <v>529</v>
      </c>
      <c r="D140" s="101" t="s">
        <v>528</v>
      </c>
      <c r="E140" s="102" t="s">
        <v>518</v>
      </c>
      <c r="F140" s="103">
        <v>4059</v>
      </c>
      <c r="G140" s="195"/>
    </row>
    <row r="141" spans="1:7" s="34" customFormat="1">
      <c r="A141" s="294"/>
      <c r="B141" s="308"/>
      <c r="C141" s="100" t="s">
        <v>530</v>
      </c>
      <c r="D141" s="101" t="s">
        <v>528</v>
      </c>
      <c r="E141" s="102" t="s">
        <v>518</v>
      </c>
      <c r="F141" s="103">
        <v>3874.5</v>
      </c>
      <c r="G141" s="195"/>
    </row>
    <row r="142" spans="1:7" s="34" customFormat="1">
      <c r="A142" s="294"/>
      <c r="B142" s="308"/>
      <c r="C142" s="100" t="s">
        <v>531</v>
      </c>
      <c r="D142" s="101" t="s">
        <v>532</v>
      </c>
      <c r="E142" s="102" t="s">
        <v>518</v>
      </c>
      <c r="F142" s="103">
        <v>3835.14</v>
      </c>
      <c r="G142" s="195"/>
    </row>
    <row r="143" spans="1:7" s="34" customFormat="1">
      <c r="A143" s="294"/>
      <c r="B143" s="308"/>
      <c r="C143" s="100" t="s">
        <v>533</v>
      </c>
      <c r="D143" s="101" t="s">
        <v>534</v>
      </c>
      <c r="E143" s="102" t="s">
        <v>518</v>
      </c>
      <c r="F143" s="103">
        <v>3874.5</v>
      </c>
      <c r="G143" s="195"/>
    </row>
    <row r="144" spans="1:7" s="34" customFormat="1">
      <c r="A144" s="294"/>
      <c r="B144" s="308"/>
      <c r="C144" s="100" t="s">
        <v>535</v>
      </c>
      <c r="D144" s="101" t="s">
        <v>536</v>
      </c>
      <c r="E144" s="102" t="s">
        <v>518</v>
      </c>
      <c r="F144" s="103">
        <v>3835.14</v>
      </c>
      <c r="G144" s="195"/>
    </row>
    <row r="145" spans="1:7" s="34" customFormat="1">
      <c r="A145" s="294"/>
      <c r="B145" s="308"/>
      <c r="C145" s="100" t="s">
        <v>537</v>
      </c>
      <c r="D145" s="101" t="s">
        <v>538</v>
      </c>
      <c r="E145" s="102" t="s">
        <v>518</v>
      </c>
      <c r="F145" s="103">
        <v>3874.5</v>
      </c>
      <c r="G145" s="195"/>
    </row>
    <row r="146" spans="1:7" s="34" customFormat="1">
      <c r="A146" s="294"/>
      <c r="B146" s="308"/>
      <c r="C146" s="100" t="s">
        <v>539</v>
      </c>
      <c r="D146" s="101" t="s">
        <v>540</v>
      </c>
      <c r="E146" s="102" t="s">
        <v>518</v>
      </c>
      <c r="F146" s="103">
        <v>3835.14</v>
      </c>
      <c r="G146" s="195"/>
    </row>
    <row r="147" spans="1:7" s="34" customFormat="1">
      <c r="A147" s="294"/>
      <c r="B147" s="308"/>
      <c r="C147" s="100" t="s">
        <v>541</v>
      </c>
      <c r="D147" s="101" t="s">
        <v>542</v>
      </c>
      <c r="E147" s="102" t="s">
        <v>518</v>
      </c>
      <c r="F147" s="103">
        <v>4059</v>
      </c>
      <c r="G147" s="195"/>
    </row>
    <row r="148" spans="1:7" s="34" customFormat="1">
      <c r="A148" s="294"/>
      <c r="B148" s="308"/>
      <c r="C148" s="100" t="s">
        <v>543</v>
      </c>
      <c r="D148" s="101" t="s">
        <v>544</v>
      </c>
      <c r="E148" s="102" t="s">
        <v>518</v>
      </c>
      <c r="F148" s="103">
        <v>6211.5</v>
      </c>
      <c r="G148" s="195"/>
    </row>
    <row r="149" spans="1:7" s="34" customFormat="1">
      <c r="A149" s="294"/>
      <c r="B149" s="308"/>
      <c r="C149" s="100" t="s">
        <v>545</v>
      </c>
      <c r="D149" s="101" t="s">
        <v>544</v>
      </c>
      <c r="E149" s="102" t="s">
        <v>518</v>
      </c>
      <c r="F149" s="103">
        <v>4119.42</v>
      </c>
      <c r="G149" s="197">
        <f>SUM(F134:F149)</f>
        <v>67452.12</v>
      </c>
    </row>
    <row r="150" spans="1:7" s="34" customFormat="1">
      <c r="A150" s="294"/>
      <c r="B150" s="308"/>
      <c r="C150" s="100" t="s">
        <v>547</v>
      </c>
      <c r="D150" s="101" t="s">
        <v>548</v>
      </c>
      <c r="E150" s="102" t="s">
        <v>549</v>
      </c>
      <c r="F150" s="103">
        <v>366069.39</v>
      </c>
      <c r="G150" s="195"/>
    </row>
    <row r="151" spans="1:7" s="34" customFormat="1">
      <c r="A151" s="294"/>
      <c r="B151" s="308"/>
      <c r="C151" s="100" t="s">
        <v>550</v>
      </c>
      <c r="D151" s="101" t="s">
        <v>551</v>
      </c>
      <c r="E151" s="102" t="s">
        <v>552</v>
      </c>
      <c r="F151" s="64">
        <v>26287.01</v>
      </c>
      <c r="G151" s="197">
        <f>SUM(F150:F151)</f>
        <v>392356.4</v>
      </c>
    </row>
    <row r="152" spans="1:7" s="34" customFormat="1">
      <c r="A152" s="294"/>
      <c r="B152" s="308"/>
      <c r="C152" s="100" t="s">
        <v>553</v>
      </c>
      <c r="D152" s="101" t="s">
        <v>554</v>
      </c>
      <c r="E152" s="102"/>
      <c r="F152" s="64">
        <v>821517.85</v>
      </c>
      <c r="G152" s="195"/>
    </row>
    <row r="153" spans="1:7" s="34" customFormat="1">
      <c r="A153" s="294"/>
      <c r="B153" s="308"/>
      <c r="C153" s="100" t="s">
        <v>555</v>
      </c>
      <c r="D153" s="101" t="s">
        <v>556</v>
      </c>
      <c r="E153" s="102"/>
      <c r="F153" s="64">
        <v>1706046.19</v>
      </c>
      <c r="G153" s="197">
        <f>SUM(F152:F153)</f>
        <v>2527564.04</v>
      </c>
    </row>
    <row r="154" spans="1:7" s="34" customFormat="1">
      <c r="A154" s="294"/>
      <c r="B154" s="308"/>
      <c r="C154" s="100" t="s">
        <v>557</v>
      </c>
      <c r="D154" s="101" t="s">
        <v>558</v>
      </c>
      <c r="E154" s="102"/>
      <c r="F154" s="64">
        <v>81456</v>
      </c>
      <c r="G154" s="195"/>
    </row>
    <row r="155" spans="1:7" s="34" customFormat="1">
      <c r="A155" s="294"/>
      <c r="B155" s="308"/>
      <c r="C155" s="100" t="s">
        <v>559</v>
      </c>
      <c r="D155" s="101" t="s">
        <v>560</v>
      </c>
      <c r="E155" s="102" t="s">
        <v>927</v>
      </c>
      <c r="F155" s="64">
        <v>32946.19</v>
      </c>
      <c r="G155" s="195"/>
    </row>
    <row r="156" spans="1:7" s="34" customFormat="1">
      <c r="A156" s="294"/>
      <c r="B156" s="308"/>
      <c r="C156" s="100" t="s">
        <v>561</v>
      </c>
      <c r="D156" s="101" t="s">
        <v>562</v>
      </c>
      <c r="E156" s="102" t="s">
        <v>927</v>
      </c>
      <c r="F156" s="64">
        <v>37230.51</v>
      </c>
      <c r="G156" s="195"/>
    </row>
    <row r="157" spans="1:7" s="34" customFormat="1">
      <c r="A157" s="294"/>
      <c r="B157" s="308"/>
      <c r="C157" s="100" t="s">
        <v>1094</v>
      </c>
      <c r="D157" s="101" t="s">
        <v>563</v>
      </c>
      <c r="E157" s="102" t="s">
        <v>927</v>
      </c>
      <c r="F157" s="64">
        <v>19014.060000000001</v>
      </c>
      <c r="G157" s="195"/>
    </row>
    <row r="158" spans="1:7" s="34" customFormat="1">
      <c r="A158" s="294"/>
      <c r="B158" s="308"/>
      <c r="C158" s="100" t="s">
        <v>564</v>
      </c>
      <c r="D158" s="101" t="s">
        <v>565</v>
      </c>
      <c r="E158" s="102" t="s">
        <v>927</v>
      </c>
      <c r="F158" s="64">
        <v>14270</v>
      </c>
      <c r="G158" s="197">
        <f>SUM(F155:F158)</f>
        <v>103460.76000000001</v>
      </c>
    </row>
    <row r="159" spans="1:7" s="34" customFormat="1">
      <c r="A159" s="294"/>
      <c r="B159" s="308"/>
      <c r="C159" s="59" t="s">
        <v>567</v>
      </c>
      <c r="D159" s="60" t="s">
        <v>568</v>
      </c>
      <c r="E159" s="61" t="s">
        <v>928</v>
      </c>
      <c r="F159" s="279">
        <v>3107324.52</v>
      </c>
      <c r="G159" s="195"/>
    </row>
    <row r="160" spans="1:7" s="34" customFormat="1">
      <c r="A160" s="294"/>
      <c r="B160" s="308"/>
      <c r="C160" s="100" t="s">
        <v>569</v>
      </c>
      <c r="D160" s="101" t="s">
        <v>570</v>
      </c>
      <c r="E160" s="102" t="s">
        <v>928</v>
      </c>
      <c r="F160" s="64">
        <v>1654980.29</v>
      </c>
      <c r="G160" s="195"/>
    </row>
    <row r="161" spans="1:7" s="34" customFormat="1">
      <c r="A161" s="294"/>
      <c r="B161" s="308"/>
      <c r="C161" s="100" t="s">
        <v>840</v>
      </c>
      <c r="D161" s="101" t="s">
        <v>841</v>
      </c>
      <c r="E161" s="102" t="s">
        <v>921</v>
      </c>
      <c r="F161" s="64">
        <v>333618.03999999998</v>
      </c>
      <c r="G161" s="195"/>
    </row>
    <row r="162" spans="1:7" s="34" customFormat="1">
      <c r="A162" s="294"/>
      <c r="B162" s="308"/>
      <c r="C162" s="100" t="s">
        <v>842</v>
      </c>
      <c r="D162" s="101" t="s">
        <v>843</v>
      </c>
      <c r="E162" s="102" t="s">
        <v>921</v>
      </c>
      <c r="F162" s="103">
        <v>437313</v>
      </c>
      <c r="G162" s="195"/>
    </row>
    <row r="163" spans="1:7" s="34" customFormat="1" ht="28.5">
      <c r="A163" s="294"/>
      <c r="B163" s="308"/>
      <c r="C163" s="100" t="s">
        <v>844</v>
      </c>
      <c r="D163" s="101" t="s">
        <v>845</v>
      </c>
      <c r="E163" s="102" t="s">
        <v>921</v>
      </c>
      <c r="F163" s="103">
        <v>1116583.53</v>
      </c>
      <c r="G163" s="195"/>
    </row>
    <row r="164" spans="1:7" s="34" customFormat="1">
      <c r="A164" s="294"/>
      <c r="B164" s="308"/>
      <c r="C164" s="100" t="s">
        <v>846</v>
      </c>
      <c r="D164" s="101" t="s">
        <v>847</v>
      </c>
      <c r="E164" s="102" t="s">
        <v>921</v>
      </c>
      <c r="F164" s="103">
        <v>169698.99</v>
      </c>
      <c r="G164" s="195"/>
    </row>
    <row r="165" spans="1:7" s="34" customFormat="1">
      <c r="A165" s="294"/>
      <c r="B165" s="308"/>
      <c r="C165" s="100" t="s">
        <v>848</v>
      </c>
      <c r="D165" s="101" t="s">
        <v>849</v>
      </c>
      <c r="E165" s="102" t="s">
        <v>921</v>
      </c>
      <c r="F165" s="103">
        <v>1069042.4099999999</v>
      </c>
      <c r="G165" s="195"/>
    </row>
    <row r="166" spans="1:7" s="34" customFormat="1">
      <c r="A166" s="294"/>
      <c r="B166" s="308"/>
      <c r="C166" s="100" t="s">
        <v>850</v>
      </c>
      <c r="D166" s="101" t="s">
        <v>851</v>
      </c>
      <c r="E166" s="102" t="s">
        <v>921</v>
      </c>
      <c r="F166" s="103">
        <v>1279768.06</v>
      </c>
      <c r="G166" s="195"/>
    </row>
    <row r="167" spans="1:7" s="34" customFormat="1">
      <c r="A167" s="294"/>
      <c r="B167" s="308"/>
      <c r="C167" s="100" t="s">
        <v>852</v>
      </c>
      <c r="D167" s="101" t="s">
        <v>853</v>
      </c>
      <c r="E167" s="102"/>
      <c r="F167" s="103">
        <v>100778.24000000001</v>
      </c>
      <c r="G167" s="195"/>
    </row>
    <row r="168" spans="1:7" s="34" customFormat="1">
      <c r="A168" s="294"/>
      <c r="B168" s="308"/>
      <c r="C168" s="100" t="s">
        <v>867</v>
      </c>
      <c r="D168" s="101" t="s">
        <v>868</v>
      </c>
      <c r="E168" s="102" t="s">
        <v>928</v>
      </c>
      <c r="F168" s="103">
        <v>2866680.59</v>
      </c>
      <c r="G168" s="195"/>
    </row>
    <row r="169" spans="1:7" s="34" customFormat="1">
      <c r="A169" s="294"/>
      <c r="B169" s="308"/>
      <c r="C169" s="100" t="s">
        <v>869</v>
      </c>
      <c r="D169" s="101" t="s">
        <v>870</v>
      </c>
      <c r="E169" s="102" t="s">
        <v>928</v>
      </c>
      <c r="F169" s="103">
        <v>1215434.3400000001</v>
      </c>
      <c r="G169" s="195"/>
    </row>
    <row r="170" spans="1:7" s="34" customFormat="1">
      <c r="A170" s="294"/>
      <c r="B170" s="308"/>
      <c r="C170" s="100" t="s">
        <v>871</v>
      </c>
      <c r="D170" s="101" t="s">
        <v>872</v>
      </c>
      <c r="E170" s="102" t="s">
        <v>928</v>
      </c>
      <c r="F170" s="103">
        <v>1895905.25</v>
      </c>
      <c r="G170" s="197">
        <f>SUM(F159:F170)</f>
        <v>15247127.260000002</v>
      </c>
    </row>
    <row r="171" spans="1:7" s="34" customFormat="1">
      <c r="A171" s="294"/>
      <c r="B171" s="308"/>
      <c r="C171" s="100" t="s">
        <v>571</v>
      </c>
      <c r="D171" s="101" t="s">
        <v>572</v>
      </c>
      <c r="E171" s="102"/>
      <c r="F171" s="103">
        <v>3600</v>
      </c>
      <c r="G171" s="195"/>
    </row>
    <row r="172" spans="1:7" s="34" customFormat="1">
      <c r="A172" s="294"/>
      <c r="B172" s="308"/>
      <c r="C172" s="100" t="s">
        <v>573</v>
      </c>
      <c r="D172" s="101" t="s">
        <v>574</v>
      </c>
      <c r="E172" s="102" t="s">
        <v>927</v>
      </c>
      <c r="F172" s="103">
        <v>26507.64</v>
      </c>
      <c r="G172" s="197">
        <f>SUM(F171:F172)</f>
        <v>30107.64</v>
      </c>
    </row>
    <row r="173" spans="1:7" s="34" customFormat="1">
      <c r="A173" s="294"/>
      <c r="B173" s="308"/>
      <c r="C173" s="100" t="s">
        <v>575</v>
      </c>
      <c r="D173" s="101" t="s">
        <v>576</v>
      </c>
      <c r="E173" s="102" t="s">
        <v>518</v>
      </c>
      <c r="F173" s="103">
        <v>8100</v>
      </c>
      <c r="G173" s="195"/>
    </row>
    <row r="174" spans="1:7" s="34" customFormat="1">
      <c r="A174" s="294"/>
      <c r="B174" s="308"/>
      <c r="C174" s="100" t="s">
        <v>577</v>
      </c>
      <c r="D174" s="101" t="s">
        <v>515</v>
      </c>
      <c r="E174" s="102" t="s">
        <v>518</v>
      </c>
      <c r="F174" s="103">
        <v>9500</v>
      </c>
      <c r="G174" s="195"/>
    </row>
    <row r="175" spans="1:7" s="34" customFormat="1">
      <c r="A175" s="294"/>
      <c r="B175" s="308"/>
      <c r="C175" s="100" t="s">
        <v>826</v>
      </c>
      <c r="D175" s="101" t="s">
        <v>578</v>
      </c>
      <c r="E175" s="102" t="s">
        <v>827</v>
      </c>
      <c r="F175" s="103">
        <v>5882.03</v>
      </c>
      <c r="G175" s="195"/>
    </row>
    <row r="176" spans="1:7" s="34" customFormat="1">
      <c r="A176" s="294"/>
      <c r="B176" s="308"/>
      <c r="C176" s="100" t="s">
        <v>579</v>
      </c>
      <c r="D176" s="101" t="s">
        <v>580</v>
      </c>
      <c r="E176" s="102" t="s">
        <v>828</v>
      </c>
      <c r="F176" s="103">
        <v>15367.97</v>
      </c>
      <c r="G176" s="195"/>
    </row>
    <row r="177" spans="1:7" s="34" customFormat="1">
      <c r="A177" s="294"/>
      <c r="B177" s="308"/>
      <c r="C177" s="100" t="s">
        <v>581</v>
      </c>
      <c r="D177" s="101" t="s">
        <v>582</v>
      </c>
      <c r="E177" s="102" t="s">
        <v>827</v>
      </c>
      <c r="F177" s="103">
        <v>12275.86</v>
      </c>
      <c r="G177" s="195"/>
    </row>
    <row r="178" spans="1:7" s="34" customFormat="1">
      <c r="A178" s="294"/>
      <c r="B178" s="308"/>
      <c r="C178" s="100" t="s">
        <v>583</v>
      </c>
      <c r="D178" s="101" t="s">
        <v>582</v>
      </c>
      <c r="E178" s="102" t="s">
        <v>827</v>
      </c>
      <c r="F178" s="103">
        <v>12964.64</v>
      </c>
      <c r="G178" s="195"/>
    </row>
    <row r="179" spans="1:7" s="34" customFormat="1">
      <c r="A179" s="294"/>
      <c r="B179" s="308"/>
      <c r="C179" s="100" t="s">
        <v>584</v>
      </c>
      <c r="D179" s="101" t="s">
        <v>585</v>
      </c>
      <c r="E179" s="102" t="s">
        <v>828</v>
      </c>
      <c r="F179" s="103">
        <v>15092.94</v>
      </c>
      <c r="G179" s="195"/>
    </row>
    <row r="180" spans="1:7" s="34" customFormat="1">
      <c r="A180" s="294"/>
      <c r="B180" s="308"/>
      <c r="C180" s="100" t="s">
        <v>586</v>
      </c>
      <c r="D180" s="101" t="s">
        <v>587</v>
      </c>
      <c r="E180" s="102" t="s">
        <v>827</v>
      </c>
      <c r="F180" s="103">
        <v>10339.719999999999</v>
      </c>
      <c r="G180" s="195"/>
    </row>
    <row r="181" spans="1:7" s="34" customFormat="1">
      <c r="A181" s="294"/>
      <c r="B181" s="308"/>
      <c r="C181" s="100" t="s">
        <v>588</v>
      </c>
      <c r="D181" s="101" t="s">
        <v>589</v>
      </c>
      <c r="E181" s="102" t="s">
        <v>828</v>
      </c>
      <c r="F181" s="103">
        <v>18888.849999999999</v>
      </c>
      <c r="G181" s="195"/>
    </row>
    <row r="182" spans="1:7" s="34" customFormat="1">
      <c r="A182" s="294"/>
      <c r="B182" s="308"/>
      <c r="C182" s="100" t="s">
        <v>590</v>
      </c>
      <c r="D182" s="101" t="s">
        <v>591</v>
      </c>
      <c r="E182" s="102" t="s">
        <v>829</v>
      </c>
      <c r="F182" s="103">
        <v>28348.2</v>
      </c>
      <c r="G182" s="195"/>
    </row>
    <row r="183" spans="1:7" s="34" customFormat="1">
      <c r="A183" s="294"/>
      <c r="B183" s="308"/>
      <c r="C183" s="100" t="s">
        <v>592</v>
      </c>
      <c r="D183" s="101" t="s">
        <v>593</v>
      </c>
      <c r="E183" s="102" t="s">
        <v>829</v>
      </c>
      <c r="F183" s="103">
        <v>28272.53</v>
      </c>
      <c r="G183" s="195"/>
    </row>
    <row r="184" spans="1:7" s="34" customFormat="1">
      <c r="A184" s="294"/>
      <c r="B184" s="308"/>
      <c r="C184" s="100" t="s">
        <v>594</v>
      </c>
      <c r="D184" s="101" t="s">
        <v>595</v>
      </c>
      <c r="E184" s="102" t="s">
        <v>518</v>
      </c>
      <c r="F184" s="103">
        <v>6428.91</v>
      </c>
      <c r="G184" s="195"/>
    </row>
    <row r="185" spans="1:7" s="34" customFormat="1">
      <c r="A185" s="294"/>
      <c r="B185" s="308"/>
      <c r="C185" s="100" t="s">
        <v>596</v>
      </c>
      <c r="D185" s="101" t="s">
        <v>597</v>
      </c>
      <c r="E185" s="102" t="s">
        <v>828</v>
      </c>
      <c r="F185" s="103">
        <v>13543.28</v>
      </c>
      <c r="G185" s="195"/>
    </row>
    <row r="186" spans="1:7" s="34" customFormat="1">
      <c r="A186" s="294"/>
      <c r="B186" s="308"/>
      <c r="C186" s="100" t="s">
        <v>598</v>
      </c>
      <c r="D186" s="101" t="s">
        <v>599</v>
      </c>
      <c r="E186" s="102" t="s">
        <v>830</v>
      </c>
      <c r="F186" s="103">
        <v>51898.3</v>
      </c>
      <c r="G186" s="197">
        <f>SUM(F173:F186)</f>
        <v>236903.23000000004</v>
      </c>
    </row>
    <row r="187" spans="1:7" s="34" customFormat="1">
      <c r="A187" s="294"/>
      <c r="B187" s="308"/>
      <c r="C187" s="100" t="s">
        <v>600</v>
      </c>
      <c r="D187" s="101" t="s">
        <v>601</v>
      </c>
      <c r="E187" s="102" t="s">
        <v>518</v>
      </c>
      <c r="F187" s="103">
        <v>3444</v>
      </c>
      <c r="G187" s="195"/>
    </row>
    <row r="188" spans="1:7" s="34" customFormat="1">
      <c r="A188" s="294"/>
      <c r="B188" s="308"/>
      <c r="C188" s="100" t="s">
        <v>602</v>
      </c>
      <c r="D188" s="101" t="s">
        <v>603</v>
      </c>
      <c r="E188" s="102" t="s">
        <v>518</v>
      </c>
      <c r="F188" s="103">
        <v>3444</v>
      </c>
      <c r="G188" s="195"/>
    </row>
    <row r="189" spans="1:7" s="34" customFormat="1">
      <c r="A189" s="294"/>
      <c r="B189" s="308"/>
      <c r="C189" s="100" t="s">
        <v>604</v>
      </c>
      <c r="D189" s="101" t="s">
        <v>605</v>
      </c>
      <c r="E189" s="102" t="s">
        <v>518</v>
      </c>
      <c r="F189" s="103">
        <v>3444</v>
      </c>
      <c r="G189" s="197">
        <f>SUM(F187:F189)</f>
        <v>10332</v>
      </c>
    </row>
    <row r="190" spans="1:7" s="34" customFormat="1">
      <c r="A190" s="294"/>
      <c r="B190" s="308"/>
      <c r="C190" s="100" t="s">
        <v>606</v>
      </c>
      <c r="D190" s="101" t="s">
        <v>607</v>
      </c>
      <c r="E190" s="102"/>
      <c r="F190" s="103">
        <v>14619.35</v>
      </c>
      <c r="G190" s="195"/>
    </row>
    <row r="191" spans="1:7" s="34" customFormat="1">
      <c r="A191" s="294"/>
      <c r="B191" s="308"/>
      <c r="C191" s="100" t="s">
        <v>608</v>
      </c>
      <c r="D191" s="101" t="s">
        <v>609</v>
      </c>
      <c r="E191" s="102"/>
      <c r="F191" s="103">
        <v>23876.2</v>
      </c>
      <c r="G191" s="197">
        <f>SUM(F190:F191)</f>
        <v>38495.550000000003</v>
      </c>
    </row>
    <row r="192" spans="1:7" s="34" customFormat="1">
      <c r="A192" s="294"/>
      <c r="B192" s="308"/>
      <c r="C192" s="100" t="s">
        <v>610</v>
      </c>
      <c r="D192" s="101" t="s">
        <v>611</v>
      </c>
      <c r="E192" s="102" t="s">
        <v>518</v>
      </c>
      <c r="F192" s="64">
        <v>6519</v>
      </c>
      <c r="G192" s="195"/>
    </row>
    <row r="193" spans="1:7" s="34" customFormat="1">
      <c r="A193" s="294"/>
      <c r="B193" s="308"/>
      <c r="C193" s="100" t="s">
        <v>612</v>
      </c>
      <c r="D193" s="101" t="s">
        <v>613</v>
      </c>
      <c r="E193" s="102" t="s">
        <v>518</v>
      </c>
      <c r="F193" s="64">
        <v>6519</v>
      </c>
      <c r="G193" s="195"/>
    </row>
    <row r="194" spans="1:7" s="34" customFormat="1">
      <c r="A194" s="294"/>
      <c r="B194" s="308"/>
      <c r="C194" s="100" t="s">
        <v>614</v>
      </c>
      <c r="D194" s="101" t="s">
        <v>615</v>
      </c>
      <c r="E194" s="102" t="s">
        <v>518</v>
      </c>
      <c r="F194" s="64">
        <v>6519</v>
      </c>
      <c r="G194" s="197">
        <f>SUM(F192:F194)</f>
        <v>19557</v>
      </c>
    </row>
    <row r="195" spans="1:7" s="34" customFormat="1">
      <c r="A195" s="294"/>
      <c r="B195" s="308"/>
      <c r="C195" s="100" t="s">
        <v>616</v>
      </c>
      <c r="D195" s="101" t="s">
        <v>617</v>
      </c>
      <c r="E195" s="102"/>
      <c r="F195" s="64">
        <v>35463</v>
      </c>
      <c r="G195" s="195"/>
    </row>
    <row r="196" spans="1:7" s="34" customFormat="1">
      <c r="A196" s="294"/>
      <c r="B196" s="308"/>
      <c r="C196" s="100" t="s">
        <v>618</v>
      </c>
      <c r="D196" s="101" t="s">
        <v>619</v>
      </c>
      <c r="E196" s="102"/>
      <c r="F196" s="64">
        <v>15495</v>
      </c>
      <c r="G196" s="197"/>
    </row>
    <row r="197" spans="1:7" s="34" customFormat="1">
      <c r="A197" s="294"/>
      <c r="B197" s="308"/>
      <c r="C197" s="100" t="s">
        <v>620</v>
      </c>
      <c r="D197" s="101" t="s">
        <v>621</v>
      </c>
      <c r="E197" s="102"/>
      <c r="F197" s="64">
        <v>1039768.9</v>
      </c>
      <c r="G197" s="195"/>
    </row>
    <row r="198" spans="1:7" s="34" customFormat="1">
      <c r="A198" s="294"/>
      <c r="B198" s="308"/>
      <c r="C198" s="100" t="s">
        <v>622</v>
      </c>
      <c r="D198" s="101" t="s">
        <v>623</v>
      </c>
      <c r="E198" s="102" t="s">
        <v>927</v>
      </c>
      <c r="F198" s="64">
        <v>23782.19</v>
      </c>
      <c r="G198" s="195"/>
    </row>
    <row r="199" spans="1:7" s="34" customFormat="1">
      <c r="A199" s="294"/>
      <c r="B199" s="308"/>
      <c r="C199" s="100" t="s">
        <v>624</v>
      </c>
      <c r="D199" s="101" t="s">
        <v>625</v>
      </c>
      <c r="E199" s="102" t="s">
        <v>626</v>
      </c>
      <c r="F199" s="64">
        <v>15861.98</v>
      </c>
      <c r="G199" s="195"/>
    </row>
    <row r="200" spans="1:7" s="34" customFormat="1">
      <c r="A200" s="294"/>
      <c r="B200" s="308"/>
      <c r="C200" s="100" t="s">
        <v>627</v>
      </c>
      <c r="D200" s="101" t="s">
        <v>628</v>
      </c>
      <c r="E200" s="102" t="s">
        <v>629</v>
      </c>
      <c r="F200" s="103">
        <v>10628.6</v>
      </c>
      <c r="G200" s="195"/>
    </row>
    <row r="201" spans="1:7" s="34" customFormat="1">
      <c r="A201" s="294"/>
      <c r="B201" s="308"/>
      <c r="C201" s="100" t="s">
        <v>630</v>
      </c>
      <c r="D201" s="101" t="s">
        <v>631</v>
      </c>
      <c r="E201" s="102" t="s">
        <v>632</v>
      </c>
      <c r="F201" s="103">
        <v>5395.22</v>
      </c>
      <c r="G201" s="195"/>
    </row>
    <row r="202" spans="1:7" s="34" customFormat="1">
      <c r="A202" s="294"/>
      <c r="B202" s="308"/>
      <c r="C202" s="100" t="s">
        <v>633</v>
      </c>
      <c r="D202" s="101" t="s">
        <v>634</v>
      </c>
      <c r="E202" s="102" t="s">
        <v>632</v>
      </c>
      <c r="F202" s="103">
        <v>5233.38</v>
      </c>
      <c r="G202" s="195"/>
    </row>
    <row r="203" spans="1:7" s="34" customFormat="1">
      <c r="A203" s="294"/>
      <c r="B203" s="308"/>
      <c r="C203" s="100" t="s">
        <v>635</v>
      </c>
      <c r="D203" s="101" t="s">
        <v>636</v>
      </c>
      <c r="E203" s="102" t="s">
        <v>632</v>
      </c>
      <c r="F203" s="103">
        <v>5395.22</v>
      </c>
      <c r="G203" s="195"/>
    </row>
    <row r="204" spans="1:7" s="34" customFormat="1">
      <c r="A204" s="294"/>
      <c r="B204" s="308"/>
      <c r="C204" s="100" t="s">
        <v>637</v>
      </c>
      <c r="D204" s="101" t="s">
        <v>638</v>
      </c>
      <c r="E204" s="102" t="s">
        <v>632</v>
      </c>
      <c r="F204" s="103">
        <v>6947.55</v>
      </c>
      <c r="G204" s="195"/>
    </row>
    <row r="205" spans="1:7" s="34" customFormat="1">
      <c r="A205" s="294"/>
      <c r="B205" s="308"/>
      <c r="C205" s="100" t="s">
        <v>639</v>
      </c>
      <c r="D205" s="101" t="s">
        <v>640</v>
      </c>
      <c r="E205" s="102" t="s">
        <v>641</v>
      </c>
      <c r="F205" s="103">
        <v>20933.52</v>
      </c>
      <c r="G205" s="195"/>
    </row>
    <row r="206" spans="1:7" s="34" customFormat="1">
      <c r="A206" s="294"/>
      <c r="B206" s="308"/>
      <c r="C206" s="100" t="s">
        <v>642</v>
      </c>
      <c r="D206" s="101" t="s">
        <v>643</v>
      </c>
      <c r="E206" s="102" t="s">
        <v>632</v>
      </c>
      <c r="F206" s="103">
        <v>5395.22</v>
      </c>
      <c r="G206" s="195"/>
    </row>
    <row r="207" spans="1:7" s="34" customFormat="1">
      <c r="A207" s="294"/>
      <c r="B207" s="308"/>
      <c r="C207" s="100" t="s">
        <v>644</v>
      </c>
      <c r="D207" s="101" t="s">
        <v>645</v>
      </c>
      <c r="E207" s="102" t="s">
        <v>629</v>
      </c>
      <c r="F207" s="103">
        <v>10628.6</v>
      </c>
      <c r="G207" s="195"/>
    </row>
    <row r="208" spans="1:7" s="34" customFormat="1">
      <c r="A208" s="294"/>
      <c r="B208" s="308"/>
      <c r="C208" s="100" t="s">
        <v>646</v>
      </c>
      <c r="D208" s="101" t="s">
        <v>647</v>
      </c>
      <c r="E208" s="102" t="s">
        <v>641</v>
      </c>
      <c r="F208" s="103">
        <v>21095.360000000001</v>
      </c>
      <c r="G208" s="195"/>
    </row>
    <row r="209" spans="1:7" s="34" customFormat="1">
      <c r="A209" s="294"/>
      <c r="B209" s="308"/>
      <c r="C209" s="100" t="s">
        <v>648</v>
      </c>
      <c r="D209" s="101" t="s">
        <v>649</v>
      </c>
      <c r="E209" s="102" t="s">
        <v>632</v>
      </c>
      <c r="F209" s="103">
        <v>5395.22</v>
      </c>
      <c r="G209" s="197">
        <f>SUM(F199:F209)</f>
        <v>112909.87000000001</v>
      </c>
    </row>
    <row r="210" spans="1:7" s="34" customFormat="1">
      <c r="A210" s="294"/>
      <c r="B210" s="308"/>
      <c r="C210" s="100" t="s">
        <v>701</v>
      </c>
      <c r="D210" s="111" t="s">
        <v>702</v>
      </c>
      <c r="E210" s="112" t="s">
        <v>518</v>
      </c>
      <c r="F210" s="103">
        <v>5920</v>
      </c>
      <c r="G210" s="195"/>
    </row>
    <row r="211" spans="1:7" s="34" customFormat="1">
      <c r="A211" s="294"/>
      <c r="B211" s="308"/>
      <c r="C211" s="100" t="s">
        <v>703</v>
      </c>
      <c r="D211" s="111" t="s">
        <v>704</v>
      </c>
      <c r="E211" s="112"/>
      <c r="F211" s="279">
        <v>1125737.01</v>
      </c>
      <c r="G211" s="195"/>
    </row>
    <row r="212" spans="1:7" s="34" customFormat="1">
      <c r="A212" s="294"/>
      <c r="B212" s="308"/>
      <c r="C212" s="100" t="s">
        <v>705</v>
      </c>
      <c r="D212" s="111" t="s">
        <v>706</v>
      </c>
      <c r="E212" s="112"/>
      <c r="F212" s="103">
        <v>153860.37</v>
      </c>
      <c r="G212" s="195"/>
    </row>
    <row r="213" spans="1:7" s="34" customFormat="1">
      <c r="A213" s="294"/>
      <c r="B213" s="308"/>
      <c r="C213" s="100" t="s">
        <v>707</v>
      </c>
      <c r="D213" s="111" t="s">
        <v>708</v>
      </c>
      <c r="E213" s="112"/>
      <c r="F213" s="103">
        <v>172628.3</v>
      </c>
      <c r="G213" s="197">
        <f>SUM(F211:F213)</f>
        <v>1452225.68</v>
      </c>
    </row>
    <row r="214" spans="1:7" s="34" customFormat="1" ht="15" customHeight="1">
      <c r="A214" s="294"/>
      <c r="B214" s="308"/>
      <c r="C214" s="100" t="s">
        <v>733</v>
      </c>
      <c r="D214" s="136" t="s">
        <v>831</v>
      </c>
      <c r="E214" s="112"/>
      <c r="F214" s="103">
        <v>734806.11</v>
      </c>
      <c r="G214" s="195"/>
    </row>
    <row r="215" spans="1:7" s="34" customFormat="1" ht="15" customHeight="1">
      <c r="A215" s="294"/>
      <c r="B215" s="308"/>
      <c r="C215" s="100" t="s">
        <v>836</v>
      </c>
      <c r="D215" s="142" t="s">
        <v>837</v>
      </c>
      <c r="E215" s="112"/>
      <c r="F215" s="103">
        <v>4000</v>
      </c>
      <c r="G215" s="197">
        <f>SUM(F214:F215)</f>
        <v>738806.11</v>
      </c>
    </row>
    <row r="216" spans="1:7" s="34" customFormat="1">
      <c r="A216" s="294"/>
      <c r="B216" s="308"/>
      <c r="C216" s="100" t="s">
        <v>715</v>
      </c>
      <c r="D216" s="111" t="s">
        <v>716</v>
      </c>
      <c r="E216" s="112" t="s">
        <v>518</v>
      </c>
      <c r="F216" s="103">
        <v>11345.28</v>
      </c>
      <c r="G216" s="195"/>
    </row>
    <row r="217" spans="1:7" s="34" customFormat="1">
      <c r="A217" s="294"/>
      <c r="B217" s="308"/>
      <c r="C217" s="100" t="s">
        <v>717</v>
      </c>
      <c r="D217" s="111" t="s">
        <v>718</v>
      </c>
      <c r="E217" s="112" t="s">
        <v>518</v>
      </c>
      <c r="F217" s="103">
        <v>11507.12</v>
      </c>
      <c r="G217" s="195"/>
    </row>
    <row r="218" spans="1:7" s="34" customFormat="1">
      <c r="A218" s="294"/>
      <c r="B218" s="308"/>
      <c r="C218" s="100" t="s">
        <v>719</v>
      </c>
      <c r="D218" s="111" t="s">
        <v>720</v>
      </c>
      <c r="E218" s="112" t="s">
        <v>518</v>
      </c>
      <c r="F218" s="103">
        <v>17179.759999999998</v>
      </c>
      <c r="G218" s="195"/>
    </row>
    <row r="219" spans="1:7" s="34" customFormat="1">
      <c r="A219" s="294"/>
      <c r="B219" s="308"/>
      <c r="C219" s="100" t="s">
        <v>721</v>
      </c>
      <c r="D219" s="111" t="s">
        <v>722</v>
      </c>
      <c r="E219" s="112" t="s">
        <v>518</v>
      </c>
      <c r="F219" s="103">
        <v>5672.64</v>
      </c>
      <c r="G219" s="195"/>
    </row>
    <row r="220" spans="1:7" s="34" customFormat="1">
      <c r="A220" s="294"/>
      <c r="B220" s="308"/>
      <c r="C220" s="100" t="s">
        <v>710</v>
      </c>
      <c r="D220" s="111" t="s">
        <v>714</v>
      </c>
      <c r="E220" s="112" t="s">
        <v>518</v>
      </c>
      <c r="F220" s="103">
        <v>34035.839999999997</v>
      </c>
      <c r="G220" s="195"/>
    </row>
    <row r="221" spans="1:7" s="34" customFormat="1">
      <c r="A221" s="294"/>
      <c r="B221" s="308"/>
      <c r="C221" s="100" t="s">
        <v>711</v>
      </c>
      <c r="D221" s="111" t="s">
        <v>712</v>
      </c>
      <c r="E221" s="112" t="s">
        <v>518</v>
      </c>
      <c r="F221" s="103">
        <v>30383.34</v>
      </c>
      <c r="G221" s="195"/>
    </row>
    <row r="222" spans="1:7" s="34" customFormat="1">
      <c r="A222" s="294"/>
      <c r="B222" s="308"/>
      <c r="C222" s="100" t="s">
        <v>709</v>
      </c>
      <c r="D222" s="111" t="s">
        <v>713</v>
      </c>
      <c r="E222" s="112" t="s">
        <v>518</v>
      </c>
      <c r="F222" s="103">
        <v>6173.87</v>
      </c>
      <c r="G222" s="195"/>
    </row>
    <row r="223" spans="1:7" s="34" customFormat="1">
      <c r="A223" s="294"/>
      <c r="B223" s="308"/>
      <c r="C223" s="100" t="s">
        <v>723</v>
      </c>
      <c r="D223" s="111" t="s">
        <v>724</v>
      </c>
      <c r="E223" s="112" t="s">
        <v>518</v>
      </c>
      <c r="F223" s="103">
        <v>11699.99</v>
      </c>
      <c r="G223" s="195"/>
    </row>
    <row r="224" spans="1:7" s="34" customFormat="1">
      <c r="A224" s="294"/>
      <c r="B224" s="308"/>
      <c r="C224" s="100" t="s">
        <v>725</v>
      </c>
      <c r="D224" s="111" t="s">
        <v>727</v>
      </c>
      <c r="E224" s="112" t="s">
        <v>518</v>
      </c>
      <c r="F224" s="103">
        <v>29336.720000000001</v>
      </c>
      <c r="G224" s="195"/>
    </row>
    <row r="225" spans="1:7" s="34" customFormat="1">
      <c r="A225" s="294"/>
      <c r="B225" s="308"/>
      <c r="C225" s="100" t="s">
        <v>726</v>
      </c>
      <c r="D225" s="111" t="s">
        <v>728</v>
      </c>
      <c r="E225" s="112" t="s">
        <v>518</v>
      </c>
      <c r="F225" s="103">
        <v>7200</v>
      </c>
      <c r="G225" s="195"/>
    </row>
    <row r="226" spans="1:7" s="34" customFormat="1">
      <c r="A226" s="294"/>
      <c r="B226" s="308"/>
      <c r="C226" s="100" t="s">
        <v>729</v>
      </c>
      <c r="D226" s="111" t="s">
        <v>731</v>
      </c>
      <c r="E226" s="112" t="s">
        <v>518</v>
      </c>
      <c r="F226" s="103">
        <v>11518.97</v>
      </c>
      <c r="G226" s="195"/>
    </row>
    <row r="227" spans="1:7" s="34" customFormat="1">
      <c r="A227" s="294"/>
      <c r="B227" s="308"/>
      <c r="C227" s="100" t="s">
        <v>730</v>
      </c>
      <c r="D227" s="111" t="s">
        <v>732</v>
      </c>
      <c r="E227" s="112" t="s">
        <v>518</v>
      </c>
      <c r="F227" s="103">
        <v>9506.84</v>
      </c>
      <c r="G227" s="197">
        <f>SUM(F216:F227)</f>
        <v>185560.37</v>
      </c>
    </row>
    <row r="228" spans="1:7" s="34" customFormat="1">
      <c r="A228" s="294"/>
      <c r="B228" s="308"/>
      <c r="C228" s="100" t="s">
        <v>854</v>
      </c>
      <c r="D228" s="111" t="s">
        <v>855</v>
      </c>
      <c r="E228" s="112"/>
      <c r="F228" s="103">
        <v>160900</v>
      </c>
      <c r="G228" s="195"/>
    </row>
    <row r="229" spans="1:7" s="34" customFormat="1">
      <c r="A229" s="294"/>
      <c r="B229" s="308"/>
      <c r="C229" s="100" t="s">
        <v>857</v>
      </c>
      <c r="D229" s="111" t="s">
        <v>858</v>
      </c>
      <c r="E229" s="112" t="s">
        <v>921</v>
      </c>
      <c r="F229" s="103">
        <v>186079.79</v>
      </c>
      <c r="G229" s="195"/>
    </row>
    <row r="230" spans="1:7" s="34" customFormat="1">
      <c r="A230" s="294"/>
      <c r="B230" s="308"/>
      <c r="C230" s="100" t="s">
        <v>859</v>
      </c>
      <c r="D230" s="111" t="s">
        <v>862</v>
      </c>
      <c r="E230" s="112"/>
      <c r="F230" s="64">
        <v>1207022.6200000001</v>
      </c>
      <c r="G230" s="195"/>
    </row>
    <row r="231" spans="1:7" s="34" customFormat="1">
      <c r="A231" s="294"/>
      <c r="B231" s="308"/>
      <c r="C231" s="100" t="s">
        <v>860</v>
      </c>
      <c r="D231" s="111" t="s">
        <v>861</v>
      </c>
      <c r="E231" s="112"/>
      <c r="F231" s="64">
        <v>258465.83</v>
      </c>
      <c r="G231" s="197">
        <f>SUM(F228:F231)</f>
        <v>1812468.2400000002</v>
      </c>
    </row>
    <row r="232" spans="1:7" s="34" customFormat="1">
      <c r="A232" s="294"/>
      <c r="B232" s="308"/>
      <c r="C232" s="100" t="s">
        <v>734</v>
      </c>
      <c r="D232" s="111" t="s">
        <v>735</v>
      </c>
      <c r="E232" s="112" t="s">
        <v>518</v>
      </c>
      <c r="F232" s="64">
        <v>73107.899999999994</v>
      </c>
      <c r="G232" s="195"/>
    </row>
    <row r="233" spans="1:7" s="34" customFormat="1">
      <c r="A233" s="294"/>
      <c r="B233" s="308"/>
      <c r="C233" s="100" t="s">
        <v>736</v>
      </c>
      <c r="D233" s="111" t="s">
        <v>737</v>
      </c>
      <c r="E233" s="112" t="s">
        <v>927</v>
      </c>
      <c r="F233" s="64">
        <v>31000</v>
      </c>
      <c r="G233" s="195"/>
    </row>
    <row r="234" spans="1:7" s="34" customFormat="1">
      <c r="A234" s="294"/>
      <c r="B234" s="308"/>
      <c r="C234" s="100" t="s">
        <v>738</v>
      </c>
      <c r="D234" s="111" t="s">
        <v>739</v>
      </c>
      <c r="E234" s="112" t="s">
        <v>518</v>
      </c>
      <c r="F234" s="64">
        <v>27309.63</v>
      </c>
      <c r="G234" s="195"/>
    </row>
    <row r="235" spans="1:7" s="34" customFormat="1">
      <c r="A235" s="294"/>
      <c r="B235" s="308"/>
      <c r="C235" s="100" t="s">
        <v>740</v>
      </c>
      <c r="D235" s="111" t="s">
        <v>815</v>
      </c>
      <c r="E235" s="112" t="s">
        <v>518</v>
      </c>
      <c r="F235" s="64">
        <v>11363.95</v>
      </c>
      <c r="G235" s="195"/>
    </row>
    <row r="236" spans="1:7" s="34" customFormat="1">
      <c r="A236" s="294"/>
      <c r="B236" s="308"/>
      <c r="C236" s="100" t="s">
        <v>878</v>
      </c>
      <c r="D236" s="111" t="s">
        <v>879</v>
      </c>
      <c r="E236" s="112" t="s">
        <v>518</v>
      </c>
      <c r="F236" s="64">
        <v>44799.99</v>
      </c>
      <c r="G236" s="195"/>
    </row>
    <row r="237" spans="1:7" s="34" customFormat="1">
      <c r="A237" s="294"/>
      <c r="B237" s="308"/>
      <c r="C237" s="100" t="s">
        <v>880</v>
      </c>
      <c r="D237" s="111" t="s">
        <v>881</v>
      </c>
      <c r="E237" s="112"/>
      <c r="F237" s="64">
        <v>849367.24</v>
      </c>
      <c r="G237" s="195"/>
    </row>
    <row r="238" spans="1:7" s="34" customFormat="1">
      <c r="A238" s="294"/>
      <c r="B238" s="308"/>
      <c r="C238" s="100" t="s">
        <v>856</v>
      </c>
      <c r="D238" s="111" t="s">
        <v>920</v>
      </c>
      <c r="E238" s="112" t="s">
        <v>921</v>
      </c>
      <c r="F238" s="64">
        <v>853338.1</v>
      </c>
      <c r="G238" s="195"/>
    </row>
    <row r="239" spans="1:7" s="34" customFormat="1">
      <c r="A239" s="294"/>
      <c r="B239" s="308"/>
      <c r="C239" s="100" t="s">
        <v>882</v>
      </c>
      <c r="D239" s="111" t="s">
        <v>883</v>
      </c>
      <c r="E239" s="112" t="s">
        <v>626</v>
      </c>
      <c r="F239" s="64">
        <v>21675.360000000001</v>
      </c>
      <c r="G239" s="195"/>
    </row>
    <row r="240" spans="1:7" s="34" customFormat="1">
      <c r="A240" s="294"/>
      <c r="B240" s="308"/>
      <c r="C240" s="100" t="s">
        <v>884</v>
      </c>
      <c r="D240" s="111" t="s">
        <v>885</v>
      </c>
      <c r="E240" s="112" t="s">
        <v>632</v>
      </c>
      <c r="F240" s="64">
        <v>7225.18</v>
      </c>
      <c r="G240" s="195"/>
    </row>
    <row r="241" spans="1:7" s="34" customFormat="1">
      <c r="A241" s="294"/>
      <c r="B241" s="308"/>
      <c r="C241" s="100" t="s">
        <v>886</v>
      </c>
      <c r="D241" s="111" t="s">
        <v>887</v>
      </c>
      <c r="E241" s="112" t="s">
        <v>926</v>
      </c>
      <c r="F241" s="64">
        <v>14450.24</v>
      </c>
      <c r="G241" s="195"/>
    </row>
    <row r="242" spans="1:7" s="34" customFormat="1">
      <c r="A242" s="294"/>
      <c r="B242" s="308"/>
      <c r="C242" s="100" t="s">
        <v>888</v>
      </c>
      <c r="D242" s="111" t="s">
        <v>889</v>
      </c>
      <c r="E242" s="112" t="s">
        <v>926</v>
      </c>
      <c r="F242" s="64">
        <v>13040.66</v>
      </c>
      <c r="G242" s="195"/>
    </row>
    <row r="243" spans="1:7" s="34" customFormat="1">
      <c r="A243" s="294"/>
      <c r="B243" s="308"/>
      <c r="C243" s="100" t="s">
        <v>890</v>
      </c>
      <c r="D243" s="111" t="s">
        <v>891</v>
      </c>
      <c r="E243" s="112" t="s">
        <v>632</v>
      </c>
      <c r="F243" s="64">
        <v>7225.12</v>
      </c>
      <c r="G243" s="195"/>
    </row>
    <row r="244" spans="1:7" s="34" customFormat="1">
      <c r="A244" s="294"/>
      <c r="B244" s="308"/>
      <c r="C244" s="100" t="s">
        <v>893</v>
      </c>
      <c r="D244" s="111" t="s">
        <v>892</v>
      </c>
      <c r="E244" s="112" t="s">
        <v>926</v>
      </c>
      <c r="F244" s="64">
        <v>14450.24</v>
      </c>
      <c r="G244" s="197">
        <f>SUM(F239:F244)</f>
        <v>78066.8</v>
      </c>
    </row>
    <row r="245" spans="1:7" s="34" customFormat="1">
      <c r="A245" s="294"/>
      <c r="B245" s="308"/>
      <c r="C245" s="100" t="s">
        <v>894</v>
      </c>
      <c r="D245" s="111" t="s">
        <v>895</v>
      </c>
      <c r="E245" s="112"/>
      <c r="F245" s="64">
        <v>32803</v>
      </c>
      <c r="G245" s="195"/>
    </row>
    <row r="246" spans="1:7" s="34" customFormat="1">
      <c r="A246" s="294"/>
      <c r="B246" s="308"/>
      <c r="C246" s="100" t="s">
        <v>896</v>
      </c>
      <c r="D246" s="111" t="s">
        <v>897</v>
      </c>
      <c r="E246" s="112"/>
      <c r="F246" s="64">
        <v>805219.5</v>
      </c>
      <c r="G246" s="195"/>
    </row>
    <row r="247" spans="1:7" s="34" customFormat="1">
      <c r="A247" s="294"/>
      <c r="B247" s="308"/>
      <c r="C247" s="100" t="s">
        <v>898</v>
      </c>
      <c r="D247" s="111" t="s">
        <v>899</v>
      </c>
      <c r="E247" s="112"/>
      <c r="F247" s="64">
        <v>216479.21</v>
      </c>
      <c r="G247" s="195"/>
    </row>
    <row r="248" spans="1:7" s="34" customFormat="1">
      <c r="A248" s="294"/>
      <c r="B248" s="308"/>
      <c r="C248" s="100" t="s">
        <v>900</v>
      </c>
      <c r="D248" s="111" t="s">
        <v>901</v>
      </c>
      <c r="E248" s="112"/>
      <c r="F248" s="64">
        <v>355365.77</v>
      </c>
      <c r="G248" s="197">
        <f>SUM(F246:F248)</f>
        <v>1377064.48</v>
      </c>
    </row>
    <row r="249" spans="1:7" s="34" customFormat="1">
      <c r="A249" s="294"/>
      <c r="B249" s="308"/>
      <c r="C249" s="100" t="s">
        <v>902</v>
      </c>
      <c r="D249" s="111" t="s">
        <v>903</v>
      </c>
      <c r="E249" s="112"/>
      <c r="F249" s="64">
        <v>366731.61</v>
      </c>
      <c r="G249" s="195"/>
    </row>
    <row r="250" spans="1:7" s="34" customFormat="1">
      <c r="A250" s="294"/>
      <c r="B250" s="308"/>
      <c r="C250" s="100" t="s">
        <v>904</v>
      </c>
      <c r="D250" s="111" t="s">
        <v>905</v>
      </c>
      <c r="E250" s="112"/>
      <c r="F250" s="64">
        <v>940908.36</v>
      </c>
      <c r="G250" s="197">
        <f>SUM(F249:F250)</f>
        <v>1307639.97</v>
      </c>
    </row>
    <row r="251" spans="1:7" s="34" customFormat="1">
      <c r="A251" s="294"/>
      <c r="B251" s="308"/>
      <c r="C251" s="100" t="s">
        <v>906</v>
      </c>
      <c r="D251" s="111" t="s">
        <v>907</v>
      </c>
      <c r="E251" s="112" t="s">
        <v>926</v>
      </c>
      <c r="F251" s="64">
        <v>14921.42</v>
      </c>
      <c r="G251" s="195"/>
    </row>
    <row r="252" spans="1:7" s="34" customFormat="1">
      <c r="A252" s="294"/>
      <c r="B252" s="308"/>
      <c r="C252" s="100" t="s">
        <v>908</v>
      </c>
      <c r="D252" s="111" t="s">
        <v>909</v>
      </c>
      <c r="E252" s="112" t="s">
        <v>632</v>
      </c>
      <c r="F252" s="64">
        <v>7800</v>
      </c>
      <c r="G252" s="195"/>
    </row>
    <row r="253" spans="1:7" s="34" customFormat="1">
      <c r="A253" s="294"/>
      <c r="B253" s="308"/>
      <c r="C253" s="100" t="s">
        <v>910</v>
      </c>
      <c r="D253" s="111" t="s">
        <v>909</v>
      </c>
      <c r="E253" s="112" t="s">
        <v>632</v>
      </c>
      <c r="F253" s="64">
        <v>7622.54</v>
      </c>
      <c r="G253" s="195"/>
    </row>
    <row r="254" spans="1:7" s="34" customFormat="1">
      <c r="A254" s="294"/>
      <c r="B254" s="308"/>
      <c r="C254" s="100" t="s">
        <v>915</v>
      </c>
      <c r="D254" s="111" t="s">
        <v>914</v>
      </c>
      <c r="E254" s="112" t="s">
        <v>632</v>
      </c>
      <c r="F254" s="64">
        <v>9929.84</v>
      </c>
      <c r="G254" s="198">
        <f>SUM(F251:F254)</f>
        <v>40273.800000000003</v>
      </c>
    </row>
    <row r="255" spans="1:7" s="34" customFormat="1">
      <c r="A255" s="294"/>
      <c r="B255" s="308"/>
      <c r="C255" s="100" t="s">
        <v>916</v>
      </c>
      <c r="D255" s="111" t="s">
        <v>917</v>
      </c>
      <c r="E255" s="112"/>
      <c r="F255" s="64">
        <v>14688.8</v>
      </c>
    </row>
    <row r="256" spans="1:7" s="34" customFormat="1">
      <c r="A256" s="294"/>
      <c r="B256" s="308"/>
      <c r="C256" s="100" t="s">
        <v>918</v>
      </c>
      <c r="D256" s="111" t="s">
        <v>919</v>
      </c>
      <c r="E256" s="112"/>
      <c r="F256" s="64">
        <v>30481.8</v>
      </c>
      <c r="G256" s="198">
        <f>SUM(F255:F256)</f>
        <v>45170.6</v>
      </c>
    </row>
    <row r="257" spans="1:7" s="34" customFormat="1">
      <c r="A257" s="294"/>
      <c r="B257" s="308"/>
      <c r="C257" s="59" t="s">
        <v>957</v>
      </c>
      <c r="D257" s="215" t="s">
        <v>958</v>
      </c>
      <c r="E257" s="216" t="s">
        <v>518</v>
      </c>
      <c r="F257" s="64">
        <v>3813</v>
      </c>
      <c r="G257" s="198"/>
    </row>
    <row r="258" spans="1:7" s="34" customFormat="1">
      <c r="A258" s="294"/>
      <c r="B258" s="308"/>
      <c r="C258" s="59" t="s">
        <v>959</v>
      </c>
      <c r="D258" s="215" t="s">
        <v>611</v>
      </c>
      <c r="E258" s="216" t="s">
        <v>518</v>
      </c>
      <c r="F258" s="64">
        <v>3813</v>
      </c>
      <c r="G258" s="198"/>
    </row>
    <row r="259" spans="1:7" s="34" customFormat="1">
      <c r="A259" s="294"/>
      <c r="B259" s="308"/>
      <c r="C259" s="59" t="s">
        <v>960</v>
      </c>
      <c r="D259" s="215" t="s">
        <v>615</v>
      </c>
      <c r="E259" s="216" t="s">
        <v>518</v>
      </c>
      <c r="F259" s="64">
        <v>3813</v>
      </c>
      <c r="G259" s="198"/>
    </row>
    <row r="260" spans="1:7" s="34" customFormat="1">
      <c r="A260" s="294"/>
      <c r="B260" s="308"/>
      <c r="C260" s="59" t="s">
        <v>961</v>
      </c>
      <c r="D260" s="215" t="s">
        <v>962</v>
      </c>
      <c r="E260" s="216" t="s">
        <v>518</v>
      </c>
      <c r="F260" s="64">
        <v>3813</v>
      </c>
      <c r="G260" s="198"/>
    </row>
    <row r="261" spans="1:7" s="34" customFormat="1">
      <c r="A261" s="294"/>
      <c r="B261" s="308"/>
      <c r="C261" s="59" t="s">
        <v>963</v>
      </c>
      <c r="D261" s="215" t="s">
        <v>964</v>
      </c>
      <c r="E261" s="216" t="s">
        <v>518</v>
      </c>
      <c r="F261" s="64">
        <v>3813</v>
      </c>
      <c r="G261" s="198"/>
    </row>
    <row r="262" spans="1:7" s="34" customFormat="1">
      <c r="A262" s="294"/>
      <c r="B262" s="308"/>
      <c r="C262" s="59" t="s">
        <v>965</v>
      </c>
      <c r="D262" s="215" t="s">
        <v>966</v>
      </c>
      <c r="E262" s="216" t="s">
        <v>518</v>
      </c>
      <c r="F262" s="64">
        <v>3813</v>
      </c>
      <c r="G262" s="198">
        <f>SUM(F257:F262)</f>
        <v>22878</v>
      </c>
    </row>
    <row r="263" spans="1:7" s="34" customFormat="1">
      <c r="A263" s="294"/>
      <c r="B263" s="308"/>
      <c r="C263" s="59" t="s">
        <v>967</v>
      </c>
      <c r="D263" s="215" t="s">
        <v>968</v>
      </c>
      <c r="E263" s="216"/>
      <c r="F263" s="64">
        <v>243382.02</v>
      </c>
      <c r="G263" s="198"/>
    </row>
    <row r="264" spans="1:7" s="34" customFormat="1">
      <c r="A264" s="294"/>
      <c r="B264" s="308"/>
      <c r="C264" s="59" t="s">
        <v>969</v>
      </c>
      <c r="D264" s="215" t="s">
        <v>970</v>
      </c>
      <c r="E264" s="216"/>
      <c r="F264" s="64">
        <v>751857.44</v>
      </c>
      <c r="G264" s="198"/>
    </row>
    <row r="265" spans="1:7" s="34" customFormat="1">
      <c r="A265" s="294"/>
      <c r="B265" s="308"/>
      <c r="C265" s="59" t="s">
        <v>971</v>
      </c>
      <c r="D265" s="215" t="s">
        <v>972</v>
      </c>
      <c r="E265" s="216"/>
      <c r="F265" s="64">
        <v>6294616.8700000001</v>
      </c>
      <c r="G265" s="198">
        <f>SUM(F264:F265)</f>
        <v>7046474.3100000005</v>
      </c>
    </row>
    <row r="266" spans="1:7" s="34" customFormat="1">
      <c r="A266" s="294"/>
      <c r="B266" s="308"/>
      <c r="C266" s="59" t="s">
        <v>973</v>
      </c>
      <c r="D266" s="215" t="s">
        <v>974</v>
      </c>
      <c r="E266" s="216"/>
      <c r="F266" s="64">
        <v>11286.06</v>
      </c>
      <c r="G266" s="198"/>
    </row>
    <row r="267" spans="1:7" s="34" customFormat="1">
      <c r="A267" s="294"/>
      <c r="B267" s="308"/>
      <c r="C267" s="59" t="s">
        <v>975</v>
      </c>
      <c r="D267" s="215" t="s">
        <v>976</v>
      </c>
      <c r="E267" s="216"/>
      <c r="F267" s="64">
        <v>11173.2</v>
      </c>
      <c r="G267" s="198"/>
    </row>
    <row r="268" spans="1:7" s="34" customFormat="1">
      <c r="A268" s="294"/>
      <c r="B268" s="308"/>
      <c r="C268" s="59" t="s">
        <v>977</v>
      </c>
      <c r="D268" s="215" t="s">
        <v>978</v>
      </c>
      <c r="E268" s="216"/>
      <c r="F268" s="64">
        <v>22589.72</v>
      </c>
      <c r="G268" s="198"/>
    </row>
    <row r="269" spans="1:7" s="34" customFormat="1">
      <c r="A269" s="294"/>
      <c r="B269" s="308"/>
      <c r="C269" s="59" t="s">
        <v>979</v>
      </c>
      <c r="D269" s="215" t="s">
        <v>980</v>
      </c>
      <c r="E269" s="216"/>
      <c r="F269" s="64">
        <v>11173.2</v>
      </c>
      <c r="G269" s="198">
        <f>SUM(F266:F269)</f>
        <v>56222.180000000008</v>
      </c>
    </row>
    <row r="270" spans="1:7" s="34" customFormat="1">
      <c r="A270" s="294"/>
      <c r="B270" s="308"/>
      <c r="C270" s="59" t="s">
        <v>981</v>
      </c>
      <c r="D270" s="215" t="s">
        <v>982</v>
      </c>
      <c r="E270" s="216"/>
      <c r="F270" s="64">
        <v>8244.99</v>
      </c>
      <c r="G270" s="198"/>
    </row>
    <row r="271" spans="1:7" s="34" customFormat="1">
      <c r="A271" s="294"/>
      <c r="B271" s="308"/>
      <c r="C271" s="59" t="s">
        <v>983</v>
      </c>
      <c r="D271" s="215" t="s">
        <v>982</v>
      </c>
      <c r="E271" s="216"/>
      <c r="F271" s="64">
        <v>8245</v>
      </c>
      <c r="G271" s="198"/>
    </row>
    <row r="272" spans="1:7" s="34" customFormat="1">
      <c r="A272" s="294"/>
      <c r="B272" s="308"/>
      <c r="C272" s="59" t="s">
        <v>984</v>
      </c>
      <c r="D272" s="215" t="s">
        <v>985</v>
      </c>
      <c r="E272" s="216"/>
      <c r="F272" s="64">
        <v>8245</v>
      </c>
      <c r="G272" s="198"/>
    </row>
    <row r="273" spans="1:7" s="34" customFormat="1">
      <c r="A273" s="294"/>
      <c r="B273" s="308"/>
      <c r="C273" s="59" t="s">
        <v>986</v>
      </c>
      <c r="D273" s="215" t="s">
        <v>985</v>
      </c>
      <c r="E273" s="216"/>
      <c r="F273" s="64">
        <v>8245</v>
      </c>
      <c r="G273" s="198"/>
    </row>
    <row r="274" spans="1:7" s="34" customFormat="1">
      <c r="A274" s="294"/>
      <c r="B274" s="308"/>
      <c r="C274" s="59" t="s">
        <v>987</v>
      </c>
      <c r="D274" s="215" t="s">
        <v>988</v>
      </c>
      <c r="E274" s="216"/>
      <c r="F274" s="64">
        <v>583219.59</v>
      </c>
      <c r="G274" s="198"/>
    </row>
    <row r="275" spans="1:7" s="34" customFormat="1">
      <c r="A275" s="294"/>
      <c r="B275" s="308"/>
      <c r="C275" s="59" t="s">
        <v>989</v>
      </c>
      <c r="D275" s="215" t="s">
        <v>990</v>
      </c>
      <c r="E275" s="216"/>
      <c r="F275" s="64">
        <v>1562015.26</v>
      </c>
      <c r="G275" s="198"/>
    </row>
    <row r="276" spans="1:7" s="34" customFormat="1">
      <c r="A276" s="294"/>
      <c r="B276" s="308"/>
      <c r="C276" s="59" t="s">
        <v>991</v>
      </c>
      <c r="D276" s="215" t="s">
        <v>992</v>
      </c>
      <c r="E276" s="216"/>
      <c r="F276" s="64">
        <v>1374902.78</v>
      </c>
      <c r="G276" s="198">
        <f>SUM(F270:F276)</f>
        <v>3553117.62</v>
      </c>
    </row>
    <row r="277" spans="1:7" s="34" customFormat="1">
      <c r="A277" s="294"/>
      <c r="B277" s="308"/>
      <c r="C277" s="59" t="s">
        <v>996</v>
      </c>
      <c r="D277" s="215" t="s">
        <v>997</v>
      </c>
      <c r="E277" s="216"/>
      <c r="F277" s="64">
        <v>52506</v>
      </c>
      <c r="G277" s="198"/>
    </row>
    <row r="278" spans="1:7" s="34" customFormat="1">
      <c r="A278" s="294"/>
      <c r="B278" s="308"/>
      <c r="C278" s="59" t="s">
        <v>998</v>
      </c>
      <c r="D278" s="215" t="s">
        <v>1089</v>
      </c>
      <c r="E278" s="216"/>
      <c r="F278" s="64">
        <v>110394.37</v>
      </c>
      <c r="G278" s="198">
        <f>SUM(F277:F278)</f>
        <v>162900.37</v>
      </c>
    </row>
    <row r="279" spans="1:7" s="34" customFormat="1">
      <c r="A279" s="294"/>
      <c r="B279" s="308"/>
      <c r="C279" s="59" t="s">
        <v>999</v>
      </c>
      <c r="D279" s="215" t="s">
        <v>1000</v>
      </c>
      <c r="E279" s="216"/>
      <c r="F279" s="64">
        <v>9984.86</v>
      </c>
      <c r="G279" s="198"/>
    </row>
    <row r="280" spans="1:7" s="34" customFormat="1">
      <c r="A280" s="294"/>
      <c r="B280" s="308"/>
      <c r="C280" s="59" t="s">
        <v>1001</v>
      </c>
      <c r="D280" s="215" t="s">
        <v>1002</v>
      </c>
      <c r="E280" s="216"/>
      <c r="F280" s="64">
        <v>14837</v>
      </c>
      <c r="G280" s="198"/>
    </row>
    <row r="281" spans="1:7" s="34" customFormat="1">
      <c r="A281" s="294"/>
      <c r="B281" s="308"/>
      <c r="C281" s="59" t="s">
        <v>1100</v>
      </c>
      <c r="D281" s="215" t="s">
        <v>1004</v>
      </c>
      <c r="E281" s="216"/>
      <c r="F281" s="64">
        <v>648443.06000000006</v>
      </c>
      <c r="G281" s="198"/>
    </row>
    <row r="282" spans="1:7" s="34" customFormat="1" ht="28.5">
      <c r="A282" s="294"/>
      <c r="B282" s="308"/>
      <c r="C282" s="59" t="s">
        <v>1003</v>
      </c>
      <c r="D282" s="215" t="s">
        <v>1005</v>
      </c>
      <c r="E282" s="216"/>
      <c r="F282" s="64">
        <v>52219</v>
      </c>
      <c r="G282" s="198"/>
    </row>
    <row r="283" spans="1:7" s="34" customFormat="1">
      <c r="A283" s="294"/>
      <c r="B283" s="308"/>
      <c r="C283" s="59" t="s">
        <v>1037</v>
      </c>
      <c r="D283" s="215" t="s">
        <v>1038</v>
      </c>
      <c r="E283" s="216"/>
      <c r="F283" s="64">
        <v>105897.94</v>
      </c>
      <c r="G283" s="198"/>
    </row>
    <row r="284" spans="1:7" s="34" customFormat="1">
      <c r="A284" s="294"/>
      <c r="B284" s="308"/>
      <c r="C284" s="59" t="s">
        <v>1039</v>
      </c>
      <c r="D284" s="215" t="s">
        <v>1040</v>
      </c>
      <c r="E284" s="216"/>
      <c r="F284" s="64">
        <v>1147978.58</v>
      </c>
      <c r="G284" s="198"/>
    </row>
    <row r="285" spans="1:7" s="34" customFormat="1">
      <c r="A285" s="294"/>
      <c r="B285" s="308"/>
      <c r="C285" s="59" t="s">
        <v>1041</v>
      </c>
      <c r="D285" s="215" t="s">
        <v>1101</v>
      </c>
      <c r="E285" s="216"/>
      <c r="F285" s="64">
        <v>388011.07</v>
      </c>
      <c r="G285" s="198">
        <f>SUM(F283:F285)</f>
        <v>1641887.59</v>
      </c>
    </row>
    <row r="286" spans="1:7" s="34" customFormat="1">
      <c r="A286" s="294"/>
      <c r="B286" s="308"/>
      <c r="C286" s="59" t="s">
        <v>1042</v>
      </c>
      <c r="D286" s="215" t="s">
        <v>1043</v>
      </c>
      <c r="E286" s="216"/>
      <c r="F286" s="64">
        <v>23717.85</v>
      </c>
      <c r="G286" s="198"/>
    </row>
    <row r="287" spans="1:7" s="34" customFormat="1">
      <c r="A287" s="294"/>
      <c r="B287" s="308"/>
      <c r="C287" s="59" t="s">
        <v>1044</v>
      </c>
      <c r="D287" s="215" t="s">
        <v>1045</v>
      </c>
      <c r="E287" s="216"/>
      <c r="F287" s="64">
        <v>105187.81</v>
      </c>
      <c r="G287" s="198"/>
    </row>
    <row r="288" spans="1:7" s="34" customFormat="1">
      <c r="A288" s="294"/>
      <c r="B288" s="308"/>
      <c r="C288" s="59" t="s">
        <v>1046</v>
      </c>
      <c r="D288" s="215" t="s">
        <v>1047</v>
      </c>
      <c r="E288" s="216"/>
      <c r="F288" s="64">
        <v>36501.86</v>
      </c>
      <c r="G288" s="198"/>
    </row>
    <row r="289" spans="1:7" s="34" customFormat="1">
      <c r="A289" s="294"/>
      <c r="B289" s="308"/>
      <c r="C289" s="59" t="s">
        <v>1048</v>
      </c>
      <c r="D289" s="215" t="s">
        <v>1051</v>
      </c>
      <c r="E289" s="216"/>
      <c r="F289" s="64">
        <v>28770.18</v>
      </c>
      <c r="G289" s="198"/>
    </row>
    <row r="290" spans="1:7" s="34" customFormat="1">
      <c r="A290" s="294"/>
      <c r="B290" s="308"/>
      <c r="C290" s="59" t="s">
        <v>1049</v>
      </c>
      <c r="D290" s="215" t="s">
        <v>1050</v>
      </c>
      <c r="E290" s="216"/>
      <c r="F290" s="64">
        <v>28770.18</v>
      </c>
      <c r="G290" s="198"/>
    </row>
    <row r="291" spans="1:7" s="34" customFormat="1">
      <c r="A291" s="294"/>
      <c r="B291" s="308"/>
      <c r="C291" s="59" t="s">
        <v>1052</v>
      </c>
      <c r="D291" s="215" t="s">
        <v>1053</v>
      </c>
      <c r="E291" s="216"/>
      <c r="F291" s="64">
        <v>47209.98</v>
      </c>
      <c r="G291" s="198"/>
    </row>
    <row r="292" spans="1:7" s="34" customFormat="1">
      <c r="A292" s="294"/>
      <c r="B292" s="308"/>
      <c r="C292" s="59" t="s">
        <v>1054</v>
      </c>
      <c r="D292" s="215" t="s">
        <v>1055</v>
      </c>
      <c r="E292" s="216"/>
      <c r="F292" s="64">
        <v>9798.35</v>
      </c>
      <c r="G292" s="198"/>
    </row>
    <row r="293" spans="1:7" s="34" customFormat="1">
      <c r="A293" s="294"/>
      <c r="B293" s="308"/>
      <c r="C293" s="59" t="s">
        <v>1056</v>
      </c>
      <c r="D293" s="215" t="s">
        <v>1057</v>
      </c>
      <c r="E293" s="216"/>
      <c r="F293" s="64">
        <v>10505.76</v>
      </c>
      <c r="G293" s="198"/>
    </row>
    <row r="294" spans="1:7" s="34" customFormat="1">
      <c r="A294" s="294"/>
      <c r="B294" s="308"/>
      <c r="C294" s="59" t="s">
        <v>1058</v>
      </c>
      <c r="D294" s="215" t="s">
        <v>1059</v>
      </c>
      <c r="E294" s="216"/>
      <c r="F294" s="64">
        <v>81544.539999999994</v>
      </c>
      <c r="G294" s="198"/>
    </row>
    <row r="295" spans="1:7" s="34" customFormat="1">
      <c r="A295" s="294"/>
      <c r="B295" s="308"/>
      <c r="C295" s="59" t="s">
        <v>1061</v>
      </c>
      <c r="D295" s="215" t="s">
        <v>1062</v>
      </c>
      <c r="E295" s="216"/>
      <c r="F295" s="64">
        <v>50892.01</v>
      </c>
      <c r="G295" s="198"/>
    </row>
    <row r="296" spans="1:7" s="34" customFormat="1">
      <c r="A296" s="294"/>
      <c r="B296" s="308"/>
      <c r="C296" s="59" t="s">
        <v>1063</v>
      </c>
      <c r="D296" s="215" t="s">
        <v>1064</v>
      </c>
      <c r="E296" s="216"/>
      <c r="F296" s="64">
        <v>81544.539999999994</v>
      </c>
      <c r="G296" s="198"/>
    </row>
    <row r="297" spans="1:7" s="34" customFormat="1">
      <c r="A297" s="294"/>
      <c r="B297" s="308"/>
      <c r="C297" s="59" t="s">
        <v>1065</v>
      </c>
      <c r="D297" s="215" t="s">
        <v>1066</v>
      </c>
      <c r="E297" s="216"/>
      <c r="F297" s="64">
        <v>159058.32</v>
      </c>
      <c r="G297" s="198"/>
    </row>
    <row r="298" spans="1:7" s="34" customFormat="1">
      <c r="A298" s="294"/>
      <c r="B298" s="308"/>
      <c r="C298" s="59" t="s">
        <v>1060</v>
      </c>
      <c r="D298" s="215" t="s">
        <v>1067</v>
      </c>
      <c r="E298" s="216"/>
      <c r="F298" s="64">
        <v>74131.399999999994</v>
      </c>
      <c r="G298" s="198"/>
    </row>
    <row r="299" spans="1:7" s="34" customFormat="1">
      <c r="A299" s="294"/>
      <c r="B299" s="308"/>
      <c r="C299" s="59" t="s">
        <v>1068</v>
      </c>
      <c r="D299" s="215" t="s">
        <v>1069</v>
      </c>
      <c r="E299" s="216"/>
      <c r="F299" s="64">
        <v>31473.84</v>
      </c>
      <c r="G299" s="198"/>
    </row>
    <row r="300" spans="1:7" s="34" customFormat="1">
      <c r="A300" s="294"/>
      <c r="B300" s="308"/>
      <c r="C300" s="59" t="s">
        <v>1070</v>
      </c>
      <c r="D300" s="215" t="s">
        <v>1071</v>
      </c>
      <c r="E300" s="216"/>
      <c r="F300" s="64">
        <v>11129.3</v>
      </c>
      <c r="G300" s="198">
        <f>SUM(F286:F300)</f>
        <v>780235.91999999993</v>
      </c>
    </row>
    <row r="301" spans="1:7" s="34" customFormat="1">
      <c r="A301" s="294"/>
      <c r="B301" s="308"/>
      <c r="C301" s="59" t="s">
        <v>1072</v>
      </c>
      <c r="D301" s="215" t="s">
        <v>1073</v>
      </c>
      <c r="E301" s="216"/>
      <c r="F301" s="64">
        <v>1297645.8</v>
      </c>
      <c r="G301" s="198"/>
    </row>
    <row r="302" spans="1:7" s="34" customFormat="1">
      <c r="A302" s="294"/>
      <c r="B302" s="308"/>
      <c r="C302" s="59" t="s">
        <v>1074</v>
      </c>
      <c r="D302" s="215" t="s">
        <v>1075</v>
      </c>
      <c r="E302" s="216"/>
      <c r="F302" s="64">
        <v>7388701.7699999996</v>
      </c>
      <c r="G302" s="198">
        <f>SUM(F301:F302)</f>
        <v>8686347.5700000003</v>
      </c>
    </row>
    <row r="303" spans="1:7" s="34" customFormat="1" ht="18" customHeight="1">
      <c r="A303" s="294"/>
      <c r="B303" s="308"/>
      <c r="C303" s="59" t="s">
        <v>1077</v>
      </c>
      <c r="D303" s="215" t="s">
        <v>1076</v>
      </c>
      <c r="E303" s="216"/>
      <c r="F303" s="64">
        <v>858829.3</v>
      </c>
      <c r="G303" s="198"/>
    </row>
    <row r="304" spans="1:7" s="34" customFormat="1" ht="18" customHeight="1">
      <c r="A304" s="294"/>
      <c r="B304" s="308"/>
      <c r="C304" s="59" t="s">
        <v>1111</v>
      </c>
      <c r="D304" s="215" t="s">
        <v>1113</v>
      </c>
      <c r="E304" s="216"/>
      <c r="F304" s="64">
        <v>4766.25</v>
      </c>
      <c r="G304" s="198"/>
    </row>
    <row r="305" spans="1:7" s="34" customFormat="1" ht="18" customHeight="1">
      <c r="A305" s="294"/>
      <c r="B305" s="308"/>
      <c r="C305" s="59" t="s">
        <v>1112</v>
      </c>
      <c r="D305" s="215" t="s">
        <v>1114</v>
      </c>
      <c r="E305" s="216"/>
      <c r="F305" s="64">
        <v>4766.25</v>
      </c>
      <c r="G305" s="198"/>
    </row>
    <row r="306" spans="1:7" s="34" customFormat="1" ht="18" customHeight="1">
      <c r="A306" s="294"/>
      <c r="B306" s="308"/>
      <c r="C306" s="59" t="s">
        <v>1116</v>
      </c>
      <c r="D306" s="215" t="s">
        <v>1115</v>
      </c>
      <c r="E306" s="216"/>
      <c r="F306" s="64">
        <v>4766.25</v>
      </c>
      <c r="G306" s="198"/>
    </row>
    <row r="307" spans="1:7" s="34" customFormat="1" ht="18" customHeight="1">
      <c r="A307" s="294"/>
      <c r="B307" s="308"/>
      <c r="C307" s="59" t="s">
        <v>1118</v>
      </c>
      <c r="D307" s="215" t="s">
        <v>1117</v>
      </c>
      <c r="E307" s="216"/>
      <c r="F307" s="64">
        <v>4766.25</v>
      </c>
      <c r="G307" s="198"/>
    </row>
    <row r="308" spans="1:7" s="34" customFormat="1" ht="18" customHeight="1">
      <c r="A308" s="294"/>
      <c r="B308" s="308"/>
      <c r="C308" s="59" t="s">
        <v>1120</v>
      </c>
      <c r="D308" s="215" t="s">
        <v>1119</v>
      </c>
      <c r="E308" s="216"/>
      <c r="F308" s="64">
        <v>2429798.5099999998</v>
      </c>
      <c r="G308" s="198"/>
    </row>
    <row r="309" spans="1:7" s="34" customFormat="1" ht="18" customHeight="1">
      <c r="A309" s="294"/>
      <c r="B309" s="308"/>
      <c r="C309" s="59" t="s">
        <v>1121</v>
      </c>
      <c r="D309" s="215" t="s">
        <v>1122</v>
      </c>
      <c r="E309" s="216"/>
      <c r="F309" s="279">
        <v>2039897.32</v>
      </c>
      <c r="G309" s="198"/>
    </row>
    <row r="310" spans="1:7" s="34" customFormat="1" ht="18" customHeight="1">
      <c r="A310" s="294"/>
      <c r="B310" s="308"/>
      <c r="C310" s="59" t="s">
        <v>1124</v>
      </c>
      <c r="D310" s="215" t="s">
        <v>1123</v>
      </c>
      <c r="E310" s="216"/>
      <c r="F310" s="64">
        <v>2174859.44</v>
      </c>
      <c r="G310" s="198"/>
    </row>
    <row r="311" spans="1:7" s="34" customFormat="1" ht="18" customHeight="1">
      <c r="A311" s="294"/>
      <c r="B311" s="308"/>
      <c r="C311" s="59" t="s">
        <v>1126</v>
      </c>
      <c r="D311" s="215" t="s">
        <v>1125</v>
      </c>
      <c r="E311" s="216"/>
      <c r="F311" s="64">
        <v>1897597.27</v>
      </c>
      <c r="G311" s="198"/>
    </row>
    <row r="312" spans="1:7" s="34" customFormat="1" ht="18" customHeight="1">
      <c r="A312" s="294"/>
      <c r="B312" s="308"/>
      <c r="C312" s="59" t="s">
        <v>1127</v>
      </c>
      <c r="D312" s="215" t="s">
        <v>1123</v>
      </c>
      <c r="E312" s="216"/>
      <c r="F312" s="64">
        <v>351834.02</v>
      </c>
      <c r="G312" s="198"/>
    </row>
    <row r="313" spans="1:7" s="34" customFormat="1" ht="18" customHeight="1">
      <c r="A313" s="294"/>
      <c r="B313" s="308"/>
      <c r="C313" s="59" t="s">
        <v>1128</v>
      </c>
      <c r="D313" s="215" t="s">
        <v>1130</v>
      </c>
      <c r="E313" s="216"/>
      <c r="F313" s="64">
        <v>78183.009999999995</v>
      </c>
      <c r="G313" s="198"/>
    </row>
    <row r="314" spans="1:7" s="34" customFormat="1" ht="30.75" customHeight="1">
      <c r="A314" s="294"/>
      <c r="B314" s="308"/>
      <c r="C314" s="59" t="s">
        <v>1129</v>
      </c>
      <c r="D314" s="215" t="s">
        <v>1131</v>
      </c>
      <c r="E314" s="216"/>
      <c r="F314" s="64">
        <v>78506.899999999994</v>
      </c>
      <c r="G314" s="198"/>
    </row>
    <row r="315" spans="1:7" s="34" customFormat="1" ht="18" customHeight="1">
      <c r="A315" s="294"/>
      <c r="B315" s="308"/>
      <c r="C315" s="59" t="s">
        <v>1132</v>
      </c>
      <c r="D315" s="215" t="s">
        <v>1133</v>
      </c>
      <c r="E315" s="216"/>
      <c r="F315" s="64">
        <v>220264.25</v>
      </c>
      <c r="G315" s="198"/>
    </row>
    <row r="316" spans="1:7" s="34" customFormat="1" ht="18" customHeight="1">
      <c r="A316" s="294"/>
      <c r="B316" s="308"/>
      <c r="C316" s="59" t="s">
        <v>1134</v>
      </c>
      <c r="D316" s="215" t="s">
        <v>1135</v>
      </c>
      <c r="E316" s="216"/>
      <c r="F316" s="64">
        <v>8600</v>
      </c>
      <c r="G316" s="198"/>
    </row>
    <row r="317" spans="1:7" s="34" customFormat="1" ht="23.25" customHeight="1">
      <c r="A317" s="294"/>
      <c r="B317" s="308"/>
      <c r="C317" s="59" t="s">
        <v>1136</v>
      </c>
      <c r="D317" s="271" t="s">
        <v>1137</v>
      </c>
      <c r="E317" s="216"/>
      <c r="F317" s="64">
        <v>7033.54</v>
      </c>
      <c r="G317" s="198"/>
    </row>
    <row r="318" spans="1:7" s="34" customFormat="1" ht="23.25" customHeight="1">
      <c r="A318" s="52"/>
      <c r="B318" s="269"/>
      <c r="C318" s="276" t="s">
        <v>1148</v>
      </c>
      <c r="D318" s="277" t="s">
        <v>1149</v>
      </c>
      <c r="E318" s="278"/>
      <c r="F318" s="279">
        <v>745867.03</v>
      </c>
      <c r="G318" s="198"/>
    </row>
    <row r="319" spans="1:7" s="34" customFormat="1" ht="23.25" customHeight="1">
      <c r="A319" s="52"/>
      <c r="B319" s="270"/>
      <c r="C319" s="276" t="s">
        <v>1150</v>
      </c>
      <c r="D319" s="277" t="s">
        <v>1151</v>
      </c>
      <c r="E319" s="278"/>
      <c r="F319" s="279">
        <v>7069368.8600000003</v>
      </c>
      <c r="G319" s="198"/>
    </row>
    <row r="320" spans="1:7" s="34" customFormat="1" ht="23.25" customHeight="1">
      <c r="A320" s="52"/>
      <c r="B320" s="270"/>
      <c r="C320" s="276" t="s">
        <v>1152</v>
      </c>
      <c r="D320" s="277" t="s">
        <v>1153</v>
      </c>
      <c r="E320" s="278"/>
      <c r="F320" s="279">
        <v>2841951.68</v>
      </c>
      <c r="G320" s="198"/>
    </row>
    <row r="321" spans="1:7" s="34" customFormat="1" ht="23.25" customHeight="1">
      <c r="A321" s="52"/>
      <c r="B321" s="270"/>
      <c r="C321" s="59"/>
      <c r="D321" s="271"/>
      <c r="E321" s="216"/>
      <c r="F321" s="64"/>
      <c r="G321" s="198"/>
    </row>
    <row r="322" spans="1:7" ht="15">
      <c r="B322" s="129"/>
      <c r="C322" s="77"/>
      <c r="D322" s="305" t="s">
        <v>494</v>
      </c>
      <c r="E322" s="306"/>
      <c r="F322" s="65">
        <f>SUM(F7:F320)</f>
        <v>97240051.670000091</v>
      </c>
    </row>
    <row r="323" spans="1:7" ht="15">
      <c r="C323" s="272"/>
      <c r="D323" s="273"/>
      <c r="E323" s="274"/>
      <c r="F323" s="275"/>
    </row>
    <row r="324" spans="1:7" ht="15.75">
      <c r="C324" s="105"/>
      <c r="E324" s="119"/>
      <c r="F324" s="104"/>
    </row>
    <row r="325" spans="1:7">
      <c r="B325" s="267" t="s">
        <v>1104</v>
      </c>
      <c r="C325" s="266">
        <v>44799.99</v>
      </c>
    </row>
    <row r="326" spans="1:7">
      <c r="B326" s="267" t="s">
        <v>1138</v>
      </c>
      <c r="C326" s="266">
        <v>5028538.6399999997</v>
      </c>
    </row>
    <row r="327" spans="1:7">
      <c r="B327" s="267" t="s">
        <v>1139</v>
      </c>
      <c r="C327" s="266">
        <v>79892253.319999993</v>
      </c>
    </row>
    <row r="328" spans="1:7">
      <c r="B328" s="267" t="s">
        <v>1140</v>
      </c>
      <c r="C328" s="266">
        <v>73107.899999999994</v>
      </c>
    </row>
    <row r="329" spans="1:7">
      <c r="B329" s="267" t="s">
        <v>1141</v>
      </c>
      <c r="C329" s="266">
        <v>648443.06000000006</v>
      </c>
    </row>
    <row r="330" spans="1:7">
      <c r="B330" s="267" t="s">
        <v>1142</v>
      </c>
      <c r="C330" s="266">
        <v>1927503.84</v>
      </c>
    </row>
    <row r="331" spans="1:7">
      <c r="B331" s="267" t="s">
        <v>1143</v>
      </c>
      <c r="C331" s="266">
        <v>3399268.1</v>
      </c>
    </row>
    <row r="332" spans="1:7">
      <c r="B332" s="267" t="s">
        <v>1144</v>
      </c>
      <c r="C332" s="266">
        <v>2706029.91</v>
      </c>
    </row>
    <row r="333" spans="1:7">
      <c r="B333" s="267" t="s">
        <v>1145</v>
      </c>
      <c r="C333" s="266">
        <v>29520</v>
      </c>
    </row>
    <row r="334" spans="1:7">
      <c r="B334" s="267" t="s">
        <v>1146</v>
      </c>
      <c r="C334" s="266">
        <v>3483553.37</v>
      </c>
    </row>
    <row r="335" spans="1:7">
      <c r="B335" s="267" t="s">
        <v>1147</v>
      </c>
      <c r="C335" s="266">
        <v>7033.54</v>
      </c>
    </row>
    <row r="336" spans="1:7" ht="15">
      <c r="B336" s="267"/>
      <c r="C336" s="268">
        <f>SUM(C325:C335)</f>
        <v>97240051.670000002</v>
      </c>
    </row>
    <row r="337" spans="2:3">
      <c r="B337" s="267"/>
      <c r="C337" s="266"/>
    </row>
    <row r="338" spans="2:3">
      <c r="B338" s="265"/>
      <c r="C338" s="266"/>
    </row>
    <row r="339" spans="2:3">
      <c r="C339" s="266"/>
    </row>
  </sheetData>
  <mergeCells count="5">
    <mergeCell ref="B1:C1"/>
    <mergeCell ref="B2:C2"/>
    <mergeCell ref="D322:E322"/>
    <mergeCell ref="A7:A317"/>
    <mergeCell ref="B7:B317"/>
  </mergeCells>
  <phoneticPr fontId="48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view="pageBreakPreview" zoomScale="90" zoomScaleSheetLayoutView="90" workbookViewId="0">
      <selection activeCell="C8" sqref="C8"/>
    </sheetView>
  </sheetViews>
  <sheetFormatPr defaultRowHeight="14.25"/>
  <cols>
    <col min="1" max="1" width="7.75" customWidth="1"/>
    <col min="2" max="2" width="35.875" customWidth="1"/>
    <col min="3" max="3" width="34.125" customWidth="1"/>
    <col min="4" max="4" width="17.25" customWidth="1"/>
    <col min="5" max="5" width="19.125" customWidth="1"/>
    <col min="6" max="6" width="14.375" customWidth="1"/>
  </cols>
  <sheetData>
    <row r="1" spans="1:5" ht="22.5" customHeight="1">
      <c r="A1" s="319" t="s">
        <v>866</v>
      </c>
      <c r="B1" s="319"/>
      <c r="C1" s="144"/>
      <c r="D1" s="316"/>
      <c r="E1" s="316"/>
    </row>
    <row r="2" spans="1:5" ht="21" customHeight="1">
      <c r="A2" s="320"/>
      <c r="B2" s="320"/>
      <c r="C2" s="149"/>
      <c r="D2" s="316"/>
      <c r="E2" s="316"/>
    </row>
    <row r="3" spans="1:5" ht="28.5" customHeight="1">
      <c r="B3" s="315" t="s">
        <v>754</v>
      </c>
      <c r="C3" s="315"/>
      <c r="D3" s="316"/>
      <c r="E3" s="316"/>
    </row>
    <row r="4" spans="1:5" ht="31.5" customHeight="1" thickBot="1">
      <c r="B4" s="318" t="s">
        <v>227</v>
      </c>
      <c r="C4" s="318"/>
      <c r="D4" s="317"/>
      <c r="E4" s="317"/>
    </row>
    <row r="5" spans="1:5" ht="23.25" customHeight="1" thickBot="1">
      <c r="A5" s="121" t="s">
        <v>3</v>
      </c>
      <c r="B5" s="122" t="s">
        <v>164</v>
      </c>
      <c r="C5" s="123" t="s">
        <v>0</v>
      </c>
      <c r="D5" s="150" t="s">
        <v>144</v>
      </c>
      <c r="E5" s="151" t="s">
        <v>475</v>
      </c>
    </row>
    <row r="6" spans="1:5" ht="15">
      <c r="A6" s="311">
        <v>1</v>
      </c>
      <c r="B6" s="313" t="s">
        <v>284</v>
      </c>
      <c r="C6" s="129" t="s">
        <v>4</v>
      </c>
      <c r="D6" s="120"/>
      <c r="E6" s="289">
        <v>290699</v>
      </c>
    </row>
    <row r="7" spans="1:5" ht="15">
      <c r="A7" s="312"/>
      <c r="B7" s="314"/>
      <c r="C7" s="124" t="s">
        <v>7</v>
      </c>
      <c r="D7" s="5"/>
      <c r="E7" s="248">
        <v>64237</v>
      </c>
    </row>
    <row r="8" spans="1:5" ht="15">
      <c r="A8" s="312"/>
      <c r="B8" s="314"/>
      <c r="C8" s="124" t="s">
        <v>8</v>
      </c>
      <c r="D8" s="5"/>
      <c r="E8" s="248">
        <v>104000</v>
      </c>
    </row>
    <row r="9" spans="1:5" ht="15">
      <c r="A9" s="312"/>
      <c r="B9" s="314"/>
      <c r="C9" s="124" t="s">
        <v>9</v>
      </c>
      <c r="D9" s="5"/>
      <c r="E9" s="248">
        <v>363924</v>
      </c>
    </row>
    <row r="10" spans="1:5" ht="15">
      <c r="A10" s="312"/>
      <c r="B10" s="314"/>
      <c r="C10" s="124" t="s">
        <v>10</v>
      </c>
      <c r="D10" s="5"/>
      <c r="E10" s="248">
        <v>18500</v>
      </c>
    </row>
    <row r="11" spans="1:5" ht="15">
      <c r="A11" s="312"/>
      <c r="B11" s="314"/>
      <c r="C11" s="124" t="s">
        <v>817</v>
      </c>
      <c r="D11" s="5"/>
      <c r="E11" s="248">
        <v>15500</v>
      </c>
    </row>
    <row r="12" spans="1:5" ht="21.75" customHeight="1">
      <c r="A12" s="312"/>
      <c r="B12" s="314"/>
      <c r="C12" s="124"/>
      <c r="D12" s="125" t="s">
        <v>142</v>
      </c>
      <c r="E12" s="131">
        <f>SUM(E6:E11)</f>
        <v>856860</v>
      </c>
    </row>
    <row r="13" spans="1:5" ht="15">
      <c r="A13" s="312">
        <v>2</v>
      </c>
      <c r="B13" s="314" t="s">
        <v>284</v>
      </c>
      <c r="C13" s="312" t="s">
        <v>813</v>
      </c>
      <c r="D13" s="78" t="s">
        <v>58</v>
      </c>
      <c r="E13" s="130">
        <v>248670.57</v>
      </c>
    </row>
    <row r="14" spans="1:5" ht="15">
      <c r="A14" s="312"/>
      <c r="B14" s="314"/>
      <c r="C14" s="312"/>
      <c r="D14" s="78" t="s">
        <v>59</v>
      </c>
      <c r="E14" s="130">
        <v>663297.6</v>
      </c>
    </row>
    <row r="15" spans="1:5" ht="15">
      <c r="A15" s="312"/>
      <c r="B15" s="314"/>
      <c r="C15" s="312"/>
      <c r="D15" s="78" t="s">
        <v>60</v>
      </c>
      <c r="E15" s="130">
        <v>56355.5</v>
      </c>
    </row>
    <row r="16" spans="1:5" ht="15">
      <c r="A16" s="312"/>
      <c r="B16" s="314"/>
      <c r="C16" s="312"/>
      <c r="D16" s="78" t="s">
        <v>61</v>
      </c>
      <c r="E16" s="130">
        <v>420749.23</v>
      </c>
    </row>
    <row r="17" spans="1:6" ht="15">
      <c r="A17" s="312"/>
      <c r="B17" s="314"/>
      <c r="C17" s="312"/>
      <c r="D17" s="78" t="s">
        <v>57</v>
      </c>
      <c r="E17" s="248">
        <v>214672.3</v>
      </c>
    </row>
    <row r="18" spans="1:6" ht="15">
      <c r="A18" s="312"/>
      <c r="B18" s="314"/>
      <c r="C18" s="312"/>
      <c r="D18" s="78" t="s">
        <v>62</v>
      </c>
      <c r="E18" s="249">
        <v>385938.7</v>
      </c>
    </row>
    <row r="19" spans="1:6" ht="27" customHeight="1">
      <c r="A19" s="312"/>
      <c r="B19" s="314"/>
      <c r="C19" s="312"/>
      <c r="D19" s="126" t="s">
        <v>142</v>
      </c>
      <c r="E19" s="131">
        <f>SUM(E13:E18)</f>
        <v>1989683.9</v>
      </c>
      <c r="F19" s="105"/>
    </row>
    <row r="20" spans="1:6" ht="21.75" customHeight="1">
      <c r="A20" s="127">
        <v>3</v>
      </c>
      <c r="B20" s="128" t="s">
        <v>163</v>
      </c>
      <c r="C20" s="127" t="s">
        <v>285</v>
      </c>
      <c r="D20" s="126" t="s">
        <v>495</v>
      </c>
      <c r="E20" s="132">
        <v>12835</v>
      </c>
    </row>
    <row r="21" spans="1:6" ht="21" customHeight="1" thickBot="1">
      <c r="A21" s="124"/>
      <c r="B21" s="124"/>
      <c r="C21" s="124"/>
      <c r="D21" s="127" t="s">
        <v>142</v>
      </c>
      <c r="E21" s="133"/>
    </row>
    <row r="22" spans="1:6" ht="33" customHeight="1" thickBot="1">
      <c r="C22" s="309" t="s">
        <v>930</v>
      </c>
      <c r="D22" s="310"/>
      <c r="E22" s="134">
        <f>SUM(E12+E19+E20)</f>
        <v>2859378.9</v>
      </c>
    </row>
  </sheetData>
  <mergeCells count="11">
    <mergeCell ref="B3:C3"/>
    <mergeCell ref="D1:E4"/>
    <mergeCell ref="B4:C4"/>
    <mergeCell ref="C13:C19"/>
    <mergeCell ref="A1:B1"/>
    <mergeCell ref="A2:B2"/>
    <mergeCell ref="C22:D22"/>
    <mergeCell ref="A6:A12"/>
    <mergeCell ref="B6:B12"/>
    <mergeCell ref="A13:A19"/>
    <mergeCell ref="B13:B1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8"/>
  <sheetViews>
    <sheetView view="pageBreakPreview" topLeftCell="A40" zoomScaleSheetLayoutView="100" workbookViewId="0">
      <selection activeCell="I62" sqref="I62"/>
    </sheetView>
  </sheetViews>
  <sheetFormatPr defaultRowHeight="14.25"/>
  <cols>
    <col min="1" max="1" width="5.75" customWidth="1"/>
    <col min="2" max="2" width="20.375" customWidth="1"/>
    <col min="3" max="3" width="47.75" customWidth="1"/>
    <col min="4" max="4" width="14.625" customWidth="1"/>
    <col min="5" max="5" width="17.125" customWidth="1"/>
    <col min="6" max="6" width="10.875" bestFit="1" customWidth="1"/>
  </cols>
  <sheetData>
    <row r="1" spans="1:5" ht="15.75">
      <c r="A1" s="327" t="s">
        <v>929</v>
      </c>
      <c r="B1" s="327"/>
      <c r="C1" s="160"/>
      <c r="D1" s="18"/>
      <c r="E1" s="18"/>
    </row>
    <row r="2" spans="1:5" ht="15.75">
      <c r="A2" s="328" t="s">
        <v>1085</v>
      </c>
      <c r="B2" s="328"/>
      <c r="C2" s="160"/>
      <c r="D2" s="18"/>
      <c r="E2" s="18"/>
    </row>
    <row r="3" spans="1:5" ht="34.5" customHeight="1">
      <c r="A3" s="161"/>
      <c r="B3" s="161"/>
      <c r="C3" s="169" t="s">
        <v>137</v>
      </c>
      <c r="D3" s="161" t="s">
        <v>477</v>
      </c>
      <c r="E3" s="19"/>
    </row>
    <row r="4" spans="1:5" ht="15" customHeight="1">
      <c r="A4" s="321"/>
      <c r="B4" s="321"/>
      <c r="C4" s="321"/>
      <c r="D4" s="321"/>
      <c r="E4" s="20"/>
    </row>
    <row r="5" spans="1:5" ht="24.75" customHeight="1">
      <c r="A5" s="322" t="s">
        <v>1086</v>
      </c>
      <c r="B5" s="322"/>
      <c r="C5" s="322"/>
      <c r="D5" s="322"/>
      <c r="E5" s="322"/>
    </row>
    <row r="6" spans="1:5" ht="117.75" customHeight="1" thickBot="1">
      <c r="A6" s="166" t="s">
        <v>131</v>
      </c>
      <c r="B6" s="167" t="s">
        <v>747</v>
      </c>
      <c r="C6" s="165" t="s">
        <v>956</v>
      </c>
      <c r="D6" s="165" t="s">
        <v>67</v>
      </c>
      <c r="E6" s="168" t="s">
        <v>132</v>
      </c>
    </row>
    <row r="7" spans="1:5" ht="18" customHeight="1" thickBot="1">
      <c r="A7" s="84"/>
      <c r="B7" s="85"/>
      <c r="C7" s="86" t="s">
        <v>106</v>
      </c>
      <c r="D7" s="86"/>
      <c r="E7" s="87"/>
    </row>
    <row r="8" spans="1:5" ht="20.25" customHeight="1">
      <c r="A8" s="177">
        <v>1</v>
      </c>
      <c r="B8" s="156" t="s">
        <v>156</v>
      </c>
      <c r="C8" s="152" t="s">
        <v>651</v>
      </c>
      <c r="D8" s="170">
        <v>2010</v>
      </c>
      <c r="E8" s="171">
        <v>5000</v>
      </c>
    </row>
    <row r="9" spans="1:5" ht="15.75">
      <c r="A9" s="177">
        <v>2</v>
      </c>
      <c r="B9" s="157" t="s">
        <v>157</v>
      </c>
      <c r="C9" s="153" t="s">
        <v>158</v>
      </c>
      <c r="D9" s="164">
        <v>2009</v>
      </c>
      <c r="E9" s="172">
        <v>177803.06</v>
      </c>
    </row>
    <row r="10" spans="1:5" ht="15.75">
      <c r="A10" s="178">
        <v>3</v>
      </c>
      <c r="B10" s="158" t="s">
        <v>159</v>
      </c>
      <c r="C10" s="154" t="s">
        <v>155</v>
      </c>
      <c r="D10" s="173">
        <v>2013</v>
      </c>
      <c r="E10" s="174">
        <v>21217.5</v>
      </c>
    </row>
    <row r="11" spans="1:5" ht="15.75">
      <c r="A11" s="179">
        <v>4</v>
      </c>
      <c r="B11" s="159" t="s">
        <v>496</v>
      </c>
      <c r="C11" s="155" t="s">
        <v>497</v>
      </c>
      <c r="D11" s="175">
        <v>2015</v>
      </c>
      <c r="E11" s="176">
        <v>9557.1</v>
      </c>
    </row>
    <row r="12" spans="1:5" ht="15.75">
      <c r="A12" s="179">
        <v>5</v>
      </c>
      <c r="B12" s="159" t="s">
        <v>498</v>
      </c>
      <c r="C12" s="155" t="s">
        <v>499</v>
      </c>
      <c r="D12" s="175">
        <v>2014</v>
      </c>
      <c r="E12" s="176">
        <v>15977.7</v>
      </c>
    </row>
    <row r="13" spans="1:5" ht="15.75">
      <c r="A13" s="179">
        <v>6</v>
      </c>
      <c r="B13" s="159" t="s">
        <v>500</v>
      </c>
      <c r="C13" s="155" t="s">
        <v>501</v>
      </c>
      <c r="D13" s="175">
        <v>2014</v>
      </c>
      <c r="E13" s="176">
        <v>21119.1</v>
      </c>
    </row>
    <row r="14" spans="1:5" ht="15.75">
      <c r="A14" s="179">
        <v>7</v>
      </c>
      <c r="B14" s="159" t="s">
        <v>502</v>
      </c>
      <c r="C14" s="155" t="s">
        <v>503</v>
      </c>
      <c r="D14" s="175">
        <v>2014</v>
      </c>
      <c r="E14" s="176">
        <v>6487.02</v>
      </c>
    </row>
    <row r="15" spans="1:5" ht="15.75">
      <c r="A15" s="179">
        <v>8</v>
      </c>
      <c r="B15" s="159" t="s">
        <v>504</v>
      </c>
      <c r="C15" s="155" t="s">
        <v>505</v>
      </c>
      <c r="D15" s="175">
        <v>2016</v>
      </c>
      <c r="E15" s="176">
        <v>18910</v>
      </c>
    </row>
    <row r="16" spans="1:5" ht="15.75">
      <c r="A16" s="179">
        <v>9</v>
      </c>
      <c r="B16" s="159" t="s">
        <v>506</v>
      </c>
      <c r="C16" s="155" t="s">
        <v>507</v>
      </c>
      <c r="D16" s="175">
        <v>2016</v>
      </c>
      <c r="E16" s="176">
        <v>12546</v>
      </c>
    </row>
    <row r="17" spans="1:5" ht="15.75">
      <c r="A17" s="179">
        <v>10</v>
      </c>
      <c r="B17" s="159" t="s">
        <v>756</v>
      </c>
      <c r="C17" s="155" t="s">
        <v>757</v>
      </c>
      <c r="D17" s="175">
        <v>2018</v>
      </c>
      <c r="E17" s="176">
        <v>13980</v>
      </c>
    </row>
    <row r="18" spans="1:5" ht="15.75">
      <c r="A18" s="179">
        <v>11</v>
      </c>
      <c r="B18" s="218" t="s">
        <v>1006</v>
      </c>
      <c r="C18" s="219" t="s">
        <v>1007</v>
      </c>
      <c r="D18" s="220">
        <v>2020</v>
      </c>
      <c r="E18" s="221">
        <v>49999.5</v>
      </c>
    </row>
    <row r="19" spans="1:5" ht="15.75">
      <c r="A19" s="179">
        <v>12</v>
      </c>
      <c r="B19" s="218" t="s">
        <v>1009</v>
      </c>
      <c r="C19" s="219" t="s">
        <v>1008</v>
      </c>
      <c r="D19" s="220">
        <v>2020</v>
      </c>
      <c r="E19" s="221">
        <v>520847.19</v>
      </c>
    </row>
    <row r="20" spans="1:5" ht="15.75">
      <c r="A20" s="179">
        <v>13</v>
      </c>
      <c r="B20" s="218" t="s">
        <v>1011</v>
      </c>
      <c r="C20" s="219" t="s">
        <v>1010</v>
      </c>
      <c r="D20" s="220">
        <v>2020</v>
      </c>
      <c r="E20" s="221">
        <v>49446</v>
      </c>
    </row>
    <row r="21" spans="1:5" ht="15.75">
      <c r="A21" s="179">
        <v>14</v>
      </c>
      <c r="B21" s="218" t="s">
        <v>1015</v>
      </c>
      <c r="C21" s="219" t="s">
        <v>1016</v>
      </c>
      <c r="D21" s="220">
        <v>2020</v>
      </c>
      <c r="E21" s="221">
        <v>7011</v>
      </c>
    </row>
    <row r="22" spans="1:5" ht="15.75">
      <c r="A22" s="179">
        <v>15</v>
      </c>
      <c r="B22" s="218" t="s">
        <v>1017</v>
      </c>
      <c r="C22" s="219" t="s">
        <v>1016</v>
      </c>
      <c r="D22" s="220">
        <v>2020</v>
      </c>
      <c r="E22" s="221">
        <v>6765</v>
      </c>
    </row>
    <row r="23" spans="1:5" ht="15.75">
      <c r="A23" s="179">
        <v>16</v>
      </c>
      <c r="B23" s="218" t="s">
        <v>1092</v>
      </c>
      <c r="C23" s="219" t="s">
        <v>1093</v>
      </c>
      <c r="D23" s="220">
        <v>2020</v>
      </c>
      <c r="E23" s="221">
        <v>6765</v>
      </c>
    </row>
    <row r="24" spans="1:5" ht="15.75">
      <c r="A24" s="179">
        <v>17</v>
      </c>
      <c r="B24" s="218" t="s">
        <v>1018</v>
      </c>
      <c r="C24" s="219" t="s">
        <v>1016</v>
      </c>
      <c r="D24" s="220">
        <v>2020</v>
      </c>
      <c r="E24" s="221">
        <v>6765</v>
      </c>
    </row>
    <row r="25" spans="1:5" ht="15.75">
      <c r="A25" s="179">
        <v>18</v>
      </c>
      <c r="B25" s="218" t="s">
        <v>1019</v>
      </c>
      <c r="C25" s="219" t="s">
        <v>1016</v>
      </c>
      <c r="D25" s="220">
        <v>2020</v>
      </c>
      <c r="E25" s="221">
        <v>6765</v>
      </c>
    </row>
    <row r="26" spans="1:5" ht="15.75">
      <c r="A26" s="179">
        <v>19</v>
      </c>
      <c r="B26" s="218" t="s">
        <v>1020</v>
      </c>
      <c r="C26" s="219" t="s">
        <v>1016</v>
      </c>
      <c r="D26" s="220">
        <v>2020</v>
      </c>
      <c r="E26" s="221">
        <v>6765</v>
      </c>
    </row>
    <row r="27" spans="1:5" ht="15.75">
      <c r="A27" s="179">
        <v>20</v>
      </c>
      <c r="B27" s="218" t="s">
        <v>1021</v>
      </c>
      <c r="C27" s="219" t="s">
        <v>1016</v>
      </c>
      <c r="D27" s="220">
        <v>2020</v>
      </c>
      <c r="E27" s="221">
        <v>6765</v>
      </c>
    </row>
    <row r="28" spans="1:5" ht="15.75">
      <c r="A28" s="179">
        <v>21</v>
      </c>
      <c r="B28" s="218" t="s">
        <v>1022</v>
      </c>
      <c r="C28" s="219" t="s">
        <v>1016</v>
      </c>
      <c r="D28" s="220">
        <v>2020</v>
      </c>
      <c r="E28" s="221">
        <v>6765</v>
      </c>
    </row>
    <row r="29" spans="1:5" ht="15.75">
      <c r="A29" s="179">
        <v>22</v>
      </c>
      <c r="B29" s="218" t="s">
        <v>1023</v>
      </c>
      <c r="C29" s="219" t="s">
        <v>1016</v>
      </c>
      <c r="D29" s="220">
        <v>2020</v>
      </c>
      <c r="E29" s="221">
        <v>6765</v>
      </c>
    </row>
    <row r="30" spans="1:5" ht="15.75">
      <c r="A30" s="179">
        <v>23</v>
      </c>
      <c r="B30" s="218" t="s">
        <v>1024</v>
      </c>
      <c r="C30" s="219" t="s">
        <v>1016</v>
      </c>
      <c r="D30" s="220">
        <v>2020</v>
      </c>
      <c r="E30" s="221">
        <v>6765</v>
      </c>
    </row>
    <row r="31" spans="1:5" ht="15.75">
      <c r="A31" s="179">
        <v>24</v>
      </c>
      <c r="B31" s="218" t="s">
        <v>1025</v>
      </c>
      <c r="C31" s="219" t="s">
        <v>1016</v>
      </c>
      <c r="D31" s="220">
        <v>2020</v>
      </c>
      <c r="E31" s="221">
        <v>6765</v>
      </c>
    </row>
    <row r="32" spans="1:5" ht="15.75">
      <c r="A32" s="179">
        <v>25</v>
      </c>
      <c r="B32" s="218" t="s">
        <v>1026</v>
      </c>
      <c r="C32" s="219" t="s">
        <v>1016</v>
      </c>
      <c r="D32" s="220">
        <v>2020</v>
      </c>
      <c r="E32" s="221">
        <v>6765</v>
      </c>
    </row>
    <row r="33" spans="1:6" ht="15.75">
      <c r="A33" s="179">
        <v>26</v>
      </c>
      <c r="B33" s="218" t="s">
        <v>1029</v>
      </c>
      <c r="C33" s="219" t="s">
        <v>1030</v>
      </c>
      <c r="D33" s="220">
        <v>2020</v>
      </c>
      <c r="E33" s="221">
        <v>24639.360000000001</v>
      </c>
    </row>
    <row r="34" spans="1:6" ht="15.75">
      <c r="A34" s="179">
        <v>27</v>
      </c>
      <c r="B34" s="218" t="s">
        <v>1031</v>
      </c>
      <c r="C34" s="219" t="s">
        <v>1030</v>
      </c>
      <c r="D34" s="220">
        <v>2020</v>
      </c>
      <c r="E34" s="221">
        <v>7798.2</v>
      </c>
    </row>
    <row r="35" spans="1:6" ht="15.75">
      <c r="A35" s="179">
        <v>28</v>
      </c>
      <c r="B35" s="218" t="s">
        <v>1091</v>
      </c>
      <c r="C35" s="219" t="s">
        <v>1030</v>
      </c>
      <c r="D35" s="220">
        <v>2021</v>
      </c>
      <c r="E35" s="221">
        <v>20436.45</v>
      </c>
    </row>
    <row r="36" spans="1:6" ht="15.75">
      <c r="A36" s="106"/>
      <c r="B36" s="107"/>
      <c r="C36" s="186" t="s">
        <v>478</v>
      </c>
      <c r="D36" s="185">
        <f>SUM(E8:E35)</f>
        <v>1057190.18</v>
      </c>
      <c r="E36" s="114"/>
      <c r="F36" s="115"/>
    </row>
    <row r="37" spans="1:6" ht="24" customHeight="1">
      <c r="A37" s="323" t="s">
        <v>1097</v>
      </c>
      <c r="B37" s="324"/>
      <c r="C37" s="324"/>
      <c r="D37" s="324"/>
      <c r="E37" s="325"/>
    </row>
    <row r="38" spans="1:6" ht="64.5" thickBot="1">
      <c r="A38" s="23" t="s">
        <v>131</v>
      </c>
      <c r="B38" s="24" t="s">
        <v>154</v>
      </c>
      <c r="C38" s="24" t="s">
        <v>133</v>
      </c>
      <c r="D38" s="24" t="s">
        <v>67</v>
      </c>
      <c r="E38" s="21" t="s">
        <v>132</v>
      </c>
    </row>
    <row r="39" spans="1:6" ht="15.75">
      <c r="A39" s="23"/>
      <c r="B39" s="24"/>
      <c r="C39" s="24" t="s">
        <v>482</v>
      </c>
      <c r="D39" s="24"/>
      <c r="E39" s="88"/>
    </row>
    <row r="40" spans="1:6" ht="15.75">
      <c r="A40" s="22">
        <v>1</v>
      </c>
      <c r="B40" s="162" t="s">
        <v>508</v>
      </c>
      <c r="C40" s="163" t="s">
        <v>509</v>
      </c>
      <c r="D40" s="163">
        <v>2015</v>
      </c>
      <c r="E40" s="181">
        <v>15183.84</v>
      </c>
    </row>
    <row r="41" spans="1:6" ht="15.75">
      <c r="A41" s="224">
        <v>2</v>
      </c>
      <c r="B41" s="225" t="s">
        <v>1027</v>
      </c>
      <c r="C41" s="226" t="s">
        <v>1028</v>
      </c>
      <c r="D41" s="163">
        <v>2020</v>
      </c>
      <c r="E41" s="217">
        <v>7257</v>
      </c>
    </row>
    <row r="42" spans="1:6" ht="15.75">
      <c r="A42" s="227">
        <v>3</v>
      </c>
      <c r="B42" s="225" t="s">
        <v>1012</v>
      </c>
      <c r="C42" s="226" t="s">
        <v>1078</v>
      </c>
      <c r="D42" s="223">
        <v>2021</v>
      </c>
      <c r="E42" s="217">
        <v>5000</v>
      </c>
    </row>
    <row r="43" spans="1:6" ht="15.75">
      <c r="A43" s="227">
        <v>4</v>
      </c>
      <c r="B43" s="225" t="s">
        <v>1079</v>
      </c>
      <c r="C43" s="226" t="s">
        <v>1080</v>
      </c>
      <c r="D43" s="223">
        <v>2021</v>
      </c>
      <c r="E43" s="217">
        <v>5448</v>
      </c>
    </row>
    <row r="44" spans="1:6" ht="15.75">
      <c r="A44" s="227">
        <v>5</v>
      </c>
      <c r="B44" s="225" t="s">
        <v>1081</v>
      </c>
      <c r="C44" s="226" t="s">
        <v>1082</v>
      </c>
      <c r="D44" s="223">
        <v>2021</v>
      </c>
      <c r="E44" s="217">
        <v>5448</v>
      </c>
    </row>
    <row r="45" spans="1:6" ht="15.75">
      <c r="A45" s="227">
        <v>6</v>
      </c>
      <c r="B45" s="225" t="s">
        <v>1014</v>
      </c>
      <c r="C45" s="226" t="s">
        <v>1083</v>
      </c>
      <c r="D45" s="223">
        <v>2021</v>
      </c>
      <c r="E45" s="217">
        <v>5448</v>
      </c>
    </row>
    <row r="46" spans="1:6" ht="15.75">
      <c r="A46" s="227">
        <v>7</v>
      </c>
      <c r="B46" s="225" t="s">
        <v>1013</v>
      </c>
      <c r="C46" s="226" t="s">
        <v>1084</v>
      </c>
      <c r="D46" s="223">
        <v>2021</v>
      </c>
      <c r="E46" s="217">
        <v>5448</v>
      </c>
    </row>
    <row r="47" spans="1:6" ht="15.75">
      <c r="A47" s="227">
        <v>8</v>
      </c>
      <c r="B47" s="225" t="s">
        <v>1095</v>
      </c>
      <c r="C47" s="155" t="s">
        <v>1096</v>
      </c>
      <c r="D47" s="223">
        <v>2021</v>
      </c>
      <c r="E47" s="217">
        <v>1032081.3</v>
      </c>
    </row>
    <row r="48" spans="1:6" ht="15.75">
      <c r="A48" s="228"/>
      <c r="B48" s="230"/>
      <c r="C48" s="229" t="s">
        <v>478</v>
      </c>
      <c r="D48" s="89">
        <f>SUM(E40:E47)</f>
        <v>1081314.1400000001</v>
      </c>
      <c r="E48" s="184"/>
    </row>
    <row r="49" spans="1:5" ht="59.25" customHeight="1">
      <c r="A49" s="326" t="s">
        <v>1098</v>
      </c>
      <c r="B49" s="326"/>
      <c r="C49" s="326"/>
      <c r="D49" s="326"/>
      <c r="E49" s="326"/>
    </row>
    <row r="50" spans="1:5" ht="64.5" thickBot="1">
      <c r="A50" s="24" t="s">
        <v>131</v>
      </c>
      <c r="B50" s="24" t="s">
        <v>154</v>
      </c>
      <c r="C50" s="24" t="s">
        <v>134</v>
      </c>
      <c r="D50" s="24" t="s">
        <v>67</v>
      </c>
      <c r="E50" s="21" t="s">
        <v>132</v>
      </c>
    </row>
    <row r="51" spans="1:5" ht="15.75">
      <c r="A51" s="24"/>
      <c r="B51" s="24"/>
      <c r="C51" s="23" t="s">
        <v>479</v>
      </c>
      <c r="D51" s="24"/>
      <c r="E51" s="88"/>
    </row>
    <row r="52" spans="1:5" ht="15.75">
      <c r="A52" s="177">
        <v>1</v>
      </c>
      <c r="B52" s="162" t="s">
        <v>160</v>
      </c>
      <c r="C52" s="164" t="s">
        <v>746</v>
      </c>
      <c r="D52" s="164">
        <v>2012</v>
      </c>
      <c r="E52" s="181">
        <v>280469.64</v>
      </c>
    </row>
    <row r="53" spans="1:5" ht="15.75">
      <c r="A53" s="177">
        <v>2</v>
      </c>
      <c r="B53" s="162" t="s">
        <v>161</v>
      </c>
      <c r="C53" s="164" t="s">
        <v>135</v>
      </c>
      <c r="D53" s="164">
        <v>2010</v>
      </c>
      <c r="E53" s="172">
        <v>9900</v>
      </c>
    </row>
    <row r="54" spans="1:5" ht="15.75">
      <c r="A54" s="177">
        <v>3</v>
      </c>
      <c r="B54" s="162" t="s">
        <v>162</v>
      </c>
      <c r="C54" s="164" t="s">
        <v>136</v>
      </c>
      <c r="D54" s="164">
        <v>2009</v>
      </c>
      <c r="E54" s="182">
        <v>71634.740000000005</v>
      </c>
    </row>
    <row r="55" spans="1:5" ht="15.75">
      <c r="A55" s="177">
        <v>4</v>
      </c>
      <c r="B55" s="162" t="s">
        <v>748</v>
      </c>
      <c r="C55" s="164" t="s">
        <v>749</v>
      </c>
      <c r="D55" s="183">
        <v>2018</v>
      </c>
      <c r="E55" s="174">
        <v>13960.5</v>
      </c>
    </row>
    <row r="56" spans="1:5" ht="15.75">
      <c r="A56" s="22">
        <v>5</v>
      </c>
      <c r="B56" s="240" t="s">
        <v>1102</v>
      </c>
      <c r="C56" s="237" t="s">
        <v>1103</v>
      </c>
      <c r="D56" s="239">
        <v>2021</v>
      </c>
      <c r="E56" s="174">
        <v>139138.70000000001</v>
      </c>
    </row>
    <row r="57" spans="1:5" ht="15.75">
      <c r="A57" s="22"/>
      <c r="B57" s="33"/>
      <c r="C57" s="180"/>
      <c r="D57" s="236">
        <f>SUM(E52:E56)</f>
        <v>515103.58</v>
      </c>
      <c r="E57" s="124"/>
    </row>
    <row r="58" spans="1:5" ht="16.5" thickBot="1">
      <c r="A58" s="25"/>
      <c r="B58" s="25"/>
      <c r="C58" s="27" t="s">
        <v>650</v>
      </c>
      <c r="D58" s="26"/>
      <c r="E58" s="238">
        <f>SUM(D36+D48+D56)</f>
        <v>2140525.3200000003</v>
      </c>
    </row>
  </sheetData>
  <mergeCells count="6">
    <mergeCell ref="A4:D4"/>
    <mergeCell ref="A5:E5"/>
    <mergeCell ref="A37:E37"/>
    <mergeCell ref="A49:E49"/>
    <mergeCell ref="A1:B1"/>
    <mergeCell ref="A2:B2"/>
  </mergeCells>
  <phoneticPr fontId="48" type="noConversion"/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CDAD9-A734-4A37-9A85-4C410D63700F}">
  <dimension ref="A1:E55"/>
  <sheetViews>
    <sheetView workbookViewId="0">
      <selection activeCell="C6" sqref="C6"/>
    </sheetView>
  </sheetViews>
  <sheetFormatPr defaultRowHeight="14.25"/>
  <cols>
    <col min="1" max="1" width="5.625" customWidth="1"/>
    <col min="2" max="2" width="17" customWidth="1"/>
    <col min="3" max="3" width="40.625" customWidth="1"/>
    <col min="4" max="4" width="14.75" customWidth="1"/>
    <col min="5" max="5" width="17.125" customWidth="1"/>
  </cols>
  <sheetData>
    <row r="1" spans="1:5" ht="15.75">
      <c r="A1" s="327" t="s">
        <v>929</v>
      </c>
      <c r="B1" s="327"/>
      <c r="C1" s="160"/>
      <c r="D1" s="18"/>
      <c r="E1" s="18"/>
    </row>
    <row r="2" spans="1:5" ht="15.75">
      <c r="A2" s="328"/>
      <c r="B2" s="328"/>
      <c r="C2" s="160"/>
      <c r="D2" s="18"/>
      <c r="E2" s="18"/>
    </row>
    <row r="3" spans="1:5" ht="37.5" customHeight="1">
      <c r="A3" s="161"/>
      <c r="B3" s="161"/>
      <c r="C3" s="169" t="s">
        <v>137</v>
      </c>
      <c r="D3" s="161" t="s">
        <v>477</v>
      </c>
      <c r="E3" s="19"/>
    </row>
    <row r="4" spans="1:5" ht="15.75">
      <c r="A4" s="321"/>
      <c r="B4" s="321"/>
      <c r="C4" s="321"/>
      <c r="D4" s="321"/>
      <c r="E4" s="20"/>
    </row>
    <row r="5" spans="1:5" ht="33.75" customHeight="1">
      <c r="A5" s="322" t="s">
        <v>1159</v>
      </c>
      <c r="B5" s="322"/>
      <c r="C5" s="322"/>
      <c r="D5" s="322"/>
      <c r="E5" s="322"/>
    </row>
    <row r="6" spans="1:5" ht="113.25" customHeight="1" thickBot="1">
      <c r="A6" s="166" t="s">
        <v>131</v>
      </c>
      <c r="B6" s="286" t="s">
        <v>747</v>
      </c>
      <c r="C6" s="165" t="s">
        <v>956</v>
      </c>
      <c r="D6" s="287" t="s">
        <v>67</v>
      </c>
      <c r="E6" s="168" t="s">
        <v>132</v>
      </c>
    </row>
    <row r="7" spans="1:5" ht="16.5" thickBot="1">
      <c r="A7" s="84"/>
      <c r="B7" s="85"/>
      <c r="C7" s="86" t="s">
        <v>106</v>
      </c>
      <c r="D7" s="86"/>
      <c r="E7" s="87"/>
    </row>
    <row r="8" spans="1:5" ht="32.25" customHeight="1">
      <c r="A8" s="281">
        <v>1</v>
      </c>
      <c r="B8" s="156" t="s">
        <v>156</v>
      </c>
      <c r="C8" s="152" t="s">
        <v>651</v>
      </c>
      <c r="D8" s="170">
        <v>2010</v>
      </c>
      <c r="E8" s="171">
        <v>5000</v>
      </c>
    </row>
    <row r="9" spans="1:5" ht="16.5" customHeight="1">
      <c r="A9" s="281">
        <v>2</v>
      </c>
      <c r="B9" s="157" t="s">
        <v>157</v>
      </c>
      <c r="C9" s="153" t="s">
        <v>158</v>
      </c>
      <c r="D9" s="164">
        <v>2009</v>
      </c>
      <c r="E9" s="172">
        <v>177803.06</v>
      </c>
    </row>
    <row r="10" spans="1:5" ht="16.5" customHeight="1">
      <c r="A10" s="106">
        <v>3</v>
      </c>
      <c r="B10" s="158" t="s">
        <v>159</v>
      </c>
      <c r="C10" s="154" t="s">
        <v>155</v>
      </c>
      <c r="D10" s="173">
        <v>2013</v>
      </c>
      <c r="E10" s="174">
        <v>21217.5</v>
      </c>
    </row>
    <row r="11" spans="1:5" ht="17.25" customHeight="1">
      <c r="A11" s="283">
        <v>4</v>
      </c>
      <c r="B11" s="159" t="s">
        <v>496</v>
      </c>
      <c r="C11" s="155" t="s">
        <v>497</v>
      </c>
      <c r="D11" s="175">
        <v>2015</v>
      </c>
      <c r="E11" s="176">
        <v>9557.1</v>
      </c>
    </row>
    <row r="12" spans="1:5" ht="21.75" customHeight="1">
      <c r="A12" s="283">
        <v>5</v>
      </c>
      <c r="B12" s="159" t="s">
        <v>498</v>
      </c>
      <c r="C12" s="155" t="s">
        <v>499</v>
      </c>
      <c r="D12" s="175">
        <v>2014</v>
      </c>
      <c r="E12" s="176">
        <v>15977.7</v>
      </c>
    </row>
    <row r="13" spans="1:5" ht="19.5" customHeight="1">
      <c r="A13" s="283">
        <v>6</v>
      </c>
      <c r="B13" s="159" t="s">
        <v>502</v>
      </c>
      <c r="C13" s="155" t="s">
        <v>503</v>
      </c>
      <c r="D13" s="175">
        <v>2014</v>
      </c>
      <c r="E13" s="176">
        <v>6487.02</v>
      </c>
    </row>
    <row r="14" spans="1:5" ht="21.75" customHeight="1">
      <c r="A14" s="283">
        <v>7</v>
      </c>
      <c r="B14" s="159" t="s">
        <v>504</v>
      </c>
      <c r="C14" s="155" t="s">
        <v>505</v>
      </c>
      <c r="D14" s="175">
        <v>2016</v>
      </c>
      <c r="E14" s="176">
        <v>18910</v>
      </c>
    </row>
    <row r="15" spans="1:5" ht="19.5" customHeight="1">
      <c r="A15" s="283">
        <v>8</v>
      </c>
      <c r="B15" s="159" t="s">
        <v>506</v>
      </c>
      <c r="C15" s="155" t="s">
        <v>507</v>
      </c>
      <c r="D15" s="175">
        <v>2016</v>
      </c>
      <c r="E15" s="176">
        <v>12546</v>
      </c>
    </row>
    <row r="16" spans="1:5" ht="18" customHeight="1">
      <c r="A16" s="283">
        <v>9</v>
      </c>
      <c r="B16" s="159" t="s">
        <v>756</v>
      </c>
      <c r="C16" s="155" t="s">
        <v>757</v>
      </c>
      <c r="D16" s="175">
        <v>2018</v>
      </c>
      <c r="E16" s="176">
        <v>13980</v>
      </c>
    </row>
    <row r="17" spans="1:5" ht="24" customHeight="1">
      <c r="A17" s="283">
        <v>10</v>
      </c>
      <c r="B17" s="158" t="s">
        <v>1006</v>
      </c>
      <c r="C17" s="154" t="s">
        <v>1007</v>
      </c>
      <c r="D17" s="173">
        <v>2020</v>
      </c>
      <c r="E17" s="174">
        <v>49999.5</v>
      </c>
    </row>
    <row r="18" spans="1:5" ht="20.25" customHeight="1">
      <c r="A18" s="283">
        <v>11</v>
      </c>
      <c r="B18" s="158" t="s">
        <v>1009</v>
      </c>
      <c r="C18" s="154" t="s">
        <v>1008</v>
      </c>
      <c r="D18" s="173">
        <v>2020</v>
      </c>
      <c r="E18" s="174">
        <v>520847.19</v>
      </c>
    </row>
    <row r="19" spans="1:5" ht="21.75" customHeight="1">
      <c r="A19" s="283">
        <v>12</v>
      </c>
      <c r="B19" s="158" t="s">
        <v>1011</v>
      </c>
      <c r="C19" s="154" t="s">
        <v>1010</v>
      </c>
      <c r="D19" s="173">
        <v>2020</v>
      </c>
      <c r="E19" s="174">
        <v>49446</v>
      </c>
    </row>
    <row r="20" spans="1:5" ht="20.25" customHeight="1">
      <c r="A20" s="283">
        <v>13</v>
      </c>
      <c r="B20" s="158" t="s">
        <v>1015</v>
      </c>
      <c r="C20" s="154" t="s">
        <v>1016</v>
      </c>
      <c r="D20" s="173">
        <v>2020</v>
      </c>
      <c r="E20" s="174">
        <v>7011</v>
      </c>
    </row>
    <row r="21" spans="1:5" ht="18.75" customHeight="1">
      <c r="A21" s="283">
        <v>14</v>
      </c>
      <c r="B21" s="158" t="s">
        <v>1017</v>
      </c>
      <c r="C21" s="154" t="s">
        <v>1016</v>
      </c>
      <c r="D21" s="173">
        <v>2020</v>
      </c>
      <c r="E21" s="174">
        <v>6765</v>
      </c>
    </row>
    <row r="22" spans="1:5" ht="18" customHeight="1">
      <c r="A22" s="283">
        <v>15</v>
      </c>
      <c r="B22" s="158" t="s">
        <v>1092</v>
      </c>
      <c r="C22" s="154" t="s">
        <v>1093</v>
      </c>
      <c r="D22" s="173">
        <v>2020</v>
      </c>
      <c r="E22" s="174">
        <v>6765</v>
      </c>
    </row>
    <row r="23" spans="1:5" ht="19.5" customHeight="1">
      <c r="A23" s="283">
        <v>16</v>
      </c>
      <c r="B23" s="158" t="s">
        <v>1018</v>
      </c>
      <c r="C23" s="154" t="s">
        <v>1016</v>
      </c>
      <c r="D23" s="173">
        <v>2020</v>
      </c>
      <c r="E23" s="174">
        <v>6765</v>
      </c>
    </row>
    <row r="24" spans="1:5" ht="18.75" customHeight="1">
      <c r="A24" s="283">
        <v>17</v>
      </c>
      <c r="B24" s="158" t="s">
        <v>1019</v>
      </c>
      <c r="C24" s="154" t="s">
        <v>1016</v>
      </c>
      <c r="D24" s="173">
        <v>2020</v>
      </c>
      <c r="E24" s="174">
        <v>6765</v>
      </c>
    </row>
    <row r="25" spans="1:5" ht="21" customHeight="1">
      <c r="A25" s="283">
        <v>18</v>
      </c>
      <c r="B25" s="158" t="s">
        <v>1020</v>
      </c>
      <c r="C25" s="154" t="s">
        <v>1016</v>
      </c>
      <c r="D25" s="173">
        <v>2020</v>
      </c>
      <c r="E25" s="174">
        <v>6765</v>
      </c>
    </row>
    <row r="26" spans="1:5" ht="20.25" customHeight="1">
      <c r="A26" s="283">
        <v>19</v>
      </c>
      <c r="B26" s="158" t="s">
        <v>1021</v>
      </c>
      <c r="C26" s="154" t="s">
        <v>1016</v>
      </c>
      <c r="D26" s="173">
        <v>2020</v>
      </c>
      <c r="E26" s="174">
        <v>6765</v>
      </c>
    </row>
    <row r="27" spans="1:5" ht="21" customHeight="1">
      <c r="A27" s="283">
        <v>20</v>
      </c>
      <c r="B27" s="158" t="s">
        <v>1022</v>
      </c>
      <c r="C27" s="154" t="s">
        <v>1016</v>
      </c>
      <c r="D27" s="173">
        <v>2020</v>
      </c>
      <c r="E27" s="174">
        <v>6765</v>
      </c>
    </row>
    <row r="28" spans="1:5" ht="21" customHeight="1">
      <c r="A28" s="283">
        <v>21</v>
      </c>
      <c r="B28" s="158" t="s">
        <v>1023</v>
      </c>
      <c r="C28" s="154" t="s">
        <v>1016</v>
      </c>
      <c r="D28" s="173">
        <v>2020</v>
      </c>
      <c r="E28" s="174">
        <v>6765</v>
      </c>
    </row>
    <row r="29" spans="1:5" ht="21" customHeight="1">
      <c r="A29" s="283">
        <v>22</v>
      </c>
      <c r="B29" s="158" t="s">
        <v>1024</v>
      </c>
      <c r="C29" s="154" t="s">
        <v>1016</v>
      </c>
      <c r="D29" s="173">
        <v>2020</v>
      </c>
      <c r="E29" s="174">
        <v>6765</v>
      </c>
    </row>
    <row r="30" spans="1:5" ht="18.75" customHeight="1">
      <c r="A30" s="283">
        <v>23</v>
      </c>
      <c r="B30" s="158" t="s">
        <v>1025</v>
      </c>
      <c r="C30" s="154" t="s">
        <v>1016</v>
      </c>
      <c r="D30" s="173">
        <v>2020</v>
      </c>
      <c r="E30" s="174">
        <v>6765</v>
      </c>
    </row>
    <row r="31" spans="1:5" ht="19.5" customHeight="1">
      <c r="A31" s="283">
        <v>24</v>
      </c>
      <c r="B31" s="158" t="s">
        <v>1026</v>
      </c>
      <c r="C31" s="154" t="s">
        <v>1016</v>
      </c>
      <c r="D31" s="173">
        <v>2020</v>
      </c>
      <c r="E31" s="174">
        <v>6765</v>
      </c>
    </row>
    <row r="32" spans="1:5" ht="18" customHeight="1">
      <c r="A32" s="283">
        <v>25</v>
      </c>
      <c r="B32" s="158" t="s">
        <v>1029</v>
      </c>
      <c r="C32" s="154" t="s">
        <v>1030</v>
      </c>
      <c r="D32" s="173">
        <v>2020</v>
      </c>
      <c r="E32" s="174">
        <v>24639.360000000001</v>
      </c>
    </row>
    <row r="33" spans="1:5" ht="18" customHeight="1">
      <c r="A33" s="283">
        <v>26</v>
      </c>
      <c r="B33" s="158" t="s">
        <v>1031</v>
      </c>
      <c r="C33" s="154" t="s">
        <v>1030</v>
      </c>
      <c r="D33" s="173">
        <v>2020</v>
      </c>
      <c r="E33" s="174">
        <v>7798.2</v>
      </c>
    </row>
    <row r="34" spans="1:5" ht="18" customHeight="1">
      <c r="A34" s="283">
        <v>27</v>
      </c>
      <c r="B34" s="158" t="s">
        <v>1091</v>
      </c>
      <c r="C34" s="154" t="s">
        <v>1030</v>
      </c>
      <c r="D34" s="173">
        <v>2021</v>
      </c>
      <c r="E34" s="174">
        <v>20436.45</v>
      </c>
    </row>
    <row r="35" spans="1:5" ht="18" customHeight="1">
      <c r="A35" s="283">
        <v>28</v>
      </c>
      <c r="B35" s="158" t="s">
        <v>1081</v>
      </c>
      <c r="C35" s="154" t="s">
        <v>1157</v>
      </c>
      <c r="D35" s="173">
        <v>2022</v>
      </c>
      <c r="E35" s="174">
        <v>4798.2299999999996</v>
      </c>
    </row>
    <row r="36" spans="1:5" ht="18" customHeight="1">
      <c r="A36" s="283">
        <v>29</v>
      </c>
      <c r="B36" s="158" t="s">
        <v>1079</v>
      </c>
      <c r="C36" s="154" t="s">
        <v>1154</v>
      </c>
      <c r="D36" s="173">
        <v>2023</v>
      </c>
      <c r="E36" s="174">
        <v>430498.77</v>
      </c>
    </row>
    <row r="37" spans="1:5" ht="21.75" customHeight="1">
      <c r="A37" s="106"/>
      <c r="B37" s="107"/>
      <c r="C37" s="186" t="s">
        <v>478</v>
      </c>
      <c r="D37" s="185">
        <f>SUM(E8:E36)</f>
        <v>1471368.08</v>
      </c>
      <c r="E37" s="114"/>
    </row>
    <row r="38" spans="1:5" ht="30" customHeight="1">
      <c r="A38" s="323" t="s">
        <v>1158</v>
      </c>
      <c r="B38" s="324"/>
      <c r="C38" s="324"/>
      <c r="D38" s="324"/>
      <c r="E38" s="325"/>
    </row>
    <row r="39" spans="1:5" ht="82.5" customHeight="1" thickBot="1">
      <c r="A39" s="23" t="s">
        <v>131</v>
      </c>
      <c r="B39" s="24" t="s">
        <v>154</v>
      </c>
      <c r="C39" s="24" t="s">
        <v>133</v>
      </c>
      <c r="D39" s="24" t="s">
        <v>67</v>
      </c>
      <c r="E39" s="21" t="s">
        <v>132</v>
      </c>
    </row>
    <row r="40" spans="1:5" ht="24.75" customHeight="1">
      <c r="A40" s="23"/>
      <c r="B40" s="24"/>
      <c r="C40" s="24" t="s">
        <v>482</v>
      </c>
      <c r="D40" s="24"/>
      <c r="E40" s="250"/>
    </row>
    <row r="41" spans="1:5" ht="23.25" customHeight="1">
      <c r="A41" s="281">
        <v>1</v>
      </c>
      <c r="B41" s="284" t="s">
        <v>508</v>
      </c>
      <c r="C41" s="163" t="s">
        <v>509</v>
      </c>
      <c r="D41" s="163">
        <v>2015</v>
      </c>
      <c r="E41" s="181">
        <v>15183.84</v>
      </c>
    </row>
    <row r="42" spans="1:5" ht="21" customHeight="1">
      <c r="A42" s="282">
        <v>2</v>
      </c>
      <c r="B42" s="225" t="s">
        <v>1027</v>
      </c>
      <c r="C42" s="226" t="s">
        <v>1028</v>
      </c>
      <c r="D42" s="163">
        <v>2020</v>
      </c>
      <c r="E42" s="251">
        <v>7257</v>
      </c>
    </row>
    <row r="43" spans="1:5" ht="21" customHeight="1">
      <c r="A43" s="106">
        <v>3</v>
      </c>
      <c r="B43" s="225" t="s">
        <v>1012</v>
      </c>
      <c r="C43" s="155" t="s">
        <v>1078</v>
      </c>
      <c r="D43" s="223">
        <v>2021</v>
      </c>
      <c r="E43" s="251">
        <v>5000</v>
      </c>
    </row>
    <row r="44" spans="1:5" ht="20.25" customHeight="1">
      <c r="A44" s="228"/>
      <c r="B44" s="230"/>
      <c r="C44" s="229" t="s">
        <v>478</v>
      </c>
      <c r="D44" s="89">
        <f>SUM(E41:E43)</f>
        <v>27440.84</v>
      </c>
      <c r="E44" s="252"/>
    </row>
    <row r="45" spans="1:5" ht="36.75" customHeight="1">
      <c r="A45" s="326" t="s">
        <v>1160</v>
      </c>
      <c r="B45" s="326"/>
      <c r="C45" s="326"/>
      <c r="D45" s="326"/>
      <c r="E45" s="326"/>
    </row>
    <row r="46" spans="1:5" ht="36.75" customHeight="1" thickBot="1">
      <c r="A46" s="24" t="s">
        <v>131</v>
      </c>
      <c r="B46" s="24" t="s">
        <v>154</v>
      </c>
      <c r="C46" s="24" t="s">
        <v>134</v>
      </c>
      <c r="D46" s="24" t="s">
        <v>67</v>
      </c>
      <c r="E46" s="21" t="s">
        <v>132</v>
      </c>
    </row>
    <row r="47" spans="1:5" ht="27" customHeight="1">
      <c r="A47" s="24"/>
      <c r="B47" s="24"/>
      <c r="C47" s="23" t="s">
        <v>479</v>
      </c>
      <c r="D47" s="24"/>
      <c r="E47" s="250"/>
    </row>
    <row r="48" spans="1:5" ht="24" customHeight="1">
      <c r="A48" s="281">
        <v>1</v>
      </c>
      <c r="B48" s="162" t="s">
        <v>160</v>
      </c>
      <c r="C48" s="164" t="s">
        <v>746</v>
      </c>
      <c r="D48" s="164">
        <v>2012</v>
      </c>
      <c r="E48" s="181">
        <v>280469.64</v>
      </c>
    </row>
    <row r="49" spans="1:5" ht="25.5" customHeight="1">
      <c r="A49" s="281">
        <v>2</v>
      </c>
      <c r="B49" s="162" t="s">
        <v>161</v>
      </c>
      <c r="C49" s="164" t="s">
        <v>135</v>
      </c>
      <c r="D49" s="164">
        <v>2010</v>
      </c>
      <c r="E49" s="172">
        <v>9900</v>
      </c>
    </row>
    <row r="50" spans="1:5" ht="25.5" customHeight="1">
      <c r="A50" s="281">
        <v>3</v>
      </c>
      <c r="B50" s="162" t="s">
        <v>162</v>
      </c>
      <c r="C50" s="164" t="s">
        <v>136</v>
      </c>
      <c r="D50" s="164">
        <v>2009</v>
      </c>
      <c r="E50" s="182">
        <v>71634.740000000005</v>
      </c>
    </row>
    <row r="51" spans="1:5" ht="23.25" customHeight="1">
      <c r="A51" s="281">
        <v>4</v>
      </c>
      <c r="B51" s="162" t="s">
        <v>748</v>
      </c>
      <c r="C51" s="164" t="s">
        <v>749</v>
      </c>
      <c r="D51" s="183">
        <v>2018</v>
      </c>
      <c r="E51" s="174">
        <v>13960.5</v>
      </c>
    </row>
    <row r="52" spans="1:5" ht="22.5" customHeight="1">
      <c r="A52" s="281">
        <v>5</v>
      </c>
      <c r="B52" s="240" t="s">
        <v>1102</v>
      </c>
      <c r="C52" s="237" t="s">
        <v>1103</v>
      </c>
      <c r="D52" s="239">
        <v>2021</v>
      </c>
      <c r="E52" s="174">
        <v>139138.70000000001</v>
      </c>
    </row>
    <row r="53" spans="1:5" ht="20.25" customHeight="1">
      <c r="A53" s="106">
        <v>6</v>
      </c>
      <c r="B53" s="225" t="s">
        <v>1095</v>
      </c>
      <c r="C53" s="155" t="s">
        <v>1096</v>
      </c>
      <c r="D53" s="285">
        <v>2021</v>
      </c>
      <c r="E53" s="176">
        <v>1057911.3</v>
      </c>
    </row>
    <row r="54" spans="1:5" ht="27" customHeight="1">
      <c r="A54" s="22"/>
      <c r="B54" s="33"/>
      <c r="C54" s="180"/>
      <c r="D54" s="236">
        <f>SUM(E48:E53)</f>
        <v>1573014.8800000001</v>
      </c>
      <c r="E54" s="124"/>
    </row>
    <row r="55" spans="1:5" ht="29.25" customHeight="1" thickBot="1">
      <c r="A55" s="25"/>
      <c r="B55" s="25"/>
      <c r="C55" s="27" t="s">
        <v>650</v>
      </c>
      <c r="D55" s="26"/>
      <c r="E55" s="238">
        <f>SUM(D37+D44+D54)</f>
        <v>3071823.8000000003</v>
      </c>
    </row>
  </sheetData>
  <mergeCells count="6">
    <mergeCell ref="A45:E45"/>
    <mergeCell ref="A1:B1"/>
    <mergeCell ref="A2:B2"/>
    <mergeCell ref="A4:D4"/>
    <mergeCell ref="A5:E5"/>
    <mergeCell ref="A38:E38"/>
  </mergeCells>
  <pageMargins left="0.7" right="0.7" top="0.75" bottom="0.75" header="0.3" footer="0.3"/>
  <pageSetup paperSize="9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2"/>
  <sheetViews>
    <sheetView view="pageBreakPreview" topLeftCell="A25" zoomScale="90" zoomScaleNormal="110" zoomScaleSheetLayoutView="90" workbookViewId="0">
      <selection activeCell="B39" sqref="B39"/>
    </sheetView>
  </sheetViews>
  <sheetFormatPr defaultRowHeight="14.25"/>
  <cols>
    <col min="1" max="1" width="2.75" customWidth="1"/>
    <col min="2" max="2" width="9.375" customWidth="1"/>
    <col min="3" max="3" width="9.25" customWidth="1"/>
    <col min="4" max="4" width="8.625" customWidth="1"/>
    <col min="5" max="5" width="8.25" customWidth="1"/>
    <col min="6" max="6" width="5" customWidth="1"/>
    <col min="7" max="7" width="5.125" customWidth="1"/>
    <col min="8" max="8" width="5.5" customWidth="1"/>
    <col min="9" max="9" width="8.375" customWidth="1"/>
    <col min="10" max="10" width="4.875" customWidth="1"/>
    <col min="11" max="11" width="5" customWidth="1"/>
    <col min="12" max="12" width="6.25" customWidth="1"/>
    <col min="13" max="13" width="8.5" customWidth="1"/>
    <col min="14" max="14" width="8.5" bestFit="1" customWidth="1"/>
    <col min="15" max="15" width="8.875" customWidth="1"/>
    <col min="16" max="16" width="8.75" customWidth="1"/>
    <col min="17" max="17" width="13.125" customWidth="1"/>
    <col min="18" max="18" width="6.625" customWidth="1"/>
    <col min="19" max="19" width="1" customWidth="1"/>
  </cols>
  <sheetData>
    <row r="1" spans="1:23" ht="13.5" customHeight="1">
      <c r="B1" s="17"/>
    </row>
    <row r="2" spans="1:23">
      <c r="G2" s="304" t="s">
        <v>143</v>
      </c>
      <c r="H2" s="304"/>
      <c r="I2" s="304"/>
      <c r="J2" s="304"/>
      <c r="K2" s="304"/>
      <c r="L2" s="304"/>
      <c r="M2" s="304"/>
      <c r="N2" s="304" t="s">
        <v>931</v>
      </c>
      <c r="O2" s="304"/>
      <c r="P2" s="304"/>
      <c r="Q2" s="304"/>
    </row>
    <row r="3" spans="1:23" ht="15">
      <c r="B3" s="17" t="s">
        <v>106</v>
      </c>
    </row>
    <row r="5" spans="1:23">
      <c r="B5" s="330" t="s">
        <v>107</v>
      </c>
      <c r="C5" s="330"/>
      <c r="D5" s="330"/>
      <c r="E5" s="330"/>
    </row>
    <row r="6" spans="1:23" ht="59.25" customHeight="1">
      <c r="A6" s="6" t="s">
        <v>3</v>
      </c>
      <c r="B6" s="6" t="s">
        <v>63</v>
      </c>
      <c r="C6" s="6" t="s">
        <v>64</v>
      </c>
      <c r="D6" s="6" t="s">
        <v>65</v>
      </c>
      <c r="E6" s="6" t="s">
        <v>66</v>
      </c>
      <c r="F6" s="6" t="s">
        <v>67</v>
      </c>
      <c r="G6" s="6" t="s">
        <v>68</v>
      </c>
      <c r="H6" s="6" t="s">
        <v>69</v>
      </c>
      <c r="I6" s="6" t="s">
        <v>70</v>
      </c>
      <c r="J6" s="6" t="s">
        <v>71</v>
      </c>
      <c r="K6" s="6" t="s">
        <v>72</v>
      </c>
      <c r="L6" s="6" t="s">
        <v>73</v>
      </c>
      <c r="M6" s="6" t="s">
        <v>74</v>
      </c>
      <c r="N6" s="6" t="s">
        <v>480</v>
      </c>
      <c r="O6" s="7" t="s">
        <v>140</v>
      </c>
      <c r="P6" s="7" t="s">
        <v>141</v>
      </c>
      <c r="Q6" s="8" t="s">
        <v>130</v>
      </c>
      <c r="R6" s="9" t="s">
        <v>76</v>
      </c>
    </row>
    <row r="7" spans="1:23" ht="27" customHeight="1">
      <c r="A7" s="12">
        <v>1</v>
      </c>
      <c r="B7" s="212" t="s">
        <v>806</v>
      </c>
      <c r="C7" s="28" t="s">
        <v>77</v>
      </c>
      <c r="D7" s="10"/>
      <c r="E7" s="10" t="s">
        <v>168</v>
      </c>
      <c r="F7" s="10">
        <v>1995</v>
      </c>
      <c r="G7" s="10">
        <v>2120</v>
      </c>
      <c r="H7" s="10"/>
      <c r="I7" s="10">
        <v>148711</v>
      </c>
      <c r="J7" s="10">
        <v>2</v>
      </c>
      <c r="K7" s="10"/>
      <c r="L7" s="10"/>
      <c r="M7" s="10" t="s">
        <v>78</v>
      </c>
      <c r="N7" s="10"/>
      <c r="O7" s="28" t="s">
        <v>933</v>
      </c>
      <c r="P7" s="10" t="s">
        <v>79</v>
      </c>
      <c r="Q7" s="13" t="s">
        <v>117</v>
      </c>
      <c r="R7" s="15" t="s">
        <v>32</v>
      </c>
    </row>
    <row r="8" spans="1:23" ht="27" customHeight="1">
      <c r="A8" s="12">
        <v>2</v>
      </c>
      <c r="B8" s="212" t="s">
        <v>807</v>
      </c>
      <c r="C8" s="28" t="s">
        <v>80</v>
      </c>
      <c r="D8" s="10"/>
      <c r="E8" s="10" t="s">
        <v>169</v>
      </c>
      <c r="F8" s="10">
        <v>1995</v>
      </c>
      <c r="G8" s="10">
        <v>6540</v>
      </c>
      <c r="H8" s="10"/>
      <c r="I8" s="10">
        <v>12219</v>
      </c>
      <c r="J8" s="10">
        <v>5</v>
      </c>
      <c r="K8" s="10"/>
      <c r="L8" s="10"/>
      <c r="M8" s="10" t="s">
        <v>78</v>
      </c>
      <c r="N8" s="10"/>
      <c r="O8" s="32" t="s">
        <v>933</v>
      </c>
      <c r="P8" s="10" t="s">
        <v>79</v>
      </c>
      <c r="Q8" s="13" t="s">
        <v>117</v>
      </c>
      <c r="R8" s="15" t="s">
        <v>810</v>
      </c>
    </row>
    <row r="9" spans="1:23" ht="24.75" customHeight="1">
      <c r="A9" s="12">
        <v>3</v>
      </c>
      <c r="B9" s="28" t="s">
        <v>82</v>
      </c>
      <c r="C9" s="28" t="s">
        <v>83</v>
      </c>
      <c r="D9" s="10" t="s">
        <v>84</v>
      </c>
      <c r="E9" s="10" t="s">
        <v>168</v>
      </c>
      <c r="F9" s="10">
        <v>2012</v>
      </c>
      <c r="G9" s="10">
        <v>2488</v>
      </c>
      <c r="H9" s="10" t="s">
        <v>85</v>
      </c>
      <c r="I9" s="10" t="s">
        <v>86</v>
      </c>
      <c r="J9" s="10">
        <v>5</v>
      </c>
      <c r="K9" s="10">
        <v>5880</v>
      </c>
      <c r="L9" s="10">
        <v>10200</v>
      </c>
      <c r="M9" s="10" t="s">
        <v>87</v>
      </c>
      <c r="N9" s="244">
        <v>136700</v>
      </c>
      <c r="O9" s="32" t="s">
        <v>934</v>
      </c>
      <c r="P9" s="28" t="s">
        <v>945</v>
      </c>
      <c r="Q9" s="13" t="s">
        <v>88</v>
      </c>
      <c r="R9" s="16" t="s">
        <v>52</v>
      </c>
    </row>
    <row r="10" spans="1:23" ht="32.25" customHeight="1">
      <c r="A10" s="12">
        <v>4</v>
      </c>
      <c r="B10" s="212" t="s">
        <v>808</v>
      </c>
      <c r="C10" s="28" t="s">
        <v>90</v>
      </c>
      <c r="D10" s="10" t="s">
        <v>91</v>
      </c>
      <c r="E10" s="10" t="s">
        <v>168</v>
      </c>
      <c r="F10" s="10">
        <v>2007</v>
      </c>
      <c r="G10" s="10">
        <v>6374</v>
      </c>
      <c r="H10" s="10"/>
      <c r="I10" s="10" t="s">
        <v>92</v>
      </c>
      <c r="J10" s="10">
        <v>5</v>
      </c>
      <c r="K10" s="10"/>
      <c r="L10" s="10"/>
      <c r="M10" s="10" t="s">
        <v>93</v>
      </c>
      <c r="N10" s="244">
        <v>525000</v>
      </c>
      <c r="O10" s="32" t="s">
        <v>935</v>
      </c>
      <c r="P10" s="28" t="s">
        <v>946</v>
      </c>
      <c r="Q10" s="13" t="s">
        <v>88</v>
      </c>
      <c r="R10" s="16" t="s">
        <v>932</v>
      </c>
    </row>
    <row r="11" spans="1:23" ht="28.5" customHeight="1">
      <c r="A11" s="12">
        <v>5</v>
      </c>
      <c r="B11" s="28" t="s">
        <v>94</v>
      </c>
      <c r="C11" s="28" t="s">
        <v>95</v>
      </c>
      <c r="D11" s="10" t="s">
        <v>96</v>
      </c>
      <c r="E11" s="10" t="s">
        <v>168</v>
      </c>
      <c r="F11" s="10">
        <v>2010</v>
      </c>
      <c r="G11" s="10">
        <v>6871</v>
      </c>
      <c r="H11" s="10" t="s">
        <v>97</v>
      </c>
      <c r="I11" s="10" t="s">
        <v>98</v>
      </c>
      <c r="J11" s="10">
        <v>6</v>
      </c>
      <c r="K11" s="10">
        <v>15000</v>
      </c>
      <c r="L11" s="10">
        <v>7009</v>
      </c>
      <c r="M11" s="10" t="s">
        <v>99</v>
      </c>
      <c r="N11" s="244">
        <v>494978</v>
      </c>
      <c r="O11" s="32" t="s">
        <v>936</v>
      </c>
      <c r="P11" s="28" t="s">
        <v>947</v>
      </c>
      <c r="Q11" s="13" t="s">
        <v>100</v>
      </c>
      <c r="R11" s="16" t="s">
        <v>81</v>
      </c>
      <c r="W11" s="34"/>
    </row>
    <row r="12" spans="1:23" ht="27.75" customHeight="1">
      <c r="A12" s="12">
        <v>6</v>
      </c>
      <c r="B12" s="243" t="s">
        <v>809</v>
      </c>
      <c r="C12" s="29" t="s">
        <v>101</v>
      </c>
      <c r="D12" s="11" t="s">
        <v>102</v>
      </c>
      <c r="E12" s="11" t="s">
        <v>168</v>
      </c>
      <c r="F12" s="11">
        <v>2000</v>
      </c>
      <c r="G12" s="11">
        <v>1998</v>
      </c>
      <c r="H12" s="11"/>
      <c r="I12" s="11" t="s">
        <v>103</v>
      </c>
      <c r="J12" s="11">
        <v>5</v>
      </c>
      <c r="K12" s="11"/>
      <c r="L12" s="11"/>
      <c r="M12" s="11" t="s">
        <v>104</v>
      </c>
      <c r="N12" s="116">
        <v>63600</v>
      </c>
      <c r="O12" s="29" t="s">
        <v>937</v>
      </c>
      <c r="P12" s="29" t="s">
        <v>937</v>
      </c>
      <c r="Q12" s="13" t="s">
        <v>117</v>
      </c>
      <c r="R12" s="16" t="s">
        <v>105</v>
      </c>
    </row>
    <row r="13" spans="1:23" ht="27.75" customHeight="1">
      <c r="A13" s="12">
        <v>7</v>
      </c>
      <c r="B13" s="29" t="s">
        <v>145</v>
      </c>
      <c r="C13" s="29" t="s">
        <v>146</v>
      </c>
      <c r="D13" s="11" t="s">
        <v>147</v>
      </c>
      <c r="E13" s="11" t="s">
        <v>168</v>
      </c>
      <c r="F13" s="11">
        <v>2014</v>
      </c>
      <c r="G13" s="11">
        <v>12742</v>
      </c>
      <c r="H13" s="11"/>
      <c r="I13" s="11" t="s">
        <v>148</v>
      </c>
      <c r="J13" s="11">
        <v>6</v>
      </c>
      <c r="K13" s="11"/>
      <c r="L13" s="11">
        <v>701</v>
      </c>
      <c r="M13" s="11" t="s">
        <v>149</v>
      </c>
      <c r="N13" s="116">
        <v>866160</v>
      </c>
      <c r="O13" s="29" t="s">
        <v>938</v>
      </c>
      <c r="P13" s="28" t="s">
        <v>944</v>
      </c>
      <c r="Q13" s="13" t="s">
        <v>88</v>
      </c>
      <c r="R13" s="14" t="s">
        <v>52</v>
      </c>
    </row>
    <row r="14" spans="1:23" ht="27.75" customHeight="1">
      <c r="A14" s="12">
        <v>8</v>
      </c>
      <c r="B14" s="29" t="s">
        <v>150</v>
      </c>
      <c r="C14" s="8" t="s">
        <v>481</v>
      </c>
      <c r="D14" s="11" t="s">
        <v>206</v>
      </c>
      <c r="E14" s="11" t="s">
        <v>151</v>
      </c>
      <c r="F14" s="11">
        <v>2014</v>
      </c>
      <c r="G14" s="11"/>
      <c r="H14" s="11"/>
      <c r="I14" s="11" t="s">
        <v>152</v>
      </c>
      <c r="J14" s="11" t="s">
        <v>139</v>
      </c>
      <c r="K14" s="11"/>
      <c r="L14" s="11"/>
      <c r="M14" s="11" t="s">
        <v>153</v>
      </c>
      <c r="N14" s="11"/>
      <c r="O14" s="29" t="s">
        <v>939</v>
      </c>
      <c r="P14" s="10" t="s">
        <v>79</v>
      </c>
      <c r="Q14" s="13" t="s">
        <v>88</v>
      </c>
      <c r="R14" s="14" t="s">
        <v>52</v>
      </c>
    </row>
    <row r="15" spans="1:23" ht="27.75" customHeight="1">
      <c r="A15" s="12">
        <v>9</v>
      </c>
      <c r="B15" s="29" t="s">
        <v>89</v>
      </c>
      <c r="C15" s="8" t="s">
        <v>90</v>
      </c>
      <c r="D15" s="8" t="s">
        <v>758</v>
      </c>
      <c r="E15" s="11" t="s">
        <v>168</v>
      </c>
      <c r="F15" s="11">
        <v>2015</v>
      </c>
      <c r="G15" s="11">
        <v>6374</v>
      </c>
      <c r="H15" s="11" t="s">
        <v>759</v>
      </c>
      <c r="I15" s="333" t="s">
        <v>760</v>
      </c>
      <c r="J15" s="334"/>
      <c r="K15" s="11">
        <v>16000</v>
      </c>
      <c r="L15" s="11">
        <v>629</v>
      </c>
      <c r="M15" s="11" t="s">
        <v>761</v>
      </c>
      <c r="N15" s="29" t="s">
        <v>762</v>
      </c>
      <c r="O15" s="29" t="s">
        <v>939</v>
      </c>
      <c r="P15" s="28" t="s">
        <v>943</v>
      </c>
      <c r="Q15" s="13" t="s">
        <v>778</v>
      </c>
      <c r="R15" s="14" t="s">
        <v>33</v>
      </c>
    </row>
    <row r="16" spans="1:23" ht="27.75" customHeight="1">
      <c r="A16" s="12">
        <v>10</v>
      </c>
      <c r="B16" s="29" t="s">
        <v>763</v>
      </c>
      <c r="C16" s="29" t="s">
        <v>764</v>
      </c>
      <c r="D16" s="11" t="s">
        <v>765</v>
      </c>
      <c r="E16" s="11" t="s">
        <v>168</v>
      </c>
      <c r="F16" s="11">
        <v>1998</v>
      </c>
      <c r="G16" s="11">
        <v>6179</v>
      </c>
      <c r="H16" s="11" t="s">
        <v>766</v>
      </c>
      <c r="I16" s="331" t="s">
        <v>767</v>
      </c>
      <c r="J16" s="332"/>
      <c r="K16" s="11">
        <v>12500</v>
      </c>
      <c r="L16" s="11">
        <v>94485</v>
      </c>
      <c r="M16" s="11" t="s">
        <v>768</v>
      </c>
      <c r="N16" s="116">
        <v>65000</v>
      </c>
      <c r="O16" s="29" t="s">
        <v>940</v>
      </c>
      <c r="P16" s="28" t="s">
        <v>940</v>
      </c>
      <c r="Q16" s="13" t="s">
        <v>777</v>
      </c>
      <c r="R16" s="14" t="s">
        <v>769</v>
      </c>
    </row>
    <row r="17" spans="1:18" ht="27.75" customHeight="1">
      <c r="A17" s="12">
        <v>11</v>
      </c>
      <c r="B17" s="29" t="s">
        <v>770</v>
      </c>
      <c r="C17" s="29" t="s">
        <v>771</v>
      </c>
      <c r="D17" s="11" t="s">
        <v>772</v>
      </c>
      <c r="E17" s="11" t="s">
        <v>773</v>
      </c>
      <c r="F17" s="11">
        <v>1999</v>
      </c>
      <c r="G17" s="11">
        <v>2417</v>
      </c>
      <c r="H17" s="11" t="s">
        <v>774</v>
      </c>
      <c r="I17" s="331" t="s">
        <v>775</v>
      </c>
      <c r="J17" s="332"/>
      <c r="K17" s="11">
        <v>4900</v>
      </c>
      <c r="L17" s="11">
        <v>82817</v>
      </c>
      <c r="M17" s="11" t="s">
        <v>776</v>
      </c>
      <c r="N17" s="116">
        <v>12000</v>
      </c>
      <c r="O17" s="29" t="s">
        <v>941</v>
      </c>
      <c r="P17" s="10"/>
      <c r="Q17" s="13" t="s">
        <v>779</v>
      </c>
      <c r="R17" s="14" t="s">
        <v>780</v>
      </c>
    </row>
    <row r="18" spans="1:18" ht="27.75" customHeight="1">
      <c r="A18" s="12">
        <v>12</v>
      </c>
      <c r="B18" s="29" t="s">
        <v>811</v>
      </c>
      <c r="C18" s="29" t="s">
        <v>80</v>
      </c>
      <c r="D18" s="11"/>
      <c r="E18" s="11" t="s">
        <v>781</v>
      </c>
      <c r="F18" s="11">
        <v>1985</v>
      </c>
      <c r="G18" s="11"/>
      <c r="H18" s="11"/>
      <c r="I18" s="11">
        <v>15094</v>
      </c>
      <c r="J18" s="11"/>
      <c r="K18" s="11"/>
      <c r="L18" s="11"/>
      <c r="M18" s="11"/>
      <c r="N18" s="116"/>
      <c r="O18" s="29" t="s">
        <v>942</v>
      </c>
      <c r="P18" s="28" t="s">
        <v>812</v>
      </c>
      <c r="Q18" s="13" t="s">
        <v>88</v>
      </c>
      <c r="R18" s="14" t="s">
        <v>52</v>
      </c>
    </row>
    <row r="19" spans="1:18" ht="27.75" customHeight="1">
      <c r="O19" s="30"/>
      <c r="P19" s="30"/>
    </row>
    <row r="20" spans="1:18" ht="33.75" customHeight="1">
      <c r="B20" s="329" t="s">
        <v>129</v>
      </c>
      <c r="C20" s="329"/>
      <c r="D20" s="329"/>
      <c r="E20" s="329"/>
      <c r="F20" s="329"/>
      <c r="G20" s="329"/>
      <c r="O20" s="30"/>
      <c r="P20" s="30"/>
    </row>
    <row r="21" spans="1:18" ht="67.5">
      <c r="A21" s="6" t="s">
        <v>3</v>
      </c>
      <c r="B21" s="6" t="s">
        <v>63</v>
      </c>
      <c r="C21" s="6" t="s">
        <v>64</v>
      </c>
      <c r="D21" s="6" t="s">
        <v>65</v>
      </c>
      <c r="E21" s="6" t="s">
        <v>66</v>
      </c>
      <c r="F21" s="6" t="s">
        <v>67</v>
      </c>
      <c r="G21" s="6" t="s">
        <v>68</v>
      </c>
      <c r="H21" s="6" t="s">
        <v>69</v>
      </c>
      <c r="I21" s="6" t="s">
        <v>70</v>
      </c>
      <c r="J21" s="6" t="s">
        <v>71</v>
      </c>
      <c r="K21" s="6" t="s">
        <v>72</v>
      </c>
      <c r="L21" s="6" t="s">
        <v>73</v>
      </c>
      <c r="M21" s="6" t="s">
        <v>74</v>
      </c>
      <c r="N21" s="6" t="s">
        <v>75</v>
      </c>
      <c r="O21" s="7" t="s">
        <v>140</v>
      </c>
      <c r="P21" s="7" t="s">
        <v>141</v>
      </c>
      <c r="Q21" s="8" t="s">
        <v>108</v>
      </c>
    </row>
    <row r="22" spans="1:18" ht="49.5" customHeight="1">
      <c r="A22" s="12" t="s">
        <v>34</v>
      </c>
      <c r="B22" s="28" t="s">
        <v>109</v>
      </c>
      <c r="C22" s="28" t="s">
        <v>110</v>
      </c>
      <c r="D22" s="10" t="s">
        <v>111</v>
      </c>
      <c r="E22" s="10" t="s">
        <v>112</v>
      </c>
      <c r="F22" s="10">
        <v>2004</v>
      </c>
      <c r="G22" s="10">
        <v>1686</v>
      </c>
      <c r="H22" s="10" t="s">
        <v>113</v>
      </c>
      <c r="I22" s="10" t="s">
        <v>114</v>
      </c>
      <c r="J22" s="10">
        <v>697</v>
      </c>
      <c r="K22" s="10">
        <v>1900</v>
      </c>
      <c r="L22" s="10">
        <v>215015</v>
      </c>
      <c r="M22" s="10" t="s">
        <v>115</v>
      </c>
      <c r="N22" s="244">
        <v>8950</v>
      </c>
      <c r="O22" s="28" t="s">
        <v>948</v>
      </c>
      <c r="P22" s="28" t="s">
        <v>948</v>
      </c>
      <c r="Q22" s="13" t="s">
        <v>116</v>
      </c>
    </row>
    <row r="23" spans="1:18" ht="37.5" customHeight="1">
      <c r="A23" s="12">
        <v>2</v>
      </c>
      <c r="B23" s="212" t="s">
        <v>750</v>
      </c>
      <c r="C23" s="28" t="s">
        <v>118</v>
      </c>
      <c r="D23" s="10" t="s">
        <v>119</v>
      </c>
      <c r="E23" s="10" t="s">
        <v>483</v>
      </c>
      <c r="F23" s="10">
        <v>2007</v>
      </c>
      <c r="G23" s="10">
        <v>2999</v>
      </c>
      <c r="H23" s="10" t="s">
        <v>120</v>
      </c>
      <c r="I23" s="10" t="s">
        <v>121</v>
      </c>
      <c r="J23" s="10">
        <v>1525</v>
      </c>
      <c r="K23" s="10">
        <v>3500</v>
      </c>
      <c r="L23" s="10">
        <v>279029</v>
      </c>
      <c r="M23" s="10" t="s">
        <v>122</v>
      </c>
      <c r="N23" s="244">
        <v>46200</v>
      </c>
      <c r="O23" s="28" t="s">
        <v>949</v>
      </c>
      <c r="P23" s="28" t="s">
        <v>949</v>
      </c>
      <c r="Q23" s="13" t="s">
        <v>117</v>
      </c>
    </row>
    <row r="24" spans="1:18" ht="32.25" customHeight="1">
      <c r="A24" s="12">
        <v>3</v>
      </c>
      <c r="B24" s="212" t="s">
        <v>751</v>
      </c>
      <c r="C24" s="28" t="s">
        <v>123</v>
      </c>
      <c r="D24" s="10" t="s">
        <v>124</v>
      </c>
      <c r="E24" s="10" t="s">
        <v>125</v>
      </c>
      <c r="F24" s="10">
        <v>2013</v>
      </c>
      <c r="G24" s="10">
        <v>2216</v>
      </c>
      <c r="H24" s="10" t="s">
        <v>191</v>
      </c>
      <c r="I24" s="10" t="s">
        <v>126</v>
      </c>
      <c r="J24" s="10">
        <v>1</v>
      </c>
      <c r="K24" s="10">
        <v>5700</v>
      </c>
      <c r="L24" s="10">
        <v>972</v>
      </c>
      <c r="M24" s="10" t="s">
        <v>127</v>
      </c>
      <c r="N24" s="244">
        <v>119521.5</v>
      </c>
      <c r="O24" s="28" t="s">
        <v>949</v>
      </c>
      <c r="P24" s="28" t="s">
        <v>949</v>
      </c>
      <c r="Q24" s="13" t="s">
        <v>128</v>
      </c>
    </row>
    <row r="25" spans="1:18" ht="32.25" customHeight="1">
      <c r="A25" s="12">
        <v>4</v>
      </c>
      <c r="B25" s="212" t="s">
        <v>1107</v>
      </c>
      <c r="C25" s="28" t="s">
        <v>213</v>
      </c>
      <c r="D25" s="10" t="s">
        <v>1108</v>
      </c>
      <c r="E25" s="10"/>
      <c r="F25" s="10"/>
      <c r="G25" s="10"/>
      <c r="H25" s="10"/>
      <c r="I25" s="10"/>
      <c r="J25" s="10"/>
      <c r="K25" s="10"/>
      <c r="L25" s="10"/>
      <c r="M25" s="10"/>
      <c r="N25" s="244"/>
      <c r="O25" s="28"/>
      <c r="P25" s="28"/>
      <c r="Q25" s="13" t="s">
        <v>1109</v>
      </c>
    </row>
    <row r="26" spans="1:18" ht="32.25" customHeight="1">
      <c r="A26" s="12">
        <v>5</v>
      </c>
      <c r="B26" s="32" t="s">
        <v>193</v>
      </c>
      <c r="C26" s="28" t="s">
        <v>194</v>
      </c>
      <c r="D26" s="10" t="s">
        <v>195</v>
      </c>
      <c r="E26" s="10" t="s">
        <v>781</v>
      </c>
      <c r="F26" s="10" t="s">
        <v>196</v>
      </c>
      <c r="G26" s="10"/>
      <c r="H26" s="10"/>
      <c r="I26" s="245" t="s">
        <v>211</v>
      </c>
      <c r="J26" s="10">
        <v>3</v>
      </c>
      <c r="K26" s="10"/>
      <c r="L26" s="10"/>
      <c r="M26" s="10" t="s">
        <v>196</v>
      </c>
      <c r="N26" s="28"/>
      <c r="O26" s="28" t="s">
        <v>950</v>
      </c>
      <c r="P26" s="28" t="s">
        <v>192</v>
      </c>
      <c r="Q26" s="13" t="s">
        <v>128</v>
      </c>
    </row>
    <row r="27" spans="1:18" ht="37.5" customHeight="1">
      <c r="A27" s="12">
        <v>6</v>
      </c>
      <c r="B27" s="212" t="s">
        <v>752</v>
      </c>
      <c r="C27" s="28" t="s">
        <v>197</v>
      </c>
      <c r="D27" s="10" t="s">
        <v>198</v>
      </c>
      <c r="E27" s="10" t="s">
        <v>199</v>
      </c>
      <c r="F27" s="10"/>
      <c r="G27" s="10">
        <v>1650</v>
      </c>
      <c r="H27" s="10">
        <v>36</v>
      </c>
      <c r="I27" s="245" t="s">
        <v>200</v>
      </c>
      <c r="J27" s="10">
        <v>1</v>
      </c>
      <c r="K27" s="10"/>
      <c r="L27" s="10"/>
      <c r="M27" s="10" t="s">
        <v>201</v>
      </c>
      <c r="N27" s="28">
        <v>50000</v>
      </c>
      <c r="O27" s="28" t="s">
        <v>952</v>
      </c>
      <c r="P27" s="28" t="s">
        <v>192</v>
      </c>
      <c r="Q27" s="13" t="s">
        <v>128</v>
      </c>
    </row>
    <row r="28" spans="1:18" ht="39.75" customHeight="1">
      <c r="A28" s="12">
        <v>7</v>
      </c>
      <c r="B28" s="212" t="s">
        <v>995</v>
      </c>
      <c r="C28" s="28" t="s">
        <v>994</v>
      </c>
      <c r="D28" s="241" t="s">
        <v>993</v>
      </c>
      <c r="E28" s="11"/>
      <c r="F28" s="11">
        <v>2020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3" t="s">
        <v>117</v>
      </c>
    </row>
    <row r="29" spans="1:18" ht="39.75" customHeight="1">
      <c r="A29" s="12">
        <v>8</v>
      </c>
      <c r="B29" s="212" t="s">
        <v>753</v>
      </c>
      <c r="C29" s="28" t="s">
        <v>213</v>
      </c>
      <c r="D29" s="10" t="s">
        <v>214</v>
      </c>
      <c r="E29" s="10" t="s">
        <v>112</v>
      </c>
      <c r="F29" s="10">
        <v>2008</v>
      </c>
      <c r="G29" s="10">
        <v>1896</v>
      </c>
      <c r="H29" s="10" t="s">
        <v>215</v>
      </c>
      <c r="I29" s="245" t="s">
        <v>216</v>
      </c>
      <c r="J29" s="10" t="s">
        <v>217</v>
      </c>
      <c r="K29" s="10">
        <v>2800</v>
      </c>
      <c r="L29" s="10">
        <v>231800</v>
      </c>
      <c r="M29" s="10" t="s">
        <v>218</v>
      </c>
      <c r="N29" s="244">
        <v>47256</v>
      </c>
      <c r="O29" s="28" t="s">
        <v>951</v>
      </c>
      <c r="P29" s="28" t="s">
        <v>951</v>
      </c>
      <c r="Q29" s="13" t="s">
        <v>219</v>
      </c>
    </row>
    <row r="30" spans="1:18" ht="39.75" customHeight="1">
      <c r="A30" s="12">
        <v>9</v>
      </c>
      <c r="B30" s="28" t="s">
        <v>782</v>
      </c>
      <c r="C30" s="28"/>
      <c r="D30" s="10"/>
      <c r="E30" s="10"/>
      <c r="F30" s="10"/>
      <c r="G30" s="10"/>
      <c r="H30" s="10"/>
      <c r="I30" s="245"/>
      <c r="J30" s="10"/>
      <c r="K30" s="10"/>
      <c r="L30" s="10"/>
      <c r="M30" s="10"/>
      <c r="N30" s="246">
        <v>1594.08</v>
      </c>
      <c r="O30" s="28" t="s">
        <v>933</v>
      </c>
      <c r="P30" s="28" t="s">
        <v>192</v>
      </c>
      <c r="Q30" s="13" t="s">
        <v>219</v>
      </c>
    </row>
    <row r="31" spans="1:18" ht="46.5" customHeight="1">
      <c r="A31" s="12">
        <v>10</v>
      </c>
      <c r="B31" s="212" t="s">
        <v>459</v>
      </c>
      <c r="C31" s="28"/>
      <c r="D31" s="10"/>
      <c r="E31" s="10"/>
      <c r="F31" s="10"/>
      <c r="G31" s="10"/>
      <c r="H31" s="10"/>
      <c r="I31" s="245"/>
      <c r="J31" s="10">
        <v>1</v>
      </c>
      <c r="K31" s="10"/>
      <c r="L31" s="10"/>
      <c r="M31" s="10"/>
      <c r="N31" s="28"/>
      <c r="O31" s="28" t="s">
        <v>933</v>
      </c>
      <c r="P31" s="28" t="s">
        <v>192</v>
      </c>
      <c r="Q31" s="13" t="s">
        <v>219</v>
      </c>
    </row>
    <row r="32" spans="1:18" ht="60.75" customHeight="1">
      <c r="A32" s="12">
        <v>11</v>
      </c>
      <c r="B32" s="212" t="s">
        <v>460</v>
      </c>
      <c r="C32" s="28"/>
      <c r="D32" s="10"/>
      <c r="E32" s="10"/>
      <c r="F32" s="10"/>
      <c r="G32" s="10"/>
      <c r="H32" s="10"/>
      <c r="I32" s="245"/>
      <c r="J32" s="10">
        <v>1</v>
      </c>
      <c r="K32" s="10"/>
      <c r="L32" s="10"/>
      <c r="M32" s="10"/>
      <c r="N32" s="28"/>
      <c r="O32" s="28" t="s">
        <v>933</v>
      </c>
      <c r="P32" s="28" t="s">
        <v>192</v>
      </c>
      <c r="Q32" s="13" t="s">
        <v>219</v>
      </c>
    </row>
    <row r="33" spans="1:17" ht="39.75" customHeight="1">
      <c r="A33" s="12">
        <v>12</v>
      </c>
      <c r="B33" s="28" t="s">
        <v>783</v>
      </c>
      <c r="C33" s="28" t="s">
        <v>784</v>
      </c>
      <c r="D33" s="10" t="s">
        <v>785</v>
      </c>
      <c r="E33" s="10" t="s">
        <v>786</v>
      </c>
      <c r="F33" s="10">
        <v>2014</v>
      </c>
      <c r="G33" s="10"/>
      <c r="H33" s="10"/>
      <c r="I33" s="245" t="s">
        <v>787</v>
      </c>
      <c r="J33" s="10"/>
      <c r="K33" s="10">
        <v>750</v>
      </c>
      <c r="L33" s="10"/>
      <c r="M33" s="10" t="s">
        <v>788</v>
      </c>
      <c r="N33" s="244">
        <v>2699</v>
      </c>
      <c r="O33" s="28" t="s">
        <v>953</v>
      </c>
      <c r="P33" s="28"/>
      <c r="Q33" s="13" t="s">
        <v>117</v>
      </c>
    </row>
    <row r="34" spans="1:17" ht="44.25" customHeight="1">
      <c r="A34" s="117">
        <v>13</v>
      </c>
      <c r="B34" s="32" t="s">
        <v>805</v>
      </c>
      <c r="C34" s="32" t="s">
        <v>789</v>
      </c>
      <c r="D34" s="31" t="s">
        <v>804</v>
      </c>
      <c r="E34" s="31" t="s">
        <v>790</v>
      </c>
      <c r="F34" s="31">
        <v>2015</v>
      </c>
      <c r="G34" s="31"/>
      <c r="H34" s="31">
        <v>8.57</v>
      </c>
      <c r="I34" s="108" t="s">
        <v>796</v>
      </c>
      <c r="J34" s="31">
        <v>1</v>
      </c>
      <c r="K34" s="31"/>
      <c r="L34" s="31"/>
      <c r="M34" s="31"/>
      <c r="N34" s="91">
        <v>6499</v>
      </c>
      <c r="O34" s="32" t="s">
        <v>954</v>
      </c>
      <c r="P34" s="32" t="s">
        <v>954</v>
      </c>
      <c r="Q34" s="13" t="s">
        <v>117</v>
      </c>
    </row>
    <row r="35" spans="1:17" ht="39" customHeight="1">
      <c r="A35" s="117">
        <v>14</v>
      </c>
      <c r="B35" s="32" t="s">
        <v>792</v>
      </c>
      <c r="C35" s="32" t="s">
        <v>794</v>
      </c>
      <c r="D35" s="31" t="s">
        <v>791</v>
      </c>
      <c r="E35" s="31" t="s">
        <v>793</v>
      </c>
      <c r="F35" s="31">
        <v>2015</v>
      </c>
      <c r="G35" s="31"/>
      <c r="H35" s="31"/>
      <c r="I35" s="108" t="s">
        <v>795</v>
      </c>
      <c r="J35" s="31">
        <v>1</v>
      </c>
      <c r="K35" s="31"/>
      <c r="L35" s="31"/>
      <c r="M35" s="31"/>
      <c r="N35" s="118">
        <v>17218.77</v>
      </c>
      <c r="O35" s="32" t="s">
        <v>955</v>
      </c>
      <c r="P35" s="32" t="s">
        <v>955</v>
      </c>
      <c r="Q35" s="13" t="s">
        <v>117</v>
      </c>
    </row>
    <row r="36" spans="1:17" ht="51" customHeight="1">
      <c r="A36" s="117">
        <v>15</v>
      </c>
      <c r="B36" s="32" t="s">
        <v>801</v>
      </c>
      <c r="C36" s="28" t="s">
        <v>797</v>
      </c>
      <c r="D36" s="28" t="s">
        <v>798</v>
      </c>
      <c r="E36" s="10" t="s">
        <v>793</v>
      </c>
      <c r="F36" s="10">
        <v>2018</v>
      </c>
      <c r="G36" s="10">
        <v>420</v>
      </c>
      <c r="H36" s="10" t="s">
        <v>799</v>
      </c>
      <c r="I36" s="245"/>
      <c r="J36" s="10"/>
      <c r="K36" s="10"/>
      <c r="L36" s="10"/>
      <c r="M36" s="10">
        <v>2018</v>
      </c>
      <c r="N36" s="244">
        <v>6599</v>
      </c>
      <c r="O36" s="28"/>
      <c r="P36" s="28"/>
      <c r="Q36" s="13" t="s">
        <v>117</v>
      </c>
    </row>
    <row r="37" spans="1:17" ht="45.75" customHeight="1">
      <c r="A37" s="117">
        <v>16</v>
      </c>
      <c r="B37" s="212" t="s">
        <v>741</v>
      </c>
      <c r="C37" s="28" t="s">
        <v>802</v>
      </c>
      <c r="D37" s="28" t="s">
        <v>803</v>
      </c>
      <c r="E37" s="10" t="s">
        <v>781</v>
      </c>
      <c r="F37" s="10">
        <v>2018</v>
      </c>
      <c r="G37" s="10"/>
      <c r="H37" s="10"/>
      <c r="I37" s="245"/>
      <c r="J37" s="10"/>
      <c r="K37" s="10"/>
      <c r="L37" s="10"/>
      <c r="M37" s="10">
        <v>2018</v>
      </c>
      <c r="N37" s="246">
        <v>32913.300000000003</v>
      </c>
      <c r="O37" s="28"/>
      <c r="P37" s="28"/>
      <c r="Q37" s="13" t="s">
        <v>117</v>
      </c>
    </row>
    <row r="38" spans="1:17" ht="42" customHeight="1">
      <c r="A38" s="117">
        <v>17</v>
      </c>
      <c r="B38" s="212" t="s">
        <v>743</v>
      </c>
      <c r="C38" s="28"/>
      <c r="D38" s="10" t="s">
        <v>742</v>
      </c>
      <c r="E38" s="10" t="s">
        <v>790</v>
      </c>
      <c r="F38" s="10">
        <v>2018</v>
      </c>
      <c r="G38" s="10">
        <v>420</v>
      </c>
      <c r="H38" s="10" t="s">
        <v>800</v>
      </c>
      <c r="I38" s="245"/>
      <c r="J38" s="10"/>
      <c r="K38" s="10"/>
      <c r="L38" s="10"/>
      <c r="M38" s="10">
        <v>2018</v>
      </c>
      <c r="N38" s="244">
        <v>6899</v>
      </c>
      <c r="O38" s="28"/>
      <c r="P38" s="28"/>
      <c r="Q38" s="13" t="s">
        <v>117</v>
      </c>
    </row>
    <row r="39" spans="1:17" ht="33.75">
      <c r="A39" s="242">
        <v>18</v>
      </c>
      <c r="B39" s="212" t="s">
        <v>1106</v>
      </c>
      <c r="C39" s="242"/>
      <c r="D39" s="11"/>
      <c r="E39" s="11" t="s">
        <v>793</v>
      </c>
      <c r="F39" s="11">
        <v>2020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3" t="s">
        <v>117</v>
      </c>
    </row>
    <row r="40" spans="1:17" ht="33.75">
      <c r="A40" s="213">
        <v>19</v>
      </c>
      <c r="B40" s="212" t="s">
        <v>1105</v>
      </c>
      <c r="C40" s="28"/>
      <c r="D40" s="24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3"/>
    </row>
    <row r="42" spans="1:17">
      <c r="B42" s="247"/>
      <c r="C42" s="247"/>
      <c r="D42" t="s">
        <v>1110</v>
      </c>
    </row>
  </sheetData>
  <mergeCells count="7">
    <mergeCell ref="B20:G20"/>
    <mergeCell ref="B5:E5"/>
    <mergeCell ref="N2:Q2"/>
    <mergeCell ref="G2:M2"/>
    <mergeCell ref="I17:J17"/>
    <mergeCell ref="I16:J16"/>
    <mergeCell ref="I15:J15"/>
  </mergeCells>
  <phoneticPr fontId="48" type="noConversion"/>
  <pageMargins left="3.937007874015748E-2" right="3.937007874015748E-2" top="0.15748031496062992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4</vt:i4>
      </vt:variant>
    </vt:vector>
  </HeadingPairs>
  <TitlesOfParts>
    <vt:vector size="15" baseType="lpstr">
      <vt:lpstr>Budynki</vt:lpstr>
      <vt:lpstr>Lokale gminne</vt:lpstr>
      <vt:lpstr>Arkusz3</vt:lpstr>
      <vt:lpstr>Budowle</vt:lpstr>
      <vt:lpstr>Wyposażenie</vt:lpstr>
      <vt:lpstr>Wykaz elektroniki</vt:lpstr>
      <vt:lpstr>Elektronika</vt:lpstr>
      <vt:lpstr>pojazdy </vt:lpstr>
      <vt:lpstr>Arkusz1</vt:lpstr>
      <vt:lpstr>Arkusz2</vt:lpstr>
      <vt:lpstr>Arkusz4</vt:lpstr>
      <vt:lpstr>Budowle!Obszar_wydruku</vt:lpstr>
      <vt:lpstr>Budynki!Obszar_wydruku</vt:lpstr>
      <vt:lpstr>'pojazdy '!Obszar_wydruku</vt:lpstr>
      <vt:lpstr>Wyposażenie!Obszar_wydruku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Sylwester</cp:lastModifiedBy>
  <cp:lastPrinted>2023-10-25T05:57:35Z</cp:lastPrinted>
  <dcterms:created xsi:type="dcterms:W3CDTF">2014-09-03T11:36:18Z</dcterms:created>
  <dcterms:modified xsi:type="dcterms:W3CDTF">2023-10-30T11:10:46Z</dcterms:modified>
</cp:coreProperties>
</file>