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" activeTab="6"/>
  </bookViews>
  <sheets>
    <sheet name="Szacowanie" sheetId="1" r:id="rId1"/>
    <sheet name="Szacowanie (2)" sheetId="2" r:id="rId2"/>
    <sheet name="Szacowanie (4)" sheetId="3" r:id="rId3"/>
    <sheet name="Szacowanie (5)" sheetId="4" r:id="rId4"/>
    <sheet name="agregaty" sheetId="5" r:id="rId5"/>
    <sheet name="Szacowanie (6)" sheetId="6" r:id="rId6"/>
    <sheet name="Arkusz1" sheetId="7" r:id="rId7"/>
    <sheet name="zarówki 2017" sheetId="8" r:id="rId8"/>
  </sheets>
  <definedNames>
    <definedName name="_xlnm.Print_Area" localSheetId="6">'Arkusz1'!$A$1:$N$26</definedName>
    <definedName name="_xlnm.Print_Area" localSheetId="7">'zarówki 2017'!$A$1:$AQ$33</definedName>
  </definedNames>
  <calcPr fullCalcOnLoad="1"/>
</workbook>
</file>

<file path=xl/sharedStrings.xml><?xml version="1.0" encoding="utf-8"?>
<sst xmlns="http://schemas.openxmlformats.org/spreadsheetml/2006/main" count="313" uniqueCount="122">
  <si>
    <t>Lp.</t>
  </si>
  <si>
    <t>Rodzaj zamówienia</t>
  </si>
  <si>
    <t>j.m.</t>
  </si>
  <si>
    <t>Ilość</t>
  </si>
  <si>
    <t>Cena jednostkowa</t>
  </si>
  <si>
    <t>szt.</t>
  </si>
  <si>
    <t>RAZEM</t>
  </si>
  <si>
    <t>OPIS PRZEDMIOTU ZAMÓWIENIA</t>
  </si>
  <si>
    <t>OBLICZENIE SZACUNKOWEJ WARTOŚCI ZAMÓWIENIA</t>
  </si>
  <si>
    <t>WARTOŚC ZAMÓWIENIA:</t>
  </si>
  <si>
    <t>BRUTTO</t>
  </si>
  <si>
    <t>NETTO</t>
  </si>
  <si>
    <t>(MATERIAŁY ELEKTRYCZNE)</t>
  </si>
  <si>
    <t>Zał. Nr 1</t>
  </si>
  <si>
    <t>zł</t>
  </si>
  <si>
    <t>Sporządził:</t>
  </si>
  <si>
    <t>brutto</t>
  </si>
  <si>
    <t>Łączna wartość brutto</t>
  </si>
  <si>
    <t>Szacowania dokonano w oparciu o ilości zużytych materiałów w ubiegłym roku oraz średnie ceny rynkowe.</t>
  </si>
  <si>
    <t xml:space="preserve">EURO (zgodnie z rozp. PRM z 28.12.2015  </t>
  </si>
  <si>
    <t>Świetlówka PL-C 26W/840 4P POLAM</t>
  </si>
  <si>
    <t>Świetlówka PL-C 26W/840 2P G24d3 POLAM</t>
  </si>
  <si>
    <t>Świetlówka Champion 18W/840 2G11 POLAM</t>
  </si>
  <si>
    <t>Świetlówka kompaktowa POLL-2G11 18W/840 2G11 POLAM</t>
  </si>
  <si>
    <t>Świetlówka PILA LF80 36W/865/CDL dzienna</t>
  </si>
  <si>
    <t>Żarówka PILA  60W E14 230 Vwstrząsoodporna</t>
  </si>
  <si>
    <t xml:space="preserve">Żarówka PILA 60W E27 230V wstrząsoodporna </t>
  </si>
  <si>
    <t xml:space="preserve">Żarówka PILA 100W E27 240V wstrząsoodporna </t>
  </si>
  <si>
    <t xml:space="preserve">Świetlówka PILA LF80 18W/865/CDL dzienna </t>
  </si>
  <si>
    <t xml:space="preserve">Żarówka PILA 60W E27 24V </t>
  </si>
  <si>
    <t>Świetlówka PL-Q 16W/835-2P 1 CT PHILIPS</t>
  </si>
  <si>
    <t>Świetlówka PL-Q 16W/835-4P 1 CT PHILIPS</t>
  </si>
  <si>
    <t>Świetlówka MASTER PL-L 18W/840/4P 1 CT PHILIPS</t>
  </si>
  <si>
    <t>Świetlówka MASTER PL-L 36W/830/4P 1 CT  PHILIPS</t>
  </si>
  <si>
    <t>Świetlówka MASTER PL-S 11W/840/2P 1 CT PHILIPS</t>
  </si>
  <si>
    <t>Świetlówka MASTER PL-S 11W/840/4P 1 CT PHILIPS</t>
  </si>
  <si>
    <t>Świetlówka MASTER PL-C 18W/840/2P 1 CT PHILIPS</t>
  </si>
  <si>
    <t xml:space="preserve">Świetlówka PILA LF T5 28W/840 </t>
  </si>
  <si>
    <t>Świetlówka MASTER PL-C 26W/840/2P 1 CT PHILIPS</t>
  </si>
  <si>
    <t>Świetlówka MASTER PL-C 26W/830/4P 1 CT PHILIPS</t>
  </si>
  <si>
    <t xml:space="preserve">Żarówka PILA LED 35W ( 3,3 W) GU10 230V </t>
  </si>
  <si>
    <t>Starter/zapłonnik PHILIPS S2 4-22W 220-240V</t>
  </si>
  <si>
    <t>Starter/zapłonnik PHILIPS S10 4-65W 220-240V</t>
  </si>
  <si>
    <t>Żarówka PILA LED 75W E27 WW 12W 230V ciepła biała</t>
  </si>
  <si>
    <t>Świetlówka PILA LF80 18W/865/CDL</t>
  </si>
  <si>
    <t xml:space="preserve">Świetlówka PILA LF80 36W/865/CDL </t>
  </si>
  <si>
    <t>Świetlówka MASTER PL-L 18W/840/4P  PHILIPS</t>
  </si>
  <si>
    <t>Świetlówka PL-Q 28W/835-4P  PHILIPS</t>
  </si>
  <si>
    <t>Świetlówka MASTER PL-S 11W/840/2P  PHILIPS</t>
  </si>
  <si>
    <t>Świetlówka MASTER PL-S 11W/840/4P  PHILIPS</t>
  </si>
  <si>
    <t>Świetlówka MASTER PL-C 18W/840/2P  PHILIPS</t>
  </si>
  <si>
    <t>Świetlówka MASTER PL-C 26W/830/4P  PHILIPS</t>
  </si>
  <si>
    <t>Świetlówka MASTER PL-C 26W/840/2P  PHILIPS</t>
  </si>
  <si>
    <t>cbs</t>
  </si>
  <si>
    <t>bsw</t>
  </si>
  <si>
    <t>kwp</t>
  </si>
  <si>
    <t>plan 2016</t>
  </si>
  <si>
    <t>wyk na 15.02.2016</t>
  </si>
  <si>
    <t>Płyta pilśniowa twarda HDF, kolor BIAŁY grubości 3-4 mm, wymiary 2800 mm x 2070 mm</t>
  </si>
  <si>
    <r>
      <t>m</t>
    </r>
    <r>
      <rPr>
        <vertAlign val="superscript"/>
        <sz val="12"/>
        <rFont val="Times New Roman"/>
        <family val="1"/>
      </rPr>
      <t>2</t>
    </r>
  </si>
  <si>
    <t>Augustów</t>
  </si>
  <si>
    <t>Bielsk</t>
  </si>
  <si>
    <t>Grajewo</t>
  </si>
  <si>
    <t xml:space="preserve">hajnówka </t>
  </si>
  <si>
    <t>kolno</t>
  </si>
  <si>
    <t>mońki</t>
  </si>
  <si>
    <t>Białystok</t>
  </si>
  <si>
    <t>Suwalkii</t>
  </si>
  <si>
    <t>Łomża</t>
  </si>
  <si>
    <t>siemiatycze</t>
  </si>
  <si>
    <t>zambrów</t>
  </si>
  <si>
    <t>wysokie</t>
  </si>
  <si>
    <t>sejny</t>
  </si>
  <si>
    <t>sokółka</t>
  </si>
  <si>
    <t>Kątownik metalowy perforowany 50 x 50mm, gr. 2,5 mm, dł. 3000mm - kolor szary</t>
  </si>
  <si>
    <t>Kątownik metalowy perforowany 40 x 40mm, gr. 2 mm, dł. 3000mm - kolor szary</t>
  </si>
  <si>
    <t>Kątownik metalowy perforowany 40 x 40mm, gr. 2 mm, dł. 2000mm - kolor szary</t>
  </si>
  <si>
    <t>Półka z blachy gr. 1mm o wymiarach 1170x600mm wzmocniona ceownikiem z blachy gr. 1mm ( o wym. 65x30mm ) obciążenie do 250kg - kolor szary</t>
  </si>
  <si>
    <t>Półka z blachy gr. 1mm o wymiarach 1170x300mm obciążenie do 120kg  - kolor szary</t>
  </si>
  <si>
    <t>(MATERIAŁY do regałów skręcanych)</t>
  </si>
  <si>
    <t>Płyta laminowana meblowa z fakturą, kolor KLON THANSAU R5703 PFLEIDERER  grubości 18 mm, wymiary 2800 mm x 2070 mm</t>
  </si>
  <si>
    <t>ZADANIE NR 1</t>
  </si>
  <si>
    <t>ZADANIE NR 2</t>
  </si>
  <si>
    <t>KPP Grajewo – agregat prądotwórczy IVECO FI 160 ASCE, moc 150kVA, rok produkcji 2009, funkcja samostart</t>
  </si>
  <si>
    <t>KPP Augustów – agregat prądotwórczy DGKIO – 50-4/K, moc 55KW, rok produkcji 1975, silnik SW-400</t>
  </si>
  <si>
    <t>KPP Siemiatycze – agregat prądotwórczy PAD 16-3/400, moc 16KW, rok produkcji 1972, silnik S-322 E1-W1</t>
  </si>
  <si>
    <t>KWP Białystok- agregat NS 60 IV Silent SDMO EH083749/12, moc 60kVA, rok produkcji 1998;</t>
  </si>
  <si>
    <t>KMP Suwałki – agregat DS 40 IV Silent AVP 80269-016/1, moc 40kVA, rok produkcji 1998;</t>
  </si>
  <si>
    <t>KPP Sokółka – agregat prądotwórczy SJ60K, moc 60KW, rok produkcji 2000, silnik wysokoprężny JOHLDE, funkcja samostart;</t>
  </si>
  <si>
    <t>KPP Zambrów – agregat prądotwórczy ZE-GCT, moc 68KW, rok produkcji 1997;</t>
  </si>
  <si>
    <t>KPP Sejny – agregat prądotwórczy PAD16, moc 16KW, rok produkcji 1983, silnik spalinowy S-322;</t>
  </si>
  <si>
    <t>KPP Mońki – agregat PAD 16, rok produkcji 1972, silnik spalinowy S-322 Andoria, prądnica synchroniczna 3fazowa 20kVA;</t>
  </si>
  <si>
    <t>KPP Kolno – agregat prądotwórczy X 322 E1, moc 24KW, rok produkcji 1973, silnik spalinowy S-322;</t>
  </si>
  <si>
    <t>ZADANIE NR 3</t>
  </si>
  <si>
    <t>Do szacowania przyjeto ofertę OF/1234/2015/BO z 13.11.2015r. Firmy AGREGATY-SERWIS .PL - Zad. Nr 2,3</t>
  </si>
  <si>
    <t>Zad. Nr 1 - szacunki Wydział Łączności i Informatyki KWP</t>
  </si>
  <si>
    <t>kmp/kpp</t>
  </si>
  <si>
    <t xml:space="preserve">Żarówka 60W E27 230V wstrząsoodporna </t>
  </si>
  <si>
    <t xml:space="preserve">Żarówka 60W E27 24V </t>
  </si>
  <si>
    <t>Żarówka 60W E14 230 V wstrząsoodporna</t>
  </si>
  <si>
    <t>Żarówka PHILIPS CorePro LED E27 A60 11W 230V 827</t>
  </si>
  <si>
    <t>Świetlówka PHILIPS LF T5 28W/840</t>
  </si>
  <si>
    <t xml:space="preserve">Świetlówka PHILIPS MASTER PL-S 11W/840/2P  </t>
  </si>
  <si>
    <t xml:space="preserve">Świetlówka PHILIPS MASTER PL-C 26W/840/2P  </t>
  </si>
  <si>
    <t xml:space="preserve">Świetlówka PHILIPS MASTER PL-C 18W/840/2P  </t>
  </si>
  <si>
    <t xml:space="preserve">Świetlówka liniowa PHILIPS MASTER TL5 HE 14W/840 </t>
  </si>
  <si>
    <t xml:space="preserve">Świetlówka liniowa PHILIPS MASTER TL5 HE 35W/865 </t>
  </si>
  <si>
    <t xml:space="preserve">EURO (zgodnie z rozp. PRM z 28.12.2017  </t>
  </si>
  <si>
    <t xml:space="preserve">Świetlówka PHILIPS MASTER PL-C 26W/840/4P  </t>
  </si>
  <si>
    <t>Świetlówka  PHILIPS TL-D 18W/865 Super 80, 60 cm</t>
  </si>
  <si>
    <t>Świetlówka  PHILIPS TL-D 36W/865 Super 80, 120 cm</t>
  </si>
  <si>
    <t>Świetlówka  PHILIPS CorePro LED Tube EM 14,5W/865, 120 cm</t>
  </si>
  <si>
    <t>Świetlówka  PHILIPS CorePro LED Tube EM 8W/865, 60 cm</t>
  </si>
  <si>
    <t>gaśnica proszkowa 1kg – sztuk,</t>
  </si>
  <si>
    <t>gaśnica proszkowa 4kg – sztuk,</t>
  </si>
  <si>
    <t>gaśnica proszkowa 12kg – sztuk,</t>
  </si>
  <si>
    <t>gaśnica śniegowa 2kg – sztuk,</t>
  </si>
  <si>
    <t>gaśnica pianowa 6kg – sztuk</t>
  </si>
  <si>
    <t>gaśnica proszkowa 2kg – sztuk,</t>
  </si>
  <si>
    <t>gaśnica proszkowa 6kg – sztuk,</t>
  </si>
  <si>
    <t>agregat proszkowy 25kg – sztuk,</t>
  </si>
  <si>
    <t>gaśnica śniegowa 5kg – sztuk,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</si>
</sst>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</numFmts>
  <fonts count="3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0"/>
      <color indexed="10"/>
      <name val="Arial CE"/>
      <family val="0"/>
    </font>
    <font>
      <b/>
      <sz val="10"/>
      <name val="Arial CE"/>
      <family val="0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1" fillId="0" borderId="14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right" vertical="top" wrapText="1"/>
    </xf>
    <xf numFmtId="3" fontId="10" fillId="0" borderId="0" xfId="0" applyNumberFormat="1" applyFont="1" applyFill="1" applyBorder="1" applyAlignment="1" applyProtection="1">
      <alignment vertical="center"/>
      <protection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4" fontId="1" fillId="0" borderId="19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wrapText="1"/>
    </xf>
    <xf numFmtId="3" fontId="1" fillId="0" borderId="20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justify" wrapText="1"/>
    </xf>
    <xf numFmtId="0" fontId="1" fillId="0" borderId="20" xfId="0" applyFont="1" applyBorder="1" applyAlignment="1">
      <alignment horizontal="justify"/>
    </xf>
    <xf numFmtId="0" fontId="1" fillId="0" borderId="20" xfId="0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4" fontId="1" fillId="0" borderId="20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justify"/>
    </xf>
    <xf numFmtId="4" fontId="2" fillId="0" borderId="20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/>
    </xf>
    <xf numFmtId="3" fontId="29" fillId="0" borderId="0" xfId="0" applyNumberFormat="1" applyFont="1" applyAlignment="1">
      <alignment/>
    </xf>
    <xf numFmtId="3" fontId="32" fillId="0" borderId="0" xfId="0" applyNumberFormat="1" applyFont="1" applyFill="1" applyBorder="1" applyAlignment="1" applyProtection="1">
      <alignment vertical="center"/>
      <protection locked="0"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" fontId="3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30" xfId="0" applyBorder="1" applyAlignment="1">
      <alignment/>
    </xf>
    <xf numFmtId="0" fontId="8" fillId="0" borderId="30" xfId="0" applyFont="1" applyBorder="1" applyAlignment="1">
      <alignment/>
    </xf>
    <xf numFmtId="4" fontId="8" fillId="0" borderId="30" xfId="0" applyNumberFormat="1" applyFont="1" applyBorder="1" applyAlignment="1">
      <alignment/>
    </xf>
    <xf numFmtId="4" fontId="33" fillId="0" borderId="3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" fillId="0" borderId="26" xfId="0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NumberFormat="1" applyFont="1" applyAlignment="1">
      <alignment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I22" sqref="I22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93" t="s">
        <v>0</v>
      </c>
      <c r="B6" s="95" t="s">
        <v>1</v>
      </c>
      <c r="C6" s="97" t="s">
        <v>2</v>
      </c>
      <c r="D6" s="97" t="s">
        <v>3</v>
      </c>
      <c r="E6" s="20" t="s">
        <v>4</v>
      </c>
      <c r="F6" s="87" t="s">
        <v>17</v>
      </c>
    </row>
    <row r="7" spans="1:6" ht="14.25" customHeight="1">
      <c r="A7" s="94"/>
      <c r="B7" s="96"/>
      <c r="C7" s="98"/>
      <c r="D7" s="98"/>
      <c r="E7" s="21" t="s">
        <v>16</v>
      </c>
      <c r="F7" s="88"/>
    </row>
    <row r="8" spans="1:6" ht="15" customHeight="1">
      <c r="A8" s="19">
        <v>1</v>
      </c>
      <c r="B8" s="22" t="s">
        <v>28</v>
      </c>
      <c r="C8" s="23" t="s">
        <v>5</v>
      </c>
      <c r="D8" s="7">
        <v>600</v>
      </c>
      <c r="E8" s="15">
        <v>4</v>
      </c>
      <c r="F8" s="5">
        <f aca="true" t="shared" si="0" ref="F8:F26">ROUND(D8*E8,2)</f>
        <v>2400</v>
      </c>
    </row>
    <row r="9" spans="1:6" ht="15" customHeight="1">
      <c r="A9" s="19">
        <v>2</v>
      </c>
      <c r="B9" s="24" t="s">
        <v>24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8">
        <v>3</v>
      </c>
      <c r="B10" s="25" t="s">
        <v>37</v>
      </c>
      <c r="C10" s="26" t="s">
        <v>5</v>
      </c>
      <c r="D10" s="27">
        <v>60</v>
      </c>
      <c r="E10" s="28">
        <v>9</v>
      </c>
      <c r="F10" s="5">
        <f t="shared" si="0"/>
        <v>540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150</v>
      </c>
      <c r="E11" s="15">
        <v>0.9</v>
      </c>
      <c r="F11" s="5">
        <f t="shared" si="0"/>
        <v>135</v>
      </c>
    </row>
    <row r="12" spans="1:6" ht="15" customHeight="1">
      <c r="A12" s="18">
        <v>5</v>
      </c>
      <c r="B12" s="24" t="s">
        <v>26</v>
      </c>
      <c r="C12" s="23" t="s">
        <v>5</v>
      </c>
      <c r="D12" s="7">
        <v>900</v>
      </c>
      <c r="E12" s="15">
        <v>0.9</v>
      </c>
      <c r="F12" s="5">
        <f t="shared" si="0"/>
        <v>810</v>
      </c>
    </row>
    <row r="13" spans="1:6" ht="15" customHeight="1">
      <c r="A13" s="19">
        <v>6</v>
      </c>
      <c r="B13" s="24" t="s">
        <v>27</v>
      </c>
      <c r="C13" s="23" t="s">
        <v>5</v>
      </c>
      <c r="D13" s="7">
        <v>50</v>
      </c>
      <c r="E13" s="15">
        <v>1</v>
      </c>
      <c r="F13" s="5">
        <f t="shared" si="0"/>
        <v>50</v>
      </c>
    </row>
    <row r="14" spans="1:6" s="16" customFormat="1" ht="15" customHeight="1">
      <c r="A14" s="18">
        <v>7</v>
      </c>
      <c r="B14" s="24" t="s">
        <v>29</v>
      </c>
      <c r="C14" s="23" t="s">
        <v>5</v>
      </c>
      <c r="D14" s="7">
        <v>30</v>
      </c>
      <c r="E14" s="15">
        <v>2</v>
      </c>
      <c r="F14" s="5">
        <f t="shared" si="0"/>
        <v>60</v>
      </c>
    </row>
    <row r="15" spans="1:6" s="16" customFormat="1" ht="15" customHeight="1">
      <c r="A15" s="19">
        <v>8</v>
      </c>
      <c r="B15" s="24" t="s">
        <v>40</v>
      </c>
      <c r="C15" s="23" t="s">
        <v>5</v>
      </c>
      <c r="D15" s="7">
        <v>20</v>
      </c>
      <c r="E15" s="15">
        <v>8</v>
      </c>
      <c r="F15" s="5">
        <f t="shared" si="0"/>
        <v>160</v>
      </c>
    </row>
    <row r="16" spans="1:6" ht="15" customHeight="1">
      <c r="A16" s="18">
        <v>9</v>
      </c>
      <c r="B16" s="24" t="s">
        <v>32</v>
      </c>
      <c r="C16" s="23" t="s">
        <v>5</v>
      </c>
      <c r="D16" s="7">
        <v>75</v>
      </c>
      <c r="E16" s="15">
        <v>14</v>
      </c>
      <c r="F16" s="5">
        <f t="shared" si="0"/>
        <v>1050</v>
      </c>
    </row>
    <row r="17" spans="1:6" ht="15" customHeight="1">
      <c r="A17" s="19">
        <v>10</v>
      </c>
      <c r="B17" s="24" t="s">
        <v>33</v>
      </c>
      <c r="C17" s="23" t="s">
        <v>5</v>
      </c>
      <c r="D17" s="7">
        <v>25</v>
      </c>
      <c r="E17" s="15">
        <v>13.5</v>
      </c>
      <c r="F17" s="5">
        <f t="shared" si="0"/>
        <v>337.5</v>
      </c>
    </row>
    <row r="18" spans="1:6" ht="15" customHeight="1">
      <c r="A18" s="18">
        <v>11</v>
      </c>
      <c r="B18" s="24" t="s">
        <v>30</v>
      </c>
      <c r="C18" s="23" t="s">
        <v>5</v>
      </c>
      <c r="D18" s="7">
        <v>50</v>
      </c>
      <c r="E18" s="15">
        <v>14</v>
      </c>
      <c r="F18" s="5">
        <f t="shared" si="0"/>
        <v>700</v>
      </c>
    </row>
    <row r="19" spans="1:6" ht="15" customHeight="1">
      <c r="A19" s="19">
        <v>12</v>
      </c>
      <c r="B19" s="24" t="s">
        <v>31</v>
      </c>
      <c r="C19" s="23" t="s">
        <v>5</v>
      </c>
      <c r="D19" s="7">
        <v>10</v>
      </c>
      <c r="E19" s="15">
        <v>16.5</v>
      </c>
      <c r="F19" s="5">
        <f t="shared" si="0"/>
        <v>165</v>
      </c>
    </row>
    <row r="20" spans="1:6" ht="15" customHeight="1">
      <c r="A20" s="18">
        <v>13</v>
      </c>
      <c r="B20" s="24" t="s">
        <v>34</v>
      </c>
      <c r="C20" s="23" t="s">
        <v>5</v>
      </c>
      <c r="D20" s="7">
        <v>10</v>
      </c>
      <c r="E20" s="15">
        <v>9</v>
      </c>
      <c r="F20" s="5">
        <f t="shared" si="0"/>
        <v>90</v>
      </c>
    </row>
    <row r="21" spans="1:6" ht="15" customHeight="1">
      <c r="A21" s="19">
        <v>14</v>
      </c>
      <c r="B21" s="24" t="s">
        <v>35</v>
      </c>
      <c r="C21" s="23" t="s">
        <v>5</v>
      </c>
      <c r="D21" s="7">
        <v>10</v>
      </c>
      <c r="E21" s="15">
        <v>12</v>
      </c>
      <c r="F21" s="5">
        <f t="shared" si="0"/>
        <v>120</v>
      </c>
    </row>
    <row r="22" spans="1:6" ht="15" customHeight="1">
      <c r="A22" s="18">
        <v>15</v>
      </c>
      <c r="B22" s="24" t="s">
        <v>36</v>
      </c>
      <c r="C22" s="23" t="s">
        <v>5</v>
      </c>
      <c r="D22" s="7">
        <v>10</v>
      </c>
      <c r="E22" s="15">
        <v>13.5</v>
      </c>
      <c r="F22" s="5">
        <f t="shared" si="0"/>
        <v>135</v>
      </c>
    </row>
    <row r="23" spans="1:6" ht="15" customHeight="1">
      <c r="A23" s="19">
        <v>16</v>
      </c>
      <c r="B23" s="24" t="s">
        <v>39</v>
      </c>
      <c r="C23" s="23" t="s">
        <v>5</v>
      </c>
      <c r="D23" s="7">
        <v>50</v>
      </c>
      <c r="E23" s="15">
        <v>8</v>
      </c>
      <c r="F23" s="5">
        <f t="shared" si="0"/>
        <v>400</v>
      </c>
    </row>
    <row r="24" spans="1:6" ht="15" customHeight="1">
      <c r="A24" s="18">
        <v>17</v>
      </c>
      <c r="B24" s="24" t="s">
        <v>38</v>
      </c>
      <c r="C24" s="23" t="s">
        <v>5</v>
      </c>
      <c r="D24" s="7">
        <v>20</v>
      </c>
      <c r="E24" s="15">
        <v>12</v>
      </c>
      <c r="F24" s="5">
        <f t="shared" si="0"/>
        <v>240</v>
      </c>
    </row>
    <row r="25" spans="1:6" ht="15.75">
      <c r="A25" s="19">
        <v>18</v>
      </c>
      <c r="B25" s="25" t="s">
        <v>41</v>
      </c>
      <c r="C25" s="23" t="s">
        <v>5</v>
      </c>
      <c r="D25" s="7">
        <v>500</v>
      </c>
      <c r="E25" s="15">
        <v>1.1</v>
      </c>
      <c r="F25" s="5">
        <f t="shared" si="0"/>
        <v>550</v>
      </c>
    </row>
    <row r="26" spans="1:6" ht="15" customHeight="1" thickBot="1">
      <c r="A26" s="18">
        <v>19</v>
      </c>
      <c r="B26" s="25" t="s">
        <v>42</v>
      </c>
      <c r="C26" s="29" t="s">
        <v>5</v>
      </c>
      <c r="D26" s="7">
        <v>700</v>
      </c>
      <c r="E26" s="15">
        <v>1.2</v>
      </c>
      <c r="F26" s="5">
        <f t="shared" si="0"/>
        <v>840</v>
      </c>
    </row>
    <row r="27" spans="1:6" ht="26.25" customHeight="1" thickBot="1">
      <c r="A27" s="89" t="s">
        <v>6</v>
      </c>
      <c r="B27" s="90"/>
      <c r="C27" s="91"/>
      <c r="D27" s="91"/>
      <c r="E27" s="92"/>
      <c r="F27" s="6">
        <f>SUM(F8:F26)</f>
        <v>11982.5</v>
      </c>
    </row>
    <row r="28" ht="15.75">
      <c r="A28" s="1"/>
    </row>
    <row r="29" spans="1:6" ht="15.75">
      <c r="A29" s="8"/>
      <c r="B29" s="9" t="s">
        <v>9</v>
      </c>
      <c r="C29" s="1"/>
      <c r="D29" s="1"/>
      <c r="E29" s="8"/>
      <c r="F29" s="8"/>
    </row>
    <row r="30" spans="1:6" ht="15.75">
      <c r="A30" s="8"/>
      <c r="B30" s="9" t="s">
        <v>11</v>
      </c>
      <c r="C30" s="9"/>
      <c r="D30" s="8"/>
      <c r="E30" s="8"/>
      <c r="F30" s="10">
        <f>ROUND(F31-(F31/123*23),2)</f>
        <v>9741.87</v>
      </c>
    </row>
    <row r="31" spans="1:6" ht="15.75">
      <c r="A31" s="8"/>
      <c r="B31" s="9" t="s">
        <v>10</v>
      </c>
      <c r="C31" s="9"/>
      <c r="D31" s="8"/>
      <c r="E31" s="8"/>
      <c r="F31" s="10">
        <f>F27</f>
        <v>11982.5</v>
      </c>
    </row>
    <row r="32" spans="1:6" ht="15.75">
      <c r="A32" s="8"/>
      <c r="B32" s="9" t="s">
        <v>19</v>
      </c>
      <c r="C32" s="9"/>
      <c r="D32" s="11">
        <v>4.1749</v>
      </c>
      <c r="E32" s="8" t="s">
        <v>14</v>
      </c>
      <c r="F32" s="12">
        <f>ROUND(F30/D32,2)</f>
        <v>2333.44</v>
      </c>
    </row>
    <row r="33" spans="1:6" ht="12.75">
      <c r="A33" s="8"/>
      <c r="B33" s="8" t="s">
        <v>18</v>
      </c>
      <c r="C33" s="8"/>
      <c r="D33" s="8"/>
      <c r="E33" s="8"/>
      <c r="F33" s="13"/>
    </row>
    <row r="34" spans="1:6" ht="15">
      <c r="A34" s="9"/>
      <c r="B34" s="8"/>
      <c r="C34" s="8"/>
      <c r="D34" s="8"/>
      <c r="E34" s="8"/>
      <c r="F34" s="13"/>
    </row>
    <row r="35" spans="1:6" ht="12.75">
      <c r="A35" s="8" t="s">
        <v>15</v>
      </c>
      <c r="B35" s="8"/>
      <c r="C35" s="8"/>
      <c r="D35" s="8"/>
      <c r="E35" s="8"/>
      <c r="F35" s="8"/>
    </row>
    <row r="42" spans="1:6" ht="15" customHeight="1">
      <c r="A42" s="3">
        <v>5</v>
      </c>
      <c r="B42" s="4" t="s">
        <v>20</v>
      </c>
      <c r="C42" s="3" t="s">
        <v>5</v>
      </c>
      <c r="D42" s="7">
        <v>50</v>
      </c>
      <c r="E42" s="15">
        <v>8</v>
      </c>
      <c r="F42" s="5">
        <f>ROUND(D42*E42,2)</f>
        <v>400</v>
      </c>
    </row>
    <row r="43" spans="1:6" ht="15" customHeight="1">
      <c r="A43" s="2">
        <v>6</v>
      </c>
      <c r="B43" s="4" t="s">
        <v>21</v>
      </c>
      <c r="C43" s="3" t="s">
        <v>5</v>
      </c>
      <c r="D43" s="7">
        <v>10</v>
      </c>
      <c r="E43" s="15">
        <v>12</v>
      </c>
      <c r="F43" s="5">
        <f>ROUND(D43*E43,2)</f>
        <v>120</v>
      </c>
    </row>
    <row r="44" spans="1:6" ht="15" customHeight="1">
      <c r="A44" s="3">
        <v>7</v>
      </c>
      <c r="B44" s="4" t="s">
        <v>22</v>
      </c>
      <c r="C44" s="3" t="s">
        <v>5</v>
      </c>
      <c r="D44" s="7">
        <v>50</v>
      </c>
      <c r="E44" s="15">
        <v>6.5</v>
      </c>
      <c r="F44" s="5">
        <f>ROUND(D44*E44,2)</f>
        <v>325</v>
      </c>
    </row>
    <row r="45" spans="1:6" ht="15" customHeight="1">
      <c r="A45" s="3">
        <v>8</v>
      </c>
      <c r="B45" s="4" t="s">
        <v>23</v>
      </c>
      <c r="C45" s="3" t="s">
        <v>5</v>
      </c>
      <c r="D45" s="7">
        <v>100</v>
      </c>
      <c r="E45" s="15">
        <v>6.5</v>
      </c>
      <c r="F45" s="5">
        <f>ROUND(D45*E45,2)</f>
        <v>650</v>
      </c>
    </row>
  </sheetData>
  <sheetProtection/>
  <mergeCells count="6">
    <mergeCell ref="F6:F7"/>
    <mergeCell ref="A27:E2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93" t="s">
        <v>0</v>
      </c>
      <c r="B6" s="95" t="s">
        <v>1</v>
      </c>
      <c r="C6" s="97" t="s">
        <v>2</v>
      </c>
      <c r="D6" s="97" t="s">
        <v>3</v>
      </c>
      <c r="E6" s="20" t="s">
        <v>4</v>
      </c>
      <c r="F6" s="87" t="s">
        <v>17</v>
      </c>
    </row>
    <row r="7" spans="1:6" ht="14.25" customHeight="1">
      <c r="A7" s="94"/>
      <c r="B7" s="96"/>
      <c r="C7" s="98"/>
      <c r="D7" s="98"/>
      <c r="E7" s="21" t="s">
        <v>16</v>
      </c>
      <c r="F7" s="88"/>
    </row>
    <row r="8" spans="1:6" ht="15" customHeight="1">
      <c r="A8" s="19">
        <v>1</v>
      </c>
      <c r="B8" s="22" t="s">
        <v>44</v>
      </c>
      <c r="C8" s="23" t="s">
        <v>5</v>
      </c>
      <c r="D8" s="7">
        <v>600</v>
      </c>
      <c r="E8" s="15">
        <v>4</v>
      </c>
      <c r="F8" s="5">
        <f aca="true" t="shared" si="0" ref="F8:F23">ROUND(D8*E8,2)</f>
        <v>2400</v>
      </c>
    </row>
    <row r="9" spans="1:6" ht="15" customHeight="1">
      <c r="A9" s="19">
        <v>2</v>
      </c>
      <c r="B9" s="24" t="s">
        <v>45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9">
        <v>3</v>
      </c>
      <c r="B10" s="25" t="s">
        <v>37</v>
      </c>
      <c r="C10" s="26" t="s">
        <v>5</v>
      </c>
      <c r="D10" s="27">
        <v>25</v>
      </c>
      <c r="E10" s="28">
        <v>9</v>
      </c>
      <c r="F10" s="5">
        <f t="shared" si="0"/>
        <v>225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50</v>
      </c>
      <c r="E11" s="15">
        <v>1</v>
      </c>
      <c r="F11" s="5">
        <f t="shared" si="0"/>
        <v>50</v>
      </c>
    </row>
    <row r="12" spans="1:6" ht="15" customHeight="1">
      <c r="A12" s="19">
        <v>5</v>
      </c>
      <c r="B12" s="24" t="s">
        <v>26</v>
      </c>
      <c r="C12" s="23" t="s">
        <v>5</v>
      </c>
      <c r="D12" s="7">
        <v>900</v>
      </c>
      <c r="E12" s="15">
        <v>1</v>
      </c>
      <c r="F12" s="5">
        <f t="shared" si="0"/>
        <v>900</v>
      </c>
    </row>
    <row r="13" spans="1:6" s="16" customFormat="1" ht="15" customHeight="1">
      <c r="A13" s="19">
        <v>6</v>
      </c>
      <c r="B13" s="24" t="s">
        <v>29</v>
      </c>
      <c r="C13" s="23" t="s">
        <v>5</v>
      </c>
      <c r="D13" s="7">
        <v>50</v>
      </c>
      <c r="E13" s="15">
        <v>2</v>
      </c>
      <c r="F13" s="5">
        <f t="shared" si="0"/>
        <v>100</v>
      </c>
    </row>
    <row r="14" spans="1:6" s="16" customFormat="1" ht="15" customHeight="1">
      <c r="A14" s="19">
        <v>7</v>
      </c>
      <c r="B14" s="24" t="s">
        <v>43</v>
      </c>
      <c r="C14" s="23" t="s">
        <v>5</v>
      </c>
      <c r="D14" s="7">
        <v>50</v>
      </c>
      <c r="E14" s="15">
        <v>19</v>
      </c>
      <c r="F14" s="5">
        <f t="shared" si="0"/>
        <v>950</v>
      </c>
    </row>
    <row r="15" spans="1:6" ht="15" customHeight="1">
      <c r="A15" s="19">
        <v>8</v>
      </c>
      <c r="B15" s="24" t="s">
        <v>46</v>
      </c>
      <c r="C15" s="23" t="s">
        <v>5</v>
      </c>
      <c r="D15" s="7">
        <v>150</v>
      </c>
      <c r="E15" s="15">
        <v>12</v>
      </c>
      <c r="F15" s="5">
        <f t="shared" si="0"/>
        <v>1800</v>
      </c>
    </row>
    <row r="16" spans="1:6" ht="15" customHeight="1">
      <c r="A16" s="19">
        <v>9</v>
      </c>
      <c r="B16" s="24" t="s">
        <v>47</v>
      </c>
      <c r="C16" s="23" t="s">
        <v>5</v>
      </c>
      <c r="D16" s="7">
        <v>5</v>
      </c>
      <c r="E16" s="15">
        <v>16</v>
      </c>
      <c r="F16" s="5">
        <f t="shared" si="0"/>
        <v>80</v>
      </c>
    </row>
    <row r="17" spans="1:6" ht="15" customHeight="1">
      <c r="A17" s="19">
        <v>10</v>
      </c>
      <c r="B17" s="24" t="s">
        <v>48</v>
      </c>
      <c r="C17" s="23" t="s">
        <v>5</v>
      </c>
      <c r="D17" s="7">
        <v>10</v>
      </c>
      <c r="E17" s="15">
        <v>10</v>
      </c>
      <c r="F17" s="5">
        <f t="shared" si="0"/>
        <v>100</v>
      </c>
    </row>
    <row r="18" spans="1:6" ht="15" customHeight="1">
      <c r="A18" s="19">
        <v>11</v>
      </c>
      <c r="B18" s="24" t="s">
        <v>49</v>
      </c>
      <c r="C18" s="23" t="s">
        <v>5</v>
      </c>
      <c r="D18" s="7">
        <v>10</v>
      </c>
      <c r="E18" s="15">
        <v>12</v>
      </c>
      <c r="F18" s="5">
        <f t="shared" si="0"/>
        <v>120</v>
      </c>
    </row>
    <row r="19" spans="1:6" ht="15" customHeight="1">
      <c r="A19" s="19">
        <v>12</v>
      </c>
      <c r="B19" s="24" t="s">
        <v>50</v>
      </c>
      <c r="C19" s="23" t="s">
        <v>5</v>
      </c>
      <c r="D19" s="7">
        <v>10</v>
      </c>
      <c r="E19" s="15">
        <v>12</v>
      </c>
      <c r="F19" s="5">
        <f t="shared" si="0"/>
        <v>120</v>
      </c>
    </row>
    <row r="20" spans="1:6" ht="15" customHeight="1">
      <c r="A20" s="19">
        <v>13</v>
      </c>
      <c r="B20" s="24" t="s">
        <v>51</v>
      </c>
      <c r="C20" s="23" t="s">
        <v>5</v>
      </c>
      <c r="D20" s="7">
        <v>50</v>
      </c>
      <c r="E20" s="15">
        <v>10</v>
      </c>
      <c r="F20" s="5">
        <f t="shared" si="0"/>
        <v>500</v>
      </c>
    </row>
    <row r="21" spans="1:6" ht="15" customHeight="1">
      <c r="A21" s="19">
        <v>14</v>
      </c>
      <c r="B21" s="24" t="s">
        <v>52</v>
      </c>
      <c r="C21" s="23" t="s">
        <v>5</v>
      </c>
      <c r="D21" s="7">
        <v>10</v>
      </c>
      <c r="E21" s="15">
        <v>11</v>
      </c>
      <c r="F21" s="5">
        <f t="shared" si="0"/>
        <v>110</v>
      </c>
    </row>
    <row r="22" spans="1:6" ht="15.75">
      <c r="A22" s="19">
        <v>15</v>
      </c>
      <c r="B22" s="25" t="s">
        <v>41</v>
      </c>
      <c r="C22" s="23" t="s">
        <v>5</v>
      </c>
      <c r="D22" s="7">
        <v>500</v>
      </c>
      <c r="E22" s="15">
        <v>1.15</v>
      </c>
      <c r="F22" s="5">
        <f t="shared" si="0"/>
        <v>575</v>
      </c>
    </row>
    <row r="23" spans="1:6" ht="16.5" thickBot="1">
      <c r="A23" s="19">
        <v>16</v>
      </c>
      <c r="B23" s="25" t="s">
        <v>42</v>
      </c>
      <c r="C23" s="29" t="s">
        <v>5</v>
      </c>
      <c r="D23" s="7">
        <v>700</v>
      </c>
      <c r="E23" s="15">
        <v>1.1</v>
      </c>
      <c r="F23" s="5">
        <f t="shared" si="0"/>
        <v>770</v>
      </c>
    </row>
    <row r="24" spans="1:6" ht="26.25" customHeight="1" thickBot="1">
      <c r="A24" s="89" t="s">
        <v>6</v>
      </c>
      <c r="B24" s="90"/>
      <c r="C24" s="91"/>
      <c r="D24" s="91"/>
      <c r="E24" s="92"/>
      <c r="F24" s="6">
        <f>SUM(F8:F23)</f>
        <v>12000</v>
      </c>
    </row>
    <row r="25" ht="15.75">
      <c r="A25" s="1"/>
    </row>
    <row r="26" spans="1:6" ht="15.75">
      <c r="A26" s="8"/>
      <c r="B26" s="9" t="s">
        <v>9</v>
      </c>
      <c r="C26" s="1"/>
      <c r="D26" s="1"/>
      <c r="E26" s="8"/>
      <c r="F26" s="8"/>
    </row>
    <row r="27" spans="1:6" ht="15.75">
      <c r="A27" s="8"/>
      <c r="B27" s="9" t="s">
        <v>11</v>
      </c>
      <c r="C27" s="9"/>
      <c r="D27" s="8"/>
      <c r="E27" s="8"/>
      <c r="F27" s="10">
        <f>ROUND(F28-(F28/123*23),2)</f>
        <v>9756.1</v>
      </c>
    </row>
    <row r="28" spans="1:6" ht="15.75">
      <c r="A28" s="8"/>
      <c r="B28" s="9" t="s">
        <v>10</v>
      </c>
      <c r="C28" s="9"/>
      <c r="D28" s="8"/>
      <c r="E28" s="8"/>
      <c r="F28" s="10">
        <f>F24</f>
        <v>12000</v>
      </c>
    </row>
    <row r="29" spans="1:6" ht="15.75">
      <c r="A29" s="8"/>
      <c r="B29" s="9" t="s">
        <v>19</v>
      </c>
      <c r="C29" s="9"/>
      <c r="D29" s="11">
        <v>4.1749</v>
      </c>
      <c r="E29" s="8" t="s">
        <v>14</v>
      </c>
      <c r="F29" s="12">
        <f>ROUND(F27/D29,2)</f>
        <v>2336.85</v>
      </c>
    </row>
    <row r="30" spans="1:6" ht="12.75">
      <c r="A30" s="8"/>
      <c r="B30" s="8" t="s">
        <v>18</v>
      </c>
      <c r="C30" s="8"/>
      <c r="D30" s="8"/>
      <c r="E30" s="8"/>
      <c r="F30" s="13"/>
    </row>
    <row r="31" spans="1:6" ht="15">
      <c r="A31" s="9"/>
      <c r="B31" s="8"/>
      <c r="C31" s="8"/>
      <c r="D31" s="8"/>
      <c r="E31" s="8"/>
      <c r="F31" s="13"/>
    </row>
    <row r="32" spans="1:6" ht="12.75">
      <c r="A32" s="8" t="s">
        <v>15</v>
      </c>
      <c r="B32" s="8"/>
      <c r="C32" s="8"/>
      <c r="D32" s="8"/>
      <c r="E32" s="8"/>
      <c r="F32" s="8"/>
    </row>
  </sheetData>
  <sheetProtection/>
  <mergeCells count="6">
    <mergeCell ref="F6:F7"/>
    <mergeCell ref="A24:E2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79</v>
      </c>
      <c r="E4" s="8"/>
      <c r="F4" s="8"/>
    </row>
    <row r="6" spans="1:6" ht="33" customHeight="1">
      <c r="A6" s="93" t="s">
        <v>0</v>
      </c>
      <c r="B6" s="95" t="s">
        <v>1</v>
      </c>
      <c r="C6" s="97" t="s">
        <v>2</v>
      </c>
      <c r="D6" s="97" t="s">
        <v>3</v>
      </c>
      <c r="E6" s="20" t="s">
        <v>4</v>
      </c>
      <c r="F6" s="87" t="s">
        <v>17</v>
      </c>
    </row>
    <row r="7" spans="1:6" ht="14.25" customHeight="1">
      <c r="A7" s="94"/>
      <c r="B7" s="96"/>
      <c r="C7" s="98"/>
      <c r="D7" s="98"/>
      <c r="E7" s="21" t="s">
        <v>16</v>
      </c>
      <c r="F7" s="88"/>
    </row>
    <row r="8" spans="1:6" ht="35.25" customHeight="1">
      <c r="A8" s="19">
        <v>1</v>
      </c>
      <c r="B8" s="22" t="s">
        <v>74</v>
      </c>
      <c r="C8" s="23" t="s">
        <v>5</v>
      </c>
      <c r="D8" s="7">
        <v>32</v>
      </c>
      <c r="E8" s="15">
        <v>40</v>
      </c>
      <c r="F8" s="5">
        <f>ROUND(D8*E8,2)</f>
        <v>1280</v>
      </c>
    </row>
    <row r="9" spans="1:6" ht="37.5" customHeight="1">
      <c r="A9" s="19">
        <v>2</v>
      </c>
      <c r="B9" s="22" t="s">
        <v>75</v>
      </c>
      <c r="C9" s="23" t="s">
        <v>5</v>
      </c>
      <c r="D9" s="7">
        <v>16</v>
      </c>
      <c r="E9" s="15">
        <v>36</v>
      </c>
      <c r="F9" s="5">
        <f>ROUND(D9*E9,2)</f>
        <v>576</v>
      </c>
    </row>
    <row r="10" spans="1:8" ht="33" customHeight="1">
      <c r="A10" s="19">
        <v>3</v>
      </c>
      <c r="B10" s="22" t="s">
        <v>76</v>
      </c>
      <c r="C10" s="26" t="s">
        <v>5</v>
      </c>
      <c r="D10" s="27">
        <v>6</v>
      </c>
      <c r="E10" s="28">
        <v>24</v>
      </c>
      <c r="F10" s="5">
        <f>ROUND(D10*E10,2)</f>
        <v>144</v>
      </c>
      <c r="G10" s="17"/>
      <c r="H10" s="17"/>
    </row>
    <row r="11" spans="1:6" ht="54.75" customHeight="1">
      <c r="A11" s="19">
        <v>4</v>
      </c>
      <c r="B11" s="24" t="s">
        <v>77</v>
      </c>
      <c r="C11" s="23" t="s">
        <v>5</v>
      </c>
      <c r="D11" s="7">
        <v>56</v>
      </c>
      <c r="E11" s="15">
        <v>68</v>
      </c>
      <c r="F11" s="5">
        <f>ROUND(D11*E11,2)</f>
        <v>3808</v>
      </c>
    </row>
    <row r="12" spans="1:6" ht="37.5" customHeight="1" thickBot="1">
      <c r="A12" s="19">
        <v>5</v>
      </c>
      <c r="B12" s="24" t="s">
        <v>78</v>
      </c>
      <c r="C12" s="23" t="s">
        <v>5</v>
      </c>
      <c r="D12" s="7">
        <v>28</v>
      </c>
      <c r="E12" s="15">
        <v>43</v>
      </c>
      <c r="F12" s="5">
        <f>ROUND(D12*E12,2)</f>
        <v>1204</v>
      </c>
    </row>
    <row r="13" spans="1:6" ht="26.25" customHeight="1" thickBot="1">
      <c r="A13" s="89" t="s">
        <v>6</v>
      </c>
      <c r="B13" s="90"/>
      <c r="C13" s="91"/>
      <c r="D13" s="91"/>
      <c r="E13" s="92"/>
      <c r="F13" s="6">
        <f>SUM(F8:F12)</f>
        <v>7012</v>
      </c>
    </row>
    <row r="14" ht="15.75">
      <c r="A14" s="1"/>
    </row>
    <row r="15" spans="1:6" ht="15.75">
      <c r="A15" s="8"/>
      <c r="B15" s="9" t="s">
        <v>9</v>
      </c>
      <c r="C15" s="1"/>
      <c r="D15" s="1"/>
      <c r="E15" s="8"/>
      <c r="F15" s="8"/>
    </row>
    <row r="16" spans="1:6" ht="15.75">
      <c r="A16" s="8"/>
      <c r="B16" s="9" t="s">
        <v>11</v>
      </c>
      <c r="C16" s="9"/>
      <c r="D16" s="8"/>
      <c r="E16" s="8"/>
      <c r="F16" s="10">
        <f>ROUND(F17-(F17/123*23),2)</f>
        <v>5700.81</v>
      </c>
    </row>
    <row r="17" spans="1:6" ht="15.75">
      <c r="A17" s="8"/>
      <c r="B17" s="9" t="s">
        <v>10</v>
      </c>
      <c r="C17" s="9"/>
      <c r="D17" s="8"/>
      <c r="E17" s="8"/>
      <c r="F17" s="10">
        <f>F13</f>
        <v>7012</v>
      </c>
    </row>
    <row r="18" spans="1:6" ht="15.75">
      <c r="A18" s="8"/>
      <c r="B18" s="9" t="s">
        <v>19</v>
      </c>
      <c r="C18" s="9"/>
      <c r="D18" s="11">
        <v>4.1749</v>
      </c>
      <c r="E18" s="8" t="s">
        <v>14</v>
      </c>
      <c r="F18" s="12">
        <f>ROUND(F16/D18,2)</f>
        <v>1365.5</v>
      </c>
    </row>
    <row r="19" spans="1:6" ht="12.75">
      <c r="A19" s="8"/>
      <c r="B19" s="8" t="s">
        <v>18</v>
      </c>
      <c r="C19" s="8"/>
      <c r="D19" s="8"/>
      <c r="E19" s="8"/>
      <c r="F19" s="13"/>
    </row>
    <row r="20" spans="1:6" ht="15">
      <c r="A20" s="9"/>
      <c r="B20" s="8"/>
      <c r="C20" s="8"/>
      <c r="D20" s="8"/>
      <c r="E20" s="8"/>
      <c r="F20" s="13"/>
    </row>
    <row r="21" spans="1:6" ht="12.75">
      <c r="A21" s="8" t="s">
        <v>15</v>
      </c>
      <c r="B21" s="8"/>
      <c r="C21" s="8"/>
      <c r="D21" s="8"/>
      <c r="E21" s="8"/>
      <c r="F21" s="8"/>
    </row>
  </sheetData>
  <sheetProtection/>
  <mergeCells count="6">
    <mergeCell ref="F6:F7"/>
    <mergeCell ref="A13:E13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79</v>
      </c>
      <c r="E4" s="8"/>
      <c r="F4" s="8"/>
    </row>
    <row r="6" spans="1:6" ht="33" customHeight="1">
      <c r="A6" s="93" t="s">
        <v>0</v>
      </c>
      <c r="B6" s="95" t="s">
        <v>1</v>
      </c>
      <c r="C6" s="97" t="s">
        <v>2</v>
      </c>
      <c r="D6" s="97" t="s">
        <v>3</v>
      </c>
      <c r="E6" s="20" t="s">
        <v>4</v>
      </c>
      <c r="F6" s="87" t="s">
        <v>17</v>
      </c>
    </row>
    <row r="7" spans="1:6" ht="14.25" customHeight="1">
      <c r="A7" s="94"/>
      <c r="B7" s="96"/>
      <c r="C7" s="98"/>
      <c r="D7" s="98"/>
      <c r="E7" s="21" t="s">
        <v>16</v>
      </c>
      <c r="F7" s="88"/>
    </row>
    <row r="8" spans="1:6" ht="35.25" customHeight="1">
      <c r="A8" s="19">
        <v>1</v>
      </c>
      <c r="B8" s="22" t="s">
        <v>74</v>
      </c>
      <c r="C8" s="23" t="s">
        <v>5</v>
      </c>
      <c r="D8" s="7">
        <v>32</v>
      </c>
      <c r="E8" s="15"/>
      <c r="F8" s="5">
        <f>ROUND(D8*E8,2)</f>
        <v>0</v>
      </c>
    </row>
    <row r="9" spans="1:6" ht="37.5" customHeight="1">
      <c r="A9" s="19">
        <v>2</v>
      </c>
      <c r="B9" s="22" t="s">
        <v>75</v>
      </c>
      <c r="C9" s="23" t="s">
        <v>5</v>
      </c>
      <c r="D9" s="7">
        <v>16</v>
      </c>
      <c r="E9" s="15"/>
      <c r="F9" s="5">
        <f>ROUND(D9*E9,2)</f>
        <v>0</v>
      </c>
    </row>
    <row r="10" spans="1:8" ht="33" customHeight="1">
      <c r="A10" s="19">
        <v>3</v>
      </c>
      <c r="B10" s="22" t="s">
        <v>76</v>
      </c>
      <c r="C10" s="26" t="s">
        <v>5</v>
      </c>
      <c r="D10" s="27">
        <v>6</v>
      </c>
      <c r="E10" s="28"/>
      <c r="F10" s="5">
        <f>ROUND(D10*E10,2)</f>
        <v>0</v>
      </c>
      <c r="G10" s="17"/>
      <c r="H10" s="17"/>
    </row>
    <row r="11" spans="1:6" ht="54.75" customHeight="1">
      <c r="A11" s="19">
        <v>4</v>
      </c>
      <c r="B11" s="24" t="s">
        <v>77</v>
      </c>
      <c r="C11" s="23" t="s">
        <v>5</v>
      </c>
      <c r="D11" s="7">
        <v>56</v>
      </c>
      <c r="E11" s="15"/>
      <c r="F11" s="5">
        <f>ROUND(D11*E11,2)</f>
        <v>0</v>
      </c>
    </row>
    <row r="12" spans="1:6" ht="37.5" customHeight="1" thickBot="1">
      <c r="A12" s="19">
        <v>5</v>
      </c>
      <c r="B12" s="24" t="s">
        <v>78</v>
      </c>
      <c r="C12" s="23" t="s">
        <v>5</v>
      </c>
      <c r="D12" s="7">
        <v>28</v>
      </c>
      <c r="E12" s="15"/>
      <c r="F12" s="5">
        <f>ROUND(D12*E12,2)</f>
        <v>0</v>
      </c>
    </row>
    <row r="13" spans="1:6" ht="26.25" customHeight="1" thickBot="1">
      <c r="A13" s="89" t="s">
        <v>6</v>
      </c>
      <c r="B13" s="90"/>
      <c r="C13" s="91"/>
      <c r="D13" s="91"/>
      <c r="E13" s="92"/>
      <c r="F13" s="6">
        <f>SUM(F8:F12)</f>
        <v>0</v>
      </c>
    </row>
    <row r="14" ht="15.75">
      <c r="A14" s="1"/>
    </row>
    <row r="15" spans="1:6" ht="15.75">
      <c r="A15" s="8"/>
      <c r="B15" s="9"/>
      <c r="C15" s="1"/>
      <c r="D15" s="1"/>
      <c r="E15" s="8"/>
      <c r="F15" s="8"/>
    </row>
    <row r="16" spans="1:6" ht="15.75">
      <c r="A16" s="8"/>
      <c r="B16" s="9"/>
      <c r="C16" s="9"/>
      <c r="D16" s="8"/>
      <c r="E16" s="8"/>
      <c r="F16" s="10"/>
    </row>
    <row r="17" spans="1:6" ht="15.75">
      <c r="A17" s="8"/>
      <c r="B17" s="9"/>
      <c r="C17" s="9"/>
      <c r="D17" s="8"/>
      <c r="E17" s="8"/>
      <c r="F17" s="10"/>
    </row>
    <row r="18" spans="1:6" ht="15.75">
      <c r="A18" s="8"/>
      <c r="B18" s="9"/>
      <c r="C18" s="9"/>
      <c r="D18" s="11"/>
      <c r="E18" s="8"/>
      <c r="F18" s="12"/>
    </row>
    <row r="19" spans="1:6" ht="12.75">
      <c r="A19" s="8"/>
      <c r="B19" s="8"/>
      <c r="C19" s="8"/>
      <c r="D19" s="8"/>
      <c r="E19" s="8"/>
      <c r="F19" s="13"/>
    </row>
    <row r="20" spans="1:6" ht="15">
      <c r="A20" s="9"/>
      <c r="B20" s="8"/>
      <c r="C20" s="8"/>
      <c r="D20" s="8"/>
      <c r="E20" s="8"/>
      <c r="F20" s="13"/>
    </row>
    <row r="21" spans="1:6" ht="12.75">
      <c r="A21" s="8"/>
      <c r="B21" s="8"/>
      <c r="C21" s="8"/>
      <c r="D21" s="8"/>
      <c r="E21" s="8"/>
      <c r="F21" s="8"/>
    </row>
  </sheetData>
  <sheetProtection/>
  <mergeCells count="6">
    <mergeCell ref="F6:F7"/>
    <mergeCell ref="A13:E13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8</v>
      </c>
      <c r="B3" s="8"/>
      <c r="C3" s="8"/>
      <c r="D3" s="14"/>
      <c r="E3" s="8"/>
      <c r="F3" s="8"/>
    </row>
    <row r="5" spans="1:6" ht="33" customHeight="1">
      <c r="A5" s="93" t="s">
        <v>0</v>
      </c>
      <c r="B5" s="95" t="s">
        <v>1</v>
      </c>
      <c r="C5" s="97" t="s">
        <v>2</v>
      </c>
      <c r="D5" s="97" t="s">
        <v>3</v>
      </c>
      <c r="E5" s="20" t="s">
        <v>4</v>
      </c>
      <c r="F5" s="87" t="s">
        <v>17</v>
      </c>
    </row>
    <row r="6" spans="1:6" ht="14.25" customHeight="1">
      <c r="A6" s="94"/>
      <c r="B6" s="96"/>
      <c r="C6" s="98"/>
      <c r="D6" s="98"/>
      <c r="E6" s="21" t="s">
        <v>16</v>
      </c>
      <c r="F6" s="88"/>
    </row>
    <row r="7" spans="1:6" ht="14.25" customHeight="1">
      <c r="A7" s="21"/>
      <c r="B7" s="53" t="s">
        <v>81</v>
      </c>
      <c r="C7" s="23"/>
      <c r="D7" s="3"/>
      <c r="E7" s="21"/>
      <c r="F7" s="19"/>
    </row>
    <row r="8" spans="1:6" ht="35.25" customHeight="1">
      <c r="A8" s="36">
        <v>1</v>
      </c>
      <c r="B8" s="46" t="s">
        <v>86</v>
      </c>
      <c r="C8" s="23" t="s">
        <v>5</v>
      </c>
      <c r="D8" s="7">
        <v>1</v>
      </c>
      <c r="E8" s="15">
        <v>2500</v>
      </c>
      <c r="F8" s="5">
        <f>ROUND(D8*E8,2)</f>
        <v>2500</v>
      </c>
    </row>
    <row r="9" spans="1:6" ht="37.5" customHeight="1">
      <c r="A9" s="36">
        <v>2</v>
      </c>
      <c r="B9" s="46" t="s">
        <v>87</v>
      </c>
      <c r="C9" s="36" t="s">
        <v>5</v>
      </c>
      <c r="D9" s="44">
        <v>1</v>
      </c>
      <c r="E9" s="37">
        <v>2500</v>
      </c>
      <c r="F9" s="37">
        <f>ROUND(D9*E9,2)</f>
        <v>2500</v>
      </c>
    </row>
    <row r="10" spans="1:6" ht="37.5" customHeight="1">
      <c r="A10" s="36"/>
      <c r="B10" s="50"/>
      <c r="C10" s="34"/>
      <c r="D10" s="42"/>
      <c r="E10" s="35"/>
      <c r="F10" s="51">
        <f>SUM(F8:F9)</f>
        <v>5000</v>
      </c>
    </row>
    <row r="11" spans="1:6" ht="14.25" customHeight="1">
      <c r="A11" s="36"/>
      <c r="B11" s="52" t="s">
        <v>82</v>
      </c>
      <c r="C11" s="36"/>
      <c r="D11" s="36"/>
      <c r="E11" s="36"/>
      <c r="F11" s="36"/>
    </row>
    <row r="12" spans="1:8" ht="33" customHeight="1">
      <c r="A12" s="36">
        <v>1</v>
      </c>
      <c r="B12" s="43" t="s">
        <v>83</v>
      </c>
      <c r="C12" s="47" t="s">
        <v>5</v>
      </c>
      <c r="D12" s="48">
        <v>1</v>
      </c>
      <c r="E12" s="49">
        <v>2400</v>
      </c>
      <c r="F12" s="37">
        <f>ROUND(D12*E12,2)</f>
        <v>2400</v>
      </c>
      <c r="G12" s="17"/>
      <c r="H12" s="17"/>
    </row>
    <row r="13" spans="1:6" ht="54.75" customHeight="1">
      <c r="A13" s="19">
        <v>2</v>
      </c>
      <c r="B13" s="46" t="s">
        <v>88</v>
      </c>
      <c r="C13" s="23" t="s">
        <v>5</v>
      </c>
      <c r="D13" s="7">
        <v>1</v>
      </c>
      <c r="E13" s="15">
        <v>2090</v>
      </c>
      <c r="F13" s="5">
        <f>ROUND(D13*E13,2)</f>
        <v>2090</v>
      </c>
    </row>
    <row r="14" spans="1:6" ht="37.5" customHeight="1">
      <c r="A14" s="19">
        <v>3</v>
      </c>
      <c r="B14" s="46" t="s">
        <v>89</v>
      </c>
      <c r="C14" s="23" t="s">
        <v>5</v>
      </c>
      <c r="D14" s="7">
        <v>1</v>
      </c>
      <c r="E14" s="15">
        <v>2570</v>
      </c>
      <c r="F14" s="5">
        <f>ROUND(D14*E14,2)</f>
        <v>2570</v>
      </c>
    </row>
    <row r="15" spans="1:6" ht="37.5" customHeight="1">
      <c r="A15" s="21"/>
      <c r="B15" s="46"/>
      <c r="C15" s="23"/>
      <c r="D15" s="7"/>
      <c r="E15" s="15"/>
      <c r="F15" s="51">
        <f>SUM(F12:F14)</f>
        <v>7060</v>
      </c>
    </row>
    <row r="16" spans="1:6" ht="14.25" customHeight="1">
      <c r="A16" s="21"/>
      <c r="B16" s="52" t="s">
        <v>93</v>
      </c>
      <c r="C16" s="23"/>
      <c r="D16" s="3"/>
      <c r="E16" s="21"/>
      <c r="F16" s="19"/>
    </row>
    <row r="17" spans="1:6" ht="37.5" customHeight="1">
      <c r="A17" s="36">
        <v>1</v>
      </c>
      <c r="B17" s="43" t="s">
        <v>84</v>
      </c>
      <c r="C17" s="36"/>
      <c r="D17" s="44">
        <v>1</v>
      </c>
      <c r="E17" s="37">
        <v>2150</v>
      </c>
      <c r="F17" s="5">
        <f>E17</f>
        <v>2150</v>
      </c>
    </row>
    <row r="18" spans="1:6" ht="37.5" customHeight="1">
      <c r="A18" s="36">
        <v>2</v>
      </c>
      <c r="B18" s="45" t="s">
        <v>92</v>
      </c>
      <c r="C18" s="36"/>
      <c r="D18" s="44">
        <v>1</v>
      </c>
      <c r="E18" s="37">
        <v>2350</v>
      </c>
      <c r="F18" s="5">
        <f>E18</f>
        <v>2350</v>
      </c>
    </row>
    <row r="19" spans="1:6" ht="57" customHeight="1">
      <c r="A19" s="36">
        <v>3</v>
      </c>
      <c r="B19" s="45" t="s">
        <v>91</v>
      </c>
      <c r="C19" s="36"/>
      <c r="D19" s="44">
        <v>1</v>
      </c>
      <c r="E19" s="37">
        <v>2280</v>
      </c>
      <c r="F19" s="5">
        <f>E19</f>
        <v>2280</v>
      </c>
    </row>
    <row r="20" spans="1:6" ht="37.5" customHeight="1">
      <c r="A20" s="36">
        <v>4</v>
      </c>
      <c r="B20" s="43" t="s">
        <v>85</v>
      </c>
      <c r="C20" s="36"/>
      <c r="D20" s="44">
        <v>1</v>
      </c>
      <c r="E20" s="37">
        <v>2280</v>
      </c>
      <c r="F20" s="5">
        <f>E20</f>
        <v>2280</v>
      </c>
    </row>
    <row r="21" spans="1:6" ht="37.5" customHeight="1">
      <c r="A21" s="36">
        <v>5</v>
      </c>
      <c r="B21" s="46" t="s">
        <v>90</v>
      </c>
      <c r="C21" s="36"/>
      <c r="D21" s="44">
        <v>1</v>
      </c>
      <c r="E21" s="37">
        <v>2280</v>
      </c>
      <c r="F21" s="5">
        <f>E21</f>
        <v>2280</v>
      </c>
    </row>
    <row r="22" spans="1:6" ht="37.5" customHeight="1" thickBot="1">
      <c r="A22" s="36"/>
      <c r="B22" s="46"/>
      <c r="C22" s="36"/>
      <c r="D22" s="44"/>
      <c r="E22" s="37"/>
      <c r="F22" s="54">
        <f>SUM(F17:F21)</f>
        <v>11340</v>
      </c>
    </row>
    <row r="23" spans="1:6" ht="26.25" customHeight="1" thickBot="1">
      <c r="A23" s="99" t="s">
        <v>6</v>
      </c>
      <c r="B23" s="90"/>
      <c r="C23" s="90"/>
      <c r="D23" s="90"/>
      <c r="E23" s="100"/>
      <c r="F23" s="6">
        <f>F10+F15+F22</f>
        <v>23400</v>
      </c>
    </row>
    <row r="24" ht="15.75">
      <c r="A24" s="1"/>
    </row>
    <row r="25" spans="1:6" ht="15.75">
      <c r="A25" s="8"/>
      <c r="B25" s="9"/>
      <c r="C25" s="1"/>
      <c r="D25" s="1"/>
      <c r="E25" s="8"/>
      <c r="F25" s="8"/>
    </row>
    <row r="26" spans="1:6" ht="15.75">
      <c r="A26" s="8"/>
      <c r="B26" s="9"/>
      <c r="C26" s="9"/>
      <c r="D26" s="11"/>
      <c r="E26" s="8"/>
      <c r="F26" s="12"/>
    </row>
    <row r="27" spans="1:6" ht="12.75">
      <c r="A27" s="8"/>
      <c r="B27" s="8"/>
      <c r="C27" s="8"/>
      <c r="D27" s="8"/>
      <c r="E27" s="8"/>
      <c r="F27" s="13"/>
    </row>
    <row r="28" spans="1:6" ht="15">
      <c r="A28" s="9"/>
      <c r="B28" s="8" t="s">
        <v>94</v>
      </c>
      <c r="C28" s="8"/>
      <c r="D28" s="8"/>
      <c r="E28" s="8"/>
      <c r="F28" s="13"/>
    </row>
    <row r="29" spans="1:6" ht="12.75">
      <c r="A29" s="8"/>
      <c r="B29" s="8" t="s">
        <v>95</v>
      </c>
      <c r="C29" s="8"/>
      <c r="D29" s="8"/>
      <c r="E29" s="8"/>
      <c r="F29" s="8"/>
    </row>
  </sheetData>
  <sheetProtection/>
  <mergeCells count="6">
    <mergeCell ref="F5:F6"/>
    <mergeCell ref="A23:E23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4.25390625" style="0" customWidth="1"/>
    <col min="2" max="2" width="63.7539062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/>
      <c r="B4" s="8"/>
      <c r="C4" s="8"/>
      <c r="D4" s="14"/>
      <c r="E4" s="8"/>
      <c r="F4" s="8"/>
    </row>
    <row r="6" spans="1:6" ht="33" customHeight="1">
      <c r="A6" s="93" t="s">
        <v>0</v>
      </c>
      <c r="B6" s="95" t="s">
        <v>1</v>
      </c>
      <c r="C6" s="97" t="s">
        <v>2</v>
      </c>
      <c r="D6" s="97" t="s">
        <v>3</v>
      </c>
      <c r="E6" s="20" t="s">
        <v>4</v>
      </c>
      <c r="F6" s="87" t="s">
        <v>17</v>
      </c>
    </row>
    <row r="7" spans="1:6" ht="14.25" customHeight="1" thickBot="1">
      <c r="A7" s="94"/>
      <c r="B7" s="96"/>
      <c r="C7" s="98"/>
      <c r="D7" s="101"/>
      <c r="E7" s="34" t="s">
        <v>16</v>
      </c>
      <c r="F7" s="88"/>
    </row>
    <row r="8" spans="1:6" ht="51" customHeight="1">
      <c r="A8" s="19">
        <v>1</v>
      </c>
      <c r="B8" s="39" t="s">
        <v>80</v>
      </c>
      <c r="C8" s="21" t="s">
        <v>59</v>
      </c>
      <c r="D8" s="37">
        <v>86.94</v>
      </c>
      <c r="E8" s="37"/>
      <c r="F8" s="41">
        <f>ROUND(D8*E8,2)</f>
        <v>0</v>
      </c>
    </row>
    <row r="9" spans="1:6" ht="37.5" customHeight="1" thickBot="1">
      <c r="A9" s="19">
        <v>2</v>
      </c>
      <c r="B9" s="40" t="s">
        <v>58</v>
      </c>
      <c r="C9" s="21" t="s">
        <v>59</v>
      </c>
      <c r="D9" s="37">
        <v>28.98</v>
      </c>
      <c r="E9" s="37"/>
      <c r="F9" s="41">
        <f>ROUND(D9*E9,2)</f>
        <v>0</v>
      </c>
    </row>
    <row r="10" spans="1:6" ht="26.25" customHeight="1" thickBot="1">
      <c r="A10" s="89" t="s">
        <v>6</v>
      </c>
      <c r="B10" s="90"/>
      <c r="C10" s="91"/>
      <c r="D10" s="90"/>
      <c r="E10" s="100"/>
      <c r="F10" s="6">
        <f>SUM(F8:F9)</f>
        <v>0</v>
      </c>
    </row>
    <row r="11" ht="15.75">
      <c r="A11" s="1"/>
    </row>
    <row r="12" spans="1:6" ht="15.75">
      <c r="A12" s="8"/>
      <c r="B12" s="9"/>
      <c r="C12" s="1"/>
      <c r="D12" s="1"/>
      <c r="E12" s="8"/>
      <c r="F12" s="8"/>
    </row>
    <row r="13" spans="1:6" ht="15.75">
      <c r="A13" s="8"/>
      <c r="B13" s="9"/>
      <c r="C13" s="9"/>
      <c r="D13" s="8"/>
      <c r="E13" s="8"/>
      <c r="F13" s="10"/>
    </row>
    <row r="14" spans="1:6" ht="15.75">
      <c r="A14" s="8"/>
      <c r="B14" s="9"/>
      <c r="C14" s="9"/>
      <c r="D14" s="8"/>
      <c r="E14" s="8"/>
      <c r="F14" s="10"/>
    </row>
    <row r="15" spans="1:6" ht="15.75">
      <c r="A15" s="8"/>
      <c r="B15" s="9"/>
      <c r="C15" s="9"/>
      <c r="D15" s="11"/>
      <c r="E15" s="8"/>
      <c r="F15" s="12"/>
    </row>
    <row r="16" spans="1:6" ht="12.75">
      <c r="A16" s="8"/>
      <c r="B16" s="8"/>
      <c r="C16" s="8"/>
      <c r="D16" s="8"/>
      <c r="E16" s="8"/>
      <c r="F16" s="13"/>
    </row>
    <row r="17" spans="1:6" ht="15">
      <c r="A17" s="9"/>
      <c r="B17" s="8"/>
      <c r="C17" s="8"/>
      <c r="D17" s="8"/>
      <c r="E17" s="8"/>
      <c r="F17" s="13"/>
    </row>
    <row r="18" spans="1:6" ht="12.75">
      <c r="A18" s="8"/>
      <c r="B18" s="8"/>
      <c r="C18" s="8"/>
      <c r="D18" s="8"/>
      <c r="E18" s="8"/>
      <c r="F18" s="8"/>
    </row>
  </sheetData>
  <sheetProtection/>
  <mergeCells count="6">
    <mergeCell ref="F6:F7"/>
    <mergeCell ref="A10:E10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35"/>
  <sheetViews>
    <sheetView tabSelected="1" view="pageBreakPreview" zoomScale="75" zoomScaleSheetLayoutView="75" workbookViewId="0" topLeftCell="A1">
      <selection activeCell="E8" sqref="E8"/>
    </sheetView>
  </sheetViews>
  <sheetFormatPr defaultColWidth="9.00390625" defaultRowHeight="12.75"/>
  <cols>
    <col min="1" max="1" width="4.25390625" style="0" customWidth="1"/>
    <col min="2" max="2" width="60.25390625" style="0" customWidth="1"/>
    <col min="3" max="3" width="5.875" style="0" customWidth="1"/>
    <col min="4" max="4" width="9.25390625" style="0" bestFit="1" customWidth="1"/>
    <col min="5" max="6" width="12.625" style="0" customWidth="1"/>
    <col min="7" max="7" width="4.375" style="0" customWidth="1"/>
    <col min="8" max="8" width="6.75390625" style="0" customWidth="1"/>
    <col min="9" max="9" width="4.75390625" style="0" hidden="1" customWidth="1"/>
    <col min="10" max="10" width="7.125" style="0" hidden="1" customWidth="1"/>
    <col min="11" max="11" width="6.625" style="0" customWidth="1"/>
    <col min="12" max="12" width="10.625" style="0" bestFit="1" customWidth="1"/>
    <col min="13" max="13" width="6.75390625" style="0" customWidth="1"/>
    <col min="14" max="14" width="10.375" style="0" bestFit="1" customWidth="1"/>
    <col min="15" max="15" width="6.375" style="0" customWidth="1"/>
    <col min="16" max="16" width="10.375" style="0" bestFit="1" customWidth="1"/>
    <col min="17" max="17" width="5.625" style="0" customWidth="1"/>
    <col min="18" max="18" width="9.25390625" style="0" bestFit="1" customWidth="1"/>
    <col min="19" max="19" width="10.75390625" style="0" customWidth="1"/>
    <col min="20" max="20" width="9.25390625" style="0" bestFit="1" customWidth="1"/>
    <col min="21" max="21" width="5.375" style="0" customWidth="1"/>
    <col min="22" max="22" width="9.25390625" style="0" bestFit="1" customWidth="1"/>
    <col min="23" max="23" width="5.375" style="0" customWidth="1"/>
    <col min="24" max="24" width="9.25390625" style="0" bestFit="1" customWidth="1"/>
    <col min="25" max="25" width="4.625" style="0" customWidth="1"/>
    <col min="26" max="26" width="9.25390625" style="0" bestFit="1" customWidth="1"/>
    <col min="27" max="27" width="4.875" style="0" customWidth="1"/>
    <col min="28" max="28" width="9.25390625" style="0" bestFit="1" customWidth="1"/>
    <col min="29" max="29" width="4.75390625" style="0" customWidth="1"/>
    <col min="30" max="30" width="9.25390625" style="0" bestFit="1" customWidth="1"/>
    <col min="31" max="31" width="5.00390625" style="0" customWidth="1"/>
    <col min="32" max="32" width="9.25390625" style="0" bestFit="1" customWidth="1"/>
    <col min="33" max="33" width="4.125" style="0" customWidth="1"/>
    <col min="34" max="34" width="9.25390625" style="0" bestFit="1" customWidth="1"/>
    <col min="35" max="35" width="3.875" style="0" customWidth="1"/>
    <col min="36" max="36" width="9.25390625" style="0" bestFit="1" customWidth="1"/>
    <col min="37" max="37" width="4.25390625" style="0" customWidth="1"/>
    <col min="38" max="38" width="9.25390625" style="0" bestFit="1" customWidth="1"/>
    <col min="39" max="39" width="4.25390625" style="0" customWidth="1"/>
    <col min="40" max="40" width="9.25390625" style="0" bestFit="1" customWidth="1"/>
    <col min="41" max="41" width="5.125" style="0" customWidth="1"/>
    <col min="42" max="42" width="9.25390625" style="0" bestFit="1" customWidth="1"/>
    <col min="43" max="43" width="10.375" style="0" bestFit="1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/>
      <c r="B4" s="8"/>
      <c r="C4" s="8"/>
      <c r="D4" s="14"/>
      <c r="E4" s="8"/>
      <c r="F4" s="8"/>
    </row>
    <row r="6" spans="1:40" ht="33" customHeight="1">
      <c r="A6" s="93" t="s">
        <v>0</v>
      </c>
      <c r="B6" s="95" t="s">
        <v>1</v>
      </c>
      <c r="C6" s="97" t="s">
        <v>2</v>
      </c>
      <c r="D6" s="97" t="s">
        <v>3</v>
      </c>
      <c r="E6" s="20" t="s">
        <v>4</v>
      </c>
      <c r="F6" s="87" t="s">
        <v>17</v>
      </c>
      <c r="N6" s="76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3" ht="14.25" customHeight="1">
      <c r="A7" s="94"/>
      <c r="B7" s="96"/>
      <c r="C7" s="98"/>
      <c r="D7" s="98"/>
      <c r="E7" s="21" t="s">
        <v>16</v>
      </c>
      <c r="F7" s="88"/>
      <c r="N7" s="76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</row>
    <row r="8" spans="1:42" ht="15" customHeight="1">
      <c r="A8" s="18">
        <v>1</v>
      </c>
      <c r="B8" s="83" t="s">
        <v>113</v>
      </c>
      <c r="C8" s="23" t="s">
        <v>5</v>
      </c>
      <c r="D8" s="7">
        <v>47</v>
      </c>
      <c r="E8" s="15"/>
      <c r="F8" s="5">
        <f aca="true" t="shared" si="0" ref="F8:F16">ROUND(D8*E8,2)</f>
        <v>0</v>
      </c>
      <c r="G8" s="59"/>
      <c r="H8" s="16"/>
      <c r="I8" s="59"/>
      <c r="J8" s="16"/>
      <c r="K8" s="59"/>
      <c r="L8" s="16"/>
      <c r="M8" s="75"/>
      <c r="N8" s="77"/>
      <c r="O8" s="82"/>
      <c r="P8" s="16"/>
      <c r="Q8" s="59"/>
      <c r="R8" s="73"/>
      <c r="S8" s="80"/>
      <c r="T8" s="73"/>
      <c r="U8" s="80"/>
      <c r="V8" s="73"/>
      <c r="W8" s="80"/>
      <c r="X8" s="73"/>
      <c r="Y8" s="80"/>
      <c r="Z8" s="73"/>
      <c r="AA8" s="80"/>
      <c r="AB8" s="73"/>
      <c r="AC8" s="80"/>
      <c r="AD8" s="73"/>
      <c r="AE8" s="80"/>
      <c r="AF8" s="73"/>
      <c r="AG8" s="80"/>
      <c r="AH8" s="73"/>
      <c r="AI8" s="80"/>
      <c r="AJ8" s="73"/>
      <c r="AK8" s="80"/>
      <c r="AL8" s="73"/>
      <c r="AM8" s="80"/>
      <c r="AN8" s="73"/>
      <c r="AO8" s="59"/>
      <c r="AP8" s="59"/>
    </row>
    <row r="9" spans="1:43" ht="15" customHeight="1">
      <c r="A9" s="18">
        <v>2</v>
      </c>
      <c r="B9" s="83" t="s">
        <v>118</v>
      </c>
      <c r="C9" s="23" t="s">
        <v>5</v>
      </c>
      <c r="D9" s="7">
        <v>245</v>
      </c>
      <c r="E9" s="15"/>
      <c r="F9" s="5">
        <f t="shared" si="0"/>
        <v>0</v>
      </c>
      <c r="G9" s="59"/>
      <c r="H9" s="16"/>
      <c r="I9" s="59"/>
      <c r="J9" s="16"/>
      <c r="K9" s="59"/>
      <c r="L9" s="16"/>
      <c r="M9" s="75"/>
      <c r="N9" s="77"/>
      <c r="O9" s="59"/>
      <c r="P9" s="16"/>
      <c r="Q9" s="59"/>
      <c r="R9" s="73"/>
      <c r="S9" s="59"/>
      <c r="T9" s="73"/>
      <c r="U9" s="59"/>
      <c r="V9" s="73"/>
      <c r="W9" s="59"/>
      <c r="X9" s="73"/>
      <c r="Y9" s="59"/>
      <c r="Z9" s="73"/>
      <c r="AA9" s="59"/>
      <c r="AB9" s="73"/>
      <c r="AC9" s="59"/>
      <c r="AD9" s="73"/>
      <c r="AE9" s="59"/>
      <c r="AF9" s="73"/>
      <c r="AG9" s="59"/>
      <c r="AH9" s="73"/>
      <c r="AI9" s="59"/>
      <c r="AJ9" s="73"/>
      <c r="AK9" s="59"/>
      <c r="AL9" s="73"/>
      <c r="AM9" s="59"/>
      <c r="AN9" s="73"/>
      <c r="AO9" s="80"/>
      <c r="AP9" s="73"/>
      <c r="AQ9" s="72"/>
    </row>
    <row r="10" spans="1:43" ht="15" customHeight="1">
      <c r="A10" s="18">
        <v>3</v>
      </c>
      <c r="B10" s="83" t="s">
        <v>114</v>
      </c>
      <c r="C10" s="23" t="s">
        <v>5</v>
      </c>
      <c r="D10" s="7">
        <v>451</v>
      </c>
      <c r="E10" s="15"/>
      <c r="F10" s="5">
        <f t="shared" si="0"/>
        <v>0</v>
      </c>
      <c r="G10" s="59"/>
      <c r="H10" s="16"/>
      <c r="I10" s="59"/>
      <c r="J10" s="16"/>
      <c r="K10" s="59"/>
      <c r="L10" s="16"/>
      <c r="M10" s="75"/>
      <c r="N10" s="77"/>
      <c r="O10" s="59"/>
      <c r="P10" s="16"/>
      <c r="Q10" s="59"/>
      <c r="R10" s="73"/>
      <c r="S10" s="59"/>
      <c r="T10" s="73"/>
      <c r="U10" s="59"/>
      <c r="V10" s="73"/>
      <c r="W10" s="59"/>
      <c r="X10" s="73"/>
      <c r="Y10" s="59"/>
      <c r="Z10" s="73"/>
      <c r="AA10" s="59"/>
      <c r="AB10" s="73"/>
      <c r="AC10" s="59"/>
      <c r="AD10" s="73"/>
      <c r="AE10" s="59"/>
      <c r="AF10" s="73"/>
      <c r="AG10" s="59"/>
      <c r="AH10" s="73"/>
      <c r="AI10" s="59"/>
      <c r="AJ10" s="73"/>
      <c r="AK10" s="59"/>
      <c r="AL10" s="73"/>
      <c r="AM10" s="59"/>
      <c r="AN10" s="73"/>
      <c r="AO10" s="59"/>
      <c r="AP10" s="73"/>
      <c r="AQ10" s="72"/>
    </row>
    <row r="11" spans="1:43" ht="15" customHeight="1">
      <c r="A11" s="18">
        <v>4</v>
      </c>
      <c r="B11" s="83" t="s">
        <v>119</v>
      </c>
      <c r="C11" s="23" t="s">
        <v>5</v>
      </c>
      <c r="D11" s="7">
        <v>187</v>
      </c>
      <c r="E11" s="15"/>
      <c r="F11" s="5">
        <f t="shared" si="0"/>
        <v>0</v>
      </c>
      <c r="G11" s="59"/>
      <c r="H11" s="16"/>
      <c r="I11" s="59"/>
      <c r="J11" s="16"/>
      <c r="K11" s="59"/>
      <c r="L11" s="16"/>
      <c r="M11" s="75"/>
      <c r="N11" s="77"/>
      <c r="O11" s="59"/>
      <c r="P11" s="16"/>
      <c r="Q11" s="59"/>
      <c r="R11" s="73"/>
      <c r="S11" s="59"/>
      <c r="T11" s="73"/>
      <c r="U11" s="59"/>
      <c r="V11" s="73"/>
      <c r="W11" s="59"/>
      <c r="X11" s="73"/>
      <c r="Y11" s="59"/>
      <c r="Z11" s="73"/>
      <c r="AA11" s="59"/>
      <c r="AB11" s="73"/>
      <c r="AC11" s="59"/>
      <c r="AD11" s="73"/>
      <c r="AE11" s="59"/>
      <c r="AF11" s="73"/>
      <c r="AG11" s="59"/>
      <c r="AH11" s="73"/>
      <c r="AI11" s="59"/>
      <c r="AJ11" s="73"/>
      <c r="AK11" s="59"/>
      <c r="AL11" s="73"/>
      <c r="AM11" s="59"/>
      <c r="AN11" s="73"/>
      <c r="AO11" s="59"/>
      <c r="AP11" s="73"/>
      <c r="AQ11" s="72"/>
    </row>
    <row r="12" spans="1:43" ht="14.25" customHeight="1">
      <c r="A12" s="18">
        <v>5</v>
      </c>
      <c r="B12" s="83" t="s">
        <v>115</v>
      </c>
      <c r="C12" s="23" t="s">
        <v>5</v>
      </c>
      <c r="D12" s="7">
        <v>2</v>
      </c>
      <c r="E12" s="15"/>
      <c r="F12" s="5">
        <f t="shared" si="0"/>
        <v>0</v>
      </c>
      <c r="G12" s="59"/>
      <c r="H12" s="16"/>
      <c r="I12" s="59"/>
      <c r="J12" s="16"/>
      <c r="K12" s="59"/>
      <c r="L12" s="16"/>
      <c r="M12" s="75"/>
      <c r="N12" s="77"/>
      <c r="O12" s="16"/>
      <c r="P12" s="16"/>
      <c r="Q12" s="16"/>
      <c r="R12" s="73"/>
      <c r="S12" s="59"/>
      <c r="T12" s="73"/>
      <c r="U12" s="59"/>
      <c r="V12" s="73"/>
      <c r="W12" s="59"/>
      <c r="X12" s="73"/>
      <c r="Y12" s="59"/>
      <c r="Z12" s="73"/>
      <c r="AA12" s="16"/>
      <c r="AB12" s="73"/>
      <c r="AC12" s="16"/>
      <c r="AD12" s="73"/>
      <c r="AE12" s="59"/>
      <c r="AF12" s="73"/>
      <c r="AG12" s="59"/>
      <c r="AH12" s="73"/>
      <c r="AI12" s="59"/>
      <c r="AJ12" s="73"/>
      <c r="AK12" s="59"/>
      <c r="AL12" s="73"/>
      <c r="AM12" s="16"/>
      <c r="AN12" s="73"/>
      <c r="AO12" s="59"/>
      <c r="AP12" s="73"/>
      <c r="AQ12" s="72"/>
    </row>
    <row r="13" spans="1:43" ht="15" customHeight="1">
      <c r="A13" s="18">
        <v>6</v>
      </c>
      <c r="B13" s="83" t="s">
        <v>120</v>
      </c>
      <c r="C13" s="23" t="s">
        <v>5</v>
      </c>
      <c r="D13" s="7">
        <v>9</v>
      </c>
      <c r="E13" s="15"/>
      <c r="F13" s="5">
        <f t="shared" si="0"/>
        <v>0</v>
      </c>
      <c r="G13" s="59"/>
      <c r="H13" s="16"/>
      <c r="I13" s="59"/>
      <c r="J13" s="16"/>
      <c r="K13" s="59"/>
      <c r="L13" s="16"/>
      <c r="M13" s="75"/>
      <c r="N13" s="77"/>
      <c r="O13" s="59"/>
      <c r="P13" s="16"/>
      <c r="Q13" s="59"/>
      <c r="R13" s="73"/>
      <c r="S13" s="59"/>
      <c r="T13" s="73"/>
      <c r="U13" s="59"/>
      <c r="V13" s="73"/>
      <c r="W13" s="59"/>
      <c r="X13" s="73"/>
      <c r="Y13" s="59"/>
      <c r="Z13" s="73"/>
      <c r="AA13" s="59"/>
      <c r="AB13" s="73"/>
      <c r="AC13" s="59"/>
      <c r="AD13" s="73"/>
      <c r="AE13" s="59"/>
      <c r="AF13" s="73"/>
      <c r="AG13" s="59"/>
      <c r="AH13" s="73"/>
      <c r="AI13" s="59"/>
      <c r="AJ13" s="73"/>
      <c r="AK13" s="59"/>
      <c r="AL13" s="73"/>
      <c r="AM13" s="59"/>
      <c r="AN13" s="73"/>
      <c r="AO13" s="59"/>
      <c r="AP13" s="73"/>
      <c r="AQ13" s="72"/>
    </row>
    <row r="14" spans="1:43" s="16" customFormat="1" ht="15" customHeight="1">
      <c r="A14" s="18">
        <v>7</v>
      </c>
      <c r="B14" s="83" t="s">
        <v>116</v>
      </c>
      <c r="C14" s="23" t="s">
        <v>5</v>
      </c>
      <c r="D14" s="7">
        <v>5</v>
      </c>
      <c r="E14" s="15"/>
      <c r="F14" s="5">
        <f t="shared" si="0"/>
        <v>0</v>
      </c>
      <c r="G14" s="59"/>
      <c r="I14" s="59"/>
      <c r="K14" s="59"/>
      <c r="M14" s="75"/>
      <c r="N14" s="77"/>
      <c r="R14" s="73"/>
      <c r="S14" s="59"/>
      <c r="T14" s="73"/>
      <c r="U14" s="59"/>
      <c r="V14" s="73"/>
      <c r="X14" s="73"/>
      <c r="Y14" s="59"/>
      <c r="Z14" s="73"/>
      <c r="AB14" s="73"/>
      <c r="AD14" s="73"/>
      <c r="AE14" s="59"/>
      <c r="AF14" s="73"/>
      <c r="AG14" s="59"/>
      <c r="AH14" s="73"/>
      <c r="AI14" s="59"/>
      <c r="AJ14" s="73"/>
      <c r="AK14" s="59"/>
      <c r="AL14" s="73"/>
      <c r="AN14" s="73"/>
      <c r="AO14" s="59"/>
      <c r="AP14" s="73"/>
      <c r="AQ14" s="72"/>
    </row>
    <row r="15" spans="1:43" s="16" customFormat="1" ht="15" customHeight="1">
      <c r="A15" s="18">
        <v>8</v>
      </c>
      <c r="B15" s="83" t="s">
        <v>121</v>
      </c>
      <c r="C15" s="23" t="s">
        <v>5</v>
      </c>
      <c r="D15" s="7">
        <v>53</v>
      </c>
      <c r="E15" s="15"/>
      <c r="F15" s="5">
        <f t="shared" si="0"/>
        <v>0</v>
      </c>
      <c r="G15" s="59"/>
      <c r="I15" s="59"/>
      <c r="K15" s="59"/>
      <c r="M15" s="75"/>
      <c r="N15" s="77"/>
      <c r="O15" s="59"/>
      <c r="Q15" s="59"/>
      <c r="R15" s="73"/>
      <c r="S15" s="59"/>
      <c r="T15" s="73"/>
      <c r="U15" s="59"/>
      <c r="V15" s="73"/>
      <c r="W15" s="59"/>
      <c r="X15" s="73"/>
      <c r="Y15" s="59"/>
      <c r="Z15" s="73"/>
      <c r="AA15" s="59"/>
      <c r="AB15" s="73"/>
      <c r="AD15" s="73"/>
      <c r="AE15" s="59"/>
      <c r="AF15" s="73"/>
      <c r="AG15" s="59"/>
      <c r="AH15" s="73"/>
      <c r="AI15" s="59"/>
      <c r="AJ15" s="73"/>
      <c r="AK15" s="59"/>
      <c r="AL15" s="73"/>
      <c r="AM15" s="59"/>
      <c r="AN15" s="73"/>
      <c r="AO15" s="59"/>
      <c r="AP15" s="73"/>
      <c r="AQ15" s="72"/>
    </row>
    <row r="16" spans="1:43" s="16" customFormat="1" ht="15" customHeight="1" thickBot="1">
      <c r="A16" s="18">
        <v>9</v>
      </c>
      <c r="B16" s="84" t="s">
        <v>117</v>
      </c>
      <c r="C16" s="23" t="s">
        <v>5</v>
      </c>
      <c r="D16" s="7">
        <v>9</v>
      </c>
      <c r="E16" s="15"/>
      <c r="F16" s="5">
        <f t="shared" si="0"/>
        <v>0</v>
      </c>
      <c r="G16" s="59"/>
      <c r="I16" s="59"/>
      <c r="K16" s="59"/>
      <c r="M16" s="75"/>
      <c r="N16" s="77"/>
      <c r="O16" s="59"/>
      <c r="R16" s="73"/>
      <c r="S16" s="59"/>
      <c r="T16" s="73"/>
      <c r="U16" s="59"/>
      <c r="V16" s="73"/>
      <c r="X16" s="73"/>
      <c r="Y16" s="59"/>
      <c r="Z16" s="73"/>
      <c r="AB16" s="73"/>
      <c r="AD16" s="73"/>
      <c r="AF16" s="73"/>
      <c r="AG16" s="59"/>
      <c r="AH16" s="73"/>
      <c r="AI16" s="59"/>
      <c r="AJ16" s="73"/>
      <c r="AK16" s="59"/>
      <c r="AL16" s="73"/>
      <c r="AN16" s="73"/>
      <c r="AO16" s="59"/>
      <c r="AP16" s="73"/>
      <c r="AQ16" s="72"/>
    </row>
    <row r="17" spans="1:43" ht="26.25" customHeight="1" thickBot="1">
      <c r="A17" s="99" t="s">
        <v>6</v>
      </c>
      <c r="B17" s="90"/>
      <c r="C17" s="91"/>
      <c r="D17" s="91"/>
      <c r="E17" s="92"/>
      <c r="F17" s="6">
        <f>SUM(F8:F16)</f>
        <v>0</v>
      </c>
      <c r="G17" s="85"/>
      <c r="H17" s="74"/>
      <c r="I17" s="86"/>
      <c r="J17" s="74"/>
      <c r="K17" s="86"/>
      <c r="L17" s="74"/>
      <c r="M17" s="86"/>
      <c r="N17" s="79"/>
      <c r="O17" s="74"/>
      <c r="P17" s="74"/>
      <c r="Q17" s="74"/>
      <c r="R17" s="73"/>
      <c r="S17" s="59"/>
      <c r="T17" s="73"/>
      <c r="U17" s="59"/>
      <c r="V17" s="73"/>
      <c r="W17" s="16"/>
      <c r="X17" s="73"/>
      <c r="Y17" s="59"/>
      <c r="Z17" s="73"/>
      <c r="AA17" s="16"/>
      <c r="AB17" s="73"/>
      <c r="AC17" s="16"/>
      <c r="AD17" s="73"/>
      <c r="AE17" s="16"/>
      <c r="AF17" s="73"/>
      <c r="AG17" s="16"/>
      <c r="AH17" s="73"/>
      <c r="AI17" s="16"/>
      <c r="AJ17" s="73"/>
      <c r="AK17" s="16"/>
      <c r="AL17" s="73"/>
      <c r="AM17" s="16"/>
      <c r="AN17" s="73"/>
      <c r="AO17" s="59"/>
      <c r="AP17" s="73"/>
      <c r="AQ17" s="72"/>
    </row>
    <row r="18" spans="1:43" ht="15.75">
      <c r="A18" s="1"/>
      <c r="D18" s="30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16"/>
      <c r="AP18" s="73"/>
      <c r="AQ18" s="72"/>
    </row>
    <row r="19" spans="1:42" ht="15.75">
      <c r="A19" s="8"/>
      <c r="B19" s="9"/>
      <c r="C19" s="1"/>
      <c r="D19" s="1"/>
      <c r="E19" s="8"/>
      <c r="F19" s="8"/>
      <c r="N19" s="33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</row>
    <row r="20" spans="1:42" ht="15.75">
      <c r="A20" s="8"/>
      <c r="B20" s="9"/>
      <c r="C20" s="9"/>
      <c r="D20" s="8"/>
      <c r="E20" s="8"/>
      <c r="F20" s="10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</row>
    <row r="21" spans="1:42" ht="15.75">
      <c r="A21" s="8"/>
      <c r="B21" s="9"/>
      <c r="C21" s="9"/>
      <c r="D21" s="8"/>
      <c r="E21" s="8"/>
      <c r="F21" s="10"/>
      <c r="N21" s="33"/>
      <c r="O21" s="67"/>
      <c r="P21" s="68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</row>
    <row r="22" spans="1:42" ht="15.75">
      <c r="A22" s="8"/>
      <c r="B22" s="9"/>
      <c r="C22" s="9"/>
      <c r="D22" s="11"/>
      <c r="E22" s="8"/>
      <c r="F22" s="10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</row>
    <row r="23" spans="1:19" ht="12.75">
      <c r="A23" s="8"/>
      <c r="B23" s="8"/>
      <c r="C23" s="8"/>
      <c r="D23" s="8"/>
      <c r="E23" s="8"/>
      <c r="F23" s="13"/>
      <c r="P23" s="33"/>
      <c r="S23" s="33"/>
    </row>
    <row r="24" spans="1:6" ht="15">
      <c r="A24" s="9"/>
      <c r="B24" s="8"/>
      <c r="C24" s="8"/>
      <c r="D24" s="8"/>
      <c r="E24" s="8"/>
      <c r="F24" s="13"/>
    </row>
    <row r="25" spans="1:6" ht="12.75">
      <c r="A25" s="8" t="s">
        <v>15</v>
      </c>
      <c r="B25" s="8"/>
      <c r="C25" s="8"/>
      <c r="D25" s="8"/>
      <c r="E25" s="8"/>
      <c r="F25" s="8"/>
    </row>
    <row r="28" spans="6:15" ht="12.75">
      <c r="F28" s="60"/>
      <c r="G28" s="60"/>
      <c r="H28" s="63"/>
      <c r="I28" s="63"/>
      <c r="J28" s="63"/>
      <c r="K28" s="63"/>
      <c r="L28" s="63"/>
      <c r="M28" s="63"/>
      <c r="N28" s="63"/>
      <c r="O28" s="32"/>
    </row>
    <row r="29" spans="6:17" ht="12.75">
      <c r="F29" s="60"/>
      <c r="G29" s="60"/>
      <c r="H29" s="62"/>
      <c r="I29" s="63"/>
      <c r="J29" s="62"/>
      <c r="K29" s="63"/>
      <c r="L29" s="65"/>
      <c r="M29" s="63"/>
      <c r="N29" s="66"/>
      <c r="O29" s="38"/>
      <c r="P29" s="38"/>
      <c r="Q29" s="38"/>
    </row>
    <row r="30" spans="6:15" ht="12.75">
      <c r="F30" s="60"/>
      <c r="G30" s="60"/>
      <c r="H30" s="60"/>
      <c r="I30" s="60"/>
      <c r="J30" s="60"/>
      <c r="K30" s="60"/>
      <c r="L30" s="60"/>
      <c r="M30" s="60"/>
      <c r="N30" s="60"/>
      <c r="O30" s="33"/>
    </row>
    <row r="31" spans="6:17" ht="12.75">
      <c r="F31" s="60"/>
      <c r="G31" s="60"/>
      <c r="H31" s="60"/>
      <c r="I31" s="60"/>
      <c r="J31" s="60"/>
      <c r="K31" s="60"/>
      <c r="L31" s="61"/>
      <c r="M31" s="60"/>
      <c r="N31" s="61"/>
      <c r="O31" s="31"/>
      <c r="P31" s="31"/>
      <c r="Q31" s="31"/>
    </row>
    <row r="32" spans="6:14" ht="12.75">
      <c r="F32" s="60"/>
      <c r="G32" s="60"/>
      <c r="H32" s="60"/>
      <c r="I32" s="62"/>
      <c r="J32" s="63"/>
      <c r="K32" s="62"/>
      <c r="L32" s="63"/>
      <c r="M32" s="60"/>
      <c r="N32" s="60"/>
    </row>
    <row r="33" spans="6:17" ht="12.75">
      <c r="F33" s="60"/>
      <c r="G33" s="60"/>
      <c r="H33" s="60"/>
      <c r="I33" s="60"/>
      <c r="J33" s="60"/>
      <c r="K33" s="60"/>
      <c r="L33" s="64"/>
      <c r="M33" s="64"/>
      <c r="N33" s="64"/>
      <c r="O33" s="30"/>
      <c r="P33" s="30"/>
      <c r="Q33" s="30"/>
    </row>
    <row r="34" spans="6:14" ht="12.75">
      <c r="F34" s="60"/>
      <c r="G34" s="60"/>
      <c r="H34" s="60"/>
      <c r="I34" s="60"/>
      <c r="J34" s="60"/>
      <c r="K34" s="60"/>
      <c r="L34" s="60"/>
      <c r="M34" s="60"/>
      <c r="N34" s="60"/>
    </row>
    <row r="35" spans="6:14" ht="12.75">
      <c r="F35" s="60"/>
      <c r="G35" s="60"/>
      <c r="H35" s="60"/>
      <c r="I35" s="60"/>
      <c r="J35" s="60"/>
      <c r="K35" s="60"/>
      <c r="L35" s="60"/>
      <c r="M35" s="60"/>
      <c r="N35" s="60"/>
    </row>
  </sheetData>
  <mergeCells count="6">
    <mergeCell ref="F6:F7"/>
    <mergeCell ref="A17:E1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14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0" customWidth="1"/>
    <col min="2" max="2" width="60.25390625" style="0" customWidth="1"/>
    <col min="3" max="3" width="5.875" style="0" customWidth="1"/>
    <col min="5" max="6" width="12.625" style="0" customWidth="1"/>
    <col min="7" max="7" width="7.00390625" style="0" customWidth="1"/>
    <col min="8" max="8" width="6.75390625" style="0" customWidth="1"/>
    <col min="9" max="9" width="6.625" style="0" customWidth="1"/>
    <col min="10" max="10" width="7.125" style="0" customWidth="1"/>
    <col min="11" max="11" width="6.875" style="0" customWidth="1"/>
    <col min="13" max="13" width="8.25390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42" ht="33" customHeight="1">
      <c r="A6" s="93" t="s">
        <v>0</v>
      </c>
      <c r="B6" s="95" t="s">
        <v>1</v>
      </c>
      <c r="C6" s="97" t="s">
        <v>2</v>
      </c>
      <c r="D6" s="97" t="s">
        <v>3</v>
      </c>
      <c r="E6" s="20" t="s">
        <v>4</v>
      </c>
      <c r="F6" s="87" t="s">
        <v>17</v>
      </c>
      <c r="G6" t="s">
        <v>53</v>
      </c>
      <c r="I6" t="s">
        <v>54</v>
      </c>
      <c r="K6" t="s">
        <v>55</v>
      </c>
      <c r="M6" t="s">
        <v>96</v>
      </c>
      <c r="N6" s="76"/>
      <c r="O6" s="59"/>
      <c r="P6" s="59" t="s">
        <v>66</v>
      </c>
      <c r="Q6" s="59"/>
      <c r="R6" s="59" t="s">
        <v>67</v>
      </c>
      <c r="S6" s="59"/>
      <c r="T6" s="59" t="s">
        <v>68</v>
      </c>
      <c r="U6" s="59"/>
      <c r="V6" s="59" t="s">
        <v>60</v>
      </c>
      <c r="W6" s="59"/>
      <c r="X6" s="59" t="s">
        <v>61</v>
      </c>
      <c r="Y6" s="59"/>
      <c r="Z6" s="59" t="s">
        <v>62</v>
      </c>
      <c r="AA6" s="59"/>
      <c r="AB6" s="59" t="s">
        <v>63</v>
      </c>
      <c r="AC6" s="59"/>
      <c r="AD6" s="59" t="s">
        <v>64</v>
      </c>
      <c r="AE6" s="59"/>
      <c r="AF6" s="59" t="s">
        <v>65</v>
      </c>
      <c r="AG6" s="59"/>
      <c r="AH6" s="59" t="s">
        <v>72</v>
      </c>
      <c r="AI6" s="59"/>
      <c r="AJ6" s="59" t="s">
        <v>73</v>
      </c>
      <c r="AK6" s="59"/>
      <c r="AL6" s="59" t="s">
        <v>69</v>
      </c>
      <c r="AM6" s="59"/>
      <c r="AN6" s="59" t="s">
        <v>70</v>
      </c>
      <c r="AO6" s="59"/>
      <c r="AP6" s="59" t="s">
        <v>71</v>
      </c>
    </row>
    <row r="7" spans="1:42" ht="14.25" customHeight="1">
      <c r="A7" s="94"/>
      <c r="B7" s="96"/>
      <c r="C7" s="98"/>
      <c r="D7" s="98"/>
      <c r="E7" s="21" t="s">
        <v>16</v>
      </c>
      <c r="F7" s="88"/>
      <c r="N7" s="76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</row>
    <row r="8" spans="1:43" ht="15" customHeight="1">
      <c r="A8" s="18">
        <v>1</v>
      </c>
      <c r="B8" s="56" t="s">
        <v>110</v>
      </c>
      <c r="C8" s="23" t="s">
        <v>5</v>
      </c>
      <c r="D8" s="7">
        <v>700</v>
      </c>
      <c r="E8" s="15">
        <v>5</v>
      </c>
      <c r="F8" s="5">
        <f aca="true" t="shared" si="0" ref="F8:F19">ROUND(D8*E8,2)</f>
        <v>3500</v>
      </c>
      <c r="G8" s="59">
        <v>25</v>
      </c>
      <c r="H8" s="16">
        <f>ROUND(E8*G8,2)</f>
        <v>125</v>
      </c>
      <c r="I8" s="59">
        <v>25</v>
      </c>
      <c r="J8" s="16">
        <f>ROUND(E8*I8,2)</f>
        <v>125</v>
      </c>
      <c r="K8" s="59">
        <v>50</v>
      </c>
      <c r="L8" s="16">
        <f>ROUND(K8*E8,2)</f>
        <v>250</v>
      </c>
      <c r="M8" s="75">
        <f>SUM(O8+Q8+S8+U8+W8+Y8+AA8+AC8+AE8+AG8+AI8+AK8+AM8+AO8)</f>
        <v>600</v>
      </c>
      <c r="N8" s="77">
        <f>ROUND(M8*E8,2)</f>
        <v>3000</v>
      </c>
      <c r="O8" s="69">
        <v>75</v>
      </c>
      <c r="P8" s="16">
        <f>E8*O8</f>
        <v>375</v>
      </c>
      <c r="Q8" s="59">
        <v>150</v>
      </c>
      <c r="R8" s="73">
        <f>E8*Q8</f>
        <v>750</v>
      </c>
      <c r="S8" s="80">
        <v>75</v>
      </c>
      <c r="T8" s="73">
        <f>E8*S8</f>
        <v>375</v>
      </c>
      <c r="U8" s="80">
        <v>75</v>
      </c>
      <c r="V8" s="73">
        <f>E8*U8</f>
        <v>375</v>
      </c>
      <c r="W8" s="80">
        <v>50</v>
      </c>
      <c r="X8" s="73">
        <f>E8*W8</f>
        <v>250</v>
      </c>
      <c r="Y8" s="80">
        <v>25</v>
      </c>
      <c r="Z8" s="73">
        <f>E8*Y8</f>
        <v>125</v>
      </c>
      <c r="AA8" s="80">
        <v>25</v>
      </c>
      <c r="AB8" s="73">
        <f>E8*AA8</f>
        <v>125</v>
      </c>
      <c r="AC8" s="80">
        <v>50</v>
      </c>
      <c r="AD8" s="73">
        <f>E8*AC8</f>
        <v>250</v>
      </c>
      <c r="AE8" s="73"/>
      <c r="AF8" s="73">
        <f>E8*AE8</f>
        <v>0</v>
      </c>
      <c r="AG8" s="73"/>
      <c r="AH8" s="73">
        <f>E8*AG8</f>
        <v>0</v>
      </c>
      <c r="AI8" s="80">
        <v>50</v>
      </c>
      <c r="AJ8" s="73">
        <f>E8*AI8</f>
        <v>250</v>
      </c>
      <c r="AK8" s="73"/>
      <c r="AL8" s="73">
        <f>E8*AK8</f>
        <v>0</v>
      </c>
      <c r="AM8" s="80">
        <v>25</v>
      </c>
      <c r="AN8" s="73">
        <f>E8*AM8</f>
        <v>125</v>
      </c>
      <c r="AO8" s="73"/>
      <c r="AP8" s="73">
        <f>E8*AO8</f>
        <v>0</v>
      </c>
      <c r="AQ8" s="72">
        <f>O8+Q8+S8+U8+W8+Y8+AA8+AC8+AE8+AG8+AI8+AK8+AM8+AO8</f>
        <v>600</v>
      </c>
    </row>
    <row r="9" spans="1:43" ht="15" customHeight="1">
      <c r="A9" s="55">
        <v>2</v>
      </c>
      <c r="B9" s="56" t="s">
        <v>109</v>
      </c>
      <c r="C9" s="23" t="s">
        <v>5</v>
      </c>
      <c r="D9" s="7">
        <f>100+100+250+100+25+50+25+100+100+150</f>
        <v>1000</v>
      </c>
      <c r="E9" s="15">
        <v>5</v>
      </c>
      <c r="F9" s="5">
        <f t="shared" si="0"/>
        <v>5000</v>
      </c>
      <c r="G9" s="59">
        <v>50</v>
      </c>
      <c r="H9" s="16">
        <f aca="true" t="shared" si="1" ref="H9:H24">ROUND(E9*G9,2)</f>
        <v>250</v>
      </c>
      <c r="I9" s="59">
        <v>25</v>
      </c>
      <c r="J9" s="16">
        <f aca="true" t="shared" si="2" ref="J9:J24">ROUND(E9*I9,2)</f>
        <v>125</v>
      </c>
      <c r="K9" s="59">
        <v>100</v>
      </c>
      <c r="L9" s="16">
        <f aca="true" t="shared" si="3" ref="L9:L24">ROUND(K9*E9,2)</f>
        <v>500</v>
      </c>
      <c r="M9" s="75">
        <f aca="true" t="shared" si="4" ref="M9:M23">SUM(O9+Q9+S9+U9+W9+Y9+AA9+AC9+AE9+AG9+AI9+AK9+AM9+AO9)</f>
        <v>825</v>
      </c>
      <c r="N9" s="77">
        <f aca="true" t="shared" si="5" ref="N9:N24">ROUND(M9*E9,2)</f>
        <v>4125</v>
      </c>
      <c r="O9" s="59">
        <v>100</v>
      </c>
      <c r="P9" s="16">
        <f aca="true" t="shared" si="6" ref="P9:P24">E9*O9</f>
        <v>500</v>
      </c>
      <c r="Q9" s="59">
        <v>250</v>
      </c>
      <c r="R9" s="73">
        <f aca="true" t="shared" si="7" ref="R9:R24">E9*Q9</f>
        <v>1250</v>
      </c>
      <c r="S9" s="16"/>
      <c r="T9" s="73">
        <f aca="true" t="shared" si="8" ref="T9:T24">E9*S9</f>
        <v>0</v>
      </c>
      <c r="U9" s="59">
        <v>100</v>
      </c>
      <c r="V9" s="73">
        <f aca="true" t="shared" si="9" ref="V9:V24">E9*U9</f>
        <v>500</v>
      </c>
      <c r="W9" s="59">
        <v>75</v>
      </c>
      <c r="X9" s="73">
        <f aca="true" t="shared" si="10" ref="X9:X24">E9*W9</f>
        <v>375</v>
      </c>
      <c r="Y9" s="59">
        <v>100</v>
      </c>
      <c r="Z9" s="73">
        <f aca="true" t="shared" si="11" ref="Z9:Z24">E9*Y9</f>
        <v>500</v>
      </c>
      <c r="AA9" s="59">
        <v>100</v>
      </c>
      <c r="AB9" s="73">
        <f aca="true" t="shared" si="12" ref="AB9:AB24">E9*AA9</f>
        <v>500</v>
      </c>
      <c r="AC9" s="59">
        <v>25</v>
      </c>
      <c r="AD9" s="73">
        <f aca="true" t="shared" si="13" ref="AD9:AD24">E9*AC9</f>
        <v>125</v>
      </c>
      <c r="AE9" s="16"/>
      <c r="AF9" s="73">
        <f aca="true" t="shared" si="14" ref="AF9:AF24">E9*AE9</f>
        <v>0</v>
      </c>
      <c r="AG9" s="16"/>
      <c r="AH9" s="73">
        <f aca="true" t="shared" si="15" ref="AH9:AH24">E9*AG9</f>
        <v>0</v>
      </c>
      <c r="AI9" s="59">
        <v>50</v>
      </c>
      <c r="AJ9" s="73">
        <f aca="true" t="shared" si="16" ref="AJ9:AJ24">E9*AI9</f>
        <v>250</v>
      </c>
      <c r="AK9" s="16"/>
      <c r="AL9" s="73">
        <f aca="true" t="shared" si="17" ref="AL9:AL24">E9*AK9</f>
        <v>0</v>
      </c>
      <c r="AM9" s="59">
        <v>25</v>
      </c>
      <c r="AN9" s="73">
        <f aca="true" t="shared" si="18" ref="AN9:AN24">E9*AM9</f>
        <v>125</v>
      </c>
      <c r="AO9" s="16"/>
      <c r="AP9" s="73">
        <f aca="true" t="shared" si="19" ref="AP9:AP24">E9*AO9</f>
        <v>0</v>
      </c>
      <c r="AQ9" s="72">
        <f aca="true" t="shared" si="20" ref="AQ9:AQ24">O9+Q9+S9+U9+W9+Y9+AA9+AC9+AE9+AG9+AI9+AK9+AM9+AO9</f>
        <v>825</v>
      </c>
    </row>
    <row r="10" spans="1:43" ht="15" customHeight="1">
      <c r="A10" s="55">
        <v>3</v>
      </c>
      <c r="B10" s="56" t="s">
        <v>111</v>
      </c>
      <c r="C10" s="23" t="s">
        <v>5</v>
      </c>
      <c r="D10" s="7">
        <v>200</v>
      </c>
      <c r="E10" s="15">
        <v>22</v>
      </c>
      <c r="F10" s="5">
        <f t="shared" si="0"/>
        <v>4400</v>
      </c>
      <c r="G10" s="59"/>
      <c r="H10" s="16"/>
      <c r="I10" s="59"/>
      <c r="J10" s="16">
        <f t="shared" si="2"/>
        <v>0</v>
      </c>
      <c r="K10" s="59">
        <v>150</v>
      </c>
      <c r="L10" s="16">
        <f t="shared" si="3"/>
        <v>3300</v>
      </c>
      <c r="M10" s="75">
        <f t="shared" si="4"/>
        <v>50</v>
      </c>
      <c r="N10" s="77">
        <f t="shared" si="5"/>
        <v>1100</v>
      </c>
      <c r="O10" s="59">
        <v>25</v>
      </c>
      <c r="P10" s="16">
        <f t="shared" si="6"/>
        <v>550</v>
      </c>
      <c r="Q10" s="59"/>
      <c r="R10" s="73"/>
      <c r="S10" s="16"/>
      <c r="T10" s="73"/>
      <c r="U10" s="59"/>
      <c r="V10" s="73"/>
      <c r="W10" s="59"/>
      <c r="X10" s="73"/>
      <c r="Y10" s="59"/>
      <c r="Z10" s="73"/>
      <c r="AA10" s="59">
        <v>25</v>
      </c>
      <c r="AB10" s="73">
        <f t="shared" si="12"/>
        <v>550</v>
      </c>
      <c r="AC10" s="59"/>
      <c r="AD10" s="73"/>
      <c r="AE10" s="16"/>
      <c r="AF10" s="73"/>
      <c r="AG10" s="16"/>
      <c r="AH10" s="73"/>
      <c r="AI10" s="59"/>
      <c r="AJ10" s="73"/>
      <c r="AK10" s="16"/>
      <c r="AL10" s="73"/>
      <c r="AM10" s="59"/>
      <c r="AN10" s="73"/>
      <c r="AO10" s="16"/>
      <c r="AP10" s="73"/>
      <c r="AQ10" s="72"/>
    </row>
    <row r="11" spans="1:43" ht="15" customHeight="1">
      <c r="A11" s="55">
        <v>4</v>
      </c>
      <c r="B11" s="56" t="s">
        <v>112</v>
      </c>
      <c r="C11" s="23" t="s">
        <v>5</v>
      </c>
      <c r="D11" s="7">
        <v>100</v>
      </c>
      <c r="E11" s="15">
        <v>13</v>
      </c>
      <c r="F11" s="5">
        <f t="shared" si="0"/>
        <v>1300</v>
      </c>
      <c r="G11" s="59"/>
      <c r="H11" s="16"/>
      <c r="I11" s="59"/>
      <c r="J11" s="16">
        <f t="shared" si="2"/>
        <v>0</v>
      </c>
      <c r="K11" s="59">
        <v>50</v>
      </c>
      <c r="L11" s="16">
        <f t="shared" si="3"/>
        <v>650</v>
      </c>
      <c r="M11" s="75">
        <f t="shared" si="4"/>
        <v>50</v>
      </c>
      <c r="N11" s="77">
        <f t="shared" si="5"/>
        <v>650</v>
      </c>
      <c r="O11" s="59">
        <v>25</v>
      </c>
      <c r="P11" s="16">
        <f t="shared" si="6"/>
        <v>325</v>
      </c>
      <c r="Q11" s="59"/>
      <c r="R11" s="73"/>
      <c r="S11" s="16"/>
      <c r="T11" s="73"/>
      <c r="U11" s="59"/>
      <c r="V11" s="73"/>
      <c r="W11" s="59"/>
      <c r="X11" s="73"/>
      <c r="Y11" s="59"/>
      <c r="Z11" s="73"/>
      <c r="AA11" s="59">
        <v>25</v>
      </c>
      <c r="AB11" s="73">
        <f t="shared" si="12"/>
        <v>325</v>
      </c>
      <c r="AC11" s="59"/>
      <c r="AD11" s="73"/>
      <c r="AE11" s="16"/>
      <c r="AF11" s="73"/>
      <c r="AG11" s="16"/>
      <c r="AH11" s="73"/>
      <c r="AI11" s="59"/>
      <c r="AJ11" s="73"/>
      <c r="AK11" s="16"/>
      <c r="AL11" s="73"/>
      <c r="AM11" s="59"/>
      <c r="AN11" s="73"/>
      <c r="AO11" s="16"/>
      <c r="AP11" s="73"/>
      <c r="AQ11" s="72"/>
    </row>
    <row r="12" spans="1:43" ht="15" customHeight="1">
      <c r="A12" s="55">
        <v>5</v>
      </c>
      <c r="B12" s="56" t="s">
        <v>99</v>
      </c>
      <c r="C12" s="23" t="s">
        <v>5</v>
      </c>
      <c r="D12" s="7">
        <v>50</v>
      </c>
      <c r="E12" s="15">
        <v>1</v>
      </c>
      <c r="F12" s="5">
        <f t="shared" si="0"/>
        <v>50</v>
      </c>
      <c r="G12" s="59"/>
      <c r="H12" s="16">
        <f t="shared" si="1"/>
        <v>0</v>
      </c>
      <c r="I12" s="59"/>
      <c r="J12" s="16">
        <f t="shared" si="2"/>
        <v>0</v>
      </c>
      <c r="K12" s="59">
        <v>30</v>
      </c>
      <c r="L12" s="16">
        <f t="shared" si="3"/>
        <v>30</v>
      </c>
      <c r="M12" s="75">
        <f t="shared" si="4"/>
        <v>20</v>
      </c>
      <c r="N12" s="77">
        <f t="shared" si="5"/>
        <v>20</v>
      </c>
      <c r="O12" s="16"/>
      <c r="P12" s="16">
        <f t="shared" si="6"/>
        <v>0</v>
      </c>
      <c r="Q12" s="16"/>
      <c r="R12" s="73">
        <f t="shared" si="7"/>
        <v>0</v>
      </c>
      <c r="S12" s="16"/>
      <c r="T12" s="73">
        <f t="shared" si="8"/>
        <v>0</v>
      </c>
      <c r="U12" s="16"/>
      <c r="V12" s="73">
        <f t="shared" si="9"/>
        <v>0</v>
      </c>
      <c r="W12" s="59">
        <v>20</v>
      </c>
      <c r="X12" s="73">
        <f t="shared" si="10"/>
        <v>20</v>
      </c>
      <c r="Y12" s="16"/>
      <c r="Z12" s="73">
        <f t="shared" si="11"/>
        <v>0</v>
      </c>
      <c r="AA12" s="16"/>
      <c r="AB12" s="73">
        <f t="shared" si="12"/>
        <v>0</v>
      </c>
      <c r="AC12" s="16"/>
      <c r="AD12" s="73">
        <f t="shared" si="13"/>
        <v>0</v>
      </c>
      <c r="AE12" s="16"/>
      <c r="AF12" s="73">
        <f t="shared" si="14"/>
        <v>0</v>
      </c>
      <c r="AG12" s="16"/>
      <c r="AH12" s="73">
        <f t="shared" si="15"/>
        <v>0</v>
      </c>
      <c r="AI12" s="16"/>
      <c r="AJ12" s="73">
        <f t="shared" si="16"/>
        <v>0</v>
      </c>
      <c r="AK12" s="16"/>
      <c r="AL12" s="73">
        <f t="shared" si="17"/>
        <v>0</v>
      </c>
      <c r="AM12" s="16"/>
      <c r="AN12" s="73">
        <f t="shared" si="18"/>
        <v>0</v>
      </c>
      <c r="AO12" s="16"/>
      <c r="AP12" s="73">
        <f t="shared" si="19"/>
        <v>0</v>
      </c>
      <c r="AQ12" s="72">
        <f t="shared" si="20"/>
        <v>20</v>
      </c>
    </row>
    <row r="13" spans="1:43" ht="15" customHeight="1">
      <c r="A13" s="55">
        <v>6</v>
      </c>
      <c r="B13" s="56" t="s">
        <v>97</v>
      </c>
      <c r="C13" s="23" t="s">
        <v>5</v>
      </c>
      <c r="D13" s="7">
        <f>20+50+20+40+100+50+40+20+60+400</f>
        <v>800</v>
      </c>
      <c r="E13" s="15">
        <v>1</v>
      </c>
      <c r="F13" s="5">
        <f t="shared" si="0"/>
        <v>800</v>
      </c>
      <c r="G13" s="59"/>
      <c r="H13" s="16">
        <f t="shared" si="1"/>
        <v>0</v>
      </c>
      <c r="I13" s="59"/>
      <c r="J13" s="16">
        <f t="shared" si="2"/>
        <v>0</v>
      </c>
      <c r="K13" s="59">
        <v>180</v>
      </c>
      <c r="L13" s="16">
        <f t="shared" si="3"/>
        <v>180</v>
      </c>
      <c r="M13" s="75">
        <f t="shared" si="4"/>
        <v>620</v>
      </c>
      <c r="N13" s="77">
        <f t="shared" si="5"/>
        <v>620</v>
      </c>
      <c r="O13" s="59">
        <v>0</v>
      </c>
      <c r="P13" s="16">
        <f t="shared" si="6"/>
        <v>0</v>
      </c>
      <c r="Q13" s="59">
        <v>100</v>
      </c>
      <c r="R13" s="73">
        <f t="shared" si="7"/>
        <v>100</v>
      </c>
      <c r="S13" s="59">
        <v>200</v>
      </c>
      <c r="T13" s="73">
        <f t="shared" si="8"/>
        <v>200</v>
      </c>
      <c r="U13" s="59">
        <v>50</v>
      </c>
      <c r="V13" s="73">
        <f t="shared" si="9"/>
        <v>50</v>
      </c>
      <c r="W13" s="59">
        <v>60</v>
      </c>
      <c r="X13" s="73">
        <f t="shared" si="10"/>
        <v>60</v>
      </c>
      <c r="Y13" s="16"/>
      <c r="Z13" s="73">
        <f t="shared" si="11"/>
        <v>0</v>
      </c>
      <c r="AA13" s="59">
        <v>40</v>
      </c>
      <c r="AB13" s="73">
        <f t="shared" si="12"/>
        <v>40</v>
      </c>
      <c r="AC13" s="59">
        <v>20</v>
      </c>
      <c r="AD13" s="73">
        <f t="shared" si="13"/>
        <v>20</v>
      </c>
      <c r="AE13" s="16"/>
      <c r="AF13" s="73">
        <f t="shared" si="14"/>
        <v>0</v>
      </c>
      <c r="AG13" s="16"/>
      <c r="AH13" s="73">
        <f t="shared" si="15"/>
        <v>0</v>
      </c>
      <c r="AI13" s="59">
        <v>80</v>
      </c>
      <c r="AJ13" s="73">
        <f t="shared" si="16"/>
        <v>80</v>
      </c>
      <c r="AK13" s="59">
        <v>20</v>
      </c>
      <c r="AL13" s="73">
        <f t="shared" si="17"/>
        <v>20</v>
      </c>
      <c r="AM13" s="59">
        <v>50</v>
      </c>
      <c r="AN13" s="73">
        <f t="shared" si="18"/>
        <v>50</v>
      </c>
      <c r="AO13" s="16"/>
      <c r="AP13" s="73">
        <f t="shared" si="19"/>
        <v>0</v>
      </c>
      <c r="AQ13" s="72">
        <f t="shared" si="20"/>
        <v>620</v>
      </c>
    </row>
    <row r="14" spans="1:43" s="16" customFormat="1" ht="15" customHeight="1">
      <c r="A14" s="55">
        <v>7</v>
      </c>
      <c r="B14" s="56" t="s">
        <v>98</v>
      </c>
      <c r="C14" s="23" t="s">
        <v>5</v>
      </c>
      <c r="D14" s="7">
        <v>50</v>
      </c>
      <c r="E14" s="15">
        <v>1</v>
      </c>
      <c r="F14" s="5">
        <f t="shared" si="0"/>
        <v>50</v>
      </c>
      <c r="G14" s="59"/>
      <c r="H14" s="16">
        <f t="shared" si="1"/>
        <v>0</v>
      </c>
      <c r="I14" s="59"/>
      <c r="J14" s="16">
        <f t="shared" si="2"/>
        <v>0</v>
      </c>
      <c r="K14" s="59">
        <v>50</v>
      </c>
      <c r="L14" s="16">
        <f t="shared" si="3"/>
        <v>50</v>
      </c>
      <c r="M14" s="75">
        <f t="shared" si="4"/>
        <v>0</v>
      </c>
      <c r="N14" s="77">
        <f t="shared" si="5"/>
        <v>0</v>
      </c>
      <c r="P14" s="16">
        <f t="shared" si="6"/>
        <v>0</v>
      </c>
      <c r="R14" s="73">
        <f t="shared" si="7"/>
        <v>0</v>
      </c>
      <c r="T14" s="73">
        <f t="shared" si="8"/>
        <v>0</v>
      </c>
      <c r="V14" s="73">
        <f t="shared" si="9"/>
        <v>0</v>
      </c>
      <c r="X14" s="73">
        <f t="shared" si="10"/>
        <v>0</v>
      </c>
      <c r="Z14" s="73">
        <f t="shared" si="11"/>
        <v>0</v>
      </c>
      <c r="AB14" s="73">
        <f t="shared" si="12"/>
        <v>0</v>
      </c>
      <c r="AD14" s="73">
        <f t="shared" si="13"/>
        <v>0</v>
      </c>
      <c r="AF14" s="73">
        <f t="shared" si="14"/>
        <v>0</v>
      </c>
      <c r="AH14" s="73">
        <f t="shared" si="15"/>
        <v>0</v>
      </c>
      <c r="AJ14" s="73">
        <f t="shared" si="16"/>
        <v>0</v>
      </c>
      <c r="AL14" s="73">
        <f t="shared" si="17"/>
        <v>0</v>
      </c>
      <c r="AN14" s="73">
        <f t="shared" si="18"/>
        <v>0</v>
      </c>
      <c r="AP14" s="73">
        <f t="shared" si="19"/>
        <v>0</v>
      </c>
      <c r="AQ14" s="72">
        <f t="shared" si="20"/>
        <v>0</v>
      </c>
    </row>
    <row r="15" spans="1:43" s="16" customFormat="1" ht="15" customHeight="1">
      <c r="A15" s="55">
        <v>8</v>
      </c>
      <c r="B15" s="56" t="s">
        <v>100</v>
      </c>
      <c r="C15" s="23" t="s">
        <v>5</v>
      </c>
      <c r="D15" s="7">
        <f>50+10+140</f>
        <v>200</v>
      </c>
      <c r="E15" s="15">
        <v>15</v>
      </c>
      <c r="F15" s="5">
        <f t="shared" si="0"/>
        <v>3000</v>
      </c>
      <c r="G15" s="59"/>
      <c r="H15" s="16">
        <f t="shared" si="1"/>
        <v>0</v>
      </c>
      <c r="I15" s="59"/>
      <c r="J15" s="16">
        <f t="shared" si="2"/>
        <v>0</v>
      </c>
      <c r="K15" s="59">
        <v>140</v>
      </c>
      <c r="L15" s="16">
        <f t="shared" si="3"/>
        <v>2100</v>
      </c>
      <c r="M15" s="75">
        <f t="shared" si="4"/>
        <v>60</v>
      </c>
      <c r="N15" s="77">
        <f t="shared" si="5"/>
        <v>900</v>
      </c>
      <c r="O15" s="59">
        <v>50</v>
      </c>
      <c r="P15" s="16">
        <f t="shared" si="6"/>
        <v>750</v>
      </c>
      <c r="R15" s="73">
        <f t="shared" si="7"/>
        <v>0</v>
      </c>
      <c r="T15" s="73">
        <f t="shared" si="8"/>
        <v>0</v>
      </c>
      <c r="U15" s="59">
        <v>10</v>
      </c>
      <c r="V15" s="73">
        <f t="shared" si="9"/>
        <v>150</v>
      </c>
      <c r="X15" s="73">
        <f t="shared" si="10"/>
        <v>0</v>
      </c>
      <c r="Z15" s="73">
        <f t="shared" si="11"/>
        <v>0</v>
      </c>
      <c r="AB15" s="73">
        <f t="shared" si="12"/>
        <v>0</v>
      </c>
      <c r="AD15" s="73">
        <f t="shared" si="13"/>
        <v>0</v>
      </c>
      <c r="AF15" s="73">
        <f t="shared" si="14"/>
        <v>0</v>
      </c>
      <c r="AH15" s="73">
        <f t="shared" si="15"/>
        <v>0</v>
      </c>
      <c r="AJ15" s="73">
        <f t="shared" si="16"/>
        <v>0</v>
      </c>
      <c r="AL15" s="73">
        <f t="shared" si="17"/>
        <v>0</v>
      </c>
      <c r="AN15" s="73">
        <f t="shared" si="18"/>
        <v>0</v>
      </c>
      <c r="AP15" s="73">
        <f t="shared" si="19"/>
        <v>0</v>
      </c>
      <c r="AQ15" s="72">
        <f t="shared" si="20"/>
        <v>60</v>
      </c>
    </row>
    <row r="16" spans="1:43" s="16" customFormat="1" ht="15" customHeight="1">
      <c r="A16" s="55">
        <v>9</v>
      </c>
      <c r="B16" s="70" t="s">
        <v>101</v>
      </c>
      <c r="C16" s="23" t="s">
        <v>5</v>
      </c>
      <c r="D16" s="7">
        <v>50</v>
      </c>
      <c r="E16" s="15">
        <v>10</v>
      </c>
      <c r="F16" s="5">
        <f t="shared" si="0"/>
        <v>500</v>
      </c>
      <c r="G16" s="59"/>
      <c r="H16" s="16">
        <f t="shared" si="1"/>
        <v>0</v>
      </c>
      <c r="I16" s="59"/>
      <c r="J16" s="16">
        <f t="shared" si="2"/>
        <v>0</v>
      </c>
      <c r="M16" s="75">
        <f t="shared" si="4"/>
        <v>50</v>
      </c>
      <c r="N16" s="77">
        <f t="shared" si="5"/>
        <v>500</v>
      </c>
      <c r="O16" s="59">
        <v>50</v>
      </c>
      <c r="R16" s="73">
        <f t="shared" si="7"/>
        <v>0</v>
      </c>
      <c r="T16" s="73">
        <f t="shared" si="8"/>
        <v>0</v>
      </c>
      <c r="V16" s="73">
        <f t="shared" si="9"/>
        <v>0</v>
      </c>
      <c r="X16" s="73">
        <f t="shared" si="10"/>
        <v>0</v>
      </c>
      <c r="Z16" s="73">
        <f t="shared" si="11"/>
        <v>0</v>
      </c>
      <c r="AB16" s="73">
        <f t="shared" si="12"/>
        <v>0</v>
      </c>
      <c r="AD16" s="73">
        <f t="shared" si="13"/>
        <v>0</v>
      </c>
      <c r="AF16" s="73">
        <f t="shared" si="14"/>
        <v>0</v>
      </c>
      <c r="AH16" s="73">
        <f t="shared" si="15"/>
        <v>0</v>
      </c>
      <c r="AJ16" s="73">
        <f t="shared" si="16"/>
        <v>0</v>
      </c>
      <c r="AL16" s="73">
        <f t="shared" si="17"/>
        <v>0</v>
      </c>
      <c r="AN16" s="73">
        <f t="shared" si="18"/>
        <v>0</v>
      </c>
      <c r="AP16" s="73">
        <f t="shared" si="19"/>
        <v>0</v>
      </c>
      <c r="AQ16" s="72"/>
    </row>
    <row r="17" spans="1:43" ht="15" customHeight="1">
      <c r="A17" s="55">
        <v>10</v>
      </c>
      <c r="B17" s="56" t="s">
        <v>102</v>
      </c>
      <c r="C17" s="23" t="s">
        <v>5</v>
      </c>
      <c r="D17" s="7">
        <v>30</v>
      </c>
      <c r="E17" s="15">
        <v>7</v>
      </c>
      <c r="F17" s="5">
        <f t="shared" si="0"/>
        <v>210</v>
      </c>
      <c r="G17" s="59"/>
      <c r="H17" s="16">
        <f t="shared" si="1"/>
        <v>0</v>
      </c>
      <c r="I17" s="59"/>
      <c r="J17" s="16">
        <f t="shared" si="2"/>
        <v>0</v>
      </c>
      <c r="K17" s="59">
        <v>0</v>
      </c>
      <c r="L17" s="16">
        <f t="shared" si="3"/>
        <v>0</v>
      </c>
      <c r="M17" s="75">
        <f t="shared" si="4"/>
        <v>30</v>
      </c>
      <c r="N17" s="77">
        <f t="shared" si="5"/>
        <v>210</v>
      </c>
      <c r="O17" s="16"/>
      <c r="P17" s="16">
        <f t="shared" si="6"/>
        <v>0</v>
      </c>
      <c r="Q17" s="59">
        <v>20</v>
      </c>
      <c r="R17" s="73">
        <f t="shared" si="7"/>
        <v>140</v>
      </c>
      <c r="S17" s="16"/>
      <c r="T17" s="73">
        <f t="shared" si="8"/>
        <v>0</v>
      </c>
      <c r="U17" s="16"/>
      <c r="V17" s="73">
        <f t="shared" si="9"/>
        <v>0</v>
      </c>
      <c r="W17" s="16"/>
      <c r="X17" s="73">
        <f t="shared" si="10"/>
        <v>0</v>
      </c>
      <c r="Y17" s="16"/>
      <c r="Z17" s="73">
        <f t="shared" si="11"/>
        <v>0</v>
      </c>
      <c r="AA17" s="16"/>
      <c r="AB17" s="73">
        <f t="shared" si="12"/>
        <v>0</v>
      </c>
      <c r="AC17" s="16"/>
      <c r="AD17" s="73">
        <f t="shared" si="13"/>
        <v>0</v>
      </c>
      <c r="AE17" s="16"/>
      <c r="AF17" s="73">
        <f t="shared" si="14"/>
        <v>0</v>
      </c>
      <c r="AG17" s="16"/>
      <c r="AH17" s="73">
        <f t="shared" si="15"/>
        <v>0</v>
      </c>
      <c r="AI17" s="16"/>
      <c r="AJ17" s="73">
        <f t="shared" si="16"/>
        <v>0</v>
      </c>
      <c r="AK17" s="59">
        <v>10</v>
      </c>
      <c r="AL17" s="73">
        <f t="shared" si="17"/>
        <v>70</v>
      </c>
      <c r="AM17" s="16"/>
      <c r="AN17" s="73">
        <f t="shared" si="18"/>
        <v>0</v>
      </c>
      <c r="AO17" s="16"/>
      <c r="AP17" s="73">
        <f t="shared" si="19"/>
        <v>0</v>
      </c>
      <c r="AQ17" s="72">
        <f t="shared" si="20"/>
        <v>30</v>
      </c>
    </row>
    <row r="18" spans="1:43" ht="15" customHeight="1">
      <c r="A18" s="55">
        <v>11</v>
      </c>
      <c r="B18" s="56" t="s">
        <v>108</v>
      </c>
      <c r="C18" s="23" t="s">
        <v>5</v>
      </c>
      <c r="D18" s="7">
        <v>90</v>
      </c>
      <c r="E18" s="15">
        <v>10</v>
      </c>
      <c r="F18" s="5">
        <f t="shared" si="0"/>
        <v>900</v>
      </c>
      <c r="G18" s="59"/>
      <c r="H18" s="16">
        <f t="shared" si="1"/>
        <v>0</v>
      </c>
      <c r="I18" s="59"/>
      <c r="J18" s="16">
        <f t="shared" si="2"/>
        <v>0</v>
      </c>
      <c r="K18" s="59"/>
      <c r="L18" s="59"/>
      <c r="M18" s="75">
        <f t="shared" si="4"/>
        <v>90</v>
      </c>
      <c r="N18" s="77">
        <f t="shared" si="5"/>
        <v>900</v>
      </c>
      <c r="O18" s="59">
        <v>30</v>
      </c>
      <c r="P18" s="16">
        <f t="shared" si="6"/>
        <v>300</v>
      </c>
      <c r="Q18" s="16"/>
      <c r="R18" s="73"/>
      <c r="S18" s="16"/>
      <c r="T18" s="73">
        <f t="shared" si="8"/>
        <v>0</v>
      </c>
      <c r="U18" s="16"/>
      <c r="V18" s="73">
        <f t="shared" si="9"/>
        <v>0</v>
      </c>
      <c r="W18" s="59">
        <v>40</v>
      </c>
      <c r="X18" s="73">
        <f t="shared" si="10"/>
        <v>400</v>
      </c>
      <c r="Y18" s="16"/>
      <c r="Z18" s="73">
        <f t="shared" si="11"/>
        <v>0</v>
      </c>
      <c r="AA18" s="16"/>
      <c r="AB18" s="73">
        <f t="shared" si="12"/>
        <v>0</v>
      </c>
      <c r="AC18" s="16"/>
      <c r="AD18" s="73">
        <f t="shared" si="13"/>
        <v>0</v>
      </c>
      <c r="AE18" s="16"/>
      <c r="AF18" s="73">
        <f t="shared" si="14"/>
        <v>0</v>
      </c>
      <c r="AG18" s="59">
        <v>10</v>
      </c>
      <c r="AH18" s="73">
        <f t="shared" si="15"/>
        <v>100</v>
      </c>
      <c r="AI18" s="16"/>
      <c r="AJ18" s="73">
        <f t="shared" si="16"/>
        <v>0</v>
      </c>
      <c r="AK18" s="59">
        <v>10</v>
      </c>
      <c r="AL18" s="73"/>
      <c r="AM18" s="16"/>
      <c r="AN18" s="73">
        <f t="shared" si="18"/>
        <v>0</v>
      </c>
      <c r="AO18" s="16"/>
      <c r="AP18" s="73">
        <f t="shared" si="19"/>
        <v>0</v>
      </c>
      <c r="AQ18" s="72"/>
    </row>
    <row r="19" spans="1:43" ht="15" customHeight="1">
      <c r="A19" s="55">
        <v>12</v>
      </c>
      <c r="B19" s="56" t="s">
        <v>103</v>
      </c>
      <c r="C19" s="23" t="s">
        <v>5</v>
      </c>
      <c r="D19" s="7">
        <v>20</v>
      </c>
      <c r="E19" s="15">
        <v>10</v>
      </c>
      <c r="F19" s="5">
        <f t="shared" si="0"/>
        <v>200</v>
      </c>
      <c r="G19" s="59"/>
      <c r="H19" s="16"/>
      <c r="I19" s="59"/>
      <c r="J19" s="16"/>
      <c r="K19" s="59"/>
      <c r="L19" s="16"/>
      <c r="M19" s="75">
        <f t="shared" si="4"/>
        <v>20</v>
      </c>
      <c r="N19" s="77">
        <f t="shared" si="5"/>
        <v>200</v>
      </c>
      <c r="O19" s="16"/>
      <c r="P19" s="16"/>
      <c r="Q19" s="16"/>
      <c r="R19" s="73"/>
      <c r="S19" s="16"/>
      <c r="T19" s="73"/>
      <c r="U19" s="16"/>
      <c r="V19" s="73"/>
      <c r="W19" s="16"/>
      <c r="X19" s="73"/>
      <c r="Y19" s="16"/>
      <c r="Z19" s="73"/>
      <c r="AA19" s="59">
        <v>20</v>
      </c>
      <c r="AB19" s="73"/>
      <c r="AC19" s="16"/>
      <c r="AD19" s="73"/>
      <c r="AE19" s="16"/>
      <c r="AF19" s="73"/>
      <c r="AG19" s="16"/>
      <c r="AH19" s="73"/>
      <c r="AI19" s="16"/>
      <c r="AJ19" s="73"/>
      <c r="AK19" s="16"/>
      <c r="AL19" s="73"/>
      <c r="AM19" s="16"/>
      <c r="AN19" s="73"/>
      <c r="AO19" s="16"/>
      <c r="AP19" s="73"/>
      <c r="AQ19" s="72"/>
    </row>
    <row r="20" spans="1:43" ht="15" customHeight="1">
      <c r="A20" s="55">
        <v>13</v>
      </c>
      <c r="B20" s="56" t="s">
        <v>104</v>
      </c>
      <c r="C20" s="23" t="s">
        <v>5</v>
      </c>
      <c r="D20" s="7">
        <v>60</v>
      </c>
      <c r="E20" s="15">
        <v>10</v>
      </c>
      <c r="F20" s="5">
        <f>ROUND(D20*E20,2)</f>
        <v>600</v>
      </c>
      <c r="G20" s="59"/>
      <c r="H20" s="16">
        <f t="shared" si="1"/>
        <v>0</v>
      </c>
      <c r="I20" s="59"/>
      <c r="J20" s="16">
        <f t="shared" si="2"/>
        <v>0</v>
      </c>
      <c r="K20" s="59">
        <v>0</v>
      </c>
      <c r="L20" s="16">
        <f t="shared" si="3"/>
        <v>0</v>
      </c>
      <c r="M20" s="75">
        <f t="shared" si="4"/>
        <v>60</v>
      </c>
      <c r="N20" s="77">
        <f t="shared" si="5"/>
        <v>600</v>
      </c>
      <c r="O20" s="16">
        <v>30</v>
      </c>
      <c r="P20" s="16">
        <f t="shared" si="6"/>
        <v>300</v>
      </c>
      <c r="Q20" s="16"/>
      <c r="R20" s="73">
        <f t="shared" si="7"/>
        <v>0</v>
      </c>
      <c r="S20" s="16"/>
      <c r="T20" s="73">
        <f t="shared" si="8"/>
        <v>0</v>
      </c>
      <c r="U20" s="16"/>
      <c r="V20" s="73">
        <f t="shared" si="9"/>
        <v>0</v>
      </c>
      <c r="W20" s="16"/>
      <c r="X20" s="73">
        <f t="shared" si="10"/>
        <v>0</v>
      </c>
      <c r="Y20" s="59">
        <v>20</v>
      </c>
      <c r="Z20" s="73">
        <f t="shared" si="11"/>
        <v>200</v>
      </c>
      <c r="AA20" s="59">
        <v>0</v>
      </c>
      <c r="AB20" s="73">
        <f t="shared" si="12"/>
        <v>0</v>
      </c>
      <c r="AC20" s="16"/>
      <c r="AD20" s="73">
        <f t="shared" si="13"/>
        <v>0</v>
      </c>
      <c r="AE20" s="16"/>
      <c r="AF20" s="73">
        <f t="shared" si="14"/>
        <v>0</v>
      </c>
      <c r="AG20" s="16"/>
      <c r="AH20" s="73">
        <f t="shared" si="15"/>
        <v>0</v>
      </c>
      <c r="AI20" s="16"/>
      <c r="AJ20" s="73">
        <f t="shared" si="16"/>
        <v>0</v>
      </c>
      <c r="AK20" s="59">
        <v>10</v>
      </c>
      <c r="AL20" s="73">
        <f t="shared" si="17"/>
        <v>100</v>
      </c>
      <c r="AM20" s="16"/>
      <c r="AN20" s="73">
        <f t="shared" si="18"/>
        <v>0</v>
      </c>
      <c r="AO20" s="16"/>
      <c r="AP20" s="73">
        <f t="shared" si="19"/>
        <v>0</v>
      </c>
      <c r="AQ20" s="72">
        <f t="shared" si="20"/>
        <v>60</v>
      </c>
    </row>
    <row r="21" spans="1:43" ht="15" customHeight="1">
      <c r="A21" s="55">
        <v>14</v>
      </c>
      <c r="B21" s="81" t="s">
        <v>105</v>
      </c>
      <c r="C21" s="23" t="s">
        <v>5</v>
      </c>
      <c r="D21" s="7">
        <v>20</v>
      </c>
      <c r="E21" s="15">
        <v>8</v>
      </c>
      <c r="F21" s="5">
        <f>ROUND(D21*E21,2)</f>
        <v>160</v>
      </c>
      <c r="G21" s="59"/>
      <c r="H21" s="16">
        <f t="shared" si="1"/>
        <v>0</v>
      </c>
      <c r="I21" s="59"/>
      <c r="J21" s="16">
        <f t="shared" si="2"/>
        <v>0</v>
      </c>
      <c r="K21" s="59"/>
      <c r="L21" s="16"/>
      <c r="M21" s="75">
        <f t="shared" si="4"/>
        <v>20</v>
      </c>
      <c r="N21" s="77">
        <f t="shared" si="5"/>
        <v>160</v>
      </c>
      <c r="O21" s="16"/>
      <c r="P21" s="16">
        <f t="shared" si="6"/>
        <v>0</v>
      </c>
      <c r="Q21" s="16"/>
      <c r="R21" s="73">
        <f t="shared" si="7"/>
        <v>0</v>
      </c>
      <c r="S21" s="16"/>
      <c r="T21" s="73">
        <f t="shared" si="8"/>
        <v>0</v>
      </c>
      <c r="U21" s="16"/>
      <c r="V21" s="73">
        <f t="shared" si="9"/>
        <v>0</v>
      </c>
      <c r="W21" s="16"/>
      <c r="X21" s="73">
        <f t="shared" si="10"/>
        <v>0</v>
      </c>
      <c r="Y21" s="16"/>
      <c r="Z21" s="73">
        <f t="shared" si="11"/>
        <v>0</v>
      </c>
      <c r="AA21" s="16"/>
      <c r="AB21" s="73">
        <f t="shared" si="12"/>
        <v>0</v>
      </c>
      <c r="AC21" s="16"/>
      <c r="AD21" s="73">
        <f t="shared" si="13"/>
        <v>0</v>
      </c>
      <c r="AE21" s="16"/>
      <c r="AF21" s="73">
        <f t="shared" si="14"/>
        <v>0</v>
      </c>
      <c r="AG21" s="59">
        <v>20</v>
      </c>
      <c r="AH21" s="73">
        <f t="shared" si="15"/>
        <v>160</v>
      </c>
      <c r="AI21" s="16"/>
      <c r="AJ21" s="73">
        <f t="shared" si="16"/>
        <v>0</v>
      </c>
      <c r="AK21" s="59">
        <v>0</v>
      </c>
      <c r="AL21" s="73">
        <f t="shared" si="17"/>
        <v>0</v>
      </c>
      <c r="AM21" s="16"/>
      <c r="AN21" s="73">
        <f t="shared" si="18"/>
        <v>0</v>
      </c>
      <c r="AO21" s="16"/>
      <c r="AP21" s="73">
        <f t="shared" si="19"/>
        <v>0</v>
      </c>
      <c r="AQ21" s="72">
        <f t="shared" si="20"/>
        <v>20</v>
      </c>
    </row>
    <row r="22" spans="1:43" ht="15" customHeight="1">
      <c r="A22" s="55">
        <v>15</v>
      </c>
      <c r="B22" s="71" t="s">
        <v>106</v>
      </c>
      <c r="C22" s="23" t="s">
        <v>5</v>
      </c>
      <c r="D22" s="7">
        <v>20</v>
      </c>
      <c r="E22" s="15">
        <v>8</v>
      </c>
      <c r="F22" s="5">
        <f>ROUND(D22*E22,2)</f>
        <v>160</v>
      </c>
      <c r="G22" s="59"/>
      <c r="H22" s="16">
        <f t="shared" si="1"/>
        <v>0</v>
      </c>
      <c r="I22" s="59"/>
      <c r="J22" s="16">
        <f t="shared" si="2"/>
        <v>0</v>
      </c>
      <c r="K22" s="59"/>
      <c r="L22" s="16"/>
      <c r="M22" s="75">
        <f t="shared" si="4"/>
        <v>20</v>
      </c>
      <c r="N22" s="77">
        <f t="shared" si="5"/>
        <v>160</v>
      </c>
      <c r="O22" s="59">
        <v>0</v>
      </c>
      <c r="P22" s="16">
        <f t="shared" si="6"/>
        <v>0</v>
      </c>
      <c r="Q22" s="16"/>
      <c r="R22" s="73">
        <f t="shared" si="7"/>
        <v>0</v>
      </c>
      <c r="S22" s="16"/>
      <c r="T22" s="73">
        <f t="shared" si="8"/>
        <v>0</v>
      </c>
      <c r="U22" s="16"/>
      <c r="V22" s="73">
        <f t="shared" si="9"/>
        <v>0</v>
      </c>
      <c r="W22" s="16"/>
      <c r="X22" s="73">
        <f t="shared" si="10"/>
        <v>0</v>
      </c>
      <c r="Y22" s="16"/>
      <c r="Z22" s="73">
        <f t="shared" si="11"/>
        <v>0</v>
      </c>
      <c r="AA22" s="16"/>
      <c r="AB22" s="73">
        <f t="shared" si="12"/>
        <v>0</v>
      </c>
      <c r="AC22" s="16"/>
      <c r="AD22" s="73">
        <f t="shared" si="13"/>
        <v>0</v>
      </c>
      <c r="AE22" s="16"/>
      <c r="AF22" s="73">
        <f t="shared" si="14"/>
        <v>0</v>
      </c>
      <c r="AG22" s="16"/>
      <c r="AH22" s="73">
        <f t="shared" si="15"/>
        <v>0</v>
      </c>
      <c r="AI22" s="16"/>
      <c r="AJ22" s="73">
        <f t="shared" si="16"/>
        <v>0</v>
      </c>
      <c r="AK22" s="59">
        <v>20</v>
      </c>
      <c r="AL22" s="73">
        <f t="shared" si="17"/>
        <v>160</v>
      </c>
      <c r="AM22" s="16"/>
      <c r="AN22" s="73">
        <f t="shared" si="18"/>
        <v>0</v>
      </c>
      <c r="AO22" s="16"/>
      <c r="AP22" s="73">
        <f t="shared" si="19"/>
        <v>0</v>
      </c>
      <c r="AQ22" s="72">
        <f t="shared" si="20"/>
        <v>20</v>
      </c>
    </row>
    <row r="23" spans="1:43" ht="15.75">
      <c r="A23" s="55">
        <v>16</v>
      </c>
      <c r="B23" s="57" t="s">
        <v>41</v>
      </c>
      <c r="C23" s="23" t="s">
        <v>5</v>
      </c>
      <c r="D23" s="7">
        <v>300</v>
      </c>
      <c r="E23" s="15">
        <v>1.5</v>
      </c>
      <c r="F23" s="5">
        <f>ROUND(D23*E23,2)</f>
        <v>450</v>
      </c>
      <c r="G23" s="59">
        <v>25</v>
      </c>
      <c r="H23" s="16">
        <f t="shared" si="1"/>
        <v>37.5</v>
      </c>
      <c r="I23" s="59">
        <v>25</v>
      </c>
      <c r="J23" s="16">
        <f t="shared" si="2"/>
        <v>37.5</v>
      </c>
      <c r="K23" s="59">
        <v>75</v>
      </c>
      <c r="L23" s="16">
        <f t="shared" si="3"/>
        <v>112.5</v>
      </c>
      <c r="M23" s="75">
        <f t="shared" si="4"/>
        <v>175</v>
      </c>
      <c r="N23" s="77">
        <f t="shared" si="5"/>
        <v>262.5</v>
      </c>
      <c r="O23" s="59">
        <v>50</v>
      </c>
      <c r="P23" s="16">
        <f t="shared" si="6"/>
        <v>75</v>
      </c>
      <c r="Q23" s="59">
        <v>25</v>
      </c>
      <c r="R23" s="73">
        <f t="shared" si="7"/>
        <v>37.5</v>
      </c>
      <c r="S23" s="16"/>
      <c r="T23" s="73">
        <f t="shared" si="8"/>
        <v>0</v>
      </c>
      <c r="U23" s="59">
        <v>25</v>
      </c>
      <c r="V23" s="73">
        <f t="shared" si="9"/>
        <v>37.5</v>
      </c>
      <c r="W23" s="16"/>
      <c r="X23" s="73">
        <f t="shared" si="10"/>
        <v>0</v>
      </c>
      <c r="Y23" s="59">
        <v>25</v>
      </c>
      <c r="Z23" s="73">
        <f t="shared" si="11"/>
        <v>37.5</v>
      </c>
      <c r="AA23" s="59">
        <v>0</v>
      </c>
      <c r="AB23" s="73">
        <f t="shared" si="12"/>
        <v>0</v>
      </c>
      <c r="AC23" s="59">
        <v>25</v>
      </c>
      <c r="AD23" s="73">
        <f t="shared" si="13"/>
        <v>37.5</v>
      </c>
      <c r="AE23" s="16"/>
      <c r="AF23" s="73">
        <f t="shared" si="14"/>
        <v>0</v>
      </c>
      <c r="AG23" s="16"/>
      <c r="AH23" s="73">
        <f t="shared" si="15"/>
        <v>0</v>
      </c>
      <c r="AI23" s="59">
        <v>25</v>
      </c>
      <c r="AJ23" s="73">
        <f t="shared" si="16"/>
        <v>37.5</v>
      </c>
      <c r="AK23" s="16"/>
      <c r="AL23" s="73">
        <f t="shared" si="17"/>
        <v>0</v>
      </c>
      <c r="AM23" s="59">
        <v>0</v>
      </c>
      <c r="AN23" s="73">
        <f t="shared" si="18"/>
        <v>0</v>
      </c>
      <c r="AO23" s="16"/>
      <c r="AP23" s="73">
        <f t="shared" si="19"/>
        <v>0</v>
      </c>
      <c r="AQ23" s="72">
        <f t="shared" si="20"/>
        <v>175</v>
      </c>
    </row>
    <row r="24" spans="1:43" ht="16.5" thickBot="1">
      <c r="A24" s="55">
        <v>17</v>
      </c>
      <c r="B24" s="58" t="s">
        <v>42</v>
      </c>
      <c r="C24" s="29" t="s">
        <v>5</v>
      </c>
      <c r="D24" s="7">
        <v>500</v>
      </c>
      <c r="E24" s="15">
        <v>1.5</v>
      </c>
      <c r="F24" s="5">
        <f>ROUND(D24*E24,2)</f>
        <v>750</v>
      </c>
      <c r="G24" s="59">
        <v>25</v>
      </c>
      <c r="H24" s="72">
        <f t="shared" si="1"/>
        <v>37.5</v>
      </c>
      <c r="I24" s="69">
        <v>25</v>
      </c>
      <c r="J24" s="72">
        <f t="shared" si="2"/>
        <v>37.5</v>
      </c>
      <c r="K24" s="69">
        <v>100</v>
      </c>
      <c r="L24" s="72">
        <f t="shared" si="3"/>
        <v>150</v>
      </c>
      <c r="M24" s="75">
        <f>SUM(O24+Q24+S24+U24+W24+Y24+AA24+AC24+AE24+AG24+AI24+AK24+AM24+AO24)</f>
        <v>350</v>
      </c>
      <c r="N24" s="78">
        <f t="shared" si="5"/>
        <v>525</v>
      </c>
      <c r="O24" s="59">
        <v>75</v>
      </c>
      <c r="P24" s="16">
        <f t="shared" si="6"/>
        <v>112.5</v>
      </c>
      <c r="Q24" s="59">
        <v>25</v>
      </c>
      <c r="R24" s="73">
        <f t="shared" si="7"/>
        <v>37.5</v>
      </c>
      <c r="S24" s="59">
        <v>75</v>
      </c>
      <c r="T24" s="73">
        <f t="shared" si="8"/>
        <v>112.5</v>
      </c>
      <c r="U24" s="59">
        <v>50</v>
      </c>
      <c r="V24" s="73">
        <f t="shared" si="9"/>
        <v>75</v>
      </c>
      <c r="W24" s="16"/>
      <c r="X24" s="73">
        <f t="shared" si="10"/>
        <v>0</v>
      </c>
      <c r="Y24" s="59">
        <v>50</v>
      </c>
      <c r="Z24" s="73">
        <f t="shared" si="11"/>
        <v>75</v>
      </c>
      <c r="AA24" s="16"/>
      <c r="AB24" s="73">
        <f t="shared" si="12"/>
        <v>0</v>
      </c>
      <c r="AC24" s="59">
        <v>50</v>
      </c>
      <c r="AD24" s="73">
        <f t="shared" si="13"/>
        <v>75</v>
      </c>
      <c r="AE24" s="16"/>
      <c r="AF24" s="73">
        <f t="shared" si="14"/>
        <v>0</v>
      </c>
      <c r="AG24" s="16"/>
      <c r="AH24" s="73">
        <f t="shared" si="15"/>
        <v>0</v>
      </c>
      <c r="AI24" s="59">
        <v>25</v>
      </c>
      <c r="AJ24" s="73">
        <f t="shared" si="16"/>
        <v>37.5</v>
      </c>
      <c r="AK24" s="16"/>
      <c r="AL24" s="73">
        <f t="shared" si="17"/>
        <v>0</v>
      </c>
      <c r="AM24" s="16"/>
      <c r="AN24" s="73">
        <f t="shared" si="18"/>
        <v>0</v>
      </c>
      <c r="AO24" s="16"/>
      <c r="AP24" s="73">
        <f t="shared" si="19"/>
        <v>0</v>
      </c>
      <c r="AQ24" s="72">
        <f t="shared" si="20"/>
        <v>350</v>
      </c>
    </row>
    <row r="25" spans="1:43" ht="26.25" customHeight="1" thickBot="1">
      <c r="A25" s="99" t="s">
        <v>6</v>
      </c>
      <c r="B25" s="90"/>
      <c r="C25" s="91"/>
      <c r="D25" s="91"/>
      <c r="E25" s="92"/>
      <c r="F25" s="6">
        <f>SUM(F8:F24)</f>
        <v>22030</v>
      </c>
      <c r="G25" s="16"/>
      <c r="H25" s="74">
        <f>SUM(H8:H24)</f>
        <v>450</v>
      </c>
      <c r="I25" s="74"/>
      <c r="J25" s="74">
        <f>SUM(J8:J24)</f>
        <v>325</v>
      </c>
      <c r="K25" s="74"/>
      <c r="L25" s="74">
        <f>SUM(L8:L24)</f>
        <v>7322.5</v>
      </c>
      <c r="M25" s="74"/>
      <c r="N25" s="79">
        <f>SUM(N8:N24)</f>
        <v>13932.5</v>
      </c>
      <c r="O25" s="74"/>
      <c r="P25" s="74">
        <f>SUM(P8:P24)</f>
        <v>3287.5</v>
      </c>
      <c r="Q25" s="74"/>
      <c r="R25" s="73">
        <f>SUM(R8:R24)</f>
        <v>2315</v>
      </c>
      <c r="S25" s="16"/>
      <c r="T25" s="73">
        <f>SUM(T8:T24)</f>
        <v>687.5</v>
      </c>
      <c r="U25" s="16"/>
      <c r="V25" s="73">
        <f>SUM(V8:V24)</f>
        <v>1187.5</v>
      </c>
      <c r="W25" s="16"/>
      <c r="X25" s="73">
        <f>SUM(X8:X24)</f>
        <v>1105</v>
      </c>
      <c r="Y25" s="16"/>
      <c r="Z25" s="73">
        <f>SUM(Z8:Z24)</f>
        <v>937.5</v>
      </c>
      <c r="AA25" s="16"/>
      <c r="AB25" s="73">
        <f>SUM(AB8:AB24)</f>
        <v>1540</v>
      </c>
      <c r="AC25" s="16"/>
      <c r="AD25" s="73">
        <f>SUM(AD8:AD24)</f>
        <v>507.5</v>
      </c>
      <c r="AE25" s="16"/>
      <c r="AF25" s="73">
        <f>SUM(AF8:AF24)</f>
        <v>0</v>
      </c>
      <c r="AG25" s="16"/>
      <c r="AH25" s="73">
        <f>SUM(AH8:AH24)</f>
        <v>260</v>
      </c>
      <c r="AI25" s="16"/>
      <c r="AJ25" s="73">
        <f>SUM(AJ8:AJ24)</f>
        <v>655</v>
      </c>
      <c r="AK25" s="16"/>
      <c r="AL25" s="73">
        <f>SUM(AL8:AL24)</f>
        <v>350</v>
      </c>
      <c r="AM25" s="16"/>
      <c r="AN25" s="73">
        <f>SUM(AN8:AN24)</f>
        <v>300</v>
      </c>
      <c r="AO25" s="16"/>
      <c r="AP25" s="73">
        <f>SUM(AP8:AP24)</f>
        <v>0</v>
      </c>
      <c r="AQ25" s="16"/>
    </row>
    <row r="26" spans="1:42" ht="15.75">
      <c r="A26" s="1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</row>
    <row r="27" spans="1:42" ht="15.75">
      <c r="A27" s="8"/>
      <c r="B27" s="9" t="s">
        <v>9</v>
      </c>
      <c r="C27" s="1"/>
      <c r="D27" s="1"/>
      <c r="E27" s="8"/>
      <c r="F27" s="8"/>
      <c r="N27" s="33">
        <f>SUM(H25:N25)</f>
        <v>22030</v>
      </c>
      <c r="O27" s="67"/>
      <c r="P27" s="67">
        <v>2.32</v>
      </c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</row>
    <row r="28" spans="1:42" ht="15.75">
      <c r="A28" s="8"/>
      <c r="B28" s="9" t="s">
        <v>11</v>
      </c>
      <c r="C28" s="9"/>
      <c r="D28" s="8"/>
      <c r="E28" s="8"/>
      <c r="F28" s="10">
        <f>ROUND(F29-(F29/123*23),2)</f>
        <v>17910.57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</row>
    <row r="29" spans="1:42" ht="15.75">
      <c r="A29" s="8"/>
      <c r="B29" s="9" t="s">
        <v>10</v>
      </c>
      <c r="C29" s="9"/>
      <c r="D29" s="8"/>
      <c r="E29" s="8"/>
      <c r="F29" s="10">
        <f>F25</f>
        <v>22030</v>
      </c>
      <c r="N29" s="33">
        <f>SUM(H25:N25)</f>
        <v>22030</v>
      </c>
      <c r="O29" s="67"/>
      <c r="P29" s="68">
        <f>SUM(O25:AP25)</f>
        <v>13132.5</v>
      </c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ht="15.75">
      <c r="A30" s="8"/>
      <c r="B30" s="9" t="s">
        <v>107</v>
      </c>
      <c r="C30" s="9"/>
      <c r="D30" s="11">
        <v>4.3117</v>
      </c>
      <c r="E30" s="8" t="s">
        <v>14</v>
      </c>
      <c r="F30" s="12">
        <f>ROUND(F28/D30,2)</f>
        <v>4153.95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</row>
    <row r="31" spans="1:16" ht="12.75">
      <c r="A31" s="8"/>
      <c r="B31" s="8" t="s">
        <v>18</v>
      </c>
      <c r="C31" s="8"/>
      <c r="D31" s="8"/>
      <c r="E31" s="8"/>
      <c r="F31" s="13"/>
      <c r="P31" s="33">
        <f>P25-P27</f>
        <v>3285.18</v>
      </c>
    </row>
    <row r="32" spans="1:6" ht="15">
      <c r="A32" s="9"/>
      <c r="B32" s="8"/>
      <c r="C32" s="8"/>
      <c r="D32" s="8"/>
      <c r="E32" s="8"/>
      <c r="F32" s="13"/>
    </row>
    <row r="33" spans="1:6" ht="12.75">
      <c r="A33" s="8" t="s">
        <v>15</v>
      </c>
      <c r="B33" s="8"/>
      <c r="C33" s="8"/>
      <c r="D33" s="8"/>
      <c r="E33" s="8"/>
      <c r="F33" s="8"/>
    </row>
    <row r="36" spans="6:15" ht="12.75">
      <c r="F36" s="60"/>
      <c r="G36" s="60"/>
      <c r="H36" s="63"/>
      <c r="I36" s="63"/>
      <c r="J36" s="63"/>
      <c r="K36" s="63"/>
      <c r="L36" s="63"/>
      <c r="M36" s="63"/>
      <c r="N36" s="63"/>
      <c r="O36" s="32"/>
    </row>
    <row r="37" spans="6:17" ht="12.75">
      <c r="F37" s="60" t="s">
        <v>56</v>
      </c>
      <c r="G37" s="60"/>
      <c r="H37" s="62">
        <v>4000</v>
      </c>
      <c r="I37" s="63"/>
      <c r="J37" s="62">
        <v>1000</v>
      </c>
      <c r="K37" s="63"/>
      <c r="L37" s="65">
        <v>48000</v>
      </c>
      <c r="M37" s="63"/>
      <c r="N37" s="66">
        <v>60000</v>
      </c>
      <c r="O37" s="38"/>
      <c r="P37" s="38"/>
      <c r="Q37" s="38"/>
    </row>
    <row r="38" spans="6:14" ht="12.75">
      <c r="F38" s="60"/>
      <c r="G38" s="60"/>
      <c r="H38" s="60"/>
      <c r="I38" s="60"/>
      <c r="J38" s="60"/>
      <c r="K38" s="60"/>
      <c r="L38" s="60">
        <v>3466.05</v>
      </c>
      <c r="M38" s="60"/>
      <c r="N38" s="60">
        <v>3608.75</v>
      </c>
    </row>
    <row r="39" spans="6:17" ht="12.75">
      <c r="F39" s="60" t="s">
        <v>57</v>
      </c>
      <c r="G39" s="60"/>
      <c r="H39" s="60"/>
      <c r="I39" s="60"/>
      <c r="J39" s="60"/>
      <c r="K39" s="60"/>
      <c r="L39" s="61">
        <v>5210</v>
      </c>
      <c r="M39" s="60"/>
      <c r="N39" s="61">
        <v>4171.35</v>
      </c>
      <c r="O39" s="31"/>
      <c r="P39" s="31"/>
      <c r="Q39" s="31"/>
    </row>
    <row r="40" spans="6:14" ht="12.75">
      <c r="F40" s="60"/>
      <c r="G40" s="60"/>
      <c r="H40" s="60"/>
      <c r="I40" s="62"/>
      <c r="J40" s="63"/>
      <c r="K40" s="62"/>
      <c r="L40" s="63"/>
      <c r="M40" s="60"/>
      <c r="N40" s="60"/>
    </row>
    <row r="41" spans="6:17" ht="12.75">
      <c r="F41" s="60"/>
      <c r="G41" s="60"/>
      <c r="H41" s="60"/>
      <c r="I41" s="60"/>
      <c r="J41" s="60"/>
      <c r="K41" s="60"/>
      <c r="L41" s="64">
        <f>L37-L38-L39</f>
        <v>39323.95</v>
      </c>
      <c r="M41" s="64"/>
      <c r="N41" s="64">
        <f>N37-N38-N39</f>
        <v>52219.9</v>
      </c>
      <c r="O41" s="30"/>
      <c r="P41" s="30"/>
      <c r="Q41" s="30"/>
    </row>
    <row r="42" spans="6:14" ht="12.75">
      <c r="F42" s="60"/>
      <c r="G42" s="60"/>
      <c r="H42" s="60"/>
      <c r="I42" s="60"/>
      <c r="J42" s="60"/>
      <c r="K42" s="60"/>
      <c r="L42" s="60"/>
      <c r="M42" s="60"/>
      <c r="N42" s="60"/>
    </row>
    <row r="43" spans="6:14" ht="12.75">
      <c r="F43" s="60"/>
      <c r="G43" s="60"/>
      <c r="H43" s="60"/>
      <c r="I43" s="60"/>
      <c r="J43" s="60"/>
      <c r="K43" s="60"/>
      <c r="L43" s="60"/>
      <c r="M43" s="60"/>
      <c r="N43" s="60"/>
    </row>
  </sheetData>
  <sheetProtection/>
  <mergeCells count="6">
    <mergeCell ref="F6:F7"/>
    <mergeCell ref="A25:E25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scale="80" r:id="rId1"/>
  <colBreaks count="1" manualBreakCount="1">
    <brk id="1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grzegorzszmurło</cp:lastModifiedBy>
  <cp:lastPrinted>2019-07-16T07:49:34Z</cp:lastPrinted>
  <dcterms:created xsi:type="dcterms:W3CDTF">1997-02-26T13:46:56Z</dcterms:created>
  <dcterms:modified xsi:type="dcterms:W3CDTF">2019-07-30T11:38:12Z</dcterms:modified>
  <cp:category/>
  <cp:version/>
  <cp:contentType/>
  <cp:contentStatus/>
</cp:coreProperties>
</file>